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zhkw6\Desktop\2020 WA GRC working files\"/>
    </mc:Choice>
  </mc:AlternateContent>
  <xr:revisionPtr revIDLastSave="0" documentId="13_ncr:1_{5A156C75-F27F-4935-987F-2200F9AA703D}" xr6:coauthVersionLast="44" xr6:coauthVersionMax="44" xr10:uidLastSave="{00000000-0000-0000-0000-000000000000}"/>
  <bookViews>
    <workbookView xWindow="1740" yWindow="-120" windowWidth="27180" windowHeight="16440" xr2:uid="{18935DDE-9D92-471B-8E83-90263BF598AB}"/>
  </bookViews>
  <sheets>
    <sheet name="A-RR Cross-reference " sheetId="1" r:id="rId1"/>
    <sheet name="B - COS results" sheetId="2" r:id="rId2"/>
    <sheet name="C-COS allocation factors" sheetId="3" r:id="rId3"/>
    <sheet name="D-Summary of adjustments" sheetId="4" r:id="rId4"/>
    <sheet name="E-Summary of results" sheetId="5" r:id="rId5"/>
  </sheets>
  <externalReferences>
    <externalReference r:id="rId6"/>
  </externalReferences>
  <definedNames>
    <definedName name="AllocFactors">[1]Factors!$D$108:$AP$117</definedName>
    <definedName name="AllocFactors_C">[1]Factors!$W$108:$AF$117</definedName>
    <definedName name="AllocFactors_D">[1]Factors!$I$108:$V$117</definedName>
    <definedName name="AllocFactors_E">[1]Factors!$D$108:$H$117</definedName>
    <definedName name="check">[1]PROFORMA!$BN$5:$BN$540</definedName>
    <definedName name="ColHdr">SUBSTITUTE(ADDRESS(1,COLUMN(),4),1,"")</definedName>
    <definedName name="ColHdrProform">"("&amp;LOWER(SUBSTITUTE(ADDRESS(1,COLUMN(),4),1,""))&amp;")"</definedName>
    <definedName name="columnheader">SUBSTITUTE(ADDRESS(1,COLUMN(),4),1,"")</definedName>
    <definedName name="Pg1Row">MAX([1]Detail!$A:$A)</definedName>
    <definedName name="Pg2Row">MAX([1]Summary!$A:$A)</definedName>
    <definedName name="_xlnm.Print_Area" localSheetId="3">'D-Summary of adjustments'!$B$1:$J$67</definedName>
    <definedName name="_xlnm.Print_Area" localSheetId="4">'E-Summary of results'!$C$1:$J$28</definedName>
    <definedName name="_xlnm.Print_Titles" localSheetId="0">'A-RR Cross-reference '!$A:$D,'A-RR Cross-reference '!$1:$3</definedName>
    <definedName name="_xlnm.Print_Titles" localSheetId="1">'B - COS results'!$A:$D,'B - COS results'!$1:$3</definedName>
    <definedName name="_xlnm.Print_Titles" localSheetId="2">'C-COS allocation factors'!$1:$1</definedName>
    <definedName name="RowHdr">ROW([1]Detail!A1)</definedName>
    <definedName name="Scen">[1]Print!$B$14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5" l="1"/>
  <c r="F24" i="5"/>
  <c r="J22" i="5"/>
  <c r="E13" i="5"/>
  <c r="J12" i="5"/>
  <c r="H13" i="5"/>
  <c r="G24" i="5"/>
  <c r="F13" i="5"/>
  <c r="E24" i="5"/>
  <c r="I13" i="5"/>
  <c r="J11" i="5"/>
  <c r="D9" i="5"/>
  <c r="I9" i="5"/>
  <c r="G9" i="5"/>
  <c r="G10" i="5" s="1"/>
  <c r="F9" i="5"/>
  <c r="E9" i="5"/>
  <c r="I10" i="5"/>
  <c r="F10" i="5"/>
  <c r="F14" i="5" s="1"/>
  <c r="E10" i="5"/>
  <c r="E14" i="5" s="1"/>
  <c r="I59" i="4"/>
  <c r="I57" i="4"/>
  <c r="I51" i="4"/>
  <c r="I49" i="4"/>
  <c r="I43" i="4"/>
  <c r="I41" i="4"/>
  <c r="I32" i="4"/>
  <c r="I30" i="4"/>
  <c r="I24" i="4"/>
  <c r="I22" i="4"/>
  <c r="I16" i="4"/>
  <c r="I14" i="4"/>
  <c r="H35" i="4"/>
  <c r="H66" i="4" s="1"/>
  <c r="F35" i="4"/>
  <c r="I11" i="4"/>
  <c r="I10" i="4"/>
  <c r="I61" i="4" s="1"/>
  <c r="I12" i="4"/>
  <c r="I60" i="4"/>
  <c r="G54" i="3"/>
  <c r="F54" i="3"/>
  <c r="E54" i="3"/>
  <c r="I53" i="3"/>
  <c r="G53" i="3"/>
  <c r="E53" i="3"/>
  <c r="J52" i="3"/>
  <c r="F52" i="3"/>
  <c r="E52" i="3"/>
  <c r="L51" i="3"/>
  <c r="E51" i="3"/>
  <c r="E50" i="3"/>
  <c r="N49" i="3"/>
  <c r="N48" i="3"/>
  <c r="N47" i="3"/>
  <c r="N46" i="3"/>
  <c r="N45" i="3"/>
  <c r="N44" i="3"/>
  <c r="N43" i="3"/>
  <c r="N42" i="3"/>
  <c r="N41" i="3"/>
  <c r="N40" i="3"/>
  <c r="N39" i="3"/>
  <c r="N38" i="3"/>
  <c r="J37" i="3"/>
  <c r="G37" i="3"/>
  <c r="F37" i="3"/>
  <c r="E37" i="3"/>
  <c r="L36" i="3"/>
  <c r="N35" i="3"/>
  <c r="G35" i="3"/>
  <c r="F35" i="3"/>
  <c r="E35" i="3"/>
  <c r="D35" i="3"/>
  <c r="N34" i="3"/>
  <c r="M54" i="3"/>
  <c r="L54" i="3"/>
  <c r="K54" i="3"/>
  <c r="J54" i="3"/>
  <c r="I54" i="3"/>
  <c r="H54" i="3"/>
  <c r="M52" i="3"/>
  <c r="L52" i="3"/>
  <c r="K52" i="3"/>
  <c r="I52" i="3"/>
  <c r="H52" i="3"/>
  <c r="G33" i="3"/>
  <c r="G52" i="3" s="1"/>
  <c r="M51" i="3"/>
  <c r="K51" i="3"/>
  <c r="J51" i="3"/>
  <c r="I51" i="3"/>
  <c r="H51" i="3"/>
  <c r="G32" i="3"/>
  <c r="G51" i="3" s="1"/>
  <c r="M50" i="3"/>
  <c r="L50" i="3"/>
  <c r="K50" i="3"/>
  <c r="J50" i="3"/>
  <c r="I50" i="3"/>
  <c r="H50" i="3"/>
  <c r="N50" i="3" s="1"/>
  <c r="G31" i="3"/>
  <c r="G50" i="3" s="1"/>
  <c r="N30" i="3"/>
  <c r="N29" i="3"/>
  <c r="N28" i="3"/>
  <c r="N27" i="3"/>
  <c r="M53" i="3"/>
  <c r="L53" i="3"/>
  <c r="K53" i="3"/>
  <c r="J53" i="3"/>
  <c r="H53" i="3"/>
  <c r="N53" i="3" s="1"/>
  <c r="N24" i="3"/>
  <c r="N23" i="3"/>
  <c r="N22" i="3"/>
  <c r="N21" i="3"/>
  <c r="N20" i="3"/>
  <c r="N19" i="3"/>
  <c r="M26" i="3"/>
  <c r="L26" i="3"/>
  <c r="K26" i="3"/>
  <c r="J26" i="3"/>
  <c r="I26" i="3"/>
  <c r="H26" i="3"/>
  <c r="N17" i="3"/>
  <c r="N16" i="3"/>
  <c r="N15" i="3"/>
  <c r="N14" i="3"/>
  <c r="N13" i="3"/>
  <c r="N12" i="3"/>
  <c r="N11" i="3"/>
  <c r="N10" i="3"/>
  <c r="N9" i="3"/>
  <c r="N8" i="3"/>
  <c r="N7" i="3"/>
  <c r="N6" i="3"/>
  <c r="M37" i="3"/>
  <c r="L37" i="3"/>
  <c r="K37" i="3"/>
  <c r="I37" i="3"/>
  <c r="H37" i="3"/>
  <c r="N4" i="3"/>
  <c r="M36" i="3"/>
  <c r="K36" i="3"/>
  <c r="J36" i="3"/>
  <c r="I36" i="3"/>
  <c r="H36" i="3"/>
  <c r="N2" i="3"/>
  <c r="K351" i="2"/>
  <c r="J349" i="2"/>
  <c r="I349" i="2"/>
  <c r="H349" i="2"/>
  <c r="G349" i="2"/>
  <c r="F349" i="2"/>
  <c r="E349" i="2"/>
  <c r="H347" i="2"/>
  <c r="G347" i="2"/>
  <c r="K346" i="2"/>
  <c r="K345" i="2"/>
  <c r="K344" i="2"/>
  <c r="K343" i="2"/>
  <c r="J347" i="2"/>
  <c r="I347" i="2"/>
  <c r="F347" i="2"/>
  <c r="K342" i="2"/>
  <c r="K341" i="2"/>
  <c r="K340" i="2"/>
  <c r="K338" i="2"/>
  <c r="K337" i="2"/>
  <c r="J337" i="2"/>
  <c r="I337" i="2"/>
  <c r="H337" i="2"/>
  <c r="G337" i="2"/>
  <c r="F337" i="2"/>
  <c r="E337" i="2"/>
  <c r="K336" i="2"/>
  <c r="K335" i="2"/>
  <c r="K334" i="2"/>
  <c r="K333" i="2"/>
  <c r="K332" i="2"/>
  <c r="H331" i="2"/>
  <c r="H339" i="2" s="1"/>
  <c r="G331" i="2"/>
  <c r="G339" i="2" s="1"/>
  <c r="K330" i="2"/>
  <c r="K329" i="2"/>
  <c r="J331" i="2"/>
  <c r="J339" i="2" s="1"/>
  <c r="I331" i="2"/>
  <c r="I339" i="2" s="1"/>
  <c r="F331" i="2"/>
  <c r="F339" i="2" s="1"/>
  <c r="K328" i="2"/>
  <c r="I327" i="2"/>
  <c r="K326" i="2"/>
  <c r="J326" i="2"/>
  <c r="I326" i="2"/>
  <c r="H326" i="2"/>
  <c r="G326" i="2"/>
  <c r="F326" i="2"/>
  <c r="E326" i="2"/>
  <c r="K325" i="2"/>
  <c r="K324" i="2"/>
  <c r="J324" i="2"/>
  <c r="I324" i="2"/>
  <c r="H324" i="2"/>
  <c r="G324" i="2"/>
  <c r="F324" i="2"/>
  <c r="E324" i="2"/>
  <c r="K323" i="2"/>
  <c r="K322" i="2"/>
  <c r="J322" i="2"/>
  <c r="J327" i="2" s="1"/>
  <c r="I322" i="2"/>
  <c r="H322" i="2"/>
  <c r="H327" i="2" s="1"/>
  <c r="G322" i="2"/>
  <c r="G327" i="2" s="1"/>
  <c r="F322" i="2"/>
  <c r="F327" i="2" s="1"/>
  <c r="E322" i="2"/>
  <c r="E327" i="2" s="1"/>
  <c r="K321" i="2"/>
  <c r="J319" i="2"/>
  <c r="I319" i="2"/>
  <c r="H319" i="2"/>
  <c r="G319" i="2"/>
  <c r="F319" i="2"/>
  <c r="E319" i="2"/>
  <c r="K319" i="2" s="1"/>
  <c r="K318" i="2"/>
  <c r="J317" i="2"/>
  <c r="I317" i="2"/>
  <c r="H317" i="2"/>
  <c r="G317" i="2"/>
  <c r="F317" i="2"/>
  <c r="E317" i="2"/>
  <c r="K317" i="2" s="1"/>
  <c r="K316" i="2"/>
  <c r="J315" i="2"/>
  <c r="I315" i="2"/>
  <c r="E315" i="2"/>
  <c r="K314" i="2"/>
  <c r="K313" i="2"/>
  <c r="K312" i="2"/>
  <c r="K311" i="2"/>
  <c r="K310" i="2"/>
  <c r="K309" i="2"/>
  <c r="H315" i="2"/>
  <c r="G315" i="2"/>
  <c r="F315" i="2"/>
  <c r="F307" i="2"/>
  <c r="K306" i="2"/>
  <c r="K305" i="2"/>
  <c r="K304" i="2"/>
  <c r="K303" i="2"/>
  <c r="K302" i="2"/>
  <c r="J307" i="2"/>
  <c r="I307" i="2"/>
  <c r="H307" i="2"/>
  <c r="G307" i="2"/>
  <c r="K301" i="2"/>
  <c r="J300" i="2"/>
  <c r="I300" i="2"/>
  <c r="H300" i="2"/>
  <c r="G300" i="2"/>
  <c r="F300" i="2"/>
  <c r="E300" i="2"/>
  <c r="K300" i="2" s="1"/>
  <c r="K299" i="2"/>
  <c r="K298" i="2"/>
  <c r="K297" i="2"/>
  <c r="K296" i="2"/>
  <c r="K295" i="2"/>
  <c r="K294" i="2"/>
  <c r="K293" i="2"/>
  <c r="J293" i="2"/>
  <c r="I293" i="2"/>
  <c r="H293" i="2"/>
  <c r="G293" i="2"/>
  <c r="F293" i="2"/>
  <c r="E293" i="2"/>
  <c r="K292" i="2"/>
  <c r="K291" i="2"/>
  <c r="J291" i="2"/>
  <c r="I291" i="2"/>
  <c r="H291" i="2"/>
  <c r="G291" i="2"/>
  <c r="F291" i="2"/>
  <c r="E291" i="2"/>
  <c r="K290" i="2"/>
  <c r="K289" i="2"/>
  <c r="K288" i="2"/>
  <c r="K287" i="2"/>
  <c r="K286" i="2"/>
  <c r="K285" i="2"/>
  <c r="J284" i="2"/>
  <c r="I284" i="2"/>
  <c r="H284" i="2"/>
  <c r="K284" i="2" s="1"/>
  <c r="G284" i="2"/>
  <c r="F284" i="2"/>
  <c r="E284" i="2"/>
  <c r="K283" i="2"/>
  <c r="K282" i="2"/>
  <c r="K281" i="2"/>
  <c r="K280" i="2"/>
  <c r="K279" i="2"/>
  <c r="K278" i="2"/>
  <c r="K277" i="2"/>
  <c r="J276" i="2"/>
  <c r="I276" i="2"/>
  <c r="H276" i="2"/>
  <c r="G276" i="2"/>
  <c r="F276" i="2"/>
  <c r="E276" i="2"/>
  <c r="K276" i="2" s="1"/>
  <c r="K275" i="2"/>
  <c r="J274" i="2"/>
  <c r="I274" i="2"/>
  <c r="H274" i="2"/>
  <c r="G274" i="2"/>
  <c r="F274" i="2"/>
  <c r="E274" i="2"/>
  <c r="K274" i="2" s="1"/>
  <c r="K273" i="2"/>
  <c r="K272" i="2"/>
  <c r="K271" i="2"/>
  <c r="K270" i="2"/>
  <c r="K269" i="2"/>
  <c r="K268" i="2"/>
  <c r="K267" i="2"/>
  <c r="K264" i="2"/>
  <c r="K263" i="2"/>
  <c r="K262" i="2"/>
  <c r="K261" i="2"/>
  <c r="K260" i="2"/>
  <c r="K259" i="2"/>
  <c r="K258" i="2"/>
  <c r="K257" i="2"/>
  <c r="K256" i="2"/>
  <c r="K255" i="2"/>
  <c r="K254" i="2"/>
  <c r="J265" i="2"/>
  <c r="I265" i="2"/>
  <c r="H265" i="2"/>
  <c r="G265" i="2"/>
  <c r="F265" i="2"/>
  <c r="K253" i="2"/>
  <c r="K251" i="2"/>
  <c r="K250" i="2"/>
  <c r="K249" i="2"/>
  <c r="K248" i="2"/>
  <c r="K247" i="2"/>
  <c r="K246" i="2"/>
  <c r="K245" i="2"/>
  <c r="G252" i="2"/>
  <c r="K244" i="2"/>
  <c r="F252" i="2"/>
  <c r="K243" i="2"/>
  <c r="K242" i="2"/>
  <c r="K241" i="2"/>
  <c r="K240" i="2"/>
  <c r="K239" i="2"/>
  <c r="K238" i="2"/>
  <c r="J252" i="2"/>
  <c r="I252" i="2"/>
  <c r="H252" i="2"/>
  <c r="E252" i="2"/>
  <c r="K235" i="2"/>
  <c r="K234" i="2"/>
  <c r="K233" i="2"/>
  <c r="K232" i="2"/>
  <c r="K231" i="2"/>
  <c r="K230" i="2"/>
  <c r="K229" i="2"/>
  <c r="G236" i="2"/>
  <c r="K228" i="2"/>
  <c r="F236" i="2"/>
  <c r="K227" i="2"/>
  <c r="J236" i="2"/>
  <c r="I236" i="2"/>
  <c r="H236" i="2"/>
  <c r="E236" i="2"/>
  <c r="K224" i="2"/>
  <c r="K223" i="2"/>
  <c r="K222" i="2"/>
  <c r="K221" i="2"/>
  <c r="K220" i="2"/>
  <c r="K219" i="2"/>
  <c r="K218" i="2"/>
  <c r="K217" i="2"/>
  <c r="K216" i="2"/>
  <c r="J225" i="2"/>
  <c r="I225" i="2"/>
  <c r="H225" i="2"/>
  <c r="G225" i="2"/>
  <c r="F225" i="2"/>
  <c r="E225" i="2"/>
  <c r="K214" i="2"/>
  <c r="K213" i="2"/>
  <c r="K212" i="2"/>
  <c r="K211" i="2"/>
  <c r="K210" i="2"/>
  <c r="K209" i="2"/>
  <c r="K208" i="2"/>
  <c r="J215" i="2"/>
  <c r="I215" i="2"/>
  <c r="H215" i="2"/>
  <c r="G215" i="2"/>
  <c r="F215" i="2"/>
  <c r="E215" i="2"/>
  <c r="K205" i="2"/>
  <c r="K204" i="2"/>
  <c r="K203" i="2"/>
  <c r="K202" i="2"/>
  <c r="K201" i="2"/>
  <c r="K200" i="2"/>
  <c r="K199" i="2"/>
  <c r="J206" i="2"/>
  <c r="I206" i="2"/>
  <c r="H206" i="2"/>
  <c r="G206" i="2"/>
  <c r="F206" i="2"/>
  <c r="E206" i="2"/>
  <c r="H197" i="2"/>
  <c r="H266" i="2" s="1"/>
  <c r="H320" i="2" s="1"/>
  <c r="H350" i="2" s="1"/>
  <c r="H353" i="2" s="1"/>
  <c r="K196" i="2"/>
  <c r="J197" i="2"/>
  <c r="J266" i="2" s="1"/>
  <c r="J320" i="2" s="1"/>
  <c r="J350" i="2" s="1"/>
  <c r="J353" i="2" s="1"/>
  <c r="I197" i="2"/>
  <c r="I266" i="2" s="1"/>
  <c r="I320" i="2" s="1"/>
  <c r="I350" i="2" s="1"/>
  <c r="I353" i="2" s="1"/>
  <c r="G197" i="2"/>
  <c r="F197" i="2"/>
  <c r="F266" i="2" s="1"/>
  <c r="F320" i="2" s="1"/>
  <c r="F350" i="2" s="1"/>
  <c r="F353" i="2" s="1"/>
  <c r="E197" i="2"/>
  <c r="K194" i="2"/>
  <c r="G189" i="2"/>
  <c r="F189" i="2"/>
  <c r="E189" i="2"/>
  <c r="K188" i="2"/>
  <c r="K187" i="2"/>
  <c r="K186" i="2"/>
  <c r="K185" i="2"/>
  <c r="K184" i="2"/>
  <c r="K183" i="2"/>
  <c r="J189" i="2"/>
  <c r="I189" i="2"/>
  <c r="H189" i="2"/>
  <c r="H181" i="2"/>
  <c r="K180" i="2"/>
  <c r="K179" i="2"/>
  <c r="K178" i="2"/>
  <c r="I181" i="2"/>
  <c r="F181" i="2"/>
  <c r="K177" i="2"/>
  <c r="K176" i="2"/>
  <c r="J181" i="2"/>
  <c r="G181" i="2"/>
  <c r="E181" i="2"/>
  <c r="J174" i="2"/>
  <c r="I172" i="2"/>
  <c r="K171" i="2"/>
  <c r="K170" i="2"/>
  <c r="K169" i="2"/>
  <c r="K168" i="2"/>
  <c r="K167" i="2"/>
  <c r="K166" i="2"/>
  <c r="K165" i="2"/>
  <c r="H174" i="2"/>
  <c r="G174" i="2"/>
  <c r="F174" i="2"/>
  <c r="K164" i="2"/>
  <c r="K163" i="2"/>
  <c r="K162" i="2"/>
  <c r="J172" i="2"/>
  <c r="H172" i="2"/>
  <c r="G172" i="2"/>
  <c r="F172" i="2"/>
  <c r="E172" i="2"/>
  <c r="K160" i="2"/>
  <c r="J161" i="2"/>
  <c r="K159" i="2"/>
  <c r="K158" i="2"/>
  <c r="K157" i="2"/>
  <c r="K156" i="2"/>
  <c r="K155" i="2"/>
  <c r="I161" i="2"/>
  <c r="H161" i="2"/>
  <c r="G161" i="2"/>
  <c r="F161" i="2"/>
  <c r="K154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J153" i="2"/>
  <c r="I153" i="2"/>
  <c r="H153" i="2"/>
  <c r="G153" i="2"/>
  <c r="F153" i="2"/>
  <c r="K139" i="2"/>
  <c r="H138" i="2"/>
  <c r="K137" i="2"/>
  <c r="K136" i="2"/>
  <c r="K135" i="2"/>
  <c r="J138" i="2"/>
  <c r="I138" i="2"/>
  <c r="G138" i="2"/>
  <c r="F138" i="2"/>
  <c r="E138" i="2"/>
  <c r="K132" i="2"/>
  <c r="K131" i="2"/>
  <c r="K130" i="2"/>
  <c r="K129" i="2"/>
  <c r="J133" i="2"/>
  <c r="I133" i="2"/>
  <c r="H133" i="2"/>
  <c r="G133" i="2"/>
  <c r="F133" i="2"/>
  <c r="K128" i="2"/>
  <c r="K125" i="2"/>
  <c r="K124" i="2"/>
  <c r="K123" i="2"/>
  <c r="K122" i="2"/>
  <c r="K121" i="2"/>
  <c r="K120" i="2"/>
  <c r="K119" i="2"/>
  <c r="K118" i="2"/>
  <c r="K117" i="2"/>
  <c r="J126" i="2"/>
  <c r="I126" i="2"/>
  <c r="H126" i="2"/>
  <c r="G126" i="2"/>
  <c r="F126" i="2"/>
  <c r="E126" i="2"/>
  <c r="K114" i="2"/>
  <c r="K113" i="2"/>
  <c r="K112" i="2"/>
  <c r="K111" i="2"/>
  <c r="K110" i="2"/>
  <c r="K109" i="2"/>
  <c r="K108" i="2"/>
  <c r="I115" i="2"/>
  <c r="I127" i="2" s="1"/>
  <c r="K107" i="2"/>
  <c r="K106" i="2"/>
  <c r="J115" i="2"/>
  <c r="H115" i="2"/>
  <c r="H127" i="2" s="1"/>
  <c r="G115" i="2"/>
  <c r="G127" i="2" s="1"/>
  <c r="F115" i="2"/>
  <c r="F127" i="2" s="1"/>
  <c r="E115" i="2"/>
  <c r="K102" i="2"/>
  <c r="K101" i="2"/>
  <c r="K100" i="2"/>
  <c r="K99" i="2"/>
  <c r="K98" i="2"/>
  <c r="K97" i="2"/>
  <c r="K96" i="2"/>
  <c r="K95" i="2"/>
  <c r="K94" i="2"/>
  <c r="K93" i="2"/>
  <c r="J103" i="2"/>
  <c r="I103" i="2"/>
  <c r="H103" i="2"/>
  <c r="G103" i="2"/>
  <c r="F103" i="2"/>
  <c r="K91" i="2"/>
  <c r="K90" i="2"/>
  <c r="K89" i="2"/>
  <c r="K88" i="2"/>
  <c r="K87" i="2"/>
  <c r="K86" i="2"/>
  <c r="K85" i="2"/>
  <c r="J92" i="2"/>
  <c r="K84" i="2"/>
  <c r="K83" i="2"/>
  <c r="K82" i="2"/>
  <c r="K81" i="2"/>
  <c r="K80" i="2"/>
  <c r="K79" i="2"/>
  <c r="K78" i="2"/>
  <c r="K77" i="2"/>
  <c r="I92" i="2"/>
  <c r="I104" i="2" s="1"/>
  <c r="H92" i="2"/>
  <c r="H104" i="2" s="1"/>
  <c r="G92" i="2"/>
  <c r="G104" i="2" s="1"/>
  <c r="F92" i="2"/>
  <c r="E92" i="2"/>
  <c r="I75" i="2"/>
  <c r="K74" i="2"/>
  <c r="K73" i="2"/>
  <c r="K72" i="2"/>
  <c r="J75" i="2"/>
  <c r="H75" i="2"/>
  <c r="G75" i="2"/>
  <c r="F75" i="2"/>
  <c r="K71" i="2"/>
  <c r="K68" i="2"/>
  <c r="K67" i="2"/>
  <c r="K66" i="2"/>
  <c r="K65" i="2"/>
  <c r="J69" i="2"/>
  <c r="I69" i="2"/>
  <c r="H69" i="2"/>
  <c r="G69" i="2"/>
  <c r="F69" i="2"/>
  <c r="K64" i="2"/>
  <c r="E63" i="2"/>
  <c r="K62" i="2"/>
  <c r="K61" i="2"/>
  <c r="K60" i="2"/>
  <c r="K59" i="2"/>
  <c r="K58" i="2"/>
  <c r="J63" i="2"/>
  <c r="I63" i="2"/>
  <c r="H63" i="2"/>
  <c r="H70" i="2" s="1"/>
  <c r="G63" i="2"/>
  <c r="G70" i="2" s="1"/>
  <c r="F63" i="2"/>
  <c r="F70" i="2" s="1"/>
  <c r="K57" i="2"/>
  <c r="E55" i="2"/>
  <c r="K54" i="2"/>
  <c r="K53" i="2"/>
  <c r="K52" i="2"/>
  <c r="K51" i="2"/>
  <c r="J55" i="2"/>
  <c r="I55" i="2"/>
  <c r="H55" i="2"/>
  <c r="G55" i="2"/>
  <c r="F55" i="2"/>
  <c r="K50" i="2"/>
  <c r="G49" i="2"/>
  <c r="K48" i="2"/>
  <c r="K47" i="2"/>
  <c r="K46" i="2"/>
  <c r="K45" i="2"/>
  <c r="K44" i="2"/>
  <c r="J49" i="2"/>
  <c r="J56" i="2" s="1"/>
  <c r="I49" i="2"/>
  <c r="H49" i="2"/>
  <c r="F49" i="2"/>
  <c r="F56" i="2" s="1"/>
  <c r="E49" i="2"/>
  <c r="G41" i="2"/>
  <c r="K40" i="2"/>
  <c r="K39" i="2"/>
  <c r="K38" i="2"/>
  <c r="K37" i="2"/>
  <c r="J41" i="2"/>
  <c r="I41" i="2"/>
  <c r="H41" i="2"/>
  <c r="F41" i="2"/>
  <c r="E41" i="2"/>
  <c r="K34" i="2"/>
  <c r="K33" i="2"/>
  <c r="K32" i="2"/>
  <c r="K31" i="2"/>
  <c r="K30" i="2"/>
  <c r="K29" i="2"/>
  <c r="K28" i="2"/>
  <c r="I35" i="2"/>
  <c r="I42" i="2" s="1"/>
  <c r="K27" i="2"/>
  <c r="J35" i="2"/>
  <c r="J42" i="2" s="1"/>
  <c r="H35" i="2"/>
  <c r="G35" i="2"/>
  <c r="G42" i="2" s="1"/>
  <c r="F35" i="2"/>
  <c r="E35" i="2"/>
  <c r="F24" i="2"/>
  <c r="K23" i="2"/>
  <c r="K22" i="2"/>
  <c r="K21" i="2"/>
  <c r="K20" i="2"/>
  <c r="K19" i="2"/>
  <c r="K18" i="2"/>
  <c r="K17" i="2"/>
  <c r="K16" i="2"/>
  <c r="J24" i="2"/>
  <c r="I24" i="2"/>
  <c r="H24" i="2"/>
  <c r="G24" i="2"/>
  <c r="K15" i="2"/>
  <c r="K13" i="2"/>
  <c r="K11" i="2"/>
  <c r="H10" i="2"/>
  <c r="H12" i="2" s="1"/>
  <c r="H14" i="2" s="1"/>
  <c r="H25" i="2" s="1"/>
  <c r="G10" i="2"/>
  <c r="G12" i="2" s="1"/>
  <c r="G14" i="2" s="1"/>
  <c r="G25" i="2" s="1"/>
  <c r="K9" i="2"/>
  <c r="K8" i="2"/>
  <c r="K7" i="2"/>
  <c r="K6" i="2"/>
  <c r="I10" i="2"/>
  <c r="I12" i="2" s="1"/>
  <c r="I14" i="2" s="1"/>
  <c r="I25" i="2" s="1"/>
  <c r="K5" i="2"/>
  <c r="E10" i="2"/>
  <c r="BB351" i="1"/>
  <c r="AC351" i="1"/>
  <c r="BC351" i="1" s="1"/>
  <c r="BD351" i="1" s="1"/>
  <c r="BF351" i="1" s="1"/>
  <c r="BE349" i="1"/>
  <c r="AW349" i="1"/>
  <c r="AV349" i="1"/>
  <c r="AO349" i="1"/>
  <c r="AN349" i="1"/>
  <c r="AG349" i="1"/>
  <c r="AF349" i="1"/>
  <c r="Y349" i="1"/>
  <c r="X349" i="1"/>
  <c r="Q349" i="1"/>
  <c r="P349" i="1"/>
  <c r="I349" i="1"/>
  <c r="H349" i="1"/>
  <c r="BA349" i="1"/>
  <c r="AZ349" i="1"/>
  <c r="AY349" i="1"/>
  <c r="AX349" i="1"/>
  <c r="AU349" i="1"/>
  <c r="AT349" i="1"/>
  <c r="AS349" i="1"/>
  <c r="AR349" i="1"/>
  <c r="AQ349" i="1"/>
  <c r="AP349" i="1"/>
  <c r="AM349" i="1"/>
  <c r="AL349" i="1"/>
  <c r="AK349" i="1"/>
  <c r="AJ349" i="1"/>
  <c r="AI349" i="1"/>
  <c r="AH349" i="1"/>
  <c r="AE349" i="1"/>
  <c r="AD349" i="1"/>
  <c r="AB349" i="1"/>
  <c r="AA349" i="1"/>
  <c r="Z349" i="1"/>
  <c r="W349" i="1"/>
  <c r="V349" i="1"/>
  <c r="U349" i="1"/>
  <c r="T349" i="1"/>
  <c r="S349" i="1"/>
  <c r="R349" i="1"/>
  <c r="O349" i="1"/>
  <c r="N349" i="1"/>
  <c r="M349" i="1"/>
  <c r="L349" i="1"/>
  <c r="K349" i="1"/>
  <c r="J349" i="1"/>
  <c r="G349" i="1"/>
  <c r="F349" i="1"/>
  <c r="BE347" i="1"/>
  <c r="AY347" i="1"/>
  <c r="AQ347" i="1"/>
  <c r="AI347" i="1"/>
  <c r="AB347" i="1"/>
  <c r="AA347" i="1"/>
  <c r="S347" i="1"/>
  <c r="K347" i="1"/>
  <c r="BB346" i="1"/>
  <c r="AC345" i="1"/>
  <c r="BB344" i="1"/>
  <c r="AC344" i="1"/>
  <c r="BC344" i="1" s="1"/>
  <c r="BD344" i="1" s="1"/>
  <c r="BF344" i="1" s="1"/>
  <c r="AC343" i="1"/>
  <c r="AZ347" i="1"/>
  <c r="AX347" i="1"/>
  <c r="AV347" i="1"/>
  <c r="AU347" i="1"/>
  <c r="AR347" i="1"/>
  <c r="AP347" i="1"/>
  <c r="AN347" i="1"/>
  <c r="AM347" i="1"/>
  <c r="AJ347" i="1"/>
  <c r="AH347" i="1"/>
  <c r="AF347" i="1"/>
  <c r="AE347" i="1"/>
  <c r="Z347" i="1"/>
  <c r="Y347" i="1"/>
  <c r="X347" i="1"/>
  <c r="W347" i="1"/>
  <c r="T347" i="1"/>
  <c r="R347" i="1"/>
  <c r="Q347" i="1"/>
  <c r="P347" i="1"/>
  <c r="O347" i="1"/>
  <c r="L347" i="1"/>
  <c r="J347" i="1"/>
  <c r="I347" i="1"/>
  <c r="H347" i="1"/>
  <c r="G347" i="1"/>
  <c r="BB341" i="1"/>
  <c r="AC341" i="1"/>
  <c r="BC341" i="1" s="1"/>
  <c r="BD341" i="1" s="1"/>
  <c r="BF341" i="1" s="1"/>
  <c r="BB340" i="1"/>
  <c r="BC340" i="1" s="1"/>
  <c r="BD340" i="1" s="1"/>
  <c r="BF340" i="1" s="1"/>
  <c r="AC340" i="1"/>
  <c r="AR339" i="1"/>
  <c r="AK339" i="1"/>
  <c r="L339" i="1"/>
  <c r="AC338" i="1"/>
  <c r="BE337" i="1"/>
  <c r="BA337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AC337" i="1" s="1"/>
  <c r="E337" i="1"/>
  <c r="BB336" i="1"/>
  <c r="AC336" i="1"/>
  <c r="BC336" i="1" s="1"/>
  <c r="BD336" i="1" s="1"/>
  <c r="BF336" i="1" s="1"/>
  <c r="BF335" i="1"/>
  <c r="BB335" i="1"/>
  <c r="AC335" i="1"/>
  <c r="BC335" i="1" s="1"/>
  <c r="BD335" i="1" s="1"/>
  <c r="BB334" i="1"/>
  <c r="BC334" i="1" s="1"/>
  <c r="BD334" i="1" s="1"/>
  <c r="BF334" i="1" s="1"/>
  <c r="AC334" i="1"/>
  <c r="BC333" i="1"/>
  <c r="BD333" i="1" s="1"/>
  <c r="BF333" i="1" s="1"/>
  <c r="BB333" i="1"/>
  <c r="AC333" i="1"/>
  <c r="BB332" i="1"/>
  <c r="AC332" i="1"/>
  <c r="BC332" i="1" s="1"/>
  <c r="BD332" i="1" s="1"/>
  <c r="BF332" i="1" s="1"/>
  <c r="BE331" i="1"/>
  <c r="BE339" i="1" s="1"/>
  <c r="AU331" i="1"/>
  <c r="AU339" i="1" s="1"/>
  <c r="AT331" i="1"/>
  <c r="AT339" i="1" s="1"/>
  <c r="AM331" i="1"/>
  <c r="AE331" i="1"/>
  <c r="AE339" i="1" s="1"/>
  <c r="W331" i="1"/>
  <c r="W339" i="1" s="1"/>
  <c r="O331" i="1"/>
  <c r="O339" i="1" s="1"/>
  <c r="N331" i="1"/>
  <c r="N339" i="1" s="1"/>
  <c r="G331" i="1"/>
  <c r="G339" i="1" s="1"/>
  <c r="BB329" i="1"/>
  <c r="BA331" i="1"/>
  <c r="BA339" i="1" s="1"/>
  <c r="AZ331" i="1"/>
  <c r="AZ339" i="1" s="1"/>
  <c r="AY331" i="1"/>
  <c r="AY339" i="1" s="1"/>
  <c r="AX331" i="1"/>
  <c r="AX339" i="1" s="1"/>
  <c r="AW331" i="1"/>
  <c r="AW339" i="1" s="1"/>
  <c r="AV331" i="1"/>
  <c r="AV339" i="1" s="1"/>
  <c r="AS331" i="1"/>
  <c r="AS339" i="1" s="1"/>
  <c r="AR331" i="1"/>
  <c r="AQ331" i="1"/>
  <c r="AQ339" i="1" s="1"/>
  <c r="AP331" i="1"/>
  <c r="AP339" i="1" s="1"/>
  <c r="AO331" i="1"/>
  <c r="AO339" i="1" s="1"/>
  <c r="AN331" i="1"/>
  <c r="AN339" i="1" s="1"/>
  <c r="AL331" i="1"/>
  <c r="AL339" i="1" s="1"/>
  <c r="AK331" i="1"/>
  <c r="AJ331" i="1"/>
  <c r="AJ339" i="1" s="1"/>
  <c r="AI331" i="1"/>
  <c r="AI339" i="1" s="1"/>
  <c r="AH331" i="1"/>
  <c r="AH339" i="1" s="1"/>
  <c r="AG331" i="1"/>
  <c r="AG339" i="1" s="1"/>
  <c r="AF331" i="1"/>
  <c r="AF339" i="1" s="1"/>
  <c r="AD331" i="1"/>
  <c r="AB331" i="1"/>
  <c r="AB339" i="1" s="1"/>
  <c r="AA331" i="1"/>
  <c r="AA339" i="1" s="1"/>
  <c r="Z331" i="1"/>
  <c r="Z339" i="1" s="1"/>
  <c r="X331" i="1"/>
  <c r="X339" i="1" s="1"/>
  <c r="V331" i="1"/>
  <c r="V339" i="1" s="1"/>
  <c r="U331" i="1"/>
  <c r="U339" i="1" s="1"/>
  <c r="T331" i="1"/>
  <c r="T339" i="1" s="1"/>
  <c r="S331" i="1"/>
  <c r="S339" i="1" s="1"/>
  <c r="R331" i="1"/>
  <c r="R339" i="1" s="1"/>
  <c r="P331" i="1"/>
  <c r="P339" i="1" s="1"/>
  <c r="M331" i="1"/>
  <c r="M339" i="1" s="1"/>
  <c r="L331" i="1"/>
  <c r="K331" i="1"/>
  <c r="K339" i="1" s="1"/>
  <c r="J331" i="1"/>
  <c r="J339" i="1" s="1"/>
  <c r="H331" i="1"/>
  <c r="H339" i="1" s="1"/>
  <c r="F331" i="1"/>
  <c r="AZ327" i="1"/>
  <c r="AY327" i="1"/>
  <c r="AQ327" i="1"/>
  <c r="AJ327" i="1"/>
  <c r="AI327" i="1"/>
  <c r="AB327" i="1"/>
  <c r="AA327" i="1"/>
  <c r="T327" i="1"/>
  <c r="S327" i="1"/>
  <c r="K327" i="1"/>
  <c r="BE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BC325" i="1"/>
  <c r="BD325" i="1" s="1"/>
  <c r="BF325" i="1" s="1"/>
  <c r="BB325" i="1"/>
  <c r="AC325" i="1"/>
  <c r="BE324" i="1"/>
  <c r="BA324" i="1"/>
  <c r="AZ324" i="1"/>
  <c r="AY324" i="1"/>
  <c r="AX324" i="1"/>
  <c r="AW324" i="1"/>
  <c r="AV324" i="1"/>
  <c r="AU324" i="1"/>
  <c r="AT324" i="1"/>
  <c r="AS324" i="1"/>
  <c r="AR324" i="1"/>
  <c r="AR327" i="1" s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BB324" i="1" s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AC324" i="1" s="1"/>
  <c r="BC324" i="1" s="1"/>
  <c r="L324" i="1"/>
  <c r="L327" i="1" s="1"/>
  <c r="K324" i="1"/>
  <c r="J324" i="1"/>
  <c r="I324" i="1"/>
  <c r="H324" i="1"/>
  <c r="G324" i="1"/>
  <c r="F324" i="1"/>
  <c r="E324" i="1"/>
  <c r="BF323" i="1"/>
  <c r="BB323" i="1"/>
  <c r="AC323" i="1"/>
  <c r="BC323" i="1" s="1"/>
  <c r="BD323" i="1" s="1"/>
  <c r="BE322" i="1"/>
  <c r="BE327" i="1" s="1"/>
  <c r="BA322" i="1"/>
  <c r="BA327" i="1" s="1"/>
  <c r="AZ322" i="1"/>
  <c r="AY322" i="1"/>
  <c r="AX322" i="1"/>
  <c r="AW322" i="1"/>
  <c r="AW327" i="1" s="1"/>
  <c r="AV322" i="1"/>
  <c r="AV327" i="1" s="1"/>
  <c r="AU322" i="1"/>
  <c r="AU327" i="1" s="1"/>
  <c r="AT322" i="1"/>
  <c r="AT327" i="1" s="1"/>
  <c r="AS322" i="1"/>
  <c r="AS327" i="1" s="1"/>
  <c r="AR322" i="1"/>
  <c r="AQ322" i="1"/>
  <c r="AP322" i="1"/>
  <c r="AO322" i="1"/>
  <c r="AO327" i="1" s="1"/>
  <c r="AN322" i="1"/>
  <c r="AN327" i="1" s="1"/>
  <c r="AM322" i="1"/>
  <c r="AM327" i="1" s="1"/>
  <c r="AL322" i="1"/>
  <c r="AL327" i="1" s="1"/>
  <c r="AK322" i="1"/>
  <c r="AK327" i="1" s="1"/>
  <c r="AJ322" i="1"/>
  <c r="AI322" i="1"/>
  <c r="AH322" i="1"/>
  <c r="AG322" i="1"/>
  <c r="AG327" i="1" s="1"/>
  <c r="AF322" i="1"/>
  <c r="AF327" i="1" s="1"/>
  <c r="AE322" i="1"/>
  <c r="AE327" i="1" s="1"/>
  <c r="AD322" i="1"/>
  <c r="BB322" i="1" s="1"/>
  <c r="AB322" i="1"/>
  <c r="AA322" i="1"/>
  <c r="Z322" i="1"/>
  <c r="Y322" i="1"/>
  <c r="X322" i="1"/>
  <c r="X327" i="1" s="1"/>
  <c r="W322" i="1"/>
  <c r="W327" i="1" s="1"/>
  <c r="V322" i="1"/>
  <c r="V327" i="1" s="1"/>
  <c r="U322" i="1"/>
  <c r="U327" i="1" s="1"/>
  <c r="T322" i="1"/>
  <c r="S322" i="1"/>
  <c r="R322" i="1"/>
  <c r="Q322" i="1"/>
  <c r="P322" i="1"/>
  <c r="P327" i="1" s="1"/>
  <c r="O322" i="1"/>
  <c r="O327" i="1" s="1"/>
  <c r="N322" i="1"/>
  <c r="N327" i="1" s="1"/>
  <c r="M322" i="1"/>
  <c r="M327" i="1" s="1"/>
  <c r="L322" i="1"/>
  <c r="K322" i="1"/>
  <c r="J322" i="1"/>
  <c r="I322" i="1"/>
  <c r="H322" i="1"/>
  <c r="H327" i="1" s="1"/>
  <c r="G322" i="1"/>
  <c r="G327" i="1" s="1"/>
  <c r="F322" i="1"/>
  <c r="E322" i="1"/>
  <c r="E327" i="1" s="1"/>
  <c r="BB321" i="1"/>
  <c r="AC321" i="1"/>
  <c r="BC321" i="1" s="1"/>
  <c r="BD321" i="1" s="1"/>
  <c r="BF321" i="1" s="1"/>
  <c r="BE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BB319" i="1" s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AC319" i="1" s="1"/>
  <c r="BC319" i="1" s="1"/>
  <c r="BD319" i="1" s="1"/>
  <c r="BF319" i="1" s="1"/>
  <c r="E319" i="1"/>
  <c r="BB318" i="1"/>
  <c r="AC318" i="1"/>
  <c r="BE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AC317" i="1" s="1"/>
  <c r="E317" i="1"/>
  <c r="BB316" i="1"/>
  <c r="AC316" i="1"/>
  <c r="BC316" i="1" s="1"/>
  <c r="BD316" i="1" s="1"/>
  <c r="BF316" i="1" s="1"/>
  <c r="BE315" i="1"/>
  <c r="AW315" i="1"/>
  <c r="AV315" i="1"/>
  <c r="AU315" i="1"/>
  <c r="AO315" i="1"/>
  <c r="AN315" i="1"/>
  <c r="AM315" i="1"/>
  <c r="AG315" i="1"/>
  <c r="AF315" i="1"/>
  <c r="AE315" i="1"/>
  <c r="Y315" i="1"/>
  <c r="X315" i="1"/>
  <c r="W315" i="1"/>
  <c r="Q315" i="1"/>
  <c r="P315" i="1"/>
  <c r="O315" i="1"/>
  <c r="I315" i="1"/>
  <c r="H315" i="1"/>
  <c r="G315" i="1"/>
  <c r="BB314" i="1"/>
  <c r="AC314" i="1"/>
  <c r="BC314" i="1" s="1"/>
  <c r="BD314" i="1" s="1"/>
  <c r="BF314" i="1" s="1"/>
  <c r="BB313" i="1"/>
  <c r="AC313" i="1"/>
  <c r="BC313" i="1" s="1"/>
  <c r="BD313" i="1" s="1"/>
  <c r="BF313" i="1" s="1"/>
  <c r="BC312" i="1"/>
  <c r="BD312" i="1" s="1"/>
  <c r="BF312" i="1" s="1"/>
  <c r="BB312" i="1"/>
  <c r="AC312" i="1"/>
  <c r="BB311" i="1"/>
  <c r="AC311" i="1"/>
  <c r="BC311" i="1" s="1"/>
  <c r="BD311" i="1" s="1"/>
  <c r="BF311" i="1" s="1"/>
  <c r="BB310" i="1"/>
  <c r="AC310" i="1"/>
  <c r="BC310" i="1" s="1"/>
  <c r="BD310" i="1" s="1"/>
  <c r="BF310" i="1" s="1"/>
  <c r="BB309" i="1"/>
  <c r="AC309" i="1"/>
  <c r="BA315" i="1"/>
  <c r="AZ315" i="1"/>
  <c r="AY315" i="1"/>
  <c r="AX315" i="1"/>
  <c r="AT315" i="1"/>
  <c r="AS315" i="1"/>
  <c r="AR315" i="1"/>
  <c r="AQ315" i="1"/>
  <c r="AP315" i="1"/>
  <c r="AL315" i="1"/>
  <c r="AK315" i="1"/>
  <c r="AJ315" i="1"/>
  <c r="AI315" i="1"/>
  <c r="AH315" i="1"/>
  <c r="AD315" i="1"/>
  <c r="AB315" i="1"/>
  <c r="AA315" i="1"/>
  <c r="Z315" i="1"/>
  <c r="V315" i="1"/>
  <c r="U315" i="1"/>
  <c r="T315" i="1"/>
  <c r="S315" i="1"/>
  <c r="R315" i="1"/>
  <c r="N315" i="1"/>
  <c r="M315" i="1"/>
  <c r="L315" i="1"/>
  <c r="K315" i="1"/>
  <c r="F315" i="1"/>
  <c r="E315" i="1"/>
  <c r="BE307" i="1"/>
  <c r="AW307" i="1"/>
  <c r="AV307" i="1"/>
  <c r="AO307" i="1"/>
  <c r="AN307" i="1"/>
  <c r="X307" i="1"/>
  <c r="Q307" i="1"/>
  <c r="P307" i="1"/>
  <c r="I307" i="1"/>
  <c r="H307" i="1"/>
  <c r="BB306" i="1"/>
  <c r="AC306" i="1"/>
  <c r="BC306" i="1" s="1"/>
  <c r="AC305" i="1"/>
  <c r="AF307" i="1"/>
  <c r="BB304" i="1"/>
  <c r="AC303" i="1"/>
  <c r="AG307" i="1"/>
  <c r="BB302" i="1"/>
  <c r="Y307" i="1"/>
  <c r="AC302" i="1"/>
  <c r="BC302" i="1" s="1"/>
  <c r="AZ307" i="1"/>
  <c r="AX307" i="1"/>
  <c r="AU307" i="1"/>
  <c r="AT307" i="1"/>
  <c r="AR307" i="1"/>
  <c r="AP307" i="1"/>
  <c r="AM307" i="1"/>
  <c r="AL307" i="1"/>
  <c r="AJ307" i="1"/>
  <c r="AH307" i="1"/>
  <c r="AE307" i="1"/>
  <c r="AD307" i="1"/>
  <c r="AA307" i="1"/>
  <c r="W307" i="1"/>
  <c r="V307" i="1"/>
  <c r="U307" i="1"/>
  <c r="S307" i="1"/>
  <c r="O307" i="1"/>
  <c r="N307" i="1"/>
  <c r="M307" i="1"/>
  <c r="K307" i="1"/>
  <c r="G307" i="1"/>
  <c r="E307" i="1"/>
  <c r="BE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AC300" i="1" s="1"/>
  <c r="L300" i="1"/>
  <c r="K300" i="1"/>
  <c r="J300" i="1"/>
  <c r="I300" i="1"/>
  <c r="H300" i="1"/>
  <c r="G300" i="1"/>
  <c r="F300" i="1"/>
  <c r="E300" i="1"/>
  <c r="BB299" i="1"/>
  <c r="AC299" i="1"/>
  <c r="BC299" i="1" s="1"/>
  <c r="BD299" i="1" s="1"/>
  <c r="BF299" i="1" s="1"/>
  <c r="BB298" i="1"/>
  <c r="BC298" i="1" s="1"/>
  <c r="BD298" i="1" s="1"/>
  <c r="BF298" i="1" s="1"/>
  <c r="AC298" i="1"/>
  <c r="BB297" i="1"/>
  <c r="BC297" i="1" s="1"/>
  <c r="BD297" i="1" s="1"/>
  <c r="BF297" i="1" s="1"/>
  <c r="AC297" i="1"/>
  <c r="BB296" i="1"/>
  <c r="AC296" i="1"/>
  <c r="BC296" i="1" s="1"/>
  <c r="BD296" i="1" s="1"/>
  <c r="BF296" i="1" s="1"/>
  <c r="BB295" i="1"/>
  <c r="AC295" i="1"/>
  <c r="BB294" i="1"/>
  <c r="AC294" i="1"/>
  <c r="BC294" i="1" s="1"/>
  <c r="BD294" i="1" s="1"/>
  <c r="BF294" i="1" s="1"/>
  <c r="BE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BB292" i="1"/>
  <c r="AC292" i="1"/>
  <c r="BE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BB291" i="1" s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BF290" i="1"/>
  <c r="BD290" i="1"/>
  <c r="BB290" i="1"/>
  <c r="AC290" i="1"/>
  <c r="BC290" i="1" s="1"/>
  <c r="BB289" i="1"/>
  <c r="AC289" i="1"/>
  <c r="BC289" i="1" s="1"/>
  <c r="BD289" i="1" s="1"/>
  <c r="BF289" i="1" s="1"/>
  <c r="BB288" i="1"/>
  <c r="AC288" i="1"/>
  <c r="BC288" i="1" s="1"/>
  <c r="BD288" i="1" s="1"/>
  <c r="BF288" i="1" s="1"/>
  <c r="BD287" i="1"/>
  <c r="BF287" i="1" s="1"/>
  <c r="BC287" i="1"/>
  <c r="BB287" i="1"/>
  <c r="AC287" i="1"/>
  <c r="BB286" i="1"/>
  <c r="AC286" i="1"/>
  <c r="BC286" i="1" s="1"/>
  <c r="BD286" i="1" s="1"/>
  <c r="BF286" i="1" s="1"/>
  <c r="BB285" i="1"/>
  <c r="AC285" i="1"/>
  <c r="BC285" i="1" s="1"/>
  <c r="BD285" i="1" s="1"/>
  <c r="BF285" i="1" s="1"/>
  <c r="BE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BB283" i="1"/>
  <c r="AC283" i="1"/>
  <c r="BC283" i="1" s="1"/>
  <c r="BD283" i="1" s="1"/>
  <c r="BF283" i="1" s="1"/>
  <c r="BB282" i="1"/>
  <c r="AC282" i="1"/>
  <c r="BC282" i="1" s="1"/>
  <c r="BD282" i="1" s="1"/>
  <c r="BF282" i="1" s="1"/>
  <c r="BB281" i="1"/>
  <c r="BC281" i="1" s="1"/>
  <c r="BD281" i="1" s="1"/>
  <c r="BF281" i="1" s="1"/>
  <c r="AC281" i="1"/>
  <c r="BB280" i="1"/>
  <c r="BC280" i="1" s="1"/>
  <c r="BD280" i="1" s="1"/>
  <c r="BF280" i="1" s="1"/>
  <c r="AC280" i="1"/>
  <c r="BD279" i="1"/>
  <c r="BF279" i="1" s="1"/>
  <c r="BC279" i="1"/>
  <c r="BB279" i="1"/>
  <c r="AC279" i="1"/>
  <c r="BB278" i="1"/>
  <c r="AC278" i="1"/>
  <c r="BC278" i="1" s="1"/>
  <c r="BD278" i="1" s="1"/>
  <c r="BF278" i="1" s="1"/>
  <c r="BB277" i="1"/>
  <c r="AC277" i="1"/>
  <c r="BC277" i="1" s="1"/>
  <c r="BD277" i="1" s="1"/>
  <c r="BF277" i="1" s="1"/>
  <c r="BE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BB276" i="1" s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AC276" i="1" s="1"/>
  <c r="E276" i="1"/>
  <c r="BB275" i="1"/>
  <c r="AC275" i="1"/>
  <c r="BC275" i="1" s="1"/>
  <c r="BD275" i="1" s="1"/>
  <c r="BF275" i="1" s="1"/>
  <c r="BE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BD273" i="1"/>
  <c r="BF273" i="1" s="1"/>
  <c r="BC273" i="1"/>
  <c r="BB273" i="1"/>
  <c r="AC273" i="1"/>
  <c r="BB272" i="1"/>
  <c r="AC272" i="1"/>
  <c r="BC272" i="1" s="1"/>
  <c r="BD272" i="1" s="1"/>
  <c r="BF272" i="1" s="1"/>
  <c r="BB271" i="1"/>
  <c r="AC271" i="1"/>
  <c r="BC271" i="1" s="1"/>
  <c r="BD271" i="1" s="1"/>
  <c r="BF271" i="1" s="1"/>
  <c r="BD270" i="1"/>
  <c r="BF270" i="1" s="1"/>
  <c r="BC270" i="1"/>
  <c r="BB270" i="1"/>
  <c r="AC270" i="1"/>
  <c r="BB269" i="1"/>
  <c r="AC269" i="1"/>
  <c r="BC269" i="1" s="1"/>
  <c r="BD269" i="1" s="1"/>
  <c r="BF269" i="1" s="1"/>
  <c r="BF268" i="1"/>
  <c r="BD268" i="1"/>
  <c r="BC268" i="1"/>
  <c r="BB268" i="1"/>
  <c r="AC268" i="1"/>
  <c r="BC267" i="1"/>
  <c r="BD267" i="1" s="1"/>
  <c r="BF267" i="1" s="1"/>
  <c r="BB267" i="1"/>
  <c r="AC267" i="1"/>
  <c r="BE265" i="1"/>
  <c r="AA265" i="1"/>
  <c r="BB264" i="1"/>
  <c r="BB263" i="1"/>
  <c r="AC263" i="1"/>
  <c r="BC263" i="1" s="1"/>
  <c r="AC262" i="1"/>
  <c r="BB261" i="1"/>
  <c r="AC261" i="1"/>
  <c r="BC261" i="1" s="1"/>
  <c r="BB259" i="1"/>
  <c r="BB258" i="1"/>
  <c r="AC258" i="1"/>
  <c r="BC258" i="1" s="1"/>
  <c r="AY265" i="1"/>
  <c r="AQ265" i="1"/>
  <c r="AI265" i="1"/>
  <c r="BB257" i="1"/>
  <c r="S265" i="1"/>
  <c r="K265" i="1"/>
  <c r="AC256" i="1"/>
  <c r="AC255" i="1"/>
  <c r="AX265" i="1"/>
  <c r="AP265" i="1"/>
  <c r="AH265" i="1"/>
  <c r="Z265" i="1"/>
  <c r="R265" i="1"/>
  <c r="J265" i="1"/>
  <c r="AZ265" i="1"/>
  <c r="AT265" i="1"/>
  <c r="AR265" i="1"/>
  <c r="AL265" i="1"/>
  <c r="AJ265" i="1"/>
  <c r="AD265" i="1"/>
  <c r="AB265" i="1"/>
  <c r="X265" i="1"/>
  <c r="V265" i="1"/>
  <c r="T265" i="1"/>
  <c r="P265" i="1"/>
  <c r="N265" i="1"/>
  <c r="L265" i="1"/>
  <c r="H265" i="1"/>
  <c r="BE252" i="1"/>
  <c r="AH252" i="1"/>
  <c r="AC251" i="1"/>
  <c r="BB249" i="1"/>
  <c r="BB247" i="1"/>
  <c r="BB246" i="1"/>
  <c r="AC246" i="1"/>
  <c r="BB244" i="1"/>
  <c r="P252" i="1"/>
  <c r="H252" i="1"/>
  <c r="BB243" i="1"/>
  <c r="AC243" i="1"/>
  <c r="BC243" i="1" s="1"/>
  <c r="BB242" i="1"/>
  <c r="AC242" i="1"/>
  <c r="BC242" i="1" s="1"/>
  <c r="BB241" i="1"/>
  <c r="G252" i="1"/>
  <c r="BB240" i="1"/>
  <c r="Y252" i="1"/>
  <c r="Q252" i="1"/>
  <c r="AC239" i="1"/>
  <c r="BA252" i="1"/>
  <c r="BB238" i="1"/>
  <c r="AC238" i="1"/>
  <c r="BC238" i="1" s="1"/>
  <c r="AX252" i="1"/>
  <c r="AU252" i="1"/>
  <c r="AP252" i="1"/>
  <c r="AM252" i="1"/>
  <c r="AE252" i="1"/>
  <c r="Z252" i="1"/>
  <c r="X252" i="1"/>
  <c r="U252" i="1"/>
  <c r="M252" i="1"/>
  <c r="I252" i="1"/>
  <c r="E252" i="1"/>
  <c r="BE236" i="1"/>
  <c r="AO236" i="1"/>
  <c r="AF236" i="1"/>
  <c r="AC235" i="1"/>
  <c r="AV236" i="1"/>
  <c r="AC232" i="1"/>
  <c r="AW236" i="1"/>
  <c r="AN236" i="1"/>
  <c r="AG236" i="1"/>
  <c r="X236" i="1"/>
  <c r="P236" i="1"/>
  <c r="I236" i="1"/>
  <c r="H236" i="1"/>
  <c r="BB227" i="1"/>
  <c r="AC227" i="1"/>
  <c r="AZ236" i="1"/>
  <c r="AY236" i="1"/>
  <c r="AT236" i="1"/>
  <c r="AR236" i="1"/>
  <c r="AQ236" i="1"/>
  <c r="AL236" i="1"/>
  <c r="AJ236" i="1"/>
  <c r="AI236" i="1"/>
  <c r="AD236" i="1"/>
  <c r="AA236" i="1"/>
  <c r="Z236" i="1"/>
  <c r="S236" i="1"/>
  <c r="R236" i="1"/>
  <c r="K236" i="1"/>
  <c r="BE225" i="1"/>
  <c r="AW225" i="1"/>
  <c r="AN225" i="1"/>
  <c r="X225" i="1"/>
  <c r="Q225" i="1"/>
  <c r="H225" i="1"/>
  <c r="BB224" i="1"/>
  <c r="AC224" i="1"/>
  <c r="BC224" i="1" s="1"/>
  <c r="BB222" i="1"/>
  <c r="AC221" i="1"/>
  <c r="AG225" i="1"/>
  <c r="AC220" i="1"/>
  <c r="BB219" i="1"/>
  <c r="BB218" i="1"/>
  <c r="AV225" i="1"/>
  <c r="AO225" i="1"/>
  <c r="AF225" i="1"/>
  <c r="Y225" i="1"/>
  <c r="P225" i="1"/>
  <c r="I225" i="1"/>
  <c r="AC217" i="1"/>
  <c r="AZ225" i="1"/>
  <c r="AU225" i="1"/>
  <c r="AR225" i="1"/>
  <c r="AM225" i="1"/>
  <c r="AJ225" i="1"/>
  <c r="AE225" i="1"/>
  <c r="AB225" i="1"/>
  <c r="W225" i="1"/>
  <c r="V225" i="1"/>
  <c r="T225" i="1"/>
  <c r="O225" i="1"/>
  <c r="N225" i="1"/>
  <c r="L225" i="1"/>
  <c r="G225" i="1"/>
  <c r="F225" i="1"/>
  <c r="BE215" i="1"/>
  <c r="AR215" i="1"/>
  <c r="AJ215" i="1"/>
  <c r="AB215" i="1"/>
  <c r="L215" i="1"/>
  <c r="BB213" i="1"/>
  <c r="AC213" i="1"/>
  <c r="BB212" i="1"/>
  <c r="AC212" i="1"/>
  <c r="BC212" i="1" s="1"/>
  <c r="AC210" i="1"/>
  <c r="AC209" i="1"/>
  <c r="BB208" i="1"/>
  <c r="AC208" i="1"/>
  <c r="BC208" i="1" s="1"/>
  <c r="AZ215" i="1"/>
  <c r="AY215" i="1"/>
  <c r="AU215" i="1"/>
  <c r="AQ215" i="1"/>
  <c r="AM215" i="1"/>
  <c r="AI215" i="1"/>
  <c r="AE215" i="1"/>
  <c r="AA215" i="1"/>
  <c r="V215" i="1"/>
  <c r="T215" i="1"/>
  <c r="S215" i="1"/>
  <c r="N215" i="1"/>
  <c r="K215" i="1"/>
  <c r="BE206" i="1"/>
  <c r="AO206" i="1"/>
  <c r="BB205" i="1"/>
  <c r="AC205" i="1"/>
  <c r="AC204" i="1"/>
  <c r="AC202" i="1"/>
  <c r="BB201" i="1"/>
  <c r="AC201" i="1"/>
  <c r="AC200" i="1"/>
  <c r="AW206" i="1"/>
  <c r="AG206" i="1"/>
  <c r="AB206" i="1"/>
  <c r="Z206" i="1"/>
  <c r="Y206" i="1"/>
  <c r="X206" i="1"/>
  <c r="T206" i="1"/>
  <c r="R206" i="1"/>
  <c r="Q206" i="1"/>
  <c r="P206" i="1"/>
  <c r="L206" i="1"/>
  <c r="J206" i="1"/>
  <c r="AC198" i="1"/>
  <c r="H206" i="1"/>
  <c r="BE197" i="1"/>
  <c r="AY197" i="1"/>
  <c r="AX197" i="1"/>
  <c r="AQ197" i="1"/>
  <c r="AP197" i="1"/>
  <c r="AI197" i="1"/>
  <c r="AH197" i="1"/>
  <c r="AA197" i="1"/>
  <c r="Z197" i="1"/>
  <c r="S197" i="1"/>
  <c r="R197" i="1"/>
  <c r="K197" i="1"/>
  <c r="J197" i="1"/>
  <c r="BA197" i="1"/>
  <c r="AW197" i="1"/>
  <c r="AU197" i="1"/>
  <c r="AT197" i="1"/>
  <c r="AS197" i="1"/>
  <c r="AO197" i="1"/>
  <c r="AM197" i="1"/>
  <c r="AL197" i="1"/>
  <c r="AK197" i="1"/>
  <c r="AG197" i="1"/>
  <c r="AE197" i="1"/>
  <c r="AD197" i="1"/>
  <c r="Y197" i="1"/>
  <c r="W197" i="1"/>
  <c r="V197" i="1"/>
  <c r="U197" i="1"/>
  <c r="Q197" i="1"/>
  <c r="O197" i="1"/>
  <c r="N197" i="1"/>
  <c r="M197" i="1"/>
  <c r="I197" i="1"/>
  <c r="G197" i="1"/>
  <c r="BB194" i="1"/>
  <c r="AC194" i="1"/>
  <c r="BE189" i="1"/>
  <c r="BA189" i="1"/>
  <c r="AU189" i="1"/>
  <c r="AT189" i="1"/>
  <c r="AS189" i="1"/>
  <c r="AQ189" i="1"/>
  <c r="AK189" i="1"/>
  <c r="AE189" i="1"/>
  <c r="AD189" i="1"/>
  <c r="AA189" i="1"/>
  <c r="V189" i="1"/>
  <c r="U189" i="1"/>
  <c r="Q189" i="1"/>
  <c r="P189" i="1"/>
  <c r="N189" i="1"/>
  <c r="M189" i="1"/>
  <c r="I189" i="1"/>
  <c r="F189" i="1"/>
  <c r="E189" i="1"/>
  <c r="BB188" i="1"/>
  <c r="AC188" i="1"/>
  <c r="BC188" i="1" s="1"/>
  <c r="BD188" i="1" s="1"/>
  <c r="BF188" i="1" s="1"/>
  <c r="BC187" i="1"/>
  <c r="BD187" i="1" s="1"/>
  <c r="BF187" i="1" s="1"/>
  <c r="BB187" i="1"/>
  <c r="AC187" i="1"/>
  <c r="BC186" i="1"/>
  <c r="BD186" i="1" s="1"/>
  <c r="BF186" i="1" s="1"/>
  <c r="BB186" i="1"/>
  <c r="AC186" i="1"/>
  <c r="BF185" i="1"/>
  <c r="BB185" i="1"/>
  <c r="AC185" i="1"/>
  <c r="BC185" i="1" s="1"/>
  <c r="BD185" i="1" s="1"/>
  <c r="BF184" i="1"/>
  <c r="BB184" i="1"/>
  <c r="AC184" i="1"/>
  <c r="BC184" i="1" s="1"/>
  <c r="BD184" i="1" s="1"/>
  <c r="BB183" i="1"/>
  <c r="BC183" i="1" s="1"/>
  <c r="BD183" i="1" s="1"/>
  <c r="BF183" i="1" s="1"/>
  <c r="AC183" i="1"/>
  <c r="AY189" i="1"/>
  <c r="AX189" i="1"/>
  <c r="AW189" i="1"/>
  <c r="AV189" i="1"/>
  <c r="AR189" i="1"/>
  <c r="AP189" i="1"/>
  <c r="AO189" i="1"/>
  <c r="AN189" i="1"/>
  <c r="AM189" i="1"/>
  <c r="AL189" i="1"/>
  <c r="AJ189" i="1"/>
  <c r="AI189" i="1"/>
  <c r="AH189" i="1"/>
  <c r="AG189" i="1"/>
  <c r="AF189" i="1"/>
  <c r="AB189" i="1"/>
  <c r="Z189" i="1"/>
  <c r="Y189" i="1"/>
  <c r="X189" i="1"/>
  <c r="W189" i="1"/>
  <c r="T189" i="1"/>
  <c r="S189" i="1"/>
  <c r="R189" i="1"/>
  <c r="O189" i="1"/>
  <c r="L189" i="1"/>
  <c r="K189" i="1"/>
  <c r="J189" i="1"/>
  <c r="H189" i="1"/>
  <c r="AP181" i="1"/>
  <c r="AH181" i="1"/>
  <c r="BB180" i="1"/>
  <c r="AC180" i="1"/>
  <c r="BD179" i="1"/>
  <c r="BF179" i="1" s="1"/>
  <c r="BC179" i="1"/>
  <c r="BB179" i="1"/>
  <c r="AC179" i="1"/>
  <c r="AC178" i="1"/>
  <c r="AL181" i="1"/>
  <c r="V181" i="1"/>
  <c r="N181" i="1"/>
  <c r="AZ181" i="1"/>
  <c r="AX181" i="1"/>
  <c r="AU181" i="1"/>
  <c r="AR181" i="1"/>
  <c r="AJ181" i="1"/>
  <c r="AF181" i="1"/>
  <c r="AE181" i="1"/>
  <c r="AA181" i="1"/>
  <c r="Z181" i="1"/>
  <c r="X181" i="1"/>
  <c r="W181" i="1"/>
  <c r="S181" i="1"/>
  <c r="R181" i="1"/>
  <c r="O181" i="1"/>
  <c r="K181" i="1"/>
  <c r="J181" i="1"/>
  <c r="G181" i="1"/>
  <c r="BE174" i="1"/>
  <c r="AM174" i="1"/>
  <c r="AE174" i="1"/>
  <c r="P174" i="1"/>
  <c r="H174" i="1"/>
  <c r="AW174" i="1"/>
  <c r="AO174" i="1"/>
  <c r="I174" i="1"/>
  <c r="BE172" i="1"/>
  <c r="AY172" i="1"/>
  <c r="AQ172" i="1"/>
  <c r="AM172" i="1"/>
  <c r="AI172" i="1"/>
  <c r="AH172" i="1"/>
  <c r="AA172" i="1"/>
  <c r="W172" i="1"/>
  <c r="S172" i="1"/>
  <c r="K172" i="1"/>
  <c r="AU172" i="1"/>
  <c r="AE172" i="1"/>
  <c r="BB171" i="1"/>
  <c r="AB174" i="1"/>
  <c r="T174" i="1"/>
  <c r="AR174" i="1"/>
  <c r="AJ174" i="1"/>
  <c r="AG174" i="1"/>
  <c r="BB170" i="1"/>
  <c r="Y174" i="1"/>
  <c r="Q174" i="1"/>
  <c r="AC170" i="1"/>
  <c r="BC170" i="1" s="1"/>
  <c r="BB169" i="1"/>
  <c r="AC169" i="1"/>
  <c r="BC168" i="1"/>
  <c r="BD168" i="1" s="1"/>
  <c r="BF168" i="1" s="1"/>
  <c r="BB168" i="1"/>
  <c r="AC168" i="1"/>
  <c r="BD167" i="1"/>
  <c r="BF167" i="1" s="1"/>
  <c r="BB167" i="1"/>
  <c r="AC167" i="1"/>
  <c r="BC167" i="1" s="1"/>
  <c r="BB166" i="1"/>
  <c r="AC166" i="1"/>
  <c r="BC166" i="1" s="1"/>
  <c r="BD166" i="1" s="1"/>
  <c r="BF166" i="1" s="1"/>
  <c r="BA174" i="1"/>
  <c r="AY174" i="1"/>
  <c r="AV174" i="1"/>
  <c r="AU174" i="1"/>
  <c r="AT174" i="1"/>
  <c r="AS174" i="1"/>
  <c r="AQ174" i="1"/>
  <c r="AP174" i="1"/>
  <c r="AN174" i="1"/>
  <c r="AL174" i="1"/>
  <c r="AK174" i="1"/>
  <c r="AI174" i="1"/>
  <c r="AH174" i="1"/>
  <c r="AF174" i="1"/>
  <c r="X174" i="1"/>
  <c r="W174" i="1"/>
  <c r="V174" i="1"/>
  <c r="U174" i="1"/>
  <c r="O174" i="1"/>
  <c r="N174" i="1"/>
  <c r="M174" i="1"/>
  <c r="G174" i="1"/>
  <c r="F174" i="1"/>
  <c r="BC164" i="1"/>
  <c r="BD164" i="1" s="1"/>
  <c r="BF164" i="1" s="1"/>
  <c r="BB164" i="1"/>
  <c r="AC164" i="1"/>
  <c r="BC163" i="1"/>
  <c r="BD163" i="1" s="1"/>
  <c r="BF163" i="1" s="1"/>
  <c r="BB163" i="1"/>
  <c r="AC163" i="1"/>
  <c r="AZ172" i="1"/>
  <c r="AW172" i="1"/>
  <c r="AV172" i="1"/>
  <c r="AT172" i="1"/>
  <c r="AR172" i="1"/>
  <c r="AO172" i="1"/>
  <c r="AN172" i="1"/>
  <c r="AL172" i="1"/>
  <c r="AJ172" i="1"/>
  <c r="AG172" i="1"/>
  <c r="AF172" i="1"/>
  <c r="AD172" i="1"/>
  <c r="Y172" i="1"/>
  <c r="X172" i="1"/>
  <c r="V172" i="1"/>
  <c r="Q172" i="1"/>
  <c r="P172" i="1"/>
  <c r="O172" i="1"/>
  <c r="N172" i="1"/>
  <c r="I172" i="1"/>
  <c r="H172" i="1"/>
  <c r="G172" i="1"/>
  <c r="BE161" i="1"/>
  <c r="AU161" i="1"/>
  <c r="AM161" i="1"/>
  <c r="AE161" i="1"/>
  <c r="Z161" i="1"/>
  <c r="W161" i="1"/>
  <c r="O161" i="1"/>
  <c r="G161" i="1"/>
  <c r="BC160" i="1"/>
  <c r="BD160" i="1" s="1"/>
  <c r="BF160" i="1" s="1"/>
  <c r="BB160" i="1"/>
  <c r="AC160" i="1"/>
  <c r="BB159" i="1"/>
  <c r="AC159" i="1"/>
  <c r="BB158" i="1"/>
  <c r="BB157" i="1"/>
  <c r="AY161" i="1"/>
  <c r="AC156" i="1"/>
  <c r="AC155" i="1"/>
  <c r="BA161" i="1"/>
  <c r="AZ161" i="1"/>
  <c r="AX161" i="1"/>
  <c r="AV161" i="1"/>
  <c r="AT161" i="1"/>
  <c r="AS161" i="1"/>
  <c r="AR161" i="1"/>
  <c r="AP161" i="1"/>
  <c r="AN161" i="1"/>
  <c r="AL161" i="1"/>
  <c r="AK161" i="1"/>
  <c r="AJ161" i="1"/>
  <c r="AH161" i="1"/>
  <c r="AF161" i="1"/>
  <c r="AD161" i="1"/>
  <c r="AB161" i="1"/>
  <c r="Y161" i="1"/>
  <c r="X161" i="1"/>
  <c r="V161" i="1"/>
  <c r="U161" i="1"/>
  <c r="T161" i="1"/>
  <c r="R161" i="1"/>
  <c r="Q161" i="1"/>
  <c r="P161" i="1"/>
  <c r="N161" i="1"/>
  <c r="M161" i="1"/>
  <c r="L161" i="1"/>
  <c r="J161" i="1"/>
  <c r="I161" i="1"/>
  <c r="H161" i="1"/>
  <c r="F161" i="1"/>
  <c r="AA153" i="1"/>
  <c r="X153" i="1"/>
  <c r="AC152" i="1"/>
  <c r="AC151" i="1"/>
  <c r="AC150" i="1"/>
  <c r="AC146" i="1"/>
  <c r="BB144" i="1"/>
  <c r="AC144" i="1"/>
  <c r="BB143" i="1"/>
  <c r="AC143" i="1"/>
  <c r="AY153" i="1"/>
  <c r="AQ153" i="1"/>
  <c r="AN153" i="1"/>
  <c r="AI153" i="1"/>
  <c r="S153" i="1"/>
  <c r="K153" i="1"/>
  <c r="H153" i="1"/>
  <c r="AV153" i="1"/>
  <c r="AF153" i="1"/>
  <c r="P153" i="1"/>
  <c r="AC141" i="1"/>
  <c r="AC140" i="1"/>
  <c r="BA153" i="1"/>
  <c r="AS153" i="1"/>
  <c r="AK153" i="1"/>
  <c r="BB139" i="1"/>
  <c r="AB153" i="1"/>
  <c r="T153" i="1"/>
  <c r="L153" i="1"/>
  <c r="BE138" i="1"/>
  <c r="AV138" i="1"/>
  <c r="AS138" i="1"/>
  <c r="AN138" i="1"/>
  <c r="AF138" i="1"/>
  <c r="X138" i="1"/>
  <c r="P138" i="1"/>
  <c r="M138" i="1"/>
  <c r="H138" i="1"/>
  <c r="BA138" i="1"/>
  <c r="AK138" i="1"/>
  <c r="BB137" i="1"/>
  <c r="U138" i="1"/>
  <c r="AC137" i="1"/>
  <c r="BC137" i="1" s="1"/>
  <c r="BB136" i="1"/>
  <c r="BC136" i="1" s="1"/>
  <c r="BD136" i="1" s="1"/>
  <c r="BF136" i="1" s="1"/>
  <c r="AC136" i="1"/>
  <c r="AC135" i="1"/>
  <c r="AZ138" i="1"/>
  <c r="AY138" i="1"/>
  <c r="AW138" i="1"/>
  <c r="AU138" i="1"/>
  <c r="AT138" i="1"/>
  <c r="AR138" i="1"/>
  <c r="AQ138" i="1"/>
  <c r="AO138" i="1"/>
  <c r="AM138" i="1"/>
  <c r="AL138" i="1"/>
  <c r="AJ138" i="1"/>
  <c r="AI138" i="1"/>
  <c r="AG138" i="1"/>
  <c r="AE138" i="1"/>
  <c r="AB138" i="1"/>
  <c r="AA138" i="1"/>
  <c r="Z138" i="1"/>
  <c r="Y138" i="1"/>
  <c r="W138" i="1"/>
  <c r="V138" i="1"/>
  <c r="T138" i="1"/>
  <c r="S138" i="1"/>
  <c r="R138" i="1"/>
  <c r="Q138" i="1"/>
  <c r="O138" i="1"/>
  <c r="N138" i="1"/>
  <c r="L138" i="1"/>
  <c r="K138" i="1"/>
  <c r="J138" i="1"/>
  <c r="I138" i="1"/>
  <c r="G138" i="1"/>
  <c r="AC134" i="1"/>
  <c r="AH133" i="1"/>
  <c r="R133" i="1"/>
  <c r="G133" i="1"/>
  <c r="AM133" i="1"/>
  <c r="AC132" i="1"/>
  <c r="AC131" i="1"/>
  <c r="AX133" i="1"/>
  <c r="AP133" i="1"/>
  <c r="Z133" i="1"/>
  <c r="J133" i="1"/>
  <c r="AU133" i="1"/>
  <c r="AE133" i="1"/>
  <c r="BB129" i="1"/>
  <c r="BC129" i="1" s="1"/>
  <c r="W133" i="1"/>
  <c r="O133" i="1"/>
  <c r="AC129" i="1"/>
  <c r="BA133" i="1"/>
  <c r="AZ133" i="1"/>
  <c r="AY133" i="1"/>
  <c r="AW133" i="1"/>
  <c r="AV133" i="1"/>
  <c r="AT133" i="1"/>
  <c r="AS133" i="1"/>
  <c r="AR133" i="1"/>
  <c r="AQ133" i="1"/>
  <c r="AO133" i="1"/>
  <c r="AN133" i="1"/>
  <c r="AL133" i="1"/>
  <c r="AK133" i="1"/>
  <c r="AJ133" i="1"/>
  <c r="AI133" i="1"/>
  <c r="AG133" i="1"/>
  <c r="AF133" i="1"/>
  <c r="AD133" i="1"/>
  <c r="AB133" i="1"/>
  <c r="AA133" i="1"/>
  <c r="Y133" i="1"/>
  <c r="X133" i="1"/>
  <c r="V133" i="1"/>
  <c r="U133" i="1"/>
  <c r="T133" i="1"/>
  <c r="S133" i="1"/>
  <c r="Q133" i="1"/>
  <c r="P133" i="1"/>
  <c r="N133" i="1"/>
  <c r="M133" i="1"/>
  <c r="L133" i="1"/>
  <c r="K133" i="1"/>
  <c r="I133" i="1"/>
  <c r="AC128" i="1"/>
  <c r="F133" i="1"/>
  <c r="BE126" i="1"/>
  <c r="T126" i="1"/>
  <c r="BB125" i="1"/>
  <c r="AC125" i="1"/>
  <c r="AC124" i="1"/>
  <c r="BB123" i="1"/>
  <c r="AC122" i="1"/>
  <c r="BB121" i="1"/>
  <c r="AC121" i="1"/>
  <c r="BC121" i="1" s="1"/>
  <c r="AC120" i="1"/>
  <c r="BB119" i="1"/>
  <c r="AC119" i="1"/>
  <c r="BC119" i="1" s="1"/>
  <c r="BD119" i="1" s="1"/>
  <c r="BF119" i="1" s="1"/>
  <c r="AZ126" i="1"/>
  <c r="AY126" i="1"/>
  <c r="AR126" i="1"/>
  <c r="AQ126" i="1"/>
  <c r="AJ126" i="1"/>
  <c r="AI126" i="1"/>
  <c r="AB126" i="1"/>
  <c r="AA126" i="1"/>
  <c r="S126" i="1"/>
  <c r="L126" i="1"/>
  <c r="K126" i="1"/>
  <c r="BB117" i="1"/>
  <c r="AT126" i="1"/>
  <c r="AL126" i="1"/>
  <c r="AD126" i="1"/>
  <c r="Z126" i="1"/>
  <c r="W126" i="1"/>
  <c r="V126" i="1"/>
  <c r="R126" i="1"/>
  <c r="O126" i="1"/>
  <c r="N126" i="1"/>
  <c r="J126" i="1"/>
  <c r="G126" i="1"/>
  <c r="BE115" i="1"/>
  <c r="BE127" i="1" s="1"/>
  <c r="AR115" i="1"/>
  <c r="AJ115" i="1"/>
  <c r="AI115" i="1"/>
  <c r="BB114" i="1"/>
  <c r="AC114" i="1"/>
  <c r="BC114" i="1" s="1"/>
  <c r="BD114" i="1" s="1"/>
  <c r="BF114" i="1" s="1"/>
  <c r="BB113" i="1"/>
  <c r="AC113" i="1"/>
  <c r="BC113" i="1" s="1"/>
  <c r="AY115" i="1"/>
  <c r="AY127" i="1" s="1"/>
  <c r="S115" i="1"/>
  <c r="S127" i="1" s="1"/>
  <c r="BB111" i="1"/>
  <c r="AC110" i="1"/>
  <c r="BB109" i="1"/>
  <c r="AC109" i="1"/>
  <c r="BC109" i="1" s="1"/>
  <c r="BB108" i="1"/>
  <c r="AC108" i="1"/>
  <c r="BC108" i="1" s="1"/>
  <c r="AZ115" i="1"/>
  <c r="AQ115" i="1"/>
  <c r="BB107" i="1"/>
  <c r="AB115" i="1"/>
  <c r="AB127" i="1" s="1"/>
  <c r="AA115" i="1"/>
  <c r="T115" i="1"/>
  <c r="T127" i="1" s="1"/>
  <c r="L115" i="1"/>
  <c r="L127" i="1" s="1"/>
  <c r="K115" i="1"/>
  <c r="AC107" i="1"/>
  <c r="BA115" i="1"/>
  <c r="AX115" i="1"/>
  <c r="AW115" i="1"/>
  <c r="AS115" i="1"/>
  <c r="AP115" i="1"/>
  <c r="AO115" i="1"/>
  <c r="AK115" i="1"/>
  <c r="AH115" i="1"/>
  <c r="AG115" i="1"/>
  <c r="Z115" i="1"/>
  <c r="Z127" i="1" s="1"/>
  <c r="Y115" i="1"/>
  <c r="U115" i="1"/>
  <c r="R115" i="1"/>
  <c r="R127" i="1" s="1"/>
  <c r="Q115" i="1"/>
  <c r="M115" i="1"/>
  <c r="J115" i="1"/>
  <c r="J127" i="1" s="1"/>
  <c r="I115" i="1"/>
  <c r="BE103" i="1"/>
  <c r="BB102" i="1"/>
  <c r="AC102" i="1"/>
  <c r="BC102" i="1" s="1"/>
  <c r="BB101" i="1"/>
  <c r="AC101" i="1"/>
  <c r="BB99" i="1"/>
  <c r="AC99" i="1"/>
  <c r="BC99" i="1" s="1"/>
  <c r="AH103" i="1"/>
  <c r="BB97" i="1"/>
  <c r="AG103" i="1"/>
  <c r="BB95" i="1"/>
  <c r="BB94" i="1"/>
  <c r="AC94" i="1"/>
  <c r="BC94" i="1" s="1"/>
  <c r="AW103" i="1"/>
  <c r="AO103" i="1"/>
  <c r="AA103" i="1"/>
  <c r="Z103" i="1"/>
  <c r="S103" i="1"/>
  <c r="R103" i="1"/>
  <c r="K103" i="1"/>
  <c r="J103" i="1"/>
  <c r="BE92" i="1"/>
  <c r="BE104" i="1" s="1"/>
  <c r="X92" i="1"/>
  <c r="BB91" i="1"/>
  <c r="AC91" i="1"/>
  <c r="BC91" i="1" s="1"/>
  <c r="BB89" i="1"/>
  <c r="BC89" i="1" s="1"/>
  <c r="BD89" i="1" s="1"/>
  <c r="BF89" i="1" s="1"/>
  <c r="AC89" i="1"/>
  <c r="BB88" i="1"/>
  <c r="AC88" i="1"/>
  <c r="BC88" i="1" s="1"/>
  <c r="BB86" i="1"/>
  <c r="AC86" i="1"/>
  <c r="AC84" i="1"/>
  <c r="BB83" i="1"/>
  <c r="AC83" i="1"/>
  <c r="BC83" i="1" s="1"/>
  <c r="BB82" i="1"/>
  <c r="AC82" i="1"/>
  <c r="AV92" i="1"/>
  <c r="AN92" i="1"/>
  <c r="AF92" i="1"/>
  <c r="P92" i="1"/>
  <c r="H92" i="1"/>
  <c r="AC80" i="1"/>
  <c r="AW92" i="1"/>
  <c r="AW104" i="1" s="1"/>
  <c r="AO92" i="1"/>
  <c r="AO104" i="1" s="1"/>
  <c r="AG92" i="1"/>
  <c r="Y92" i="1"/>
  <c r="Q92" i="1"/>
  <c r="AC79" i="1"/>
  <c r="BB78" i="1"/>
  <c r="AZ92" i="1"/>
  <c r="AR92" i="1"/>
  <c r="AJ92" i="1"/>
  <c r="AB92" i="1"/>
  <c r="AA92" i="1"/>
  <c r="AA104" i="1" s="1"/>
  <c r="T92" i="1"/>
  <c r="S92" i="1"/>
  <c r="S104" i="1" s="1"/>
  <c r="L92" i="1"/>
  <c r="K92" i="1"/>
  <c r="K104" i="1" s="1"/>
  <c r="BE76" i="1"/>
  <c r="BE75" i="1"/>
  <c r="AV75" i="1"/>
  <c r="AU75" i="1"/>
  <c r="AN75" i="1"/>
  <c r="AM75" i="1"/>
  <c r="AF75" i="1"/>
  <c r="AE75" i="1"/>
  <c r="X75" i="1"/>
  <c r="W75" i="1"/>
  <c r="P75" i="1"/>
  <c r="H75" i="1"/>
  <c r="AC74" i="1"/>
  <c r="BB73" i="1"/>
  <c r="BB72" i="1"/>
  <c r="O75" i="1"/>
  <c r="G75" i="1"/>
  <c r="BA75" i="1"/>
  <c r="AY75" i="1"/>
  <c r="AW75" i="1"/>
  <c r="AT75" i="1"/>
  <c r="AS75" i="1"/>
  <c r="AQ75" i="1"/>
  <c r="AP75" i="1"/>
  <c r="AO75" i="1"/>
  <c r="AL75" i="1"/>
  <c r="AK75" i="1"/>
  <c r="AI75" i="1"/>
  <c r="AH75" i="1"/>
  <c r="AG75" i="1"/>
  <c r="AD75" i="1"/>
  <c r="AB75" i="1"/>
  <c r="AA75" i="1"/>
  <c r="Y75" i="1"/>
  <c r="V75" i="1"/>
  <c r="U75" i="1"/>
  <c r="T75" i="1"/>
  <c r="S75" i="1"/>
  <c r="Q75" i="1"/>
  <c r="N75" i="1"/>
  <c r="M75" i="1"/>
  <c r="L75" i="1"/>
  <c r="K75" i="1"/>
  <c r="I75" i="1"/>
  <c r="F75" i="1"/>
  <c r="E75" i="1"/>
  <c r="BE70" i="1"/>
  <c r="BE69" i="1"/>
  <c r="W69" i="1"/>
  <c r="G69" i="1"/>
  <c r="AC68" i="1"/>
  <c r="AU69" i="1"/>
  <c r="AM69" i="1"/>
  <c r="AE69" i="1"/>
  <c r="BB66" i="1"/>
  <c r="O69" i="1"/>
  <c r="AC66" i="1"/>
  <c r="BB65" i="1"/>
  <c r="AC65" i="1"/>
  <c r="AZ69" i="1"/>
  <c r="AY69" i="1"/>
  <c r="AX69" i="1"/>
  <c r="AW69" i="1"/>
  <c r="AV69" i="1"/>
  <c r="AR69" i="1"/>
  <c r="AQ69" i="1"/>
  <c r="AP69" i="1"/>
  <c r="AO69" i="1"/>
  <c r="AN69" i="1"/>
  <c r="AJ69" i="1"/>
  <c r="AI69" i="1"/>
  <c r="AH69" i="1"/>
  <c r="AG69" i="1"/>
  <c r="AF69" i="1"/>
  <c r="AA69" i="1"/>
  <c r="Z69" i="1"/>
  <c r="Y69" i="1"/>
  <c r="X69" i="1"/>
  <c r="S69" i="1"/>
  <c r="R69" i="1"/>
  <c r="Q69" i="1"/>
  <c r="P69" i="1"/>
  <c r="K69" i="1"/>
  <c r="J69" i="1"/>
  <c r="I69" i="1"/>
  <c r="H69" i="1"/>
  <c r="BE63" i="1"/>
  <c r="AT63" i="1"/>
  <c r="AM63" i="1"/>
  <c r="N63" i="1"/>
  <c r="G63" i="1"/>
  <c r="G70" i="1" s="1"/>
  <c r="AC62" i="1"/>
  <c r="AL63" i="1"/>
  <c r="AD63" i="1"/>
  <c r="V63" i="1"/>
  <c r="AC60" i="1"/>
  <c r="F63" i="1"/>
  <c r="AC59" i="1"/>
  <c r="AU63" i="1"/>
  <c r="AU70" i="1" s="1"/>
  <c r="AE63" i="1"/>
  <c r="AE70" i="1" s="1"/>
  <c r="BB58" i="1"/>
  <c r="W63" i="1"/>
  <c r="W70" i="1" s="1"/>
  <c r="O63" i="1"/>
  <c r="O70" i="1" s="1"/>
  <c r="BA63" i="1"/>
  <c r="AZ63" i="1"/>
  <c r="AZ70" i="1" s="1"/>
  <c r="AX63" i="1"/>
  <c r="AX70" i="1" s="1"/>
  <c r="AV63" i="1"/>
  <c r="AS63" i="1"/>
  <c r="AR63" i="1"/>
  <c r="AR70" i="1" s="1"/>
  <c r="AP63" i="1"/>
  <c r="AP70" i="1" s="1"/>
  <c r="AN63" i="1"/>
  <c r="AK63" i="1"/>
  <c r="AJ63" i="1"/>
  <c r="AJ70" i="1" s="1"/>
  <c r="AH63" i="1"/>
  <c r="AH70" i="1" s="1"/>
  <c r="AF63" i="1"/>
  <c r="AB63" i="1"/>
  <c r="U63" i="1"/>
  <c r="T63" i="1"/>
  <c r="M63" i="1"/>
  <c r="L63" i="1"/>
  <c r="AH56" i="1"/>
  <c r="BE55" i="1"/>
  <c r="AW55" i="1"/>
  <c r="AG55" i="1"/>
  <c r="X55" i="1"/>
  <c r="Q55" i="1"/>
  <c r="BB54" i="1"/>
  <c r="AC54" i="1"/>
  <c r="BC54" i="1" s="1"/>
  <c r="AC53" i="1"/>
  <c r="AV55" i="1"/>
  <c r="AN55" i="1"/>
  <c r="AF55" i="1"/>
  <c r="BB52" i="1"/>
  <c r="P55" i="1"/>
  <c r="H55" i="1"/>
  <c r="AC51" i="1"/>
  <c r="AX55" i="1"/>
  <c r="AU55" i="1"/>
  <c r="AP55" i="1"/>
  <c r="AO55" i="1"/>
  <c r="AM55" i="1"/>
  <c r="AH55" i="1"/>
  <c r="AE55" i="1"/>
  <c r="Y55" i="1"/>
  <c r="W55" i="1"/>
  <c r="V55" i="1"/>
  <c r="O55" i="1"/>
  <c r="N55" i="1"/>
  <c r="I55" i="1"/>
  <c r="G55" i="1"/>
  <c r="F55" i="1"/>
  <c r="BE49" i="1"/>
  <c r="BE56" i="1" s="1"/>
  <c r="AV49" i="1"/>
  <c r="AN49" i="1"/>
  <c r="AM49" i="1"/>
  <c r="AM56" i="1" s="1"/>
  <c r="W49" i="1"/>
  <c r="P49" i="1"/>
  <c r="H49" i="1"/>
  <c r="G49" i="1"/>
  <c r="G56" i="1" s="1"/>
  <c r="BB48" i="1"/>
  <c r="AC48" i="1"/>
  <c r="BC48" i="1" s="1"/>
  <c r="AU49" i="1"/>
  <c r="AU56" i="1" s="1"/>
  <c r="AE49" i="1"/>
  <c r="AE56" i="1" s="1"/>
  <c r="BB46" i="1"/>
  <c r="O49" i="1"/>
  <c r="O56" i="1" s="1"/>
  <c r="AC46" i="1"/>
  <c r="AF49" i="1"/>
  <c r="AF56" i="1" s="1"/>
  <c r="X49" i="1"/>
  <c r="X56" i="1" s="1"/>
  <c r="AC44" i="1"/>
  <c r="BA49" i="1"/>
  <c r="AZ49" i="1"/>
  <c r="AX49" i="1"/>
  <c r="AX56" i="1" s="1"/>
  <c r="AT49" i="1"/>
  <c r="AS49" i="1"/>
  <c r="AR49" i="1"/>
  <c r="AP49" i="1"/>
  <c r="AP56" i="1" s="1"/>
  <c r="AL49" i="1"/>
  <c r="AK49" i="1"/>
  <c r="AJ49" i="1"/>
  <c r="AH49" i="1"/>
  <c r="AD49" i="1"/>
  <c r="AA49" i="1"/>
  <c r="Y49" i="1"/>
  <c r="V49" i="1"/>
  <c r="U49" i="1"/>
  <c r="S49" i="1"/>
  <c r="Q49" i="1"/>
  <c r="N49" i="1"/>
  <c r="M49" i="1"/>
  <c r="K49" i="1"/>
  <c r="I49" i="1"/>
  <c r="F49" i="1"/>
  <c r="BE41" i="1"/>
  <c r="AX41" i="1"/>
  <c r="AW41" i="1"/>
  <c r="AG41" i="1"/>
  <c r="Z41" i="1"/>
  <c r="R41" i="1"/>
  <c r="Q41" i="1"/>
  <c r="BB40" i="1"/>
  <c r="AC40" i="1"/>
  <c r="BC40" i="1" s="1"/>
  <c r="AO41" i="1"/>
  <c r="Y41" i="1"/>
  <c r="I41" i="1"/>
  <c r="AC38" i="1"/>
  <c r="BB37" i="1"/>
  <c r="AC37" i="1"/>
  <c r="BC37" i="1" s="1"/>
  <c r="AZ41" i="1"/>
  <c r="AU41" i="1"/>
  <c r="AT41" i="1"/>
  <c r="AR41" i="1"/>
  <c r="AP41" i="1"/>
  <c r="AM41" i="1"/>
  <c r="AL41" i="1"/>
  <c r="AJ41" i="1"/>
  <c r="AH41" i="1"/>
  <c r="AE41" i="1"/>
  <c r="AD41" i="1"/>
  <c r="AA41" i="1"/>
  <c r="X41" i="1"/>
  <c r="W41" i="1"/>
  <c r="V41" i="1"/>
  <c r="U41" i="1"/>
  <c r="S41" i="1"/>
  <c r="P41" i="1"/>
  <c r="O41" i="1"/>
  <c r="N41" i="1"/>
  <c r="M41" i="1"/>
  <c r="K41" i="1"/>
  <c r="J41" i="1"/>
  <c r="H41" i="1"/>
  <c r="G41" i="1"/>
  <c r="F41" i="1"/>
  <c r="BE35" i="1"/>
  <c r="BE42" i="1" s="1"/>
  <c r="AG35" i="1"/>
  <c r="AG42" i="1" s="1"/>
  <c r="BB34" i="1"/>
  <c r="AC34" i="1"/>
  <c r="BB33" i="1"/>
  <c r="AC33" i="1"/>
  <c r="AV35" i="1"/>
  <c r="AF35" i="1"/>
  <c r="AC31" i="1"/>
  <c r="BB29" i="1"/>
  <c r="AW35" i="1"/>
  <c r="AW42" i="1" s="1"/>
  <c r="AO35" i="1"/>
  <c r="AO42" i="1" s="1"/>
  <c r="AN35" i="1"/>
  <c r="BB27" i="1"/>
  <c r="Y35" i="1"/>
  <c r="Y42" i="1" s="1"/>
  <c r="X35" i="1"/>
  <c r="X42" i="1" s="1"/>
  <c r="Q35" i="1"/>
  <c r="Q42" i="1" s="1"/>
  <c r="P35" i="1"/>
  <c r="P42" i="1" s="1"/>
  <c r="I35" i="1"/>
  <c r="I42" i="1" s="1"/>
  <c r="H35" i="1"/>
  <c r="H42" i="1" s="1"/>
  <c r="AC27" i="1"/>
  <c r="AY35" i="1"/>
  <c r="AU35" i="1"/>
  <c r="AU42" i="1" s="1"/>
  <c r="AQ35" i="1"/>
  <c r="AM35" i="1"/>
  <c r="AM42" i="1" s="1"/>
  <c r="AI35" i="1"/>
  <c r="AE35" i="1"/>
  <c r="AE42" i="1" s="1"/>
  <c r="W35" i="1"/>
  <c r="W42" i="1" s="1"/>
  <c r="O35" i="1"/>
  <c r="O42" i="1" s="1"/>
  <c r="G35" i="1"/>
  <c r="G42" i="1" s="1"/>
  <c r="AC26" i="1"/>
  <c r="BE24" i="1"/>
  <c r="BB23" i="1"/>
  <c r="AC23" i="1"/>
  <c r="BC23" i="1" s="1"/>
  <c r="BB22" i="1"/>
  <c r="AC22" i="1"/>
  <c r="BC22" i="1" s="1"/>
  <c r="BB21" i="1"/>
  <c r="AC21" i="1"/>
  <c r="BC21" i="1" s="1"/>
  <c r="BB20" i="1"/>
  <c r="AC20" i="1"/>
  <c r="BC20" i="1" s="1"/>
  <c r="BD20" i="1" s="1"/>
  <c r="BF20" i="1" s="1"/>
  <c r="BB19" i="1"/>
  <c r="AC19" i="1"/>
  <c r="BC19" i="1" s="1"/>
  <c r="BD19" i="1" s="1"/>
  <c r="BF19" i="1" s="1"/>
  <c r="BB18" i="1"/>
  <c r="AC18" i="1"/>
  <c r="BC18" i="1" s="1"/>
  <c r="BD18" i="1"/>
  <c r="BF18" i="1" s="1"/>
  <c r="BB17" i="1"/>
  <c r="AA24" i="1"/>
  <c r="Z24" i="1"/>
  <c r="AC17" i="1"/>
  <c r="BC17" i="1" s="1"/>
  <c r="AH24" i="1"/>
  <c r="BB16" i="1"/>
  <c r="R24" i="1"/>
  <c r="P24" i="1"/>
  <c r="O24" i="1"/>
  <c r="J24" i="1"/>
  <c r="H24" i="1"/>
  <c r="G24" i="1"/>
  <c r="AC16" i="1"/>
  <c r="BC16" i="1" s="1"/>
  <c r="BD16" i="1" s="1"/>
  <c r="BF16" i="1" s="1"/>
  <c r="AZ24" i="1"/>
  <c r="AX24" i="1"/>
  <c r="AW24" i="1"/>
  <c r="AR24" i="1"/>
  <c r="AP24" i="1"/>
  <c r="AO24" i="1"/>
  <c r="AJ24" i="1"/>
  <c r="AG24" i="1"/>
  <c r="AB24" i="1"/>
  <c r="Y24" i="1"/>
  <c r="U24" i="1"/>
  <c r="T24" i="1"/>
  <c r="S24" i="1"/>
  <c r="Q24" i="1"/>
  <c r="N24" i="1"/>
  <c r="M24" i="1"/>
  <c r="L24" i="1"/>
  <c r="K24" i="1"/>
  <c r="I24" i="1"/>
  <c r="F24" i="1"/>
  <c r="E24" i="1"/>
  <c r="BB13" i="1"/>
  <c r="AC13" i="1"/>
  <c r="BC13" i="1" s="1"/>
  <c r="BD13" i="1" s="1"/>
  <c r="BF13" i="1" s="1"/>
  <c r="BB11" i="1"/>
  <c r="AC11" i="1"/>
  <c r="BC11" i="1" s="1"/>
  <c r="AV10" i="1"/>
  <c r="AV12" i="1" s="1"/>
  <c r="AV14" i="1" s="1"/>
  <c r="AN10" i="1"/>
  <c r="AN12" i="1" s="1"/>
  <c r="AN14" i="1" s="1"/>
  <c r="AF10" i="1"/>
  <c r="AF12" i="1" s="1"/>
  <c r="AF14" i="1" s="1"/>
  <c r="X10" i="1"/>
  <c r="X12" i="1" s="1"/>
  <c r="X14" i="1" s="1"/>
  <c r="P10" i="1"/>
  <c r="P12" i="1" s="1"/>
  <c r="P14" i="1" s="1"/>
  <c r="P25" i="1" s="1"/>
  <c r="H10" i="1"/>
  <c r="H12" i="1" s="1"/>
  <c r="H14" i="1" s="1"/>
  <c r="H25" i="1" s="1"/>
  <c r="BB9" i="1"/>
  <c r="AC9" i="1"/>
  <c r="BC9" i="1" s="1"/>
  <c r="BD9" i="1"/>
  <c r="BF9" i="1" s="1"/>
  <c r="BB8" i="1"/>
  <c r="AC8" i="1"/>
  <c r="BB7" i="1"/>
  <c r="AC7" i="1"/>
  <c r="BB6" i="1"/>
  <c r="AC6" i="1"/>
  <c r="BC6" i="1" s="1"/>
  <c r="BD6" i="1"/>
  <c r="BF6" i="1" s="1"/>
  <c r="AY10" i="1"/>
  <c r="AY12" i="1" s="1"/>
  <c r="AY14" i="1" s="1"/>
  <c r="AQ10" i="1"/>
  <c r="AQ12" i="1" s="1"/>
  <c r="AQ14" i="1" s="1"/>
  <c r="AI10" i="1"/>
  <c r="AI12" i="1" s="1"/>
  <c r="AI14" i="1" s="1"/>
  <c r="BB5" i="1"/>
  <c r="AA10" i="1"/>
  <c r="AA12" i="1" s="1"/>
  <c r="AA14" i="1" s="1"/>
  <c r="AA25" i="1" s="1"/>
  <c r="S10" i="1"/>
  <c r="S12" i="1" s="1"/>
  <c r="S14" i="1" s="1"/>
  <c r="S25" i="1" s="1"/>
  <c r="K10" i="1"/>
  <c r="K12" i="1" s="1"/>
  <c r="K14" i="1" s="1"/>
  <c r="K25" i="1" s="1"/>
  <c r="AC5" i="1"/>
  <c r="BC5" i="1" s="1"/>
  <c r="BD5" i="1" s="1"/>
  <c r="BF5" i="1" s="1"/>
  <c r="BE10" i="1"/>
  <c r="BA10" i="1"/>
  <c r="BA12" i="1" s="1"/>
  <c r="BA14" i="1" s="1"/>
  <c r="AZ10" i="1"/>
  <c r="AZ12" i="1" s="1"/>
  <c r="AZ14" i="1" s="1"/>
  <c r="AZ25" i="1" s="1"/>
  <c r="AX10" i="1"/>
  <c r="AX12" i="1" s="1"/>
  <c r="AX14" i="1" s="1"/>
  <c r="AX25" i="1" s="1"/>
  <c r="AW10" i="1"/>
  <c r="AW12" i="1" s="1"/>
  <c r="AW14" i="1" s="1"/>
  <c r="AW25" i="1" s="1"/>
  <c r="AU10" i="1"/>
  <c r="AU12" i="1" s="1"/>
  <c r="AU14" i="1" s="1"/>
  <c r="AT10" i="1"/>
  <c r="AT12" i="1" s="1"/>
  <c r="AT14" i="1" s="1"/>
  <c r="AS10" i="1"/>
  <c r="AS12" i="1" s="1"/>
  <c r="AS14" i="1" s="1"/>
  <c r="AR10" i="1"/>
  <c r="AR12" i="1" s="1"/>
  <c r="AR14" i="1" s="1"/>
  <c r="AR25" i="1" s="1"/>
  <c r="AP10" i="1"/>
  <c r="AP12" i="1" s="1"/>
  <c r="AP14" i="1" s="1"/>
  <c r="AP25" i="1" s="1"/>
  <c r="AO10" i="1"/>
  <c r="AO12" i="1" s="1"/>
  <c r="AO14" i="1" s="1"/>
  <c r="AO25" i="1" s="1"/>
  <c r="AM10" i="1"/>
  <c r="AM12" i="1" s="1"/>
  <c r="AM14" i="1" s="1"/>
  <c r="AL10" i="1"/>
  <c r="AL12" i="1" s="1"/>
  <c r="AL14" i="1" s="1"/>
  <c r="AK10" i="1"/>
  <c r="AK12" i="1" s="1"/>
  <c r="AK14" i="1" s="1"/>
  <c r="AJ10" i="1"/>
  <c r="AJ12" i="1" s="1"/>
  <c r="AJ14" i="1" s="1"/>
  <c r="AJ25" i="1" s="1"/>
  <c r="AH10" i="1"/>
  <c r="AH12" i="1" s="1"/>
  <c r="AH14" i="1" s="1"/>
  <c r="AH25" i="1" s="1"/>
  <c r="AG10" i="1"/>
  <c r="AG12" i="1" s="1"/>
  <c r="AG14" i="1" s="1"/>
  <c r="AG25" i="1" s="1"/>
  <c r="AE10" i="1"/>
  <c r="AE12" i="1" s="1"/>
  <c r="AE14" i="1" s="1"/>
  <c r="AD10" i="1"/>
  <c r="AD12" i="1" s="1"/>
  <c r="AB10" i="1"/>
  <c r="AB12" i="1" s="1"/>
  <c r="AB14" i="1" s="1"/>
  <c r="AB25" i="1" s="1"/>
  <c r="Z10" i="1"/>
  <c r="Z12" i="1" s="1"/>
  <c r="Z14" i="1" s="1"/>
  <c r="Y10" i="1"/>
  <c r="Y12" i="1" s="1"/>
  <c r="Y14" i="1" s="1"/>
  <c r="Y25" i="1" s="1"/>
  <c r="W10" i="1"/>
  <c r="W12" i="1" s="1"/>
  <c r="W14" i="1" s="1"/>
  <c r="V10" i="1"/>
  <c r="V12" i="1" s="1"/>
  <c r="V14" i="1" s="1"/>
  <c r="U10" i="1"/>
  <c r="U12" i="1" s="1"/>
  <c r="U14" i="1" s="1"/>
  <c r="U25" i="1" s="1"/>
  <c r="T10" i="1"/>
  <c r="T12" i="1" s="1"/>
  <c r="T14" i="1" s="1"/>
  <c r="T25" i="1" s="1"/>
  <c r="R10" i="1"/>
  <c r="R12" i="1" s="1"/>
  <c r="R14" i="1" s="1"/>
  <c r="Q10" i="1"/>
  <c r="Q12" i="1" s="1"/>
  <c r="Q14" i="1" s="1"/>
  <c r="Q25" i="1" s="1"/>
  <c r="O10" i="1"/>
  <c r="O12" i="1" s="1"/>
  <c r="O14" i="1" s="1"/>
  <c r="N10" i="1"/>
  <c r="N12" i="1" s="1"/>
  <c r="N14" i="1" s="1"/>
  <c r="M10" i="1"/>
  <c r="M12" i="1" s="1"/>
  <c r="M14" i="1" s="1"/>
  <c r="M25" i="1" s="1"/>
  <c r="L10" i="1"/>
  <c r="L12" i="1" s="1"/>
  <c r="L14" i="1" s="1"/>
  <c r="L25" i="1" s="1"/>
  <c r="J10" i="1"/>
  <c r="J12" i="1" s="1"/>
  <c r="J14" i="1" s="1"/>
  <c r="AC4" i="1"/>
  <c r="G10" i="1"/>
  <c r="G12" i="1" s="1"/>
  <c r="G14" i="1" s="1"/>
  <c r="F10" i="1"/>
  <c r="F12" i="1" s="1"/>
  <c r="I14" i="5" l="1"/>
  <c r="D10" i="5"/>
  <c r="E16" i="5"/>
  <c r="E17" i="5" s="1"/>
  <c r="E15" i="5"/>
  <c r="F16" i="5"/>
  <c r="F15" i="5"/>
  <c r="F17" i="5" s="1"/>
  <c r="F25" i="5" s="1"/>
  <c r="H9" i="5"/>
  <c r="H10" i="5" s="1"/>
  <c r="H14" i="5" s="1"/>
  <c r="D13" i="5"/>
  <c r="J13" i="5" s="1"/>
  <c r="I24" i="5"/>
  <c r="J8" i="5"/>
  <c r="G13" i="5"/>
  <c r="G14" i="5" s="1"/>
  <c r="D24" i="5"/>
  <c r="F66" i="4"/>
  <c r="I35" i="4"/>
  <c r="I15" i="4"/>
  <c r="I23" i="4"/>
  <c r="I31" i="4"/>
  <c r="G35" i="4"/>
  <c r="G66" i="4" s="1"/>
  <c r="I42" i="4"/>
  <c r="I50" i="4"/>
  <c r="I58" i="4"/>
  <c r="I13" i="4"/>
  <c r="I21" i="4"/>
  <c r="I29" i="4"/>
  <c r="I48" i="4"/>
  <c r="I56" i="4"/>
  <c r="I65" i="4"/>
  <c r="I20" i="4"/>
  <c r="I28" i="4"/>
  <c r="I47" i="4"/>
  <c r="I55" i="4"/>
  <c r="I63" i="4"/>
  <c r="I19" i="4"/>
  <c r="I27" i="4"/>
  <c r="I46" i="4"/>
  <c r="I54" i="4"/>
  <c r="I62" i="4"/>
  <c r="I18" i="4"/>
  <c r="I26" i="4"/>
  <c r="I45" i="4"/>
  <c r="I53" i="4"/>
  <c r="I17" i="4"/>
  <c r="I25" i="4"/>
  <c r="I33" i="4"/>
  <c r="I44" i="4"/>
  <c r="I52" i="4"/>
  <c r="N36" i="3"/>
  <c r="N54" i="3"/>
  <c r="N37" i="3"/>
  <c r="N26" i="3"/>
  <c r="N52" i="3"/>
  <c r="N51" i="3"/>
  <c r="N31" i="3"/>
  <c r="N32" i="3"/>
  <c r="N33" i="3"/>
  <c r="N5" i="3"/>
  <c r="N3" i="3"/>
  <c r="N18" i="3"/>
  <c r="N25" i="3"/>
  <c r="H42" i="2"/>
  <c r="I56" i="2"/>
  <c r="J70" i="2"/>
  <c r="J76" i="2" s="1"/>
  <c r="J190" i="2" s="1"/>
  <c r="K63" i="2"/>
  <c r="K92" i="2"/>
  <c r="J104" i="2"/>
  <c r="K225" i="2"/>
  <c r="K349" i="2"/>
  <c r="E12" i="2"/>
  <c r="G56" i="2"/>
  <c r="G76" i="2" s="1"/>
  <c r="G190" i="2" s="1"/>
  <c r="G191" i="2" s="1"/>
  <c r="G354" i="2" s="1"/>
  <c r="F104" i="2"/>
  <c r="K197" i="2"/>
  <c r="K236" i="2"/>
  <c r="K55" i="2"/>
  <c r="K115" i="2"/>
  <c r="E127" i="2"/>
  <c r="K127" i="2" s="1"/>
  <c r="K172" i="2"/>
  <c r="K138" i="2"/>
  <c r="E174" i="2"/>
  <c r="K174" i="2" s="1"/>
  <c r="K173" i="2"/>
  <c r="K181" i="2"/>
  <c r="G266" i="2"/>
  <c r="G320" i="2" s="1"/>
  <c r="G350" i="2" s="1"/>
  <c r="G353" i="2" s="1"/>
  <c r="K41" i="2"/>
  <c r="K49" i="2"/>
  <c r="E56" i="2"/>
  <c r="E42" i="2"/>
  <c r="K35" i="2"/>
  <c r="K189" i="2"/>
  <c r="K315" i="2"/>
  <c r="F42" i="2"/>
  <c r="F76" i="2" s="1"/>
  <c r="K206" i="2"/>
  <c r="I76" i="2"/>
  <c r="I190" i="2" s="1"/>
  <c r="I191" i="2" s="1"/>
  <c r="H56" i="2"/>
  <c r="I70" i="2"/>
  <c r="J127" i="2"/>
  <c r="K126" i="2"/>
  <c r="K215" i="2"/>
  <c r="K252" i="2"/>
  <c r="K327" i="2"/>
  <c r="K4" i="2"/>
  <c r="J10" i="2"/>
  <c r="J12" i="2" s="1"/>
  <c r="J14" i="2" s="1"/>
  <c r="J25" i="2" s="1"/>
  <c r="E24" i="2"/>
  <c r="K24" i="2" s="1"/>
  <c r="K134" i="2"/>
  <c r="I174" i="2"/>
  <c r="K175" i="2"/>
  <c r="E307" i="2"/>
  <c r="K307" i="2" s="1"/>
  <c r="K36" i="2"/>
  <c r="E70" i="2"/>
  <c r="K70" i="2" s="1"/>
  <c r="K116" i="2"/>
  <c r="E153" i="2"/>
  <c r="K153" i="2" s="1"/>
  <c r="K207" i="2"/>
  <c r="E265" i="2"/>
  <c r="K265" i="2" s="1"/>
  <c r="K43" i="2"/>
  <c r="E69" i="2"/>
  <c r="K69" i="2" s="1"/>
  <c r="E133" i="2"/>
  <c r="K133" i="2" s="1"/>
  <c r="K182" i="2"/>
  <c r="K198" i="2"/>
  <c r="K348" i="2"/>
  <c r="F10" i="2"/>
  <c r="F12" i="2" s="1"/>
  <c r="F14" i="2" s="1"/>
  <c r="F25" i="2" s="1"/>
  <c r="K26" i="2"/>
  <c r="E161" i="2"/>
  <c r="K161" i="2" s="1"/>
  <c r="K237" i="2"/>
  <c r="E103" i="2"/>
  <c r="K103" i="2" s="1"/>
  <c r="E75" i="2"/>
  <c r="K75" i="2" s="1"/>
  <c r="K105" i="2"/>
  <c r="K308" i="2"/>
  <c r="K195" i="2"/>
  <c r="E331" i="2"/>
  <c r="E347" i="2"/>
  <c r="K347" i="2" s="1"/>
  <c r="K226" i="2"/>
  <c r="J25" i="1"/>
  <c r="R25" i="1"/>
  <c r="Z25" i="1"/>
  <c r="AN42" i="1"/>
  <c r="BC46" i="1"/>
  <c r="AC10" i="1"/>
  <c r="AY25" i="1"/>
  <c r="BC80" i="1"/>
  <c r="BD80" i="1" s="1"/>
  <c r="BF80" i="1" s="1"/>
  <c r="AF25" i="1"/>
  <c r="BD8" i="1"/>
  <c r="BF8" i="1" s="1"/>
  <c r="BC34" i="1"/>
  <c r="BD34" i="1" s="1"/>
  <c r="BF34" i="1" s="1"/>
  <c r="Y104" i="1"/>
  <c r="AD14" i="1"/>
  <c r="BB12" i="1"/>
  <c r="BE181" i="1"/>
  <c r="BE190" i="1" s="1"/>
  <c r="BE133" i="1"/>
  <c r="BE153" i="1"/>
  <c r="BE12" i="1"/>
  <c r="BE14" i="1" s="1"/>
  <c r="BE25" i="1" s="1"/>
  <c r="AY42" i="1"/>
  <c r="AY76" i="1" s="1"/>
  <c r="BC66" i="1"/>
  <c r="BD66" i="1" s="1"/>
  <c r="BF66" i="1" s="1"/>
  <c r="BC86" i="1"/>
  <c r="BC7" i="1"/>
  <c r="BD7" i="1" s="1"/>
  <c r="BF7" i="1" s="1"/>
  <c r="AI25" i="1"/>
  <c r="F14" i="1"/>
  <c r="N25" i="1"/>
  <c r="AM25" i="1"/>
  <c r="AU25" i="1"/>
  <c r="BC8" i="1"/>
  <c r="G25" i="1"/>
  <c r="O25" i="1"/>
  <c r="W25" i="1"/>
  <c r="BD11" i="1"/>
  <c r="BF11" i="1" s="1"/>
  <c r="BD17" i="1"/>
  <c r="BF17" i="1" s="1"/>
  <c r="BD21" i="1"/>
  <c r="BF21" i="1" s="1"/>
  <c r="BD22" i="1"/>
  <c r="BF22" i="1" s="1"/>
  <c r="BD23" i="1"/>
  <c r="BF23" i="1" s="1"/>
  <c r="S56" i="1"/>
  <c r="AG104" i="1"/>
  <c r="P104" i="1"/>
  <c r="AU76" i="1"/>
  <c r="AS24" i="1"/>
  <c r="AS25" i="1" s="1"/>
  <c r="AL56" i="1"/>
  <c r="AN56" i="1"/>
  <c r="BA92" i="1"/>
  <c r="V24" i="1"/>
  <c r="V25" i="1" s="1"/>
  <c r="AD24" i="1"/>
  <c r="AL24" i="1"/>
  <c r="AL25" i="1" s="1"/>
  <c r="AT24" i="1"/>
  <c r="AT25" i="1" s="1"/>
  <c r="BB15" i="1"/>
  <c r="BD28" i="1"/>
  <c r="BF28" i="1" s="1"/>
  <c r="BB28" i="1"/>
  <c r="AF41" i="1"/>
  <c r="AF42" i="1" s="1"/>
  <c r="AF76" i="1" s="1"/>
  <c r="AN41" i="1"/>
  <c r="AV41" i="1"/>
  <c r="AV42" i="1" s="1"/>
  <c r="AV76" i="1" s="1"/>
  <c r="AV190" i="1" s="1"/>
  <c r="BB38" i="1"/>
  <c r="BB44" i="1"/>
  <c r="AC47" i="1"/>
  <c r="BC47" i="1" s="1"/>
  <c r="BD47" i="1" s="1"/>
  <c r="BF47" i="1" s="1"/>
  <c r="AC50" i="1"/>
  <c r="AC52" i="1"/>
  <c r="BC52" i="1" s="1"/>
  <c r="BD52" i="1" s="1"/>
  <c r="BF52" i="1" s="1"/>
  <c r="AC58" i="1"/>
  <c r="BC58" i="1" s="1"/>
  <c r="BD58" i="1" s="1"/>
  <c r="BF58" i="1" s="1"/>
  <c r="BB67" i="1"/>
  <c r="AC72" i="1"/>
  <c r="BC72" i="1" s="1"/>
  <c r="BD72" i="1" s="1"/>
  <c r="BF72" i="1" s="1"/>
  <c r="E92" i="1"/>
  <c r="M92" i="1"/>
  <c r="U92" i="1"/>
  <c r="AD92" i="1"/>
  <c r="AL92" i="1"/>
  <c r="AT92" i="1"/>
  <c r="BB84" i="1"/>
  <c r="AC87" i="1"/>
  <c r="BC87" i="1" s="1"/>
  <c r="BD87" i="1" s="1"/>
  <c r="BF87" i="1" s="1"/>
  <c r="BB90" i="1"/>
  <c r="BD91" i="1"/>
  <c r="BF91" i="1" s="1"/>
  <c r="BD94" i="1"/>
  <c r="BF94" i="1" s="1"/>
  <c r="BC107" i="1"/>
  <c r="F126" i="1"/>
  <c r="AC116" i="1"/>
  <c r="BC116" i="1" s="1"/>
  <c r="AE126" i="1"/>
  <c r="AM126" i="1"/>
  <c r="AU126" i="1"/>
  <c r="BD37" i="1"/>
  <c r="BF37" i="1" s="1"/>
  <c r="BD65" i="1"/>
  <c r="BF65" i="1" s="1"/>
  <c r="AK24" i="1"/>
  <c r="AK25" i="1" s="1"/>
  <c r="N56" i="1"/>
  <c r="W24" i="1"/>
  <c r="AE24" i="1"/>
  <c r="AE25" i="1" s="1"/>
  <c r="AM24" i="1"/>
  <c r="AU24" i="1"/>
  <c r="J35" i="1"/>
  <c r="J42" i="1" s="1"/>
  <c r="R35" i="1"/>
  <c r="R42" i="1" s="1"/>
  <c r="Z35" i="1"/>
  <c r="Z42" i="1" s="1"/>
  <c r="AH35" i="1"/>
  <c r="AH42" i="1" s="1"/>
  <c r="AH76" i="1" s="1"/>
  <c r="AP35" i="1"/>
  <c r="AP42" i="1" s="1"/>
  <c r="AP76" i="1" s="1"/>
  <c r="AX35" i="1"/>
  <c r="AX42" i="1" s="1"/>
  <c r="AC28" i="1"/>
  <c r="BC28" i="1" s="1"/>
  <c r="AC29" i="1"/>
  <c r="BC29" i="1" s="1"/>
  <c r="BD29" i="1" s="1"/>
  <c r="BF29" i="1" s="1"/>
  <c r="BC38" i="1"/>
  <c r="BD38" i="1" s="1"/>
  <c r="BF38" i="1" s="1"/>
  <c r="BC44" i="1"/>
  <c r="BD44" i="1" s="1"/>
  <c r="BF44" i="1" s="1"/>
  <c r="P56" i="1"/>
  <c r="P76" i="1" s="1"/>
  <c r="AV56" i="1"/>
  <c r="BB53" i="1"/>
  <c r="BD54" i="1"/>
  <c r="BF54" i="1" s="1"/>
  <c r="H63" i="1"/>
  <c r="H70" i="1" s="1"/>
  <c r="P63" i="1"/>
  <c r="P70" i="1" s="1"/>
  <c r="X63" i="1"/>
  <c r="X70" i="1" s="1"/>
  <c r="X76" i="1" s="1"/>
  <c r="AF70" i="1"/>
  <c r="AN70" i="1"/>
  <c r="AV70" i="1"/>
  <c r="BB59" i="1"/>
  <c r="BD73" i="1"/>
  <c r="BF73" i="1" s="1"/>
  <c r="F92" i="1"/>
  <c r="N92" i="1"/>
  <c r="V92" i="1"/>
  <c r="AE92" i="1"/>
  <c r="AM92" i="1"/>
  <c r="AU92" i="1"/>
  <c r="AC78" i="1"/>
  <c r="BC78" i="1" s="1"/>
  <c r="BD78" i="1" s="1"/>
  <c r="BF78" i="1" s="1"/>
  <c r="BC84" i="1"/>
  <c r="BD84" i="1" s="1"/>
  <c r="BF84" i="1" s="1"/>
  <c r="AC90" i="1"/>
  <c r="BC90" i="1" s="1"/>
  <c r="BD90" i="1" s="1"/>
  <c r="BF90" i="1" s="1"/>
  <c r="AC93" i="1"/>
  <c r="AC106" i="1"/>
  <c r="AE76" i="1"/>
  <c r="BC59" i="1"/>
  <c r="BD59" i="1" s="1"/>
  <c r="BF59" i="1" s="1"/>
  <c r="BC79" i="1"/>
  <c r="BD79" i="1" s="1"/>
  <c r="BF79" i="1" s="1"/>
  <c r="BD83" i="1"/>
  <c r="BF83" i="1" s="1"/>
  <c r="V56" i="1"/>
  <c r="BC65" i="1"/>
  <c r="X24" i="1"/>
  <c r="X25" i="1" s="1"/>
  <c r="AF24" i="1"/>
  <c r="AN24" i="1"/>
  <c r="AN25" i="1" s="1"/>
  <c r="AV24" i="1"/>
  <c r="AV25" i="1" s="1"/>
  <c r="K35" i="1"/>
  <c r="K42" i="1" s="1"/>
  <c r="S35" i="1"/>
  <c r="S42" i="1" s="1"/>
  <c r="AA35" i="1"/>
  <c r="AA42" i="1" s="1"/>
  <c r="BB30" i="1"/>
  <c r="BB39" i="1"/>
  <c r="BD40" i="1"/>
  <c r="BF40" i="1" s="1"/>
  <c r="I56" i="1"/>
  <c r="I76" i="1" s="1"/>
  <c r="Q56" i="1"/>
  <c r="Q76" i="1" s="1"/>
  <c r="Y56" i="1"/>
  <c r="Y76" i="1" s="1"/>
  <c r="AG49" i="1"/>
  <c r="AG56" i="1" s="1"/>
  <c r="AG76" i="1" s="1"/>
  <c r="AO49" i="1"/>
  <c r="AO56" i="1" s="1"/>
  <c r="AO76" i="1" s="1"/>
  <c r="AW49" i="1"/>
  <c r="AW56" i="1" s="1"/>
  <c r="AW76" i="1" s="1"/>
  <c r="AW190" i="1" s="1"/>
  <c r="AW191" i="1" s="1"/>
  <c r="BD45" i="1"/>
  <c r="BF45" i="1" s="1"/>
  <c r="BB45" i="1"/>
  <c r="BD46" i="1"/>
  <c r="BF46" i="1" s="1"/>
  <c r="W56" i="1"/>
  <c r="W76" i="1" s="1"/>
  <c r="J55" i="1"/>
  <c r="R55" i="1"/>
  <c r="Z55" i="1"/>
  <c r="AI55" i="1"/>
  <c r="AQ55" i="1"/>
  <c r="AY55" i="1"/>
  <c r="I63" i="1"/>
  <c r="I70" i="1" s="1"/>
  <c r="Q63" i="1"/>
  <c r="Q70" i="1" s="1"/>
  <c r="Y63" i="1"/>
  <c r="Y70" i="1" s="1"/>
  <c r="AG63" i="1"/>
  <c r="AG70" i="1" s="1"/>
  <c r="AO63" i="1"/>
  <c r="AO70" i="1" s="1"/>
  <c r="AW63" i="1"/>
  <c r="AW70" i="1" s="1"/>
  <c r="BB60" i="1"/>
  <c r="BC60" i="1" s="1"/>
  <c r="BD60" i="1" s="1"/>
  <c r="BF60" i="1" s="1"/>
  <c r="BB68" i="1"/>
  <c r="BC68" i="1" s="1"/>
  <c r="BD68" i="1" s="1"/>
  <c r="BF68" i="1" s="1"/>
  <c r="G92" i="1"/>
  <c r="O92" i="1"/>
  <c r="W92" i="1"/>
  <c r="BB79" i="1"/>
  <c r="BD85" i="1"/>
  <c r="BF85" i="1" s="1"/>
  <c r="BB85" i="1"/>
  <c r="BD86" i="1"/>
  <c r="BF86" i="1" s="1"/>
  <c r="G76" i="1"/>
  <c r="I10" i="1"/>
  <c r="I12" i="1" s="1"/>
  <c r="I14" i="1" s="1"/>
  <c r="I25" i="1" s="1"/>
  <c r="AC15" i="1"/>
  <c r="BC15" i="1" s="1"/>
  <c r="BD15" i="1" s="1"/>
  <c r="BF15" i="1" s="1"/>
  <c r="BC27" i="1"/>
  <c r="BD27" i="1" s="1"/>
  <c r="BF27" i="1" s="1"/>
  <c r="F56" i="1"/>
  <c r="BB43" i="1"/>
  <c r="BB51" i="1"/>
  <c r="BC51" i="1" s="1"/>
  <c r="BD51" i="1" s="1"/>
  <c r="BF51" i="1" s="1"/>
  <c r="AS92" i="1"/>
  <c r="BD107" i="1"/>
  <c r="BF107" i="1" s="1"/>
  <c r="BD108" i="1"/>
  <c r="BF108" i="1" s="1"/>
  <c r="BB4" i="1"/>
  <c r="BB10" i="1" s="1"/>
  <c r="E10" i="1"/>
  <c r="E12" i="1" s="1"/>
  <c r="L35" i="1"/>
  <c r="T35" i="1"/>
  <c r="AB35" i="1"/>
  <c r="AJ35" i="1"/>
  <c r="AJ42" i="1" s="1"/>
  <c r="AR35" i="1"/>
  <c r="AR42" i="1" s="1"/>
  <c r="AZ35" i="1"/>
  <c r="AZ42" i="1" s="1"/>
  <c r="AC30" i="1"/>
  <c r="BC30" i="1" s="1"/>
  <c r="BD30" i="1" s="1"/>
  <c r="BF30" i="1" s="1"/>
  <c r="AI41" i="1"/>
  <c r="AI42" i="1" s="1"/>
  <c r="AQ41" i="1"/>
  <c r="AQ42" i="1" s="1"/>
  <c r="AY41" i="1"/>
  <c r="AC39" i="1"/>
  <c r="J49" i="1"/>
  <c r="J56" i="1" s="1"/>
  <c r="R49" i="1"/>
  <c r="R56" i="1" s="1"/>
  <c r="Z49" i="1"/>
  <c r="Z56" i="1" s="1"/>
  <c r="AC45" i="1"/>
  <c r="BC45" i="1" s="1"/>
  <c r="K55" i="1"/>
  <c r="K56" i="1" s="1"/>
  <c r="S55" i="1"/>
  <c r="AA55" i="1"/>
  <c r="AA56" i="1" s="1"/>
  <c r="AJ55" i="1"/>
  <c r="AR55" i="1"/>
  <c r="AZ55" i="1"/>
  <c r="J63" i="1"/>
  <c r="J70" i="1" s="1"/>
  <c r="R63" i="1"/>
  <c r="R70" i="1" s="1"/>
  <c r="Z63" i="1"/>
  <c r="Z70" i="1" s="1"/>
  <c r="BB61" i="1"/>
  <c r="L69" i="1"/>
  <c r="T69" i="1"/>
  <c r="AB69" i="1"/>
  <c r="AB70" i="1" s="1"/>
  <c r="AK69" i="1"/>
  <c r="AK70" i="1" s="1"/>
  <c r="AS69" i="1"/>
  <c r="AS70" i="1" s="1"/>
  <c r="BA69" i="1"/>
  <c r="AX75" i="1"/>
  <c r="BB74" i="1"/>
  <c r="BC74" i="1" s="1"/>
  <c r="BD74" i="1" s="1"/>
  <c r="BF74" i="1" s="1"/>
  <c r="AC85" i="1"/>
  <c r="BC85" i="1" s="1"/>
  <c r="I92" i="1"/>
  <c r="I104" i="1" s="1"/>
  <c r="AI127" i="1"/>
  <c r="BB124" i="1"/>
  <c r="BC124" i="1" s="1"/>
  <c r="BD124" i="1" s="1"/>
  <c r="BF124" i="1" s="1"/>
  <c r="BC140" i="1"/>
  <c r="BD140" i="1" s="1"/>
  <c r="BF140" i="1" s="1"/>
  <c r="E49" i="1"/>
  <c r="AC43" i="1"/>
  <c r="BC43" i="1" s="1"/>
  <c r="BD43" i="1" s="1"/>
  <c r="BF43" i="1" s="1"/>
  <c r="BC53" i="1"/>
  <c r="BD53" i="1" s="1"/>
  <c r="BF53" i="1" s="1"/>
  <c r="E63" i="1"/>
  <c r="BA70" i="1"/>
  <c r="BA24" i="1"/>
  <c r="BA25" i="1" s="1"/>
  <c r="BC33" i="1"/>
  <c r="BD33" i="1" s="1"/>
  <c r="BF33" i="1" s="1"/>
  <c r="H56" i="1"/>
  <c r="H76" i="1" s="1"/>
  <c r="BB57" i="1"/>
  <c r="AK92" i="1"/>
  <c r="AK104" i="1" s="1"/>
  <c r="BB126" i="1"/>
  <c r="E35" i="1"/>
  <c r="M35" i="1"/>
  <c r="M42" i="1" s="1"/>
  <c r="U35" i="1"/>
  <c r="U42" i="1" s="1"/>
  <c r="AK35" i="1"/>
  <c r="AS35" i="1"/>
  <c r="BA35" i="1"/>
  <c r="BA42" i="1" s="1"/>
  <c r="BB31" i="1"/>
  <c r="BC31" i="1" s="1"/>
  <c r="BD31" i="1" s="1"/>
  <c r="BF31" i="1" s="1"/>
  <c r="BB32" i="1"/>
  <c r="AI49" i="1"/>
  <c r="AQ49" i="1"/>
  <c r="AY49" i="1"/>
  <c r="AY56" i="1" s="1"/>
  <c r="BB47" i="1"/>
  <c r="L55" i="1"/>
  <c r="AC55" i="1" s="1"/>
  <c r="T55" i="1"/>
  <c r="AB55" i="1"/>
  <c r="AK55" i="1"/>
  <c r="AS55" i="1"/>
  <c r="AS56" i="1" s="1"/>
  <c r="BA55" i="1"/>
  <c r="BA56" i="1" s="1"/>
  <c r="K63" i="1"/>
  <c r="K70" i="1" s="1"/>
  <c r="S63" i="1"/>
  <c r="S70" i="1" s="1"/>
  <c r="AA63" i="1"/>
  <c r="AA70" i="1" s="1"/>
  <c r="AI63" i="1"/>
  <c r="AI70" i="1" s="1"/>
  <c r="AQ63" i="1"/>
  <c r="AQ70" i="1" s="1"/>
  <c r="AY63" i="1"/>
  <c r="AY70" i="1" s="1"/>
  <c r="AC61" i="1"/>
  <c r="BC61" i="1" s="1"/>
  <c r="BD61" i="1" s="1"/>
  <c r="BF61" i="1" s="1"/>
  <c r="E69" i="1"/>
  <c r="M69" i="1"/>
  <c r="M70" i="1" s="1"/>
  <c r="U69" i="1"/>
  <c r="U70" i="1" s="1"/>
  <c r="AD69" i="1"/>
  <c r="AL69" i="1"/>
  <c r="AL70" i="1" s="1"/>
  <c r="AT69" i="1"/>
  <c r="AC67" i="1"/>
  <c r="BC67" i="1" s="1"/>
  <c r="BD67" i="1" s="1"/>
  <c r="BF67" i="1" s="1"/>
  <c r="J75" i="1"/>
  <c r="AC75" i="1" s="1"/>
  <c r="R75" i="1"/>
  <c r="Z75" i="1"/>
  <c r="AH92" i="1"/>
  <c r="AH104" i="1" s="1"/>
  <c r="AP92" i="1"/>
  <c r="AX92" i="1"/>
  <c r="AX104" i="1" s="1"/>
  <c r="BB80" i="1"/>
  <c r="BB81" i="1"/>
  <c r="BB87" i="1"/>
  <c r="I103" i="1"/>
  <c r="Q103" i="1"/>
  <c r="Q104" i="1" s="1"/>
  <c r="Y103" i="1"/>
  <c r="AP103" i="1"/>
  <c r="AX103" i="1"/>
  <c r="AC95" i="1"/>
  <c r="BC95" i="1" s="1"/>
  <c r="BD95" i="1" s="1"/>
  <c r="BF95" i="1" s="1"/>
  <c r="BB96" i="1"/>
  <c r="AQ127" i="1"/>
  <c r="AJ127" i="1"/>
  <c r="O76" i="1"/>
  <c r="AK56" i="1"/>
  <c r="AC57" i="1"/>
  <c r="BC57" i="1" s="1"/>
  <c r="BD57" i="1" s="1"/>
  <c r="BF57" i="1" s="1"/>
  <c r="AM70" i="1"/>
  <c r="AM76" i="1" s="1"/>
  <c r="AJ104" i="1"/>
  <c r="BD82" i="1"/>
  <c r="BF82" i="1" s="1"/>
  <c r="BD102" i="1"/>
  <c r="BF102" i="1" s="1"/>
  <c r="AT70" i="1"/>
  <c r="BC82" i="1"/>
  <c r="BC101" i="1"/>
  <c r="BD101" i="1" s="1"/>
  <c r="BF101" i="1" s="1"/>
  <c r="BB116" i="1"/>
  <c r="AI24" i="1"/>
  <c r="AQ24" i="1"/>
  <c r="AQ25" i="1" s="1"/>
  <c r="AY24" i="1"/>
  <c r="F35" i="1"/>
  <c r="N35" i="1"/>
  <c r="N42" i="1" s="1"/>
  <c r="V35" i="1"/>
  <c r="V42" i="1" s="1"/>
  <c r="AD35" i="1"/>
  <c r="AL35" i="1"/>
  <c r="AL42" i="1" s="1"/>
  <c r="AT35" i="1"/>
  <c r="AT42" i="1" s="1"/>
  <c r="BB26" i="1"/>
  <c r="BC26" i="1" s="1"/>
  <c r="BD26" i="1" s="1"/>
  <c r="BF26" i="1" s="1"/>
  <c r="AC32" i="1"/>
  <c r="BC32" i="1" s="1"/>
  <c r="BD32" i="1" s="1"/>
  <c r="BF32" i="1" s="1"/>
  <c r="L41" i="1"/>
  <c r="AC41" i="1" s="1"/>
  <c r="BC41" i="1" s="1"/>
  <c r="T41" i="1"/>
  <c r="AB41" i="1"/>
  <c r="AK41" i="1"/>
  <c r="BB41" i="1" s="1"/>
  <c r="AS41" i="1"/>
  <c r="BA41" i="1"/>
  <c r="L49" i="1"/>
  <c r="T49" i="1"/>
  <c r="AB49" i="1"/>
  <c r="AB56" i="1" s="1"/>
  <c r="AJ56" i="1"/>
  <c r="AR56" i="1"/>
  <c r="AZ56" i="1"/>
  <c r="BD48" i="1"/>
  <c r="BF48" i="1" s="1"/>
  <c r="M55" i="1"/>
  <c r="M56" i="1" s="1"/>
  <c r="U55" i="1"/>
  <c r="U56" i="1" s="1"/>
  <c r="AD55" i="1"/>
  <c r="AL55" i="1"/>
  <c r="AT55" i="1"/>
  <c r="AT56" i="1" s="1"/>
  <c r="L70" i="1"/>
  <c r="T70" i="1"/>
  <c r="BB62" i="1"/>
  <c r="BC62" i="1" s="1"/>
  <c r="BD62" i="1" s="1"/>
  <c r="BF62" i="1" s="1"/>
  <c r="F69" i="1"/>
  <c r="N69" i="1"/>
  <c r="N70" i="1" s="1"/>
  <c r="V69" i="1"/>
  <c r="V70" i="1" s="1"/>
  <c r="AJ75" i="1"/>
  <c r="BB75" i="1" s="1"/>
  <c r="AR75" i="1"/>
  <c r="AZ75" i="1"/>
  <c r="AC73" i="1"/>
  <c r="BC73" i="1" s="1"/>
  <c r="J92" i="1"/>
  <c r="J104" i="1" s="1"/>
  <c r="R92" i="1"/>
  <c r="R104" i="1" s="1"/>
  <c r="Z92" i="1"/>
  <c r="Z104" i="1" s="1"/>
  <c r="AI92" i="1"/>
  <c r="AI104" i="1" s="1"/>
  <c r="AQ92" i="1"/>
  <c r="AQ104" i="1" s="1"/>
  <c r="AY92" i="1"/>
  <c r="AC81" i="1"/>
  <c r="BC81" i="1" s="1"/>
  <c r="BD81" i="1" s="1"/>
  <c r="BF81" i="1" s="1"/>
  <c r="BD88" i="1"/>
  <c r="BF88" i="1" s="1"/>
  <c r="AI103" i="1"/>
  <c r="AQ103" i="1"/>
  <c r="AY103" i="1"/>
  <c r="AC96" i="1"/>
  <c r="BC96" i="1" s="1"/>
  <c r="BD96" i="1" s="1"/>
  <c r="BF96" i="1" s="1"/>
  <c r="AC97" i="1"/>
  <c r="BC97" i="1" s="1"/>
  <c r="BD97" i="1" s="1"/>
  <c r="BF97" i="1" s="1"/>
  <c r="K127" i="1"/>
  <c r="AA127" i="1"/>
  <c r="AZ127" i="1"/>
  <c r="AC71" i="1"/>
  <c r="AC77" i="1"/>
  <c r="L103" i="1"/>
  <c r="L104" i="1" s="1"/>
  <c r="T103" i="1"/>
  <c r="T104" i="1" s="1"/>
  <c r="AB103" i="1"/>
  <c r="AB104" i="1" s="1"/>
  <c r="AJ103" i="1"/>
  <c r="AR103" i="1"/>
  <c r="AR104" i="1" s="1"/>
  <c r="AZ103" i="1"/>
  <c r="AZ104" i="1" s="1"/>
  <c r="BD109" i="1"/>
  <c r="BF109" i="1" s="1"/>
  <c r="H126" i="1"/>
  <c r="P126" i="1"/>
  <c r="X126" i="1"/>
  <c r="AF126" i="1"/>
  <c r="AN126" i="1"/>
  <c r="AV126" i="1"/>
  <c r="AC117" i="1"/>
  <c r="BC117" i="1" s="1"/>
  <c r="BD117" i="1" s="1"/>
  <c r="BF117" i="1" s="1"/>
  <c r="AC123" i="1"/>
  <c r="BC123" i="1" s="1"/>
  <c r="BD123" i="1" s="1"/>
  <c r="BF123" i="1" s="1"/>
  <c r="BB132" i="1"/>
  <c r="BC132" i="1" s="1"/>
  <c r="BD132" i="1" s="1"/>
  <c r="BF132" i="1" s="1"/>
  <c r="AJ153" i="1"/>
  <c r="AR153" i="1"/>
  <c r="AZ153" i="1"/>
  <c r="AC36" i="1"/>
  <c r="BC36" i="1" s="1"/>
  <c r="BD36" i="1" s="1"/>
  <c r="BF36" i="1" s="1"/>
  <c r="BB71" i="1"/>
  <c r="BB77" i="1"/>
  <c r="E103" i="1"/>
  <c r="M103" i="1"/>
  <c r="U103" i="1"/>
  <c r="AK103" i="1"/>
  <c r="AS103" i="1"/>
  <c r="BA103" i="1"/>
  <c r="AR127" i="1"/>
  <c r="I126" i="1"/>
  <c r="I127" i="1" s="1"/>
  <c r="Q126" i="1"/>
  <c r="Q127" i="1" s="1"/>
  <c r="Y126" i="1"/>
  <c r="Y127" i="1" s="1"/>
  <c r="AG126" i="1"/>
  <c r="AG127" i="1" s="1"/>
  <c r="AO126" i="1"/>
  <c r="AO127" i="1" s="1"/>
  <c r="AW126" i="1"/>
  <c r="AW127" i="1" s="1"/>
  <c r="BB118" i="1"/>
  <c r="BC152" i="1"/>
  <c r="BD152" i="1" s="1"/>
  <c r="BF152" i="1" s="1"/>
  <c r="E161" i="1"/>
  <c r="AC154" i="1"/>
  <c r="BB36" i="1"/>
  <c r="E41" i="1"/>
  <c r="F103" i="1"/>
  <c r="N103" i="1"/>
  <c r="V103" i="1"/>
  <c r="AD103" i="1"/>
  <c r="AL103" i="1"/>
  <c r="AT103" i="1"/>
  <c r="BB93" i="1"/>
  <c r="BB98" i="1"/>
  <c r="BD99" i="1"/>
  <c r="BF99" i="1" s="1"/>
  <c r="E115" i="1"/>
  <c r="AC105" i="1"/>
  <c r="BA127" i="1"/>
  <c r="BB110" i="1"/>
  <c r="BC110" i="1" s="1"/>
  <c r="BD110" i="1" s="1"/>
  <c r="BF110" i="1" s="1"/>
  <c r="AH126" i="1"/>
  <c r="AH127" i="1" s="1"/>
  <c r="AP126" i="1"/>
  <c r="AP127" i="1" s="1"/>
  <c r="AX126" i="1"/>
  <c r="AX127" i="1" s="1"/>
  <c r="BC125" i="1"/>
  <c r="BD125" i="1" s="1"/>
  <c r="BF125" i="1" s="1"/>
  <c r="BD144" i="1"/>
  <c r="BF144" i="1" s="1"/>
  <c r="E174" i="1"/>
  <c r="E206" i="1"/>
  <c r="BB50" i="1"/>
  <c r="E55" i="1"/>
  <c r="AC64" i="1"/>
  <c r="BC64" i="1" s="1"/>
  <c r="BD64" i="1" s="1"/>
  <c r="BF64" i="1" s="1"/>
  <c r="G103" i="1"/>
  <c r="O103" i="1"/>
  <c r="W103" i="1"/>
  <c r="AE103" i="1"/>
  <c r="AM103" i="1"/>
  <c r="AU103" i="1"/>
  <c r="AC98" i="1"/>
  <c r="F115" i="1"/>
  <c r="N115" i="1"/>
  <c r="N127" i="1" s="1"/>
  <c r="V115" i="1"/>
  <c r="V127" i="1" s="1"/>
  <c r="AD115" i="1"/>
  <c r="AL115" i="1"/>
  <c r="AL127" i="1" s="1"/>
  <c r="AT115" i="1"/>
  <c r="AT127" i="1" s="1"/>
  <c r="BB105" i="1"/>
  <c r="AC111" i="1"/>
  <c r="BC111" i="1" s="1"/>
  <c r="BD111" i="1" s="1"/>
  <c r="BF111" i="1" s="1"/>
  <c r="AC118" i="1"/>
  <c r="BB120" i="1"/>
  <c r="BC120" i="1" s="1"/>
  <c r="BD120" i="1" s="1"/>
  <c r="BF120" i="1" s="1"/>
  <c r="BC143" i="1"/>
  <c r="BC144" i="1"/>
  <c r="BC178" i="1"/>
  <c r="BD178" i="1" s="1"/>
  <c r="BF178" i="1" s="1"/>
  <c r="BB64" i="1"/>
  <c r="H103" i="1"/>
  <c r="H104" i="1" s="1"/>
  <c r="P103" i="1"/>
  <c r="X103" i="1"/>
  <c r="X104" i="1" s="1"/>
  <c r="AF103" i="1"/>
  <c r="AF104" i="1" s="1"/>
  <c r="AN103" i="1"/>
  <c r="AN104" i="1" s="1"/>
  <c r="AV103" i="1"/>
  <c r="AV104" i="1" s="1"/>
  <c r="BB100" i="1"/>
  <c r="G115" i="1"/>
  <c r="G127" i="1" s="1"/>
  <c r="O115" i="1"/>
  <c r="O127" i="1" s="1"/>
  <c r="W115" i="1"/>
  <c r="W127" i="1" s="1"/>
  <c r="AE115" i="1"/>
  <c r="AM115" i="1"/>
  <c r="AM127" i="1" s="1"/>
  <c r="AU115" i="1"/>
  <c r="AU127" i="1" s="1"/>
  <c r="BB106" i="1"/>
  <c r="BB112" i="1"/>
  <c r="BD113" i="1"/>
  <c r="BF113" i="1" s="1"/>
  <c r="BD121" i="1"/>
  <c r="BF121" i="1" s="1"/>
  <c r="BB150" i="1"/>
  <c r="BC150" i="1" s="1"/>
  <c r="BD150" i="1" s="1"/>
  <c r="BF150" i="1" s="1"/>
  <c r="AC100" i="1"/>
  <c r="BC100" i="1" s="1"/>
  <c r="BD100" i="1" s="1"/>
  <c r="BF100" i="1" s="1"/>
  <c r="H115" i="1"/>
  <c r="H127" i="1" s="1"/>
  <c r="P115" i="1"/>
  <c r="X115" i="1"/>
  <c r="X127" i="1" s="1"/>
  <c r="AF115" i="1"/>
  <c r="AF127" i="1" s="1"/>
  <c r="AN115" i="1"/>
  <c r="AN127" i="1" s="1"/>
  <c r="AV115" i="1"/>
  <c r="AV127" i="1" s="1"/>
  <c r="AC112" i="1"/>
  <c r="BC112" i="1" s="1"/>
  <c r="BD112" i="1" s="1"/>
  <c r="BF112" i="1" s="1"/>
  <c r="BD116" i="1"/>
  <c r="BF116" i="1" s="1"/>
  <c r="E126" i="1"/>
  <c r="M126" i="1"/>
  <c r="M127" i="1" s="1"/>
  <c r="U126" i="1"/>
  <c r="U127" i="1" s="1"/>
  <c r="AK126" i="1"/>
  <c r="AK127" i="1" s="1"/>
  <c r="AS126" i="1"/>
  <c r="AS127" i="1" s="1"/>
  <c r="BA126" i="1"/>
  <c r="BB122" i="1"/>
  <c r="BC122" i="1" s="1"/>
  <c r="BD122" i="1" s="1"/>
  <c r="BF122" i="1" s="1"/>
  <c r="BC131" i="1"/>
  <c r="BD131" i="1" s="1"/>
  <c r="BF131" i="1" s="1"/>
  <c r="BD135" i="1"/>
  <c r="BF135" i="1" s="1"/>
  <c r="BB135" i="1"/>
  <c r="BC135" i="1" s="1"/>
  <c r="AC149" i="1"/>
  <c r="AC165" i="1"/>
  <c r="BC165" i="1" s="1"/>
  <c r="BD165" i="1" s="1"/>
  <c r="BF165" i="1" s="1"/>
  <c r="AO181" i="1"/>
  <c r="BD137" i="1"/>
  <c r="BF137" i="1" s="1"/>
  <c r="E153" i="1"/>
  <c r="M153" i="1"/>
  <c r="U153" i="1"/>
  <c r="AL153" i="1"/>
  <c r="AT153" i="1"/>
  <c r="BB145" i="1"/>
  <c r="AC148" i="1"/>
  <c r="BB151" i="1"/>
  <c r="BC151" i="1" s="1"/>
  <c r="BD151" i="1" s="1"/>
  <c r="BF151" i="1" s="1"/>
  <c r="F172" i="1"/>
  <c r="AC162" i="1"/>
  <c r="AG181" i="1"/>
  <c r="BC180" i="1"/>
  <c r="BD180" i="1" s="1"/>
  <c r="BF180" i="1" s="1"/>
  <c r="BB133" i="1"/>
  <c r="AH138" i="1"/>
  <c r="AP138" i="1"/>
  <c r="AX138" i="1"/>
  <c r="E138" i="1"/>
  <c r="F153" i="1"/>
  <c r="N153" i="1"/>
  <c r="V153" i="1"/>
  <c r="AE153" i="1"/>
  <c r="AM153" i="1"/>
  <c r="AU153" i="1"/>
  <c r="AC145" i="1"/>
  <c r="BC145" i="1" s="1"/>
  <c r="BD145" i="1" s="1"/>
  <c r="BF145" i="1" s="1"/>
  <c r="BB146" i="1"/>
  <c r="BC146" i="1" s="1"/>
  <c r="BD146" i="1" s="1"/>
  <c r="BF146" i="1" s="1"/>
  <c r="BB152" i="1"/>
  <c r="BB155" i="1"/>
  <c r="BC155" i="1" s="1"/>
  <c r="BD155" i="1" s="1"/>
  <c r="BF155" i="1" s="1"/>
  <c r="L174" i="1"/>
  <c r="BC221" i="1"/>
  <c r="BD221" i="1" s="1"/>
  <c r="BF221" i="1" s="1"/>
  <c r="AC133" i="1"/>
  <c r="BC133" i="1" s="1"/>
  <c r="BD129" i="1"/>
  <c r="BF129" i="1" s="1"/>
  <c r="G153" i="1"/>
  <c r="O153" i="1"/>
  <c r="W153" i="1"/>
  <c r="BB140" i="1"/>
  <c r="BB147" i="1"/>
  <c r="BB156" i="1"/>
  <c r="BC156" i="1" s="1"/>
  <c r="BD156" i="1" s="1"/>
  <c r="BF156" i="1" s="1"/>
  <c r="BC159" i="1"/>
  <c r="BD159" i="1" s="1"/>
  <c r="BF159" i="1" s="1"/>
  <c r="AP172" i="1"/>
  <c r="Y181" i="1"/>
  <c r="AD181" i="1"/>
  <c r="BB175" i="1"/>
  <c r="AT181" i="1"/>
  <c r="BB177" i="1"/>
  <c r="BB130" i="1"/>
  <c r="AG153" i="1"/>
  <c r="AO153" i="1"/>
  <c r="AW153" i="1"/>
  <c r="BB141" i="1"/>
  <c r="BC141" i="1" s="1"/>
  <c r="BD141" i="1" s="1"/>
  <c r="BF141" i="1" s="1"/>
  <c r="AC147" i="1"/>
  <c r="BC147" i="1" s="1"/>
  <c r="BD147" i="1" s="1"/>
  <c r="BF147" i="1" s="1"/>
  <c r="AG161" i="1"/>
  <c r="BB161" i="1" s="1"/>
  <c r="AO161" i="1"/>
  <c r="J174" i="1"/>
  <c r="AC174" i="1" s="1"/>
  <c r="J172" i="1"/>
  <c r="R174" i="1"/>
  <c r="R172" i="1"/>
  <c r="Z174" i="1"/>
  <c r="Z172" i="1"/>
  <c r="AX174" i="1"/>
  <c r="AX172" i="1"/>
  <c r="AC177" i="1"/>
  <c r="AZ189" i="1"/>
  <c r="BB189" i="1" s="1"/>
  <c r="AZ174" i="1"/>
  <c r="BC128" i="1"/>
  <c r="BD128" i="1" s="1"/>
  <c r="BF128" i="1" s="1"/>
  <c r="AC130" i="1"/>
  <c r="BC130" i="1" s="1"/>
  <c r="BD130" i="1" s="1"/>
  <c r="BF130" i="1" s="1"/>
  <c r="I153" i="1"/>
  <c r="Q153" i="1"/>
  <c r="Y153" i="1"/>
  <c r="AH153" i="1"/>
  <c r="AP153" i="1"/>
  <c r="AX153" i="1"/>
  <c r="BB142" i="1"/>
  <c r="BB148" i="1"/>
  <c r="AC157" i="1"/>
  <c r="BC157" i="1" s="1"/>
  <c r="BD157" i="1" s="1"/>
  <c r="BF157" i="1" s="1"/>
  <c r="Q181" i="1"/>
  <c r="BB131" i="1"/>
  <c r="BB134" i="1"/>
  <c r="BC134" i="1" s="1"/>
  <c r="BD134" i="1" s="1"/>
  <c r="BF134" i="1" s="1"/>
  <c r="J153" i="1"/>
  <c r="R153" i="1"/>
  <c r="Z153" i="1"/>
  <c r="AC142" i="1"/>
  <c r="BD143" i="1"/>
  <c r="BF143" i="1" s="1"/>
  <c r="BB149" i="1"/>
  <c r="K161" i="1"/>
  <c r="AC161" i="1" s="1"/>
  <c r="BC161" i="1" s="1"/>
  <c r="S161" i="1"/>
  <c r="AA161" i="1"/>
  <c r="AI161" i="1"/>
  <c r="AQ161" i="1"/>
  <c r="AC158" i="1"/>
  <c r="BC158" i="1" s="1"/>
  <c r="BD158" i="1" s="1"/>
  <c r="BF158" i="1" s="1"/>
  <c r="I181" i="1"/>
  <c r="AB181" i="1"/>
  <c r="AW181" i="1"/>
  <c r="AZ206" i="1"/>
  <c r="H133" i="1"/>
  <c r="F138" i="1"/>
  <c r="AC138" i="1" s="1"/>
  <c r="AD138" i="1"/>
  <c r="L172" i="1"/>
  <c r="T172" i="1"/>
  <c r="AB172" i="1"/>
  <c r="K174" i="1"/>
  <c r="S174" i="1"/>
  <c r="AA174" i="1"/>
  <c r="T181" i="1"/>
  <c r="AM181" i="1"/>
  <c r="AV181" i="1"/>
  <c r="BB176" i="1"/>
  <c r="BC201" i="1"/>
  <c r="BD201" i="1" s="1"/>
  <c r="BF201" i="1" s="1"/>
  <c r="BB202" i="1"/>
  <c r="BC202" i="1" s="1"/>
  <c r="BD202" i="1" s="1"/>
  <c r="BF202" i="1" s="1"/>
  <c r="E172" i="1"/>
  <c r="M172" i="1"/>
  <c r="U172" i="1"/>
  <c r="AK172" i="1"/>
  <c r="BB172" i="1" s="1"/>
  <c r="AS172" i="1"/>
  <c r="BA172" i="1"/>
  <c r="BD170" i="1"/>
  <c r="BF170" i="1" s="1"/>
  <c r="L181" i="1"/>
  <c r="AN181" i="1"/>
  <c r="AC176" i="1"/>
  <c r="BC176" i="1" s="1"/>
  <c r="BD176" i="1" s="1"/>
  <c r="M181" i="1"/>
  <c r="U181" i="1"/>
  <c r="AK181" i="1"/>
  <c r="AS181" i="1"/>
  <c r="BA181" i="1"/>
  <c r="BB182" i="1"/>
  <c r="BB204" i="1"/>
  <c r="BC204" i="1" s="1"/>
  <c r="BD204" i="1" s="1"/>
  <c r="BF204" i="1" s="1"/>
  <c r="AC223" i="1"/>
  <c r="BC223" i="1" s="1"/>
  <c r="BD223" i="1" s="1"/>
  <c r="BF223" i="1" s="1"/>
  <c r="BC246" i="1"/>
  <c r="BD246" i="1" s="1"/>
  <c r="BF246" i="1" s="1"/>
  <c r="BB154" i="1"/>
  <c r="AD174" i="1"/>
  <c r="BB165" i="1"/>
  <c r="AY181" i="1"/>
  <c r="AC182" i="1"/>
  <c r="BC182" i="1" s="1"/>
  <c r="BD182" i="1" s="1"/>
  <c r="BF182" i="1" s="1"/>
  <c r="I206" i="1"/>
  <c r="I266" i="1" s="1"/>
  <c r="I320" i="1" s="1"/>
  <c r="I350" i="1" s="1"/>
  <c r="I353" i="1" s="1"/>
  <c r="BB234" i="1"/>
  <c r="BB128" i="1"/>
  <c r="AC171" i="1"/>
  <c r="BC171" i="1" s="1"/>
  <c r="BD171" i="1" s="1"/>
  <c r="BF171" i="1" s="1"/>
  <c r="P181" i="1"/>
  <c r="AQ181" i="1"/>
  <c r="BB178" i="1"/>
  <c r="F197" i="1"/>
  <c r="AC195" i="1"/>
  <c r="BC195" i="1" s="1"/>
  <c r="BD195" i="1" s="1"/>
  <c r="BF195" i="1" s="1"/>
  <c r="AJ206" i="1"/>
  <c r="AR206" i="1"/>
  <c r="F215" i="1"/>
  <c r="AC207" i="1"/>
  <c r="BC210" i="1"/>
  <c r="BD210" i="1" s="1"/>
  <c r="BF210" i="1" s="1"/>
  <c r="E133" i="1"/>
  <c r="AC139" i="1"/>
  <c r="BC139" i="1" s="1"/>
  <c r="BD139" i="1" s="1"/>
  <c r="BF139" i="1" s="1"/>
  <c r="AD153" i="1"/>
  <c r="BB153" i="1" s="1"/>
  <c r="H181" i="1"/>
  <c r="AI181" i="1"/>
  <c r="M206" i="1"/>
  <c r="M266" i="1" s="1"/>
  <c r="M320" i="1" s="1"/>
  <c r="M350" i="1" s="1"/>
  <c r="M353" i="1" s="1"/>
  <c r="U206" i="1"/>
  <c r="U266" i="1" s="1"/>
  <c r="U320" i="1" s="1"/>
  <c r="U350" i="1" s="1"/>
  <c r="U353" i="1" s="1"/>
  <c r="AK206" i="1"/>
  <c r="AS206" i="1"/>
  <c r="AS266" i="1" s="1"/>
  <c r="AS320" i="1" s="1"/>
  <c r="AS350" i="1" s="1"/>
  <c r="AS353" i="1" s="1"/>
  <c r="BA206" i="1"/>
  <c r="BA266" i="1" s="1"/>
  <c r="BA320" i="1" s="1"/>
  <c r="BA350" i="1" s="1"/>
  <c r="BA353" i="1" s="1"/>
  <c r="BC213" i="1"/>
  <c r="AW161" i="1"/>
  <c r="BC169" i="1"/>
  <c r="BD169" i="1" s="1"/>
  <c r="BF169" i="1" s="1"/>
  <c r="BD200" i="1"/>
  <c r="BF200" i="1" s="1"/>
  <c r="BB200" i="1"/>
  <c r="BC200" i="1" s="1"/>
  <c r="L197" i="1"/>
  <c r="L266" i="1" s="1"/>
  <c r="L320" i="1" s="1"/>
  <c r="L350" i="1" s="1"/>
  <c r="L353" i="1" s="1"/>
  <c r="T197" i="1"/>
  <c r="T266" i="1" s="1"/>
  <c r="T320" i="1" s="1"/>
  <c r="T350" i="1" s="1"/>
  <c r="T353" i="1" s="1"/>
  <c r="AB197" i="1"/>
  <c r="AJ197" i="1"/>
  <c r="AR197" i="1"/>
  <c r="AZ197" i="1"/>
  <c r="AH206" i="1"/>
  <c r="AH266" i="1" s="1"/>
  <c r="AH320" i="1" s="1"/>
  <c r="AH350" i="1" s="1"/>
  <c r="AH353" i="1" s="1"/>
  <c r="AP206" i="1"/>
  <c r="AP266" i="1" s="1"/>
  <c r="AP320" i="1" s="1"/>
  <c r="AP350" i="1" s="1"/>
  <c r="AP353" i="1" s="1"/>
  <c r="AX206" i="1"/>
  <c r="G215" i="1"/>
  <c r="O215" i="1"/>
  <c r="W215" i="1"/>
  <c r="Q236" i="1"/>
  <c r="Y236" i="1"/>
  <c r="BB235" i="1"/>
  <c r="BC235" i="1" s="1"/>
  <c r="BD235" i="1" s="1"/>
  <c r="BF235" i="1" s="1"/>
  <c r="G189" i="1"/>
  <c r="AC189" i="1" s="1"/>
  <c r="E197" i="1"/>
  <c r="K206" i="1"/>
  <c r="K266" i="1" s="1"/>
  <c r="K320" i="1" s="1"/>
  <c r="K350" i="1" s="1"/>
  <c r="K353" i="1" s="1"/>
  <c r="S206" i="1"/>
  <c r="S266" i="1" s="1"/>
  <c r="S320" i="1" s="1"/>
  <c r="S350" i="1" s="1"/>
  <c r="S353" i="1" s="1"/>
  <c r="AA206" i="1"/>
  <c r="AI206" i="1"/>
  <c r="AQ206" i="1"/>
  <c r="AY206" i="1"/>
  <c r="BC205" i="1"/>
  <c r="BD205" i="1" s="1"/>
  <c r="BF205" i="1" s="1"/>
  <c r="BD212" i="1"/>
  <c r="BF212" i="1" s="1"/>
  <c r="BD213" i="1"/>
  <c r="BF213" i="1" s="1"/>
  <c r="E225" i="1"/>
  <c r="M225" i="1"/>
  <c r="U225" i="1"/>
  <c r="AC216" i="1"/>
  <c r="BC216" i="1" s="1"/>
  <c r="BD216" i="1" s="1"/>
  <c r="BF216" i="1" s="1"/>
  <c r="AK225" i="1"/>
  <c r="AS225" i="1"/>
  <c r="BA225" i="1"/>
  <c r="AC226" i="1"/>
  <c r="J236" i="1"/>
  <c r="AG252" i="1"/>
  <c r="BB162" i="1"/>
  <c r="H197" i="1"/>
  <c r="H266" i="1" s="1"/>
  <c r="H320" i="1" s="1"/>
  <c r="H350" i="1" s="1"/>
  <c r="H353" i="1" s="1"/>
  <c r="P197" i="1"/>
  <c r="P266" i="1" s="1"/>
  <c r="P320" i="1" s="1"/>
  <c r="P350" i="1" s="1"/>
  <c r="P353" i="1" s="1"/>
  <c r="X197" i="1"/>
  <c r="AF197" i="1"/>
  <c r="AN197" i="1"/>
  <c r="AV197" i="1"/>
  <c r="BB196" i="1"/>
  <c r="F206" i="1"/>
  <c r="N206" i="1"/>
  <c r="N266" i="1" s="1"/>
  <c r="N320" i="1" s="1"/>
  <c r="N350" i="1" s="1"/>
  <c r="N353" i="1" s="1"/>
  <c r="V206" i="1"/>
  <c r="V266" i="1" s="1"/>
  <c r="V320" i="1" s="1"/>
  <c r="V350" i="1" s="1"/>
  <c r="V353" i="1" s="1"/>
  <c r="AD206" i="1"/>
  <c r="AL206" i="1"/>
  <c r="AL266" i="1" s="1"/>
  <c r="AL320" i="1" s="1"/>
  <c r="AL350" i="1" s="1"/>
  <c r="AL353" i="1" s="1"/>
  <c r="AT206" i="1"/>
  <c r="AT266" i="1" s="1"/>
  <c r="AT320" i="1" s="1"/>
  <c r="AT350" i="1" s="1"/>
  <c r="AT353" i="1" s="1"/>
  <c r="BB221" i="1"/>
  <c r="BB228" i="1"/>
  <c r="BB250" i="1"/>
  <c r="AW266" i="1"/>
  <c r="AW320" i="1" s="1"/>
  <c r="AW350" i="1" s="1"/>
  <c r="AW353" i="1" s="1"/>
  <c r="AC196" i="1"/>
  <c r="BC196" i="1" s="1"/>
  <c r="BD196" i="1" s="1"/>
  <c r="BF196" i="1" s="1"/>
  <c r="G206" i="1"/>
  <c r="O206" i="1"/>
  <c r="W206" i="1"/>
  <c r="W266" i="1" s="1"/>
  <c r="W320" i="1" s="1"/>
  <c r="W350" i="1" s="1"/>
  <c r="W353" i="1" s="1"/>
  <c r="AE206" i="1"/>
  <c r="AE266" i="1" s="1"/>
  <c r="AE320" i="1" s="1"/>
  <c r="AE350" i="1" s="1"/>
  <c r="AE353" i="1" s="1"/>
  <c r="AM206" i="1"/>
  <c r="AM266" i="1" s="1"/>
  <c r="AM320" i="1" s="1"/>
  <c r="AM350" i="1" s="1"/>
  <c r="AM353" i="1" s="1"/>
  <c r="AU206" i="1"/>
  <c r="AU266" i="1" s="1"/>
  <c r="AU320" i="1" s="1"/>
  <c r="AU350" i="1" s="1"/>
  <c r="AU353" i="1" s="1"/>
  <c r="BB199" i="1"/>
  <c r="BB203" i="1"/>
  <c r="BC227" i="1"/>
  <c r="BB230" i="1"/>
  <c r="BC194" i="1"/>
  <c r="BD194" i="1" s="1"/>
  <c r="BF194" i="1" s="1"/>
  <c r="AF206" i="1"/>
  <c r="AN206" i="1"/>
  <c r="AV206" i="1"/>
  <c r="AC199" i="1"/>
  <c r="AC203" i="1"/>
  <c r="BC203" i="1" s="1"/>
  <c r="BD203" i="1" s="1"/>
  <c r="BF203" i="1" s="1"/>
  <c r="AD215" i="1"/>
  <c r="AL215" i="1"/>
  <c r="AT215" i="1"/>
  <c r="BB207" i="1"/>
  <c r="G236" i="1"/>
  <c r="G266" i="1" s="1"/>
  <c r="G320" i="1" s="1"/>
  <c r="G350" i="1" s="1"/>
  <c r="G353" i="1" s="1"/>
  <c r="O236" i="1"/>
  <c r="W236" i="1"/>
  <c r="AC229" i="1"/>
  <c r="AC230" i="1"/>
  <c r="BC230" i="1" s="1"/>
  <c r="BD231" i="1"/>
  <c r="BF231" i="1" s="1"/>
  <c r="BB231" i="1"/>
  <c r="BC232" i="1"/>
  <c r="BD232" i="1" s="1"/>
  <c r="BF232" i="1" s="1"/>
  <c r="BD238" i="1"/>
  <c r="BF238" i="1" s="1"/>
  <c r="AJ252" i="1"/>
  <c r="BB210" i="1"/>
  <c r="BB211" i="1"/>
  <c r="J225" i="1"/>
  <c r="R225" i="1"/>
  <c r="AC225" i="1" s="1"/>
  <c r="Z225" i="1"/>
  <c r="AH225" i="1"/>
  <c r="AP225" i="1"/>
  <c r="AX225" i="1"/>
  <c r="AC218" i="1"/>
  <c r="BC218" i="1" s="1"/>
  <c r="BD218" i="1" s="1"/>
  <c r="BF218" i="1" s="1"/>
  <c r="AC219" i="1"/>
  <c r="BC219" i="1" s="1"/>
  <c r="BD219" i="1" s="1"/>
  <c r="BF219" i="1" s="1"/>
  <c r="AC228" i="1"/>
  <c r="BC228" i="1" s="1"/>
  <c r="BD228" i="1" s="1"/>
  <c r="BF228" i="1" s="1"/>
  <c r="F252" i="1"/>
  <c r="BE266" i="1"/>
  <c r="BE320" i="1" s="1"/>
  <c r="BE350" i="1" s="1"/>
  <c r="BE353" i="1" s="1"/>
  <c r="E215" i="1"/>
  <c r="M215" i="1"/>
  <c r="U215" i="1"/>
  <c r="AK215" i="1"/>
  <c r="AK266" i="1" s="1"/>
  <c r="AK320" i="1" s="1"/>
  <c r="AK350" i="1" s="1"/>
  <c r="AK353" i="1" s="1"/>
  <c r="AS215" i="1"/>
  <c r="BA215" i="1"/>
  <c r="AC211" i="1"/>
  <c r="K225" i="1"/>
  <c r="S225" i="1"/>
  <c r="AA225" i="1"/>
  <c r="AA266" i="1" s="1"/>
  <c r="AA320" i="1" s="1"/>
  <c r="AA350" i="1" s="1"/>
  <c r="AA353" i="1" s="1"/>
  <c r="AI225" i="1"/>
  <c r="AI266" i="1" s="1"/>
  <c r="AI320" i="1" s="1"/>
  <c r="AI350" i="1" s="1"/>
  <c r="AI353" i="1" s="1"/>
  <c r="AQ225" i="1"/>
  <c r="AQ266" i="1" s="1"/>
  <c r="AQ320" i="1" s="1"/>
  <c r="AQ350" i="1" s="1"/>
  <c r="AQ353" i="1" s="1"/>
  <c r="AY225" i="1"/>
  <c r="AY266" i="1" s="1"/>
  <c r="AY320" i="1" s="1"/>
  <c r="AY350" i="1" s="1"/>
  <c r="AY353" i="1" s="1"/>
  <c r="BD220" i="1"/>
  <c r="BF220" i="1" s="1"/>
  <c r="BB220" i="1"/>
  <c r="AH236" i="1"/>
  <c r="AP236" i="1"/>
  <c r="AX236" i="1"/>
  <c r="BB229" i="1"/>
  <c r="BD230" i="1"/>
  <c r="BF230" i="1" s="1"/>
  <c r="O252" i="1"/>
  <c r="O266" i="1" s="1"/>
  <c r="O320" i="1" s="1"/>
  <c r="O350" i="1" s="1"/>
  <c r="O353" i="1" s="1"/>
  <c r="W252" i="1"/>
  <c r="AF252" i="1"/>
  <c r="BB239" i="1"/>
  <c r="BC239" i="1" s="1"/>
  <c r="BD239" i="1" s="1"/>
  <c r="BF239" i="1" s="1"/>
  <c r="AC244" i="1"/>
  <c r="BC244" i="1" s="1"/>
  <c r="BD244" i="1" s="1"/>
  <c r="BF244" i="1" s="1"/>
  <c r="BB245" i="1"/>
  <c r="AC250" i="1"/>
  <c r="BC250" i="1" s="1"/>
  <c r="BD250" i="1" s="1"/>
  <c r="BF250" i="1" s="1"/>
  <c r="BB251" i="1"/>
  <c r="BC251" i="1" s="1"/>
  <c r="BD251" i="1" s="1"/>
  <c r="BF251" i="1" s="1"/>
  <c r="BC276" i="1"/>
  <c r="BD276" i="1" s="1"/>
  <c r="BF276" i="1" s="1"/>
  <c r="BC295" i="1"/>
  <c r="BD295" i="1" s="1"/>
  <c r="BF295" i="1" s="1"/>
  <c r="BB195" i="1"/>
  <c r="BB198" i="1"/>
  <c r="BC198" i="1" s="1"/>
  <c r="BD198" i="1" s="1"/>
  <c r="BF198" i="1" s="1"/>
  <c r="H215" i="1"/>
  <c r="P215" i="1"/>
  <c r="X215" i="1"/>
  <c r="AF215" i="1"/>
  <c r="AN215" i="1"/>
  <c r="AV215" i="1"/>
  <c r="BD208" i="1"/>
  <c r="BF208" i="1" s="1"/>
  <c r="BB214" i="1"/>
  <c r="AD225" i="1"/>
  <c r="AL225" i="1"/>
  <c r="AT225" i="1"/>
  <c r="BB216" i="1"/>
  <c r="AC222" i="1"/>
  <c r="BC222" i="1" s="1"/>
  <c r="BD222" i="1" s="1"/>
  <c r="BF222" i="1" s="1"/>
  <c r="L236" i="1"/>
  <c r="T236" i="1"/>
  <c r="AB236" i="1"/>
  <c r="AK236" i="1"/>
  <c r="BB236" i="1" s="1"/>
  <c r="AS236" i="1"/>
  <c r="BA236" i="1"/>
  <c r="AC231" i="1"/>
  <c r="BC231" i="1" s="1"/>
  <c r="AC234" i="1"/>
  <c r="J252" i="1"/>
  <c r="AC237" i="1"/>
  <c r="R252" i="1"/>
  <c r="AI252" i="1"/>
  <c r="AQ252" i="1"/>
  <c r="AY252" i="1"/>
  <c r="AC240" i="1"/>
  <c r="BC240" i="1" s="1"/>
  <c r="BD240" i="1" s="1"/>
  <c r="BF240" i="1" s="1"/>
  <c r="AC241" i="1"/>
  <c r="BC241" i="1" s="1"/>
  <c r="BD241" i="1" s="1"/>
  <c r="BF241" i="1" s="1"/>
  <c r="AC247" i="1"/>
  <c r="BC247" i="1" s="1"/>
  <c r="BD247" i="1" s="1"/>
  <c r="BF247" i="1" s="1"/>
  <c r="BB301" i="1"/>
  <c r="I215" i="1"/>
  <c r="Q215" i="1"/>
  <c r="Q266" i="1" s="1"/>
  <c r="Q320" i="1" s="1"/>
  <c r="Q350" i="1" s="1"/>
  <c r="Q353" i="1" s="1"/>
  <c r="Y215" i="1"/>
  <c r="Y266" i="1" s="1"/>
  <c r="Y320" i="1" s="1"/>
  <c r="Y350" i="1" s="1"/>
  <c r="Y353" i="1" s="1"/>
  <c r="AG215" i="1"/>
  <c r="AG266" i="1" s="1"/>
  <c r="AG320" i="1" s="1"/>
  <c r="AG350" i="1" s="1"/>
  <c r="AG353" i="1" s="1"/>
  <c r="AO215" i="1"/>
  <c r="AO266" i="1" s="1"/>
  <c r="AO320" i="1" s="1"/>
  <c r="AO350" i="1" s="1"/>
  <c r="AO353" i="1" s="1"/>
  <c r="AW215" i="1"/>
  <c r="AC214" i="1"/>
  <c r="BB217" i="1"/>
  <c r="BC220" i="1"/>
  <c r="BB223" i="1"/>
  <c r="BD224" i="1"/>
  <c r="BF224" i="1" s="1"/>
  <c r="M236" i="1"/>
  <c r="U236" i="1"/>
  <c r="BD227" i="1"/>
  <c r="BF227" i="1" s="1"/>
  <c r="BB232" i="1"/>
  <c r="BB233" i="1"/>
  <c r="K252" i="1"/>
  <c r="S252" i="1"/>
  <c r="AA252" i="1"/>
  <c r="AR252" i="1"/>
  <c r="AZ252" i="1"/>
  <c r="BD242" i="1"/>
  <c r="BF242" i="1" s="1"/>
  <c r="BB248" i="1"/>
  <c r="BD258" i="1"/>
  <c r="BF258" i="1" s="1"/>
  <c r="AC301" i="1"/>
  <c r="BC301" i="1" s="1"/>
  <c r="F307" i="1"/>
  <c r="AD339" i="1"/>
  <c r="BB331" i="1"/>
  <c r="BB345" i="1"/>
  <c r="BC345" i="1" s="1"/>
  <c r="BD345" i="1" s="1"/>
  <c r="BF345" i="1" s="1"/>
  <c r="J215" i="1"/>
  <c r="J266" i="1" s="1"/>
  <c r="J320" i="1" s="1"/>
  <c r="J350" i="1" s="1"/>
  <c r="J353" i="1" s="1"/>
  <c r="R215" i="1"/>
  <c r="R266" i="1" s="1"/>
  <c r="R320" i="1" s="1"/>
  <c r="R350" i="1" s="1"/>
  <c r="R353" i="1" s="1"/>
  <c r="Z215" i="1"/>
  <c r="Z266" i="1" s="1"/>
  <c r="Z320" i="1" s="1"/>
  <c r="Z350" i="1" s="1"/>
  <c r="Z353" i="1" s="1"/>
  <c r="AH215" i="1"/>
  <c r="AP215" i="1"/>
  <c r="AX215" i="1"/>
  <c r="AX266" i="1" s="1"/>
  <c r="AX320" i="1" s="1"/>
  <c r="AX350" i="1" s="1"/>
  <c r="AX353" i="1" s="1"/>
  <c r="BB209" i="1"/>
  <c r="BC209" i="1" s="1"/>
  <c r="BD209" i="1" s="1"/>
  <c r="BF209" i="1" s="1"/>
  <c r="BC217" i="1"/>
  <c r="BD217" i="1" s="1"/>
  <c r="BF217" i="1" s="1"/>
  <c r="F236" i="1"/>
  <c r="N236" i="1"/>
  <c r="V236" i="1"/>
  <c r="AE236" i="1"/>
  <c r="AM236" i="1"/>
  <c r="AU236" i="1"/>
  <c r="AC233" i="1"/>
  <c r="BC233" i="1" s="1"/>
  <c r="BD233" i="1" s="1"/>
  <c r="BF233" i="1" s="1"/>
  <c r="L252" i="1"/>
  <c r="T252" i="1"/>
  <c r="AB252" i="1"/>
  <c r="AK252" i="1"/>
  <c r="AS252" i="1"/>
  <c r="BD243" i="1"/>
  <c r="BF243" i="1" s="1"/>
  <c r="AC245" i="1"/>
  <c r="BC245" i="1" s="1"/>
  <c r="BD245" i="1" s="1"/>
  <c r="BF245" i="1" s="1"/>
  <c r="AC248" i="1"/>
  <c r="BC248" i="1" s="1"/>
  <c r="BD248" i="1" s="1"/>
  <c r="BF248" i="1" s="1"/>
  <c r="AC249" i="1"/>
  <c r="BC249" i="1" s="1"/>
  <c r="BD249" i="1" s="1"/>
  <c r="BF249" i="1" s="1"/>
  <c r="BD263" i="1"/>
  <c r="BF263" i="1" s="1"/>
  <c r="F339" i="1"/>
  <c r="AK265" i="1"/>
  <c r="AS265" i="1"/>
  <c r="BA265" i="1"/>
  <c r="AC257" i="1"/>
  <c r="BC257" i="1" s="1"/>
  <c r="BD257" i="1" s="1"/>
  <c r="BF257" i="1" s="1"/>
  <c r="AC264" i="1"/>
  <c r="BC264" i="1" s="1"/>
  <c r="BD264" i="1" s="1"/>
  <c r="BF264" i="1" s="1"/>
  <c r="AC291" i="1"/>
  <c r="BC291" i="1" s="1"/>
  <c r="BD291" i="1" s="1"/>
  <c r="BF291" i="1" s="1"/>
  <c r="BC292" i="1"/>
  <c r="BD292" i="1" s="1"/>
  <c r="BF292" i="1" s="1"/>
  <c r="BD302" i="1"/>
  <c r="BF302" i="1" s="1"/>
  <c r="E265" i="1"/>
  <c r="M265" i="1"/>
  <c r="U265" i="1"/>
  <c r="BB253" i="1"/>
  <c r="J315" i="1"/>
  <c r="AC308" i="1"/>
  <c r="E349" i="1"/>
  <c r="AC348" i="1"/>
  <c r="BC348" i="1" s="1"/>
  <c r="BD348" i="1" s="1"/>
  <c r="BF348" i="1" s="1"/>
  <c r="BB226" i="1"/>
  <c r="N252" i="1"/>
  <c r="V252" i="1"/>
  <c r="AD252" i="1"/>
  <c r="AL252" i="1"/>
  <c r="AT252" i="1"/>
  <c r="BB237" i="1"/>
  <c r="AC253" i="1"/>
  <c r="F265" i="1"/>
  <c r="AC265" i="1" s="1"/>
  <c r="AE265" i="1"/>
  <c r="AM265" i="1"/>
  <c r="AU265" i="1"/>
  <c r="AC259" i="1"/>
  <c r="BC259" i="1" s="1"/>
  <c r="BD259" i="1" s="1"/>
  <c r="BF259" i="1" s="1"/>
  <c r="BB293" i="1"/>
  <c r="BB303" i="1"/>
  <c r="BC303" i="1" s="1"/>
  <c r="BD303" i="1" s="1"/>
  <c r="BF303" i="1" s="1"/>
  <c r="BC317" i="1"/>
  <c r="E236" i="1"/>
  <c r="G265" i="1"/>
  <c r="O265" i="1"/>
  <c r="W265" i="1"/>
  <c r="AF265" i="1"/>
  <c r="AN265" i="1"/>
  <c r="AV265" i="1"/>
  <c r="BB265" i="1" s="1"/>
  <c r="BD254" i="1"/>
  <c r="BF254" i="1" s="1"/>
  <c r="BB254" i="1"/>
  <c r="BB260" i="1"/>
  <c r="BD261" i="1"/>
  <c r="BF261" i="1" s="1"/>
  <c r="BD274" i="1"/>
  <c r="BF274" i="1" s="1"/>
  <c r="BB274" i="1"/>
  <c r="BB284" i="1"/>
  <c r="AC293" i="1"/>
  <c r="BC293" i="1" s="1"/>
  <c r="BD293" i="1" s="1"/>
  <c r="BF293" i="1" s="1"/>
  <c r="J307" i="1"/>
  <c r="R307" i="1"/>
  <c r="Z307" i="1"/>
  <c r="AI307" i="1"/>
  <c r="AQ307" i="1"/>
  <c r="AY307" i="1"/>
  <c r="AC304" i="1"/>
  <c r="BC304" i="1" s="1"/>
  <c r="BD304" i="1" s="1"/>
  <c r="BF304" i="1" s="1"/>
  <c r="AN252" i="1"/>
  <c r="AV252" i="1"/>
  <c r="AG265" i="1"/>
  <c r="AO265" i="1"/>
  <c r="AW265" i="1"/>
  <c r="AC254" i="1"/>
  <c r="BC254" i="1" s="1"/>
  <c r="AC260" i="1"/>
  <c r="BC260" i="1" s="1"/>
  <c r="BD260" i="1" s="1"/>
  <c r="BF260" i="1" s="1"/>
  <c r="AC274" i="1"/>
  <c r="BC274" i="1" s="1"/>
  <c r="AC284" i="1"/>
  <c r="BB305" i="1"/>
  <c r="BC305" i="1" s="1"/>
  <c r="BD305" i="1" s="1"/>
  <c r="BF305" i="1" s="1"/>
  <c r="BD306" i="1"/>
  <c r="BF306" i="1" s="1"/>
  <c r="BB315" i="1"/>
  <c r="BC309" i="1"/>
  <c r="BD309" i="1" s="1"/>
  <c r="BF309" i="1" s="1"/>
  <c r="AO252" i="1"/>
  <c r="AW252" i="1"/>
  <c r="I265" i="1"/>
  <c r="Q265" i="1"/>
  <c r="Y265" i="1"/>
  <c r="BB255" i="1"/>
  <c r="BC255" i="1" s="1"/>
  <c r="BD255" i="1" s="1"/>
  <c r="BF255" i="1" s="1"/>
  <c r="BB256" i="1"/>
  <c r="BC256" i="1" s="1"/>
  <c r="BD256" i="1" s="1"/>
  <c r="BF256" i="1" s="1"/>
  <c r="BB262" i="1"/>
  <c r="BC262" i="1" s="1"/>
  <c r="BD262" i="1" s="1"/>
  <c r="BF262" i="1" s="1"/>
  <c r="BB300" i="1"/>
  <c r="BC300" i="1" s="1"/>
  <c r="BD300" i="1" s="1"/>
  <c r="BF300" i="1" s="1"/>
  <c r="L307" i="1"/>
  <c r="T307" i="1"/>
  <c r="AB307" i="1"/>
  <c r="AK307" i="1"/>
  <c r="AS307" i="1"/>
  <c r="BB307" i="1" s="1"/>
  <c r="BA307" i="1"/>
  <c r="AC315" i="1"/>
  <c r="BD301" i="1"/>
  <c r="BF301" i="1" s="1"/>
  <c r="AC322" i="1"/>
  <c r="BC322" i="1" s="1"/>
  <c r="BD322" i="1" s="1"/>
  <c r="BF322" i="1" s="1"/>
  <c r="E331" i="1"/>
  <c r="AC328" i="1"/>
  <c r="AC349" i="1"/>
  <c r="BB349" i="1"/>
  <c r="BB348" i="1"/>
  <c r="BB328" i="1"/>
  <c r="E347" i="1"/>
  <c r="M347" i="1"/>
  <c r="U347" i="1"/>
  <c r="AC342" i="1"/>
  <c r="AK347" i="1"/>
  <c r="AS347" i="1"/>
  <c r="BA347" i="1"/>
  <c r="AC346" i="1"/>
  <c r="BC346" i="1" s="1"/>
  <c r="BD346" i="1" s="1"/>
  <c r="BF346" i="1" s="1"/>
  <c r="BB308" i="1"/>
  <c r="BD317" i="1"/>
  <c r="BF317" i="1" s="1"/>
  <c r="BD326" i="1"/>
  <c r="BF326" i="1" s="1"/>
  <c r="BB326" i="1"/>
  <c r="BB337" i="1"/>
  <c r="BC337" i="1" s="1"/>
  <c r="BD337" i="1" s="1"/>
  <c r="BF337" i="1" s="1"/>
  <c r="F347" i="1"/>
  <c r="N347" i="1"/>
  <c r="V347" i="1"/>
  <c r="AD347" i="1"/>
  <c r="AL347" i="1"/>
  <c r="AT347" i="1"/>
  <c r="BB343" i="1"/>
  <c r="BC343" i="1" s="1"/>
  <c r="BD343" i="1" s="1"/>
  <c r="BF343" i="1" s="1"/>
  <c r="BB317" i="1"/>
  <c r="I327" i="1"/>
  <c r="Q327" i="1"/>
  <c r="Y327" i="1"/>
  <c r="AH327" i="1"/>
  <c r="AP327" i="1"/>
  <c r="AX327" i="1"/>
  <c r="AC326" i="1"/>
  <c r="BC326" i="1" s="1"/>
  <c r="AC329" i="1"/>
  <c r="BC329" i="1" s="1"/>
  <c r="BD329" i="1" s="1"/>
  <c r="BF329" i="1" s="1"/>
  <c r="BC318" i="1"/>
  <c r="BD318" i="1" s="1"/>
  <c r="BF318" i="1" s="1"/>
  <c r="J327" i="1"/>
  <c r="R327" i="1"/>
  <c r="Z327" i="1"/>
  <c r="I331" i="1"/>
  <c r="I339" i="1" s="1"/>
  <c r="Q331" i="1"/>
  <c r="Q339" i="1" s="1"/>
  <c r="Y331" i="1"/>
  <c r="Y339" i="1" s="1"/>
  <c r="BB330" i="1"/>
  <c r="BD324" i="1"/>
  <c r="BF324" i="1" s="1"/>
  <c r="AC330" i="1"/>
  <c r="BC330" i="1" s="1"/>
  <c r="BD330" i="1" s="1"/>
  <c r="BF330" i="1" s="1"/>
  <c r="AM339" i="1"/>
  <c r="BB338" i="1"/>
  <c r="BC338" i="1" s="1"/>
  <c r="BD338" i="1" s="1"/>
  <c r="BF338" i="1" s="1"/>
  <c r="AG347" i="1"/>
  <c r="AO347" i="1"/>
  <c r="AW347" i="1"/>
  <c r="BB342" i="1"/>
  <c r="F327" i="1"/>
  <c r="AD327" i="1"/>
  <c r="BB327" i="1" s="1"/>
  <c r="G16" i="5" l="1"/>
  <c r="G15" i="5"/>
  <c r="G17" i="5" s="1"/>
  <c r="E19" i="5"/>
  <c r="E27" i="5"/>
  <c r="E25" i="5"/>
  <c r="J24" i="5"/>
  <c r="I25" i="5"/>
  <c r="F19" i="5"/>
  <c r="F27" i="5"/>
  <c r="H16" i="5"/>
  <c r="H15" i="5"/>
  <c r="H17" i="5" s="1"/>
  <c r="I16" i="5"/>
  <c r="I15" i="5"/>
  <c r="I17" i="5" s="1"/>
  <c r="I19" i="5" s="1"/>
  <c r="D14" i="5"/>
  <c r="J10" i="5"/>
  <c r="I66" i="4"/>
  <c r="I354" i="2"/>
  <c r="I352" i="2"/>
  <c r="E14" i="2"/>
  <c r="K12" i="2"/>
  <c r="E76" i="2"/>
  <c r="K42" i="2"/>
  <c r="H76" i="2"/>
  <c r="H190" i="2" s="1"/>
  <c r="H191" i="2" s="1"/>
  <c r="K331" i="2"/>
  <c r="E339" i="2"/>
  <c r="K339" i="2" s="1"/>
  <c r="F190" i="2"/>
  <c r="F191" i="2" s="1"/>
  <c r="K56" i="2"/>
  <c r="K10" i="2"/>
  <c r="E266" i="2"/>
  <c r="E104" i="2"/>
  <c r="K104" i="2" s="1"/>
  <c r="J191" i="2"/>
  <c r="G352" i="2"/>
  <c r="BC174" i="1"/>
  <c r="BD174" i="1" s="1"/>
  <c r="BF174" i="1" s="1"/>
  <c r="BC75" i="1"/>
  <c r="BD75" i="1" s="1"/>
  <c r="BF75" i="1" s="1"/>
  <c r="AO190" i="1"/>
  <c r="AO191" i="1" s="1"/>
  <c r="BC225" i="1"/>
  <c r="BD225" i="1" s="1"/>
  <c r="BF225" i="1" s="1"/>
  <c r="AG190" i="1"/>
  <c r="AG191" i="1" s="1"/>
  <c r="AF190" i="1"/>
  <c r="BC189" i="1"/>
  <c r="BD189" i="1" s="1"/>
  <c r="BF189" i="1" s="1"/>
  <c r="Y190" i="1"/>
  <c r="Y191" i="1" s="1"/>
  <c r="Q190" i="1"/>
  <c r="Q191" i="1" s="1"/>
  <c r="AV191" i="1"/>
  <c r="BC55" i="1"/>
  <c r="BD55" i="1" s="1"/>
  <c r="BF55" i="1" s="1"/>
  <c r="H190" i="1"/>
  <c r="H191" i="1" s="1"/>
  <c r="I190" i="1"/>
  <c r="X190" i="1"/>
  <c r="X191" i="1" s="1"/>
  <c r="BC265" i="1"/>
  <c r="E266" i="1"/>
  <c r="AR76" i="1"/>
  <c r="AR190" i="1" s="1"/>
  <c r="AR191" i="1" s="1"/>
  <c r="BC237" i="1"/>
  <c r="BD237" i="1" s="1"/>
  <c r="BF237" i="1" s="1"/>
  <c r="AC215" i="1"/>
  <c r="AC173" i="1"/>
  <c r="E181" i="1"/>
  <c r="BC162" i="1"/>
  <c r="BD162" i="1" s="1"/>
  <c r="BF162" i="1" s="1"/>
  <c r="AC103" i="1"/>
  <c r="BC103" i="1" s="1"/>
  <c r="BD103" i="1" s="1"/>
  <c r="BF103" i="1" s="1"/>
  <c r="BC71" i="1"/>
  <c r="BD71" i="1" s="1"/>
  <c r="BF71" i="1" s="1"/>
  <c r="N76" i="1"/>
  <c r="AS42" i="1"/>
  <c r="AS76" i="1" s="1"/>
  <c r="AS190" i="1" s="1"/>
  <c r="AS191" i="1" s="1"/>
  <c r="BC39" i="1"/>
  <c r="BD39" i="1" s="1"/>
  <c r="BF39" i="1" s="1"/>
  <c r="AJ76" i="1"/>
  <c r="AJ190" i="1" s="1"/>
  <c r="AJ191" i="1" s="1"/>
  <c r="AS104" i="1"/>
  <c r="AU104" i="1"/>
  <c r="AU190" i="1" s="1"/>
  <c r="AU191" i="1" s="1"/>
  <c r="AC126" i="1"/>
  <c r="BC126" i="1" s="1"/>
  <c r="BD126" i="1" s="1"/>
  <c r="BF126" i="1" s="1"/>
  <c r="AC24" i="1"/>
  <c r="AC327" i="1"/>
  <c r="BC327" i="1" s="1"/>
  <c r="BD327" i="1" s="1"/>
  <c r="BF327" i="1" s="1"/>
  <c r="E339" i="1"/>
  <c r="BC253" i="1"/>
  <c r="BD253" i="1" s="1"/>
  <c r="BF253" i="1" s="1"/>
  <c r="BB225" i="1"/>
  <c r="BC207" i="1"/>
  <c r="BD207" i="1" s="1"/>
  <c r="BF207" i="1" s="1"/>
  <c r="BA76" i="1"/>
  <c r="I191" i="1"/>
  <c r="BF176" i="1"/>
  <c r="BC177" i="1"/>
  <c r="BD177" i="1" s="1"/>
  <c r="BF177" i="1" s="1"/>
  <c r="AC172" i="1"/>
  <c r="BC172" i="1" s="1"/>
  <c r="BD172" i="1" s="1"/>
  <c r="BF172" i="1" s="1"/>
  <c r="AE127" i="1"/>
  <c r="AD127" i="1"/>
  <c r="BB127" i="1" s="1"/>
  <c r="BB115" i="1"/>
  <c r="BD41" i="1"/>
  <c r="BF41" i="1" s="1"/>
  <c r="AC69" i="1"/>
  <c r="BB55" i="1"/>
  <c r="AC35" i="1"/>
  <c r="BC35" i="1" s="1"/>
  <c r="BD35" i="1" s="1"/>
  <c r="BF35" i="1" s="1"/>
  <c r="F42" i="1"/>
  <c r="AK42" i="1"/>
  <c r="AK76" i="1" s="1"/>
  <c r="AK190" i="1" s="1"/>
  <c r="AK191" i="1" s="1"/>
  <c r="E56" i="1"/>
  <c r="AB42" i="1"/>
  <c r="AB76" i="1" s="1"/>
  <c r="AB190" i="1" s="1"/>
  <c r="AB191" i="1" s="1"/>
  <c r="W104" i="1"/>
  <c r="W190" i="1" s="1"/>
  <c r="W191" i="1" s="1"/>
  <c r="AE190" i="1"/>
  <c r="AE191" i="1" s="1"/>
  <c r="AM104" i="1"/>
  <c r="AM190" i="1" s="1"/>
  <c r="AM191" i="1" s="1"/>
  <c r="AT104" i="1"/>
  <c r="BC4" i="1"/>
  <c r="AF191" i="1"/>
  <c r="AC236" i="1"/>
  <c r="BC236" i="1" s="1"/>
  <c r="AP104" i="1"/>
  <c r="AP190" i="1" s="1"/>
  <c r="AP191" i="1" s="1"/>
  <c r="BC308" i="1"/>
  <c r="BD308" i="1" s="1"/>
  <c r="BF308" i="1" s="1"/>
  <c r="BD265" i="1"/>
  <c r="BF265" i="1" s="1"/>
  <c r="BC234" i="1"/>
  <c r="BD234" i="1" s="1"/>
  <c r="BF234" i="1" s="1"/>
  <c r="BB215" i="1"/>
  <c r="AV266" i="1"/>
  <c r="AV320" i="1" s="1"/>
  <c r="AV350" i="1" s="1"/>
  <c r="AV353" i="1" s="1"/>
  <c r="AZ266" i="1"/>
  <c r="AZ320" i="1" s="1"/>
  <c r="AZ350" i="1" s="1"/>
  <c r="AZ353" i="1" s="1"/>
  <c r="BB174" i="1"/>
  <c r="AC175" i="1"/>
  <c r="BC175" i="1" s="1"/>
  <c r="BD175" i="1" s="1"/>
  <c r="BF175" i="1" s="1"/>
  <c r="F181" i="1"/>
  <c r="AC181" i="1" s="1"/>
  <c r="BC181" i="1" s="1"/>
  <c r="BB181" i="1"/>
  <c r="BC105" i="1"/>
  <c r="BD105" i="1" s="1"/>
  <c r="BF105" i="1" s="1"/>
  <c r="T56" i="1"/>
  <c r="U76" i="1"/>
  <c r="U190" i="1" s="1"/>
  <c r="U191" i="1" s="1"/>
  <c r="T42" i="1"/>
  <c r="T76" i="1" s="1"/>
  <c r="T190" i="1" s="1"/>
  <c r="T191" i="1" s="1"/>
  <c r="O104" i="1"/>
  <c r="AA76" i="1"/>
  <c r="AA190" i="1" s="1"/>
  <c r="AA191" i="1" s="1"/>
  <c r="AE104" i="1"/>
  <c r="AX76" i="1"/>
  <c r="AX190" i="1" s="1"/>
  <c r="AX191" i="1" s="1"/>
  <c r="AL104" i="1"/>
  <c r="BB24" i="1"/>
  <c r="F70" i="1"/>
  <c r="AC70" i="1" s="1"/>
  <c r="O190" i="1"/>
  <c r="O191" i="1" s="1"/>
  <c r="AZ76" i="1"/>
  <c r="AZ190" i="1" s="1"/>
  <c r="AZ191" i="1" s="1"/>
  <c r="R76" i="1"/>
  <c r="R190" i="1" s="1"/>
  <c r="R191" i="1" s="1"/>
  <c r="E104" i="1"/>
  <c r="AN76" i="1"/>
  <c r="AN190" i="1" s="1"/>
  <c r="AN191" i="1" s="1"/>
  <c r="BB347" i="1"/>
  <c r="AC252" i="1"/>
  <c r="AC206" i="1"/>
  <c r="BC77" i="1"/>
  <c r="BD77" i="1" s="1"/>
  <c r="BF77" i="1" s="1"/>
  <c r="BB69" i="1"/>
  <c r="J76" i="1"/>
  <c r="J190" i="1" s="1"/>
  <c r="J191" i="1" s="1"/>
  <c r="BB252" i="1"/>
  <c r="AC339" i="1"/>
  <c r="BB339" i="1"/>
  <c r="BC229" i="1"/>
  <c r="BD229" i="1" s="1"/>
  <c r="BF229" i="1" s="1"/>
  <c r="AN266" i="1"/>
  <c r="AN320" i="1" s="1"/>
  <c r="AN350" i="1" s="1"/>
  <c r="AN353" i="1" s="1"/>
  <c r="AR266" i="1"/>
  <c r="AR320" i="1" s="1"/>
  <c r="AR350" i="1" s="1"/>
  <c r="AR353" i="1" s="1"/>
  <c r="BB173" i="1"/>
  <c r="BB138" i="1"/>
  <c r="BC138" i="1" s="1"/>
  <c r="BD138" i="1" s="1"/>
  <c r="BF138" i="1" s="1"/>
  <c r="BC149" i="1"/>
  <c r="BD149" i="1" s="1"/>
  <c r="BF149" i="1" s="1"/>
  <c r="BC154" i="1"/>
  <c r="BD154" i="1" s="1"/>
  <c r="BF154" i="1" s="1"/>
  <c r="L56" i="1"/>
  <c r="AQ56" i="1"/>
  <c r="AQ76" i="1" s="1"/>
  <c r="AQ190" i="1" s="1"/>
  <c r="AQ191" i="1" s="1"/>
  <c r="M76" i="1"/>
  <c r="L42" i="1"/>
  <c r="L76" i="1" s="1"/>
  <c r="L190" i="1" s="1"/>
  <c r="L191" i="1" s="1"/>
  <c r="AC56" i="1"/>
  <c r="G104" i="1"/>
  <c r="S76" i="1"/>
  <c r="S190" i="1" s="1"/>
  <c r="S191" i="1" s="1"/>
  <c r="BC106" i="1"/>
  <c r="BD106" i="1" s="1"/>
  <c r="BF106" i="1" s="1"/>
  <c r="V104" i="1"/>
  <c r="AD104" i="1"/>
  <c r="BB92" i="1"/>
  <c r="AC12" i="1"/>
  <c r="BC12" i="1" s="1"/>
  <c r="BD12" i="1" s="1"/>
  <c r="BF12" i="1" s="1"/>
  <c r="AC63" i="1"/>
  <c r="BE191" i="1"/>
  <c r="AD25" i="1"/>
  <c r="BB14" i="1"/>
  <c r="BB35" i="1"/>
  <c r="AD42" i="1"/>
  <c r="G190" i="1"/>
  <c r="G191" i="1" s="1"/>
  <c r="F266" i="1"/>
  <c r="AC197" i="1"/>
  <c r="BC197" i="1" s="1"/>
  <c r="BD197" i="1" s="1"/>
  <c r="BF197" i="1" s="1"/>
  <c r="V76" i="1"/>
  <c r="V190" i="1" s="1"/>
  <c r="V191" i="1" s="1"/>
  <c r="BC342" i="1"/>
  <c r="BD342" i="1" s="1"/>
  <c r="BF342" i="1" s="1"/>
  <c r="BC349" i="1"/>
  <c r="BD349" i="1" s="1"/>
  <c r="BF349" i="1" s="1"/>
  <c r="BC315" i="1"/>
  <c r="BD315" i="1" s="1"/>
  <c r="BF315" i="1" s="1"/>
  <c r="BC284" i="1"/>
  <c r="BD284" i="1" s="1"/>
  <c r="BF284" i="1" s="1"/>
  <c r="AC331" i="1"/>
  <c r="BC331" i="1" s="1"/>
  <c r="BD331" i="1" s="1"/>
  <c r="BF331" i="1" s="1"/>
  <c r="AC307" i="1"/>
  <c r="BC307" i="1" s="1"/>
  <c r="BD307" i="1" s="1"/>
  <c r="BF307" i="1" s="1"/>
  <c r="BC214" i="1"/>
  <c r="BD214" i="1" s="1"/>
  <c r="BF214" i="1" s="1"/>
  <c r="BC199" i="1"/>
  <c r="BD199" i="1" s="1"/>
  <c r="BF199" i="1" s="1"/>
  <c r="BB206" i="1"/>
  <c r="AF266" i="1"/>
  <c r="AF320" i="1" s="1"/>
  <c r="AF350" i="1" s="1"/>
  <c r="AF353" i="1" s="1"/>
  <c r="AJ266" i="1"/>
  <c r="AJ320" i="1" s="1"/>
  <c r="AJ350" i="1" s="1"/>
  <c r="AJ353" i="1" s="1"/>
  <c r="BB197" i="1"/>
  <c r="BC118" i="1"/>
  <c r="BD118" i="1" s="1"/>
  <c r="BF118" i="1" s="1"/>
  <c r="AC115" i="1"/>
  <c r="BC115" i="1" s="1"/>
  <c r="F127" i="1"/>
  <c r="AT76" i="1"/>
  <c r="AT190" i="1" s="1"/>
  <c r="AT191" i="1" s="1"/>
  <c r="AI56" i="1"/>
  <c r="AI76" i="1" s="1"/>
  <c r="AI190" i="1" s="1"/>
  <c r="AI191" i="1" s="1"/>
  <c r="AD56" i="1"/>
  <c r="E14" i="1"/>
  <c r="AC49" i="1"/>
  <c r="K76" i="1"/>
  <c r="K190" i="1" s="1"/>
  <c r="K191" i="1" s="1"/>
  <c r="BC93" i="1"/>
  <c r="BD93" i="1" s="1"/>
  <c r="BF93" i="1" s="1"/>
  <c r="N104" i="1"/>
  <c r="AH190" i="1"/>
  <c r="AH191" i="1" s="1"/>
  <c r="U104" i="1"/>
  <c r="BB63" i="1"/>
  <c r="F25" i="1"/>
  <c r="AC14" i="1"/>
  <c r="BC14" i="1" s="1"/>
  <c r="AC347" i="1"/>
  <c r="BC347" i="1" s="1"/>
  <c r="BD347" i="1" s="1"/>
  <c r="BF347" i="1" s="1"/>
  <c r="BC328" i="1"/>
  <c r="BD328" i="1" s="1"/>
  <c r="BF328" i="1" s="1"/>
  <c r="BD236" i="1"/>
  <c r="BF236" i="1" s="1"/>
  <c r="BC211" i="1"/>
  <c r="BD211" i="1" s="1"/>
  <c r="BF211" i="1" s="1"/>
  <c r="BE352" i="1"/>
  <c r="X266" i="1"/>
  <c r="X320" i="1" s="1"/>
  <c r="X350" i="1" s="1"/>
  <c r="X353" i="1" s="1"/>
  <c r="BC226" i="1"/>
  <c r="BD226" i="1" s="1"/>
  <c r="BF226" i="1" s="1"/>
  <c r="AB266" i="1"/>
  <c r="AB320" i="1" s="1"/>
  <c r="AB350" i="1" s="1"/>
  <c r="AB353" i="1" s="1"/>
  <c r="BD133" i="1"/>
  <c r="BF133" i="1" s="1"/>
  <c r="AD266" i="1"/>
  <c r="BC142" i="1"/>
  <c r="BD142" i="1" s="1"/>
  <c r="BF142" i="1" s="1"/>
  <c r="AC153" i="1"/>
  <c r="BC153" i="1" s="1"/>
  <c r="BD153" i="1" s="1"/>
  <c r="BF153" i="1" s="1"/>
  <c r="BC148" i="1"/>
  <c r="BD148" i="1" s="1"/>
  <c r="BF148" i="1" s="1"/>
  <c r="P127" i="1"/>
  <c r="P190" i="1" s="1"/>
  <c r="P191" i="1" s="1"/>
  <c r="BC98" i="1"/>
  <c r="BD98" i="1" s="1"/>
  <c r="BF98" i="1" s="1"/>
  <c r="BD115" i="1"/>
  <c r="BF115" i="1" s="1"/>
  <c r="E127" i="1"/>
  <c r="BB103" i="1"/>
  <c r="BD161" i="1"/>
  <c r="BF161" i="1" s="1"/>
  <c r="AY104" i="1"/>
  <c r="AY190" i="1" s="1"/>
  <c r="AY191" i="1" s="1"/>
  <c r="AL76" i="1"/>
  <c r="AL190" i="1" s="1"/>
  <c r="AL191" i="1" s="1"/>
  <c r="E42" i="1"/>
  <c r="BB49" i="1"/>
  <c r="E70" i="1"/>
  <c r="F104" i="1"/>
  <c r="AC92" i="1"/>
  <c r="Z76" i="1"/>
  <c r="Z190" i="1" s="1"/>
  <c r="Z191" i="1" s="1"/>
  <c r="M104" i="1"/>
  <c r="BC50" i="1"/>
  <c r="BD50" i="1" s="1"/>
  <c r="BF50" i="1" s="1"/>
  <c r="BA104" i="1"/>
  <c r="AD70" i="1"/>
  <c r="BB70" i="1" s="1"/>
  <c r="H25" i="5" l="1"/>
  <c r="H27" i="5"/>
  <c r="H19" i="5"/>
  <c r="G19" i="5"/>
  <c r="G25" i="5"/>
  <c r="G27" i="5"/>
  <c r="D16" i="5"/>
  <c r="J16" i="5" s="1"/>
  <c r="J14" i="5"/>
  <c r="D15" i="5"/>
  <c r="I27" i="5"/>
  <c r="F354" i="2"/>
  <c r="F352" i="2"/>
  <c r="J354" i="2"/>
  <c r="J352" i="2"/>
  <c r="H354" i="2"/>
  <c r="H352" i="2"/>
  <c r="K266" i="2"/>
  <c r="E320" i="2"/>
  <c r="K76" i="2"/>
  <c r="E190" i="2"/>
  <c r="K190" i="2" s="1"/>
  <c r="E25" i="2"/>
  <c r="K14" i="2"/>
  <c r="AC127" i="1"/>
  <c r="BC127" i="1" s="1"/>
  <c r="BB104" i="1"/>
  <c r="M190" i="1"/>
  <c r="M191" i="1" s="1"/>
  <c r="BC69" i="1"/>
  <c r="BD69" i="1" s="1"/>
  <c r="BF69" i="1" s="1"/>
  <c r="BD181" i="1"/>
  <c r="BF181" i="1" s="1"/>
  <c r="BD127" i="1"/>
  <c r="BF127" i="1" s="1"/>
  <c r="BC70" i="1"/>
  <c r="BD70" i="1" s="1"/>
  <c r="BF70" i="1" s="1"/>
  <c r="AD76" i="1"/>
  <c r="BB42" i="1"/>
  <c r="BC49" i="1"/>
  <c r="BD49" i="1" s="1"/>
  <c r="BF49" i="1" s="1"/>
  <c r="BC206" i="1"/>
  <c r="BD206" i="1" s="1"/>
  <c r="BF206" i="1" s="1"/>
  <c r="BC173" i="1"/>
  <c r="BD173" i="1" s="1"/>
  <c r="BF173" i="1" s="1"/>
  <c r="E76" i="1"/>
  <c r="BC92" i="1"/>
  <c r="BD92" i="1" s="1"/>
  <c r="BF92" i="1" s="1"/>
  <c r="AC25" i="1"/>
  <c r="BC25" i="1" s="1"/>
  <c r="F320" i="1"/>
  <c r="AC266" i="1"/>
  <c r="BB25" i="1"/>
  <c r="BC252" i="1"/>
  <c r="BD252" i="1" s="1"/>
  <c r="BF252" i="1" s="1"/>
  <c r="BC10" i="1"/>
  <c r="BD4" i="1"/>
  <c r="BA190" i="1"/>
  <c r="BA191" i="1" s="1"/>
  <c r="BC215" i="1"/>
  <c r="BD215" i="1" s="1"/>
  <c r="BF215" i="1" s="1"/>
  <c r="AC104" i="1"/>
  <c r="BC104" i="1" s="1"/>
  <c r="BD104" i="1" s="1"/>
  <c r="BF104" i="1" s="1"/>
  <c r="E25" i="1"/>
  <c r="BD14" i="1"/>
  <c r="BF14" i="1" s="1"/>
  <c r="BC24" i="1"/>
  <c r="BD24" i="1" s="1"/>
  <c r="BF24" i="1" s="1"/>
  <c r="N190" i="1"/>
  <c r="N191" i="1" s="1"/>
  <c r="E320" i="1"/>
  <c r="AD320" i="1"/>
  <c r="BB266" i="1"/>
  <c r="BB56" i="1"/>
  <c r="BC56" i="1" s="1"/>
  <c r="BD56" i="1" s="1"/>
  <c r="BF56" i="1" s="1"/>
  <c r="BC63" i="1"/>
  <c r="BD63" i="1" s="1"/>
  <c r="BF63" i="1" s="1"/>
  <c r="BC339" i="1"/>
  <c r="BD339" i="1" s="1"/>
  <c r="BF339" i="1" s="1"/>
  <c r="F76" i="1"/>
  <c r="AC42" i="1"/>
  <c r="D17" i="5" l="1"/>
  <c r="J15" i="5"/>
  <c r="K320" i="2"/>
  <c r="E350" i="2"/>
  <c r="K25" i="2"/>
  <c r="E191" i="2"/>
  <c r="AD190" i="1"/>
  <c r="BB76" i="1"/>
  <c r="E190" i="1"/>
  <c r="F190" i="1"/>
  <c r="AC76" i="1"/>
  <c r="BC76" i="1" s="1"/>
  <c r="BD76" i="1" s="1"/>
  <c r="BF76" i="1" s="1"/>
  <c r="E191" i="1"/>
  <c r="BD25" i="1"/>
  <c r="BF25" i="1" s="1"/>
  <c r="AD350" i="1"/>
  <c r="BB320" i="1"/>
  <c r="BF4" i="1"/>
  <c r="BF10" i="1" s="1"/>
  <c r="BD10" i="1"/>
  <c r="BC266" i="1"/>
  <c r="BD266" i="1" s="1"/>
  <c r="BF266" i="1" s="1"/>
  <c r="BC42" i="1"/>
  <c r="BD42" i="1" s="1"/>
  <c r="BF42" i="1" s="1"/>
  <c r="BD320" i="1"/>
  <c r="BF320" i="1" s="1"/>
  <c r="E350" i="1"/>
  <c r="F350" i="1"/>
  <c r="AC320" i="1"/>
  <c r="BC320" i="1" s="1"/>
  <c r="J17" i="5" l="1"/>
  <c r="D19" i="5"/>
  <c r="D25" i="5"/>
  <c r="J25" i="5" s="1"/>
  <c r="D27" i="5"/>
  <c r="K191" i="2"/>
  <c r="E354" i="2"/>
  <c r="K350" i="2"/>
  <c r="E353" i="2"/>
  <c r="AC190" i="1"/>
  <c r="F191" i="1"/>
  <c r="AC191" i="1" s="1"/>
  <c r="E353" i="1"/>
  <c r="AX354" i="1"/>
  <c r="AP354" i="1"/>
  <c r="AH354" i="1"/>
  <c r="J354" i="1"/>
  <c r="AW354" i="1"/>
  <c r="AO354" i="1"/>
  <c r="AG354" i="1"/>
  <c r="Y354" i="1"/>
  <c r="Q354" i="1"/>
  <c r="AV354" i="1"/>
  <c r="AN354" i="1"/>
  <c r="AF354" i="1"/>
  <c r="X354" i="1"/>
  <c r="P354" i="1"/>
  <c r="H354" i="1"/>
  <c r="AU354" i="1"/>
  <c r="AE354" i="1"/>
  <c r="W354" i="1"/>
  <c r="O354" i="1"/>
  <c r="G354" i="1"/>
  <c r="AT354" i="1"/>
  <c r="AL354" i="1"/>
  <c r="AD354" i="1"/>
  <c r="N354" i="1"/>
  <c r="F354" i="1"/>
  <c r="BA354" i="1"/>
  <c r="AS354" i="1"/>
  <c r="AK354" i="1"/>
  <c r="U354" i="1"/>
  <c r="M354" i="1"/>
  <c r="E354" i="1"/>
  <c r="Z354" i="1" s="1"/>
  <c r="AZ354" i="1"/>
  <c r="T354" i="1"/>
  <c r="AY354" i="1"/>
  <c r="S354" i="1"/>
  <c r="AR354" i="1"/>
  <c r="L354" i="1"/>
  <c r="AQ354" i="1"/>
  <c r="K354" i="1"/>
  <c r="AJ354" i="1"/>
  <c r="AI354" i="1"/>
  <c r="AB354" i="1"/>
  <c r="AA354" i="1"/>
  <c r="F353" i="1"/>
  <c r="AC350" i="1"/>
  <c r="BC350" i="1" s="1"/>
  <c r="BD350" i="1" s="1"/>
  <c r="BF350" i="1" s="1"/>
  <c r="AD353" i="1"/>
  <c r="BB350" i="1"/>
  <c r="BB190" i="1"/>
  <c r="AD191" i="1"/>
  <c r="BB191" i="1" s="1"/>
  <c r="J19" i="5" l="1"/>
  <c r="J27" i="5"/>
  <c r="D20" i="5"/>
  <c r="E352" i="2"/>
  <c r="K352" i="2" s="1"/>
  <c r="K353" i="2"/>
  <c r="K354" i="2"/>
  <c r="AC352" i="1"/>
  <c r="BC352" i="1" s="1"/>
  <c r="AC353" i="1"/>
  <c r="BC353" i="1" s="1"/>
  <c r="BD353" i="1" s="1"/>
  <c r="BF353" i="1" s="1"/>
  <c r="R354" i="1"/>
  <c r="BC191" i="1"/>
  <c r="BD191" i="1" s="1"/>
  <c r="BB352" i="1"/>
  <c r="BB353" i="1"/>
  <c r="V354" i="1"/>
  <c r="AM354" i="1"/>
  <c r="BB354" i="1" s="1"/>
  <c r="I354" i="1"/>
  <c r="AC354" i="1" s="1"/>
  <c r="BC354" i="1" s="1"/>
  <c r="BC190" i="1"/>
  <c r="BD190" i="1" s="1"/>
  <c r="BF190" i="1" s="1"/>
  <c r="J28" i="5" l="1"/>
  <c r="F28" i="5"/>
  <c r="E28" i="5"/>
  <c r="H28" i="5"/>
  <c r="G28" i="5"/>
  <c r="I28" i="5"/>
  <c r="D28" i="5"/>
  <c r="J20" i="5"/>
  <c r="I20" i="5"/>
  <c r="E20" i="5"/>
  <c r="F20" i="5"/>
  <c r="H20" i="5"/>
  <c r="G20" i="5"/>
  <c r="BD354" i="1"/>
  <c r="BF191" i="1"/>
  <c r="BD352" i="1"/>
  <c r="BF352" i="1" s="1"/>
  <c r="BE354" i="1" l="1"/>
  <c r="BF3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E160" authorId="0" shapeId="0" xr:uid="{52322282-ABA8-4D7F-9DBB-BB0585CDE4A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manual input of common general plant depreciation</t>
        </r>
      </text>
    </comment>
    <comment ref="E169" authorId="0" shapeId="0" xr:uid="{4EE03431-46B1-4CEB-A3F0-3FC1EB0A8AD6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Manual input common intangible amortization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D149" authorId="0" shapeId="0" xr:uid="{5B89FF4F-CCDA-41CB-AD83-5A68069C0A3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Account 912 Expenses</t>
        </r>
      </text>
    </comment>
  </commentList>
</comments>
</file>

<file path=xl/sharedStrings.xml><?xml version="1.0" encoding="utf-8"?>
<sst xmlns="http://schemas.openxmlformats.org/spreadsheetml/2006/main" count="1440" uniqueCount="717">
  <si>
    <t>A</t>
  </si>
  <si>
    <t>B</t>
  </si>
  <si>
    <t>C</t>
  </si>
  <si>
    <t>D</t>
  </si>
  <si>
    <t>E</t>
  </si>
  <si>
    <t>F</t>
  </si>
  <si>
    <t>G</t>
  </si>
  <si>
    <t>H</t>
  </si>
  <si>
    <t>I</t>
  </si>
  <si>
    <t>Line No.</t>
  </si>
  <si>
    <t>FERC Acct #</t>
  </si>
  <si>
    <t>Total Washington CBR/ROO</t>
  </si>
  <si>
    <t>Total Restating adjustments</t>
  </si>
  <si>
    <t>Round Pro Forma Total to Thousands</t>
  </si>
  <si>
    <t>Total Proforma adjustments</t>
  </si>
  <si>
    <t>Total adjustments</t>
  </si>
  <si>
    <t>Adjusted ROO</t>
  </si>
  <si>
    <t>Revenue change to base rates</t>
  </si>
  <si>
    <t>ROO after rate change</t>
  </si>
  <si>
    <t>Adjustment number</t>
  </si>
  <si>
    <t>Sum of restating adjustments</t>
  </si>
  <si>
    <t>Sum of proforma adjustments</t>
  </si>
  <si>
    <t>D+E</t>
  </si>
  <si>
    <t>C+F</t>
  </si>
  <si>
    <t>RR Input and revenue sensitive items</t>
  </si>
  <si>
    <t>G+H</t>
  </si>
  <si>
    <t>Electric operating revenues</t>
  </si>
  <si>
    <t>Residential sales</t>
  </si>
  <si>
    <t>Commercial and industrial sales</t>
  </si>
  <si>
    <t>Public street and highway lighting</t>
  </si>
  <si>
    <t>Other sales to public authorities</t>
  </si>
  <si>
    <t>Sales to railroads and railways</t>
  </si>
  <si>
    <t>Interdepartmental sales</t>
  </si>
  <si>
    <t>Total sales to ultimate customers</t>
  </si>
  <si>
    <t>Sales for resale</t>
  </si>
  <si>
    <t>Total sales of electricity</t>
  </si>
  <si>
    <t>Provision for rate refunds</t>
  </si>
  <si>
    <t>Total revenues net of provision for rate refunds</t>
  </si>
  <si>
    <t>Forfeited discounts</t>
  </si>
  <si>
    <t>Miscellaneous service revenues</t>
  </si>
  <si>
    <t>Sales of water and water power</t>
  </si>
  <si>
    <t>Rent from electric property</t>
  </si>
  <si>
    <t>Interdepartmental rents</t>
  </si>
  <si>
    <t>Other electric revenues</t>
  </si>
  <si>
    <t>Revenues from transmission of electricity of others</t>
  </si>
  <si>
    <t>Regional transmission service revenues</t>
  </si>
  <si>
    <t>Miscellaneous revenues</t>
  </si>
  <si>
    <t>Total Other operating revenues</t>
  </si>
  <si>
    <t>Total electric operating revenues</t>
  </si>
  <si>
    <t>Generation production expenses</t>
  </si>
  <si>
    <t>Operation supervision and engineering</t>
  </si>
  <si>
    <t>Fuel</t>
  </si>
  <si>
    <t xml:space="preserve">Steam expenses </t>
  </si>
  <si>
    <t>Steam from other sources</t>
  </si>
  <si>
    <t>Steam transferred—credit</t>
  </si>
  <si>
    <t xml:space="preserve">Electric expenses </t>
  </si>
  <si>
    <t xml:space="preserve">Miscellaneous steam power expenses </t>
  </si>
  <si>
    <t>Rents</t>
  </si>
  <si>
    <t>Operation supplies and expenses (non-major only)</t>
  </si>
  <si>
    <t>Total steam power generation operation expenses</t>
  </si>
  <si>
    <t xml:space="preserve">Maintenance supervision and engineering </t>
  </si>
  <si>
    <t xml:space="preserve">Maintenance of structures </t>
  </si>
  <si>
    <t xml:space="preserve">Maintenance of boiler plant </t>
  </si>
  <si>
    <t xml:space="preserve">Maintenance of electric plant </t>
  </si>
  <si>
    <t xml:space="preserve">Maintenance of miscellaneous steam plant </t>
  </si>
  <si>
    <t>Total steam power generation maintenance expenses</t>
  </si>
  <si>
    <t xml:space="preserve">Generation - Steam production expenses </t>
  </si>
  <si>
    <t>Water for power</t>
  </si>
  <si>
    <t xml:space="preserve">Hydraulic expenses </t>
  </si>
  <si>
    <t xml:space="preserve">Miscellaneous hydraulic power generation expenses </t>
  </si>
  <si>
    <t>Total hydraulic power generation operation expenses</t>
  </si>
  <si>
    <t xml:space="preserve">Maintenance of reservoirs, dams and waterways </t>
  </si>
  <si>
    <t xml:space="preserve">Maintenance of miscellaneous hydraulic plant </t>
  </si>
  <si>
    <t>Total hydraulic power generation maintenance expenses</t>
  </si>
  <si>
    <t xml:space="preserve">Generation - hydraulic power production expenses </t>
  </si>
  <si>
    <t xml:space="preserve">Generation expenses </t>
  </si>
  <si>
    <t>Operation of energy storage equipment</t>
  </si>
  <si>
    <t>548.1  </t>
  </si>
  <si>
    <t xml:space="preserve">Miscellaneous other power generation expenses </t>
  </si>
  <si>
    <t>Total other power generation operation expenses</t>
  </si>
  <si>
    <t xml:space="preserve">Maintenance of generating and electric plant </t>
  </si>
  <si>
    <t>Maintenance of energy storage equipment</t>
  </si>
  <si>
    <t xml:space="preserve">Maintenance of miscellaneous other power generation plant </t>
  </si>
  <si>
    <t>Total other power generation maintenance expenses</t>
  </si>
  <si>
    <t xml:space="preserve">Generation - other production expenses </t>
  </si>
  <si>
    <t>Purchased power</t>
  </si>
  <si>
    <t>Power purchased for storage operations</t>
  </si>
  <si>
    <t xml:space="preserve">System control and load dispatching </t>
  </si>
  <si>
    <t>Other expenses</t>
  </si>
  <si>
    <t>Generation - other power supply expenses</t>
  </si>
  <si>
    <t>Total power generation production expenses</t>
  </si>
  <si>
    <t>Transmission expenses</t>
  </si>
  <si>
    <t>Load dispatch—reliability</t>
  </si>
  <si>
    <t>Load dispatch—monitor and operate transmission system</t>
  </si>
  <si>
    <t>Load dispatch—transmission service and scheduling</t>
  </si>
  <si>
    <t>Scheduling, system control and dispatch services</t>
  </si>
  <si>
    <t>Reliability planning and standards development</t>
  </si>
  <si>
    <t>Transmission service studies</t>
  </si>
  <si>
    <t>Generation interconnection studies</t>
  </si>
  <si>
    <t>Reliability planning and standards development services</t>
  </si>
  <si>
    <t xml:space="preserve">Station expenses </t>
  </si>
  <si>
    <t xml:space="preserve">Overhead line expense </t>
  </si>
  <si>
    <t xml:space="preserve">Underground line expenses </t>
  </si>
  <si>
    <t xml:space="preserve">Transmission of electricity by others </t>
  </si>
  <si>
    <t xml:space="preserve">Miscellaneous transmission expenses </t>
  </si>
  <si>
    <t>Total transmission operation expenses</t>
  </si>
  <si>
    <t>Maintenance of computer hardware</t>
  </si>
  <si>
    <t>Maintenance of computer software</t>
  </si>
  <si>
    <t>Maintenance of communication equipment</t>
  </si>
  <si>
    <t>Maintenance of miscellaneous regional transmission plant</t>
  </si>
  <si>
    <t xml:space="preserve">Maintenance of station equipment </t>
  </si>
  <si>
    <t xml:space="preserve">Maintenance of overhead lines </t>
  </si>
  <si>
    <t xml:space="preserve">Maintenance of underground lines </t>
  </si>
  <si>
    <t xml:space="preserve">Maintenance of miscellaneous transmission plant </t>
  </si>
  <si>
    <t>Total transmission maintenance expenses</t>
  </si>
  <si>
    <t>Total transmission expenses</t>
  </si>
  <si>
    <t>Distribution expenses</t>
  </si>
  <si>
    <t xml:space="preserve">Load dispatching </t>
  </si>
  <si>
    <t xml:space="preserve">Overhead line expenses </t>
  </si>
  <si>
    <t>Street lighting and signal system expenses</t>
  </si>
  <si>
    <t>Meter expenses</t>
  </si>
  <si>
    <t>Customer installations expenses</t>
  </si>
  <si>
    <t>Miscellaneous distribution expenses</t>
  </si>
  <si>
    <t>Total distribution operation expenses</t>
  </si>
  <si>
    <t>Maintenance of line transformers</t>
  </si>
  <si>
    <t>Maintenance of street lighting and signal systems</t>
  </si>
  <si>
    <t>Maintenance of meters</t>
  </si>
  <si>
    <t>Maintenance of miscellaneous distribution plant</t>
  </si>
  <si>
    <t>Total distribution maintenance expenses</t>
  </si>
  <si>
    <t>Total distribution expenses</t>
  </si>
  <si>
    <t>Customer account expenses</t>
  </si>
  <si>
    <t xml:space="preserve">Supervision </t>
  </si>
  <si>
    <t>Meter reading expenses</t>
  </si>
  <si>
    <t>Customer records and collection expenses</t>
  </si>
  <si>
    <t>Uncollectible accounts</t>
  </si>
  <si>
    <t>Miscellaneous customer accounts expenses</t>
  </si>
  <si>
    <t>Total customer account expenses</t>
  </si>
  <si>
    <t>Customer service and informational expenses</t>
  </si>
  <si>
    <t xml:space="preserve">Customer assistance expenses </t>
  </si>
  <si>
    <t xml:space="preserve">Informational and instructional advertising expenses </t>
  </si>
  <si>
    <t>Miscellaneous customer service and informational expenses</t>
  </si>
  <si>
    <t>Total customer service and informational expenses</t>
  </si>
  <si>
    <t>Administrative and general expenses</t>
  </si>
  <si>
    <t>Administrative and general salaries</t>
  </si>
  <si>
    <t>Office supplies and expenses</t>
  </si>
  <si>
    <t>Administrative expenses transferred—credit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</si>
  <si>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</si>
  <si>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</si>
  <si>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</si>
  <si>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</si>
  <si>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</si>
  <si>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expenses</t>
  </si>
  <si>
    <t>Duplicate charges—credit</t>
  </si>
  <si>
    <t>General advertising expenses</t>
  </si>
  <si>
    <t>Miscellaneous general expenses</t>
  </si>
  <si>
    <t>Administrative and General maintenance expenses</t>
  </si>
  <si>
    <t>Total administrative and general expenses</t>
  </si>
  <si>
    <t>Depreciation expenses</t>
  </si>
  <si>
    <t>Depreciation expense steam production plant</t>
  </si>
  <si>
    <t>403, 403.1</t>
  </si>
  <si>
    <t>Depreciation expense hydraulic production plant</t>
  </si>
  <si>
    <t>Depreciation expense other power generation production plant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</si>
  <si>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</si>
  <si>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</si>
  <si>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</si>
  <si>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</si>
  <si>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</si>
  <si>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Amortization expenses</t>
  </si>
  <si>
    <t>Intangible plant</t>
  </si>
  <si>
    <t>404, 405</t>
  </si>
  <si>
    <t>Amortization expense steam production plant</t>
  </si>
  <si>
    <t>Amortization expense hydraulic production plant</t>
  </si>
  <si>
    <t>Amortization expense other power generation production plant</t>
  </si>
  <si>
    <t>Amortization expense transmission</t>
  </si>
  <si>
    <t>Amortization expense distribution</t>
  </si>
  <si>
    <t>Amortization expense general plant</t>
  </si>
  <si>
    <t>Amortization expense common plant</t>
  </si>
  <si>
    <t>Amortization of electric plant acquisition adjustments</t>
  </si>
  <si>
    <t>Amortization of property losses, unrecovered plant and regulatory costs</t>
  </si>
  <si>
    <t>Total amortization expenses</t>
  </si>
  <si>
    <t>Regulatory debits and credits</t>
  </si>
  <si>
    <t xml:space="preserve">Regulatory debits and credits </t>
  </si>
  <si>
    <t>407.3, 407.4</t>
  </si>
  <si>
    <t>Total regulatory debits and credits</t>
  </si>
  <si>
    <t>Taxes</t>
  </si>
  <si>
    <t xml:space="preserve">Taxes other than income </t>
  </si>
  <si>
    <t>Income Taxes - federal taxes utility operating income</t>
  </si>
  <si>
    <t>Income Taxes - other taxes utility operating income</t>
  </si>
  <si>
    <t>Provisions for deferred income taxes, utility operating income</t>
  </si>
  <si>
    <t>Provision for deferred income taxes—credit, utility operating income</t>
  </si>
  <si>
    <t>Investment Tax credit Adj.</t>
  </si>
  <si>
    <t>Total taxes</t>
  </si>
  <si>
    <t>Various utility operating income items</t>
  </si>
  <si>
    <t>Gains from disposition of utility plant</t>
  </si>
  <si>
    <t>Losses from disposition of utility plant</t>
  </si>
  <si>
    <t>Gains from disposition of allowances</t>
  </si>
  <si>
    <t>Losses from disposition of allowances</t>
  </si>
  <si>
    <t>Revenues from electric plant leased to others</t>
  </si>
  <si>
    <t>Expenses of electric plant leased to others</t>
  </si>
  <si>
    <t>Other utility operating income</t>
  </si>
  <si>
    <t>Total various utility operating income items</t>
  </si>
  <si>
    <t>Electric Operating Expenses</t>
  </si>
  <si>
    <t>Net Operating Income = electric operating revenues - electric operating expenses</t>
  </si>
  <si>
    <t>Electric plant in service</t>
  </si>
  <si>
    <t>Organization</t>
  </si>
  <si>
    <t>Franchises and consents</t>
  </si>
  <si>
    <t>Miscellaneous intangible plant</t>
  </si>
  <si>
    <t xml:space="preserve">Intangible plant </t>
  </si>
  <si>
    <t>Land and land rights</t>
  </si>
  <si>
    <t>Structures and improvements</t>
  </si>
  <si>
    <t>Boiler plant equipment</t>
  </si>
  <si>
    <t>Engines and engine-driven generators</t>
  </si>
  <si>
    <t>Turbogenerator units</t>
  </si>
  <si>
    <t>Accessory electric equipment</t>
  </si>
  <si>
    <t>Miscellaneous power plant equipment</t>
  </si>
  <si>
    <t>Asset retirement costs for steam production plant</t>
  </si>
  <si>
    <t xml:space="preserve">Steam production plant </t>
  </si>
  <si>
    <t>Reservoirs, dams, and waterways</t>
  </si>
  <si>
    <t>Water wheels, turbines and generators</t>
  </si>
  <si>
    <t>Roads, railroads and bridges</t>
  </si>
  <si>
    <t>Asset retirement costs for hydraulic production plant</t>
  </si>
  <si>
    <t xml:space="preserve">Hydraulic production plant </t>
  </si>
  <si>
    <t>Fuel holders, producers, and accessories</t>
  </si>
  <si>
    <t>Prime movers</t>
  </si>
  <si>
    <t>Generators</t>
  </si>
  <si>
    <t>Asset retirement costs for other production plant</t>
  </si>
  <si>
    <t>Energy Storage Equipment—production</t>
  </si>
  <si>
    <t xml:space="preserve">Other production plant </t>
  </si>
  <si>
    <t>Station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</si>
  <si>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</si>
  <si>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</si>
  <si>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</si>
  <si>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</si>
  <si>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</si>
  <si>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</si>
  <si>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Asset retirement costs for transmission plant</t>
  </si>
  <si>
    <t xml:space="preserve">Transmission plant </t>
  </si>
  <si>
    <t>Storage battery equipment</t>
  </si>
  <si>
    <t>Poles, towers and fixtures</t>
  </si>
  <si>
    <t>Line transformers</t>
  </si>
  <si>
    <t>Services</t>
  </si>
  <si>
    <t>Meters</t>
  </si>
  <si>
    <t>Installations on customers premises</t>
  </si>
  <si>
    <t>Leased property on customers premises</t>
  </si>
  <si>
    <t>Street lighting and signal systems</t>
  </si>
  <si>
    <t>Asset retirement costs for distribution plant</t>
  </si>
  <si>
    <t xml:space="preserve">Distribution plant 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</si>
  <si>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</si>
  <si>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</si>
  <si>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</si>
  <si>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</si>
  <si>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</si>
  <si>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</si>
  <si>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</si>
  <si>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</si>
  <si>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</si>
  <si>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Asset retirement costs for general plant</t>
  </si>
  <si>
    <t xml:space="preserve">General plant </t>
  </si>
  <si>
    <t>Property under capital leases</t>
  </si>
  <si>
    <t>Total property under capital leases</t>
  </si>
  <si>
    <t>Electric plant purchased or sold</t>
  </si>
  <si>
    <t>Total electric plant purchased or sold</t>
  </si>
  <si>
    <t>Electric plant leased to others</t>
  </si>
  <si>
    <t>Total electric plant leased to others</t>
  </si>
  <si>
    <t>Electric plant held for future use</t>
  </si>
  <si>
    <t>Total electric plant for future use</t>
  </si>
  <si>
    <t>Completed construction not classified</t>
  </si>
  <si>
    <t>Total completed construction not classified</t>
  </si>
  <si>
    <t>Construction work in progress</t>
  </si>
  <si>
    <t>Total construction work in progress</t>
  </si>
  <si>
    <t>Accumulated provision for depreciation of electric utility plant</t>
  </si>
  <si>
    <t>Total accumulated provision for depreciation of electric utility plant</t>
  </si>
  <si>
    <t>Accumulated provision for amortization of electric utility plant</t>
  </si>
  <si>
    <t>Total accumulated provision for amortization of electric utility plant</t>
  </si>
  <si>
    <t>Electric plant acquisition adjustments</t>
  </si>
  <si>
    <t>Total Electric plant acquisition adjustments</t>
  </si>
  <si>
    <t>Accumulated provision for asset acquisition adjustments</t>
  </si>
  <si>
    <t>Total accumulated provision for asset acquisition adjustments</t>
  </si>
  <si>
    <t xml:space="preserve"> Net Plant</t>
  </si>
  <si>
    <t>Fuel stock</t>
  </si>
  <si>
    <t>Total fuel stock</t>
  </si>
  <si>
    <t>Plant materials and operating supplies</t>
  </si>
  <si>
    <t>Total plant materials and operating supplies</t>
  </si>
  <si>
    <t>Prepayments</t>
  </si>
  <si>
    <t>Total prepayments</t>
  </si>
  <si>
    <t>Current and accrued assets</t>
  </si>
  <si>
    <t>Deferred debits</t>
  </si>
  <si>
    <t>Other regulatory assets</t>
  </si>
  <si>
    <t>Miscellaneous deferred debits</t>
  </si>
  <si>
    <t>Accumulated deferred income taxes</t>
  </si>
  <si>
    <t>Total deferred debits</t>
  </si>
  <si>
    <t>Other non-current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</si>
  <si>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</si>
  <si>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</si>
  <si>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</si>
  <si>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</si>
  <si>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Asset retirement obligations</t>
  </si>
  <si>
    <t>Other non current liabilities</t>
  </si>
  <si>
    <t>Customer deposits</t>
  </si>
  <si>
    <t>Current and accrued liabilities</t>
  </si>
  <si>
    <t>Deferred  credits</t>
  </si>
  <si>
    <t>Deferred credits</t>
  </si>
  <si>
    <t>Accumulated deferred income taxes—accelerated amortization property</t>
  </si>
  <si>
    <t>Accumulated deferred income taxes—other property</t>
  </si>
  <si>
    <t>Accumulated deferred income taxes—other</t>
  </si>
  <si>
    <t>Accumulated deferred investment tax credits</t>
  </si>
  <si>
    <t>Customer advances for construction</t>
  </si>
  <si>
    <t>Other regulatory liabilities</t>
  </si>
  <si>
    <t>Total deferred credits</t>
  </si>
  <si>
    <t>Working capital allowance</t>
  </si>
  <si>
    <t>N/A</t>
  </si>
  <si>
    <t>Total working capital allowance</t>
  </si>
  <si>
    <t>Rate base</t>
  </si>
  <si>
    <t xml:space="preserve">   Revenue Requirement Impact</t>
  </si>
  <si>
    <t xml:space="preserve">   Change in Rate Base</t>
  </si>
  <si>
    <t>ROR</t>
  </si>
  <si>
    <t>Total</t>
  </si>
  <si>
    <t>Total other operating revenues</t>
  </si>
  <si>
    <t>Steam expenses</t>
  </si>
  <si>
    <t>Electric expenses</t>
  </si>
  <si>
    <t>Miscellaneous steam power expenses</t>
  </si>
  <si>
    <t>Maintenance supervision and engineering</t>
  </si>
  <si>
    <t>Maintenance of structures</t>
  </si>
  <si>
    <t>Maintenance of boiler plant</t>
  </si>
  <si>
    <t>Maintenance of electric plant</t>
  </si>
  <si>
    <t>Maintenance of miscellaneous steam plant</t>
  </si>
  <si>
    <t xml:space="preserve">Generation - steam production expenses </t>
  </si>
  <si>
    <t>Hydraulic expenses</t>
  </si>
  <si>
    <t>Miscellaneous hydraulic power generation expenses</t>
  </si>
  <si>
    <t>Maintenance of reservoirs, dams and waterways</t>
  </si>
  <si>
    <t>Maintenance of miscellaneous hydraulic plant</t>
  </si>
  <si>
    <t>Generation expenses</t>
  </si>
  <si>
    <t>Miscellaneous other power generation expenses</t>
  </si>
  <si>
    <t>Maintenance of generating and electric plant</t>
  </si>
  <si>
    <t>Maintenance of miscellaneous other power generation plant</t>
  </si>
  <si>
    <t>System control and load dispatching</t>
  </si>
  <si>
    <t>Station expenses</t>
  </si>
  <si>
    <t>Overhead line expense</t>
  </si>
  <si>
    <t>Underground line expenses</t>
  </si>
  <si>
    <t>Transmission of electricity by others</t>
  </si>
  <si>
    <t>Miscellaneous transmission expenses</t>
  </si>
  <si>
    <t>Maintenance of station equipment</t>
  </si>
  <si>
    <t>Maintenance of overhead lines</t>
  </si>
  <si>
    <t>Maintenance of underground lines</t>
  </si>
  <si>
    <t>Maintenance of miscellaneous transmission plant</t>
  </si>
  <si>
    <t>Load dispatching</t>
  </si>
  <si>
    <t>Overhead line expenses</t>
  </si>
  <si>
    <t>Maintenance of Energy Storage Equipment</t>
  </si>
  <si>
    <t>Supervision</t>
  </si>
  <si>
    <t>Customer assistance expenses</t>
  </si>
  <si>
    <t>Informational and instructional advertising expenses</t>
  </si>
  <si>
    <t>Maintenance of general plant</t>
  </si>
  <si>
    <t>Total electric plant acquisition adjustments</t>
  </si>
  <si>
    <t>Total Net Plant</t>
  </si>
  <si>
    <t>Total Fuel Stock</t>
  </si>
  <si>
    <t>Total current and accrued assets</t>
  </si>
  <si>
    <t>Total current and accrued liabilities</t>
  </si>
  <si>
    <t>Total rate base</t>
  </si>
  <si>
    <t xml:space="preserve">   Change in rate base</t>
  </si>
  <si>
    <t>Costs</t>
  </si>
  <si>
    <t>Description</t>
  </si>
  <si>
    <t>Acronym</t>
  </si>
  <si>
    <t>Functionalization</t>
  </si>
  <si>
    <t>Classification</t>
  </si>
  <si>
    <t>Allocation</t>
  </si>
  <si>
    <t>Residential Service 
Sch 1-2</t>
  </si>
  <si>
    <t>General Service 
Sch 11-12</t>
  </si>
  <si>
    <t>Large Gen Service 
Sch 21-22</t>
  </si>
  <si>
    <t>Extra Large Gen Service 
Sch 25</t>
  </si>
  <si>
    <t>Pumping Service 
Sch 31-32</t>
  </si>
  <si>
    <t>Street &amp; Area Lights 
Sch 41-48</t>
  </si>
  <si>
    <t>TOTAL</t>
  </si>
  <si>
    <t>Production expenses</t>
  </si>
  <si>
    <t>allocates net power cost production revenues and expenses on a generation level sales basis</t>
  </si>
  <si>
    <t>E02</t>
  </si>
  <si>
    <t>Generation</t>
  </si>
  <si>
    <t>Energy</t>
  </si>
  <si>
    <t>Sales + Losses</t>
  </si>
  <si>
    <t>allocates remaining production expenses on the renewable future peak credit energy/ demand weighted average of  12 monthly average system coincident peak net of renewable generation basis and generation level sales basis as production plant</t>
  </si>
  <si>
    <t>S01</t>
  </si>
  <si>
    <t>Energy  Demand</t>
  </si>
  <si>
    <t>Prod Plant</t>
  </si>
  <si>
    <t>allocates net power cost transmission revenues and expenses on a generation level sales basis</t>
  </si>
  <si>
    <t>Transmission</t>
  </si>
  <si>
    <t>allocates remaining transmission expenses on a 12 monthly average system coincident peak basis as transmission plant</t>
  </si>
  <si>
    <t>S02</t>
  </si>
  <si>
    <t>Demand</t>
  </si>
  <si>
    <t>Trans Plant</t>
  </si>
  <si>
    <t>allocates distribution rents expenses on distribution system non-coincident peak basis</t>
  </si>
  <si>
    <t>D11</t>
  </si>
  <si>
    <t>Distribution</t>
  </si>
  <si>
    <t>12 NCP all</t>
  </si>
  <si>
    <t>allocates distribution expenses on weighted plant basis</t>
  </si>
  <si>
    <t>S08</t>
  </si>
  <si>
    <t>Acct 361</t>
  </si>
  <si>
    <t>S09</t>
  </si>
  <si>
    <t>Acct 362</t>
  </si>
  <si>
    <t>S10</t>
  </si>
  <si>
    <t>Accts 364/365</t>
  </si>
  <si>
    <t>S11</t>
  </si>
  <si>
    <t>Accts 366/367</t>
  </si>
  <si>
    <t>S12</t>
  </si>
  <si>
    <t>Acct 368</t>
  </si>
  <si>
    <t>S13</t>
  </si>
  <si>
    <t>Customer</t>
  </si>
  <si>
    <t>Acct 369</t>
  </si>
  <si>
    <t>S14</t>
  </si>
  <si>
    <t>Acct 370</t>
  </si>
  <si>
    <t>S15</t>
  </si>
  <si>
    <t>Acct 373</t>
  </si>
  <si>
    <t>allocates distribution expenses on weighted expense basis</t>
  </si>
  <si>
    <t>S16</t>
  </si>
  <si>
    <t>Demand   Customer</t>
  </si>
  <si>
    <t>Dist Op Exp</t>
  </si>
  <si>
    <t>S17</t>
  </si>
  <si>
    <t>Dist Mt Exp</t>
  </si>
  <si>
    <t>Customer expenses</t>
  </si>
  <si>
    <t>allocates customer expenses on weighted expense basis</t>
  </si>
  <si>
    <t>S18</t>
  </si>
  <si>
    <t>Cust Acctg Exp</t>
  </si>
  <si>
    <t>allocates customer expenses on unweighted customer basis</t>
  </si>
  <si>
    <t>C01</t>
  </si>
  <si>
    <t>All Avg Cust</t>
  </si>
  <si>
    <t>allocates customer expenses on weighted customer basis</t>
  </si>
  <si>
    <t>C08</t>
  </si>
  <si>
    <t>MR Weighted Cust</t>
  </si>
  <si>
    <t>directly assigns customer expenses</t>
  </si>
  <si>
    <t>C06</t>
  </si>
  <si>
    <t>Direct Sch 25</t>
  </si>
  <si>
    <t>allocates uncollectible accounts expenses on revenue basis</t>
  </si>
  <si>
    <t>R01</t>
  </si>
  <si>
    <t>Revenue</t>
  </si>
  <si>
    <t>Rate Revenues</t>
  </si>
  <si>
    <t>Common expenses</t>
  </si>
  <si>
    <t>allocates common expenses on weighted plant basis</t>
  </si>
  <si>
    <t>Energy   Demand</t>
  </si>
  <si>
    <t>S03</t>
  </si>
  <si>
    <t>Demand  Customer</t>
  </si>
  <si>
    <t>Dist Plant</t>
  </si>
  <si>
    <t>S04</t>
  </si>
  <si>
    <t>Common</t>
  </si>
  <si>
    <t>Energy   Demand   Customer</t>
  </si>
  <si>
    <t>General Plant</t>
  </si>
  <si>
    <t>allocates common expenses on customer basis</t>
  </si>
  <si>
    <t>allocates common expenses on four-factor weighted plant, expense, labor, and customer basis</t>
  </si>
  <si>
    <t>S23</t>
  </si>
  <si>
    <t xml:space="preserve">4-factor </t>
  </si>
  <si>
    <t>allocates common expenses on weighted labor expense basis</t>
  </si>
  <si>
    <t>S22</t>
  </si>
  <si>
    <t>Labor expenses</t>
  </si>
  <si>
    <t>allocated FERC fees on a generation level sales basis</t>
  </si>
  <si>
    <t>allocates revenue-related common expenses on revenue basis</t>
  </si>
  <si>
    <t>allocates common plant on a weighted plant basis</t>
  </si>
  <si>
    <t>S06</t>
  </si>
  <si>
    <t>Tangible Plant</t>
  </si>
  <si>
    <t>Production plant</t>
  </si>
  <si>
    <t>allocates production plant on a generation level sales basis</t>
  </si>
  <si>
    <t>allocates production plant costs on a 12 monthly average system coincident peak net of renewable generation basis</t>
  </si>
  <si>
    <t>D01</t>
  </si>
  <si>
    <t>12 CP Net of Renew</t>
  </si>
  <si>
    <t>Transmission plant</t>
  </si>
  <si>
    <t>allocates transmission plant costs on a 12 monthly average system coincident peak basis</t>
  </si>
  <si>
    <t>D02</t>
  </si>
  <si>
    <t>Distribution plant</t>
  </si>
  <si>
    <t>directly assigns distribution plant</t>
  </si>
  <si>
    <t>D04</t>
  </si>
  <si>
    <t>Sch 25 Direct Assignment</t>
  </si>
  <si>
    <t>D08</t>
  </si>
  <si>
    <t>Sch 41-48 Direct Assign</t>
  </si>
  <si>
    <t>allocates distribution plant on Summer/Winter distribution system coincident peak basis</t>
  </si>
  <si>
    <t>D03</t>
  </si>
  <si>
    <t>Summer-Winter Dist CP</t>
  </si>
  <si>
    <t>allocates distribution plant on a 12 monthly average distribution system non-coincident peak basis for primary service excluding directly assigned customers</t>
  </si>
  <si>
    <t>D06</t>
  </si>
  <si>
    <t>Primary 12 NCP</t>
  </si>
  <si>
    <t>allocates distribution plant on a 12 monthly average distribution system non-coincident peak basis for secondary service excluding directly assigned customers</t>
  </si>
  <si>
    <t>D07</t>
  </si>
  <si>
    <t>Secondary 12 NCP</t>
  </si>
  <si>
    <t xml:space="preserve">allocates distribution plant on a relative transformer cost basis </t>
  </si>
  <si>
    <t>D09</t>
  </si>
  <si>
    <t>Transformer Cost</t>
  </si>
  <si>
    <t>allocates distribution plant on a weighted customer basis</t>
  </si>
  <si>
    <t>C03</t>
  </si>
  <si>
    <t>Weighted Customers - Service Cost</t>
  </si>
  <si>
    <t>C04</t>
  </si>
  <si>
    <t>Weighted Customers - Meter Cost</t>
  </si>
  <si>
    <t>C05</t>
  </si>
  <si>
    <t>Direct Sch 41-48</t>
  </si>
  <si>
    <t>General plant</t>
  </si>
  <si>
    <t>allocates general plant on four-factor weighted plant, expense, labor, and customer basis</t>
  </si>
  <si>
    <t>Other Rate Base</t>
  </si>
  <si>
    <t>allocates other rate base on a weighted plant basis</t>
  </si>
  <si>
    <t>allocates other rate base on a weighted customer basis</t>
  </si>
  <si>
    <t>UTILITY COMPANY</t>
  </si>
  <si>
    <t>Summary of Adjustments</t>
  </si>
  <si>
    <t>Service territory : Washington</t>
  </si>
  <si>
    <t>Service: Electric</t>
  </si>
  <si>
    <t>Service = Electric</t>
  </si>
  <si>
    <t>Time period : Twelve Months ended December 31, 2019</t>
  </si>
  <si>
    <t>Restating Adjustments</t>
  </si>
  <si>
    <t>Washington Electric</t>
  </si>
  <si>
    <t>Column</t>
  </si>
  <si>
    <t>Work paper reference</t>
  </si>
  <si>
    <t>Description of Adjustment</t>
  </si>
  <si>
    <t xml:space="preserve">NOI   </t>
  </si>
  <si>
    <t>Rate Base</t>
  </si>
  <si>
    <t>Revenue Requirement</t>
  </si>
  <si>
    <t xml:space="preserve">     Restated Total</t>
  </si>
  <si>
    <t>Proforma Adjustments</t>
  </si>
  <si>
    <t xml:space="preserve">     Pro Forma Total</t>
  </si>
  <si>
    <t>Other</t>
  </si>
  <si>
    <t>CF WA Elec</t>
  </si>
  <si>
    <t>Conversion Factor</t>
  </si>
  <si>
    <t>Summary of Results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</si>
  <si>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</si>
  <si>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</si>
  <si>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</si>
  <si>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</si>
  <si>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</si>
  <si>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</si>
  <si>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from conversion factor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</si>
  <si>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</si>
  <si>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</si>
  <si>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</si>
  <si>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</si>
  <si>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</si>
  <si>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Increase</t>
  </si>
  <si>
    <t>Proposed Revenue from Rates</t>
  </si>
  <si>
    <t>Variance from Unity</t>
  </si>
  <si>
    <t>Revenue-to Cost Ratio at Proposed Rates</t>
  </si>
  <si>
    <t>Parity Ratio at Proposed Rates</t>
  </si>
  <si>
    <t>Deferred FIT Rate Base</t>
  </si>
  <si>
    <t>Deferred Debits &amp; Credits</t>
  </si>
  <si>
    <t>Working Capital</t>
  </si>
  <si>
    <t>Eliminate AMI Rate Base</t>
  </si>
  <si>
    <t>Eliminate B&amp;O Taxes</t>
  </si>
  <si>
    <t>Restate Property Tax</t>
  </si>
  <si>
    <t>Uncollectible Expense</t>
  </si>
  <si>
    <t>Regulatory Expense</t>
  </si>
  <si>
    <t>Injuries and Damages Exp</t>
  </si>
  <si>
    <t>FIT/DFIT/ITC/PTC Expense</t>
  </si>
  <si>
    <t>Office Space Chg to Subs</t>
  </si>
  <si>
    <t>Restate Excise Taxes</t>
  </si>
  <si>
    <t>Net Gains &amp; Losses</t>
  </si>
  <si>
    <t>Weather Normalization</t>
  </si>
  <si>
    <t>Eliminate Adder Sch</t>
  </si>
  <si>
    <t>Misc Restating Exp</t>
  </si>
  <si>
    <t>Restate Incentives</t>
  </si>
  <si>
    <t>Restate Debt Interest</t>
  </si>
  <si>
    <t>Eliminate WA Power Cost Def</t>
  </si>
  <si>
    <t>Nez Perce Settlement</t>
  </si>
  <si>
    <t>Normalize CS2/Colstrip MM</t>
  </si>
  <si>
    <t>Authorized Power Supply</t>
  </si>
  <si>
    <t>Restate 2019 RB to EOP</t>
  </si>
  <si>
    <t>Pro Forma Power Supply</t>
  </si>
  <si>
    <t>Pro Forma Trans Rev/Exp</t>
  </si>
  <si>
    <t>Pro Forma Revenue Norm</t>
  </si>
  <si>
    <t>Pro Forma DDC &amp; Reg Amort</t>
  </si>
  <si>
    <t>Pro Forma ARAM DFIT</t>
  </si>
  <si>
    <t>Pro Forma Labor Non-Exec</t>
  </si>
  <si>
    <t>Pro Forma Labor Exec</t>
  </si>
  <si>
    <t>Pro Forma Empl Benefits</t>
  </si>
  <si>
    <t>Pro Forma Insurance Exp</t>
  </si>
  <si>
    <t>Pro Forma IS/IT Exp</t>
  </si>
  <si>
    <t>Pro Forma Property Tax</t>
  </si>
  <si>
    <t>Pro Forma Fee Free Amort</t>
  </si>
  <si>
    <t>Pro Forma 2020 Cust at Ctr</t>
  </si>
  <si>
    <t>Pro Forma 2020 Large &amp; Distinct</t>
  </si>
  <si>
    <t>Pro Forma 2020 Programatic</t>
  </si>
  <si>
    <t>Pro Forma 2020 Mandatory</t>
  </si>
  <si>
    <t>Pro Forma 2020 Short Lived</t>
  </si>
  <si>
    <t>Pro Forma AMI Capital Add</t>
  </si>
  <si>
    <t>Pro Forma Wildfire Cap/Exp</t>
  </si>
  <si>
    <t>Pro Forma EIM Cap/Exp</t>
  </si>
  <si>
    <t>Pro Forma Colstrip Cap &amp; Amort</t>
  </si>
  <si>
    <t>Pro Forma CS2/Col Major Maint</t>
  </si>
  <si>
    <t>Restate 2019 ADFIT</t>
  </si>
  <si>
    <t>1.00 E-ROO</t>
  </si>
  <si>
    <t>1.01 E-DFIT</t>
  </si>
  <si>
    <t>1.02 E-DDC</t>
  </si>
  <si>
    <t>1.03 E-WC</t>
  </si>
  <si>
    <t>1.04 E-AMI</t>
  </si>
  <si>
    <t>2.01 E-EBO</t>
  </si>
  <si>
    <t>2.02 E-RPT</t>
  </si>
  <si>
    <t>2.03 E-UE</t>
  </si>
  <si>
    <t>2.04 E-RE</t>
  </si>
  <si>
    <t>2.05 E-ID</t>
  </si>
  <si>
    <t>2.06 E-FIT</t>
  </si>
  <si>
    <t>2.07 E-OSC</t>
  </si>
  <si>
    <t>2.08 E-RET</t>
  </si>
  <si>
    <t>2.09 E-NGL</t>
  </si>
  <si>
    <t>2.10 E-WN</t>
  </si>
  <si>
    <t>2.11 E-EAS</t>
  </si>
  <si>
    <t>2.12 E-MR</t>
  </si>
  <si>
    <t>2.13 E-EWPC</t>
  </si>
  <si>
    <t>2.14 E-NPS</t>
  </si>
  <si>
    <t>2.15 E-RI</t>
  </si>
  <si>
    <t>2.16 E-PMM</t>
  </si>
  <si>
    <t>2.17 E-RDI</t>
  </si>
  <si>
    <t>2.18 E-APS</t>
  </si>
  <si>
    <t>2.19 E-EOP19</t>
  </si>
  <si>
    <t>3.00P E-PPS</t>
  </si>
  <si>
    <t>3.00T E-PTRAN</t>
  </si>
  <si>
    <t>3.01 E-PREV</t>
  </si>
  <si>
    <t>3.02 E-PRA</t>
  </si>
  <si>
    <t>3.03 E-ARAM</t>
  </si>
  <si>
    <t>3.04 E-PLN</t>
  </si>
  <si>
    <t>3.05 E-PLE</t>
  </si>
  <si>
    <t>3.06 E-PEB</t>
  </si>
  <si>
    <t>3.07 E-PINS</t>
  </si>
  <si>
    <t>3.08 E-PIT</t>
  </si>
  <si>
    <t>3.09 E-PPT</t>
  </si>
  <si>
    <t>3.10 E-PFEE</t>
  </si>
  <si>
    <t>3.11 E-PCAP1</t>
  </si>
  <si>
    <t>3.12 E-CAP2</t>
  </si>
  <si>
    <t>3.13 E-CAP3</t>
  </si>
  <si>
    <t>3.14 E-CAP4</t>
  </si>
  <si>
    <t>3.15 E-CAP5</t>
  </si>
  <si>
    <t>3.16 E-AMI</t>
  </si>
  <si>
    <t>3.17 E-WF</t>
  </si>
  <si>
    <t>3.18 E-PEIM</t>
  </si>
  <si>
    <t>3.19 E-PCOL</t>
  </si>
  <si>
    <t>3.20 E-PMM</t>
  </si>
  <si>
    <t>3.21 E-RDFIT</t>
  </si>
  <si>
    <t>1.00</t>
  </si>
  <si>
    <t>E-ROO</t>
  </si>
  <si>
    <t>1.01</t>
  </si>
  <si>
    <t>E-DFIT</t>
  </si>
  <si>
    <t>1.02</t>
  </si>
  <si>
    <t>E-DDC</t>
  </si>
  <si>
    <t>1.03</t>
  </si>
  <si>
    <t>E-WC</t>
  </si>
  <si>
    <t>1.04</t>
  </si>
  <si>
    <t>E-AMI</t>
  </si>
  <si>
    <t>2.01</t>
  </si>
  <si>
    <t>E-EBO</t>
  </si>
  <si>
    <t>2.02</t>
  </si>
  <si>
    <t>E-RPT</t>
  </si>
  <si>
    <t>2.03</t>
  </si>
  <si>
    <t>E-UE</t>
  </si>
  <si>
    <t>2.04</t>
  </si>
  <si>
    <t>E-RE</t>
  </si>
  <si>
    <t>2.05</t>
  </si>
  <si>
    <t>E-ID</t>
  </si>
  <si>
    <t>2.06</t>
  </si>
  <si>
    <t>E-FIT</t>
  </si>
  <si>
    <t>2.07</t>
  </si>
  <si>
    <t>E-OSC</t>
  </si>
  <si>
    <t>2.08</t>
  </si>
  <si>
    <t>E-RET</t>
  </si>
  <si>
    <t>2.09</t>
  </si>
  <si>
    <t>E-NGL</t>
  </si>
  <si>
    <t>2.10</t>
  </si>
  <si>
    <t>E-WN</t>
  </si>
  <si>
    <t>2.11</t>
  </si>
  <si>
    <t>E-EAS</t>
  </si>
  <si>
    <t>2.12</t>
  </si>
  <si>
    <t>E-MR</t>
  </si>
  <si>
    <t>2.13</t>
  </si>
  <si>
    <t>E-EWPC</t>
  </si>
  <si>
    <t>2.14</t>
  </si>
  <si>
    <t>E-NPS</t>
  </si>
  <si>
    <t>2.15</t>
  </si>
  <si>
    <t>E-RI</t>
  </si>
  <si>
    <t>2.16</t>
  </si>
  <si>
    <t>E-PMM</t>
  </si>
  <si>
    <t>2.17</t>
  </si>
  <si>
    <t>E-RDI</t>
  </si>
  <si>
    <t>2.18</t>
  </si>
  <si>
    <t>E-APS</t>
  </si>
  <si>
    <t>2.19</t>
  </si>
  <si>
    <t>E-EOP19</t>
  </si>
  <si>
    <t>3.00</t>
  </si>
  <si>
    <t>P E-PPS</t>
  </si>
  <si>
    <t>PTRAN</t>
  </si>
  <si>
    <t>3.01</t>
  </si>
  <si>
    <t>-PREV</t>
  </si>
  <si>
    <t>3.02</t>
  </si>
  <si>
    <t>E-PRA</t>
  </si>
  <si>
    <t>3.03</t>
  </si>
  <si>
    <t>-ARAM</t>
  </si>
  <si>
    <t>3.04</t>
  </si>
  <si>
    <t xml:space="preserve"> E-PLN</t>
  </si>
  <si>
    <t>3.05</t>
  </si>
  <si>
    <t>E-PLE</t>
  </si>
  <si>
    <t>3.06</t>
  </si>
  <si>
    <t>E-PEB</t>
  </si>
  <si>
    <t>3.07</t>
  </si>
  <si>
    <t>E-PINS</t>
  </si>
  <si>
    <t>3.08</t>
  </si>
  <si>
    <t xml:space="preserve"> E-PIT</t>
  </si>
  <si>
    <t>3.09</t>
  </si>
  <si>
    <t xml:space="preserve"> E-PPT</t>
  </si>
  <si>
    <t>3.10</t>
  </si>
  <si>
    <t>E-PFEE</t>
  </si>
  <si>
    <t>3.11</t>
  </si>
  <si>
    <t>-PCAP1</t>
  </si>
  <si>
    <t>3.12</t>
  </si>
  <si>
    <t>E-CAP2</t>
  </si>
  <si>
    <t>3.13</t>
  </si>
  <si>
    <t>E-CAP3</t>
  </si>
  <si>
    <t>3.14</t>
  </si>
  <si>
    <t>E-CAP4</t>
  </si>
  <si>
    <t>3.15</t>
  </si>
  <si>
    <t>E-CAP5</t>
  </si>
  <si>
    <t>3.16</t>
  </si>
  <si>
    <t xml:space="preserve"> E-AMI</t>
  </si>
  <si>
    <t>3.17</t>
  </si>
  <si>
    <t xml:space="preserve"> E-WF</t>
  </si>
  <si>
    <t>3.18</t>
  </si>
  <si>
    <t>-PEIM</t>
  </si>
  <si>
    <t>3.19</t>
  </si>
  <si>
    <t>-PCOL</t>
  </si>
  <si>
    <t>3.20</t>
  </si>
  <si>
    <t>3.21</t>
  </si>
  <si>
    <t>RDFIT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</si>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</sst>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name val="Calibri"/>
      <family val="2"/>
      <scheme val="minor"/>
    </font>
    <font>
      <sz val="12"/>
      <color indexed="21"/>
      <name val="Calibri"/>
      <family val="2"/>
      <scheme val="minor"/>
    </font>
    <font>
      <sz val="12"/>
      <color indexed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9" fontId="8" fillId="0" borderId="0" applyFont="0" applyFill="0" applyBorder="0" applyAlignment="0" applyProtection="0"/>
    <xf numFmtId="0" fontId="1" fillId="0" borderId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2" fillId="4" borderId="4" xfId="2" quotePrefix="1" applyFont="1" applyFill="1" applyBorder="1" applyAlignment="1">
      <alignment horizontal="center"/>
    </xf>
    <xf numFmtId="0" fontId="2" fillId="4" borderId="4" xfId="2" applyFont="1" applyFill="1" applyBorder="1" applyAlignment="1">
      <alignment horizontal="center" wrapText="1"/>
    </xf>
    <xf numFmtId="0" fontId="2" fillId="4" borderId="4" xfId="2" applyFont="1" applyFill="1" applyBorder="1" applyAlignment="1">
      <alignment horizontal="center"/>
    </xf>
    <xf numFmtId="0" fontId="5" fillId="0" borderId="6" xfId="2" applyFont="1" applyBorder="1" applyAlignment="1">
      <alignment horizontal="left" vertical="center" wrapText="1"/>
    </xf>
    <xf numFmtId="0" fontId="3" fillId="0" borderId="7" xfId="2" quotePrefix="1" applyFont="1" applyBorder="1" applyAlignment="1">
      <alignment horizontal="center"/>
    </xf>
    <xf numFmtId="38" fontId="3" fillId="0" borderId="0" xfId="3" applyNumberFormat="1" applyFont="1"/>
    <xf numFmtId="0" fontId="3" fillId="0" borderId="0" xfId="2" applyFont="1"/>
    <xf numFmtId="0" fontId="5" fillId="0" borderId="0" xfId="2" applyFont="1" applyAlignment="1">
      <alignment horizontal="left" vertical="center" wrapText="1"/>
    </xf>
    <xf numFmtId="0" fontId="3" fillId="0" borderId="3" xfId="2" quotePrefix="1" applyFont="1" applyBorder="1" applyAlignment="1">
      <alignment horizontal="center" vertical="center"/>
    </xf>
    <xf numFmtId="0" fontId="3" fillId="0" borderId="3" xfId="2" quotePrefix="1" applyFont="1" applyBorder="1" applyAlignment="1">
      <alignment horizontal="center"/>
    </xf>
    <xf numFmtId="38" fontId="2" fillId="0" borderId="10" xfId="3" applyNumberFormat="1" applyFont="1" applyBorder="1"/>
    <xf numFmtId="38" fontId="2" fillId="0" borderId="4" xfId="3" applyNumberFormat="1" applyFont="1" applyBorder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38" fontId="2" fillId="6" borderId="13" xfId="3" applyNumberFormat="1" applyFont="1" applyFill="1" applyBorder="1"/>
    <xf numFmtId="0" fontId="3" fillId="0" borderId="0" xfId="2" applyFont="1" applyAlignment="1">
      <alignment horizontal="left"/>
    </xf>
    <xf numFmtId="38" fontId="2" fillId="0" borderId="13" xfId="3" applyNumberFormat="1" applyFont="1" applyBorder="1"/>
    <xf numFmtId="38" fontId="3" fillId="0" borderId="14" xfId="3" applyNumberFormat="1" applyFont="1" applyBorder="1"/>
    <xf numFmtId="0" fontId="3" fillId="0" borderId="3" xfId="4" applyNumberFormat="1" applyFont="1" applyBorder="1" applyAlignment="1">
      <alignment horizontal="center" vertical="center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wrapText="1"/>
    </xf>
    <xf numFmtId="3" fontId="5" fillId="0" borderId="3" xfId="2" applyNumberFormat="1" applyFont="1" applyBorder="1" applyAlignment="1">
      <alignment horizontal="center" wrapText="1"/>
    </xf>
    <xf numFmtId="0" fontId="3" fillId="0" borderId="0" xfId="2" applyFont="1" applyAlignment="1">
      <alignment vertical="center"/>
    </xf>
    <xf numFmtId="0" fontId="3" fillId="0" borderId="3" xfId="2" applyFont="1" applyBorder="1" applyAlignment="1">
      <alignment horizontal="center"/>
    </xf>
    <xf numFmtId="0" fontId="3" fillId="0" borderId="0" xfId="2" applyFont="1" applyAlignment="1">
      <alignment horizontal="left" vertical="center"/>
    </xf>
    <xf numFmtId="0" fontId="5" fillId="0" borderId="12" xfId="2" applyFont="1" applyBorder="1" applyAlignment="1">
      <alignment vertical="center" wrapText="1"/>
    </xf>
    <xf numFmtId="3" fontId="5" fillId="0" borderId="7" xfId="2" applyNumberFormat="1" applyFont="1" applyBorder="1" applyAlignment="1">
      <alignment horizontal="center" wrapText="1"/>
    </xf>
    <xf numFmtId="0" fontId="5" fillId="0" borderId="16" xfId="2" applyFont="1" applyBorder="1" applyAlignment="1">
      <alignment vertical="center" wrapText="1"/>
    </xf>
    <xf numFmtId="0" fontId="5" fillId="0" borderId="17" xfId="2" applyFont="1" applyBorder="1" applyAlignment="1">
      <alignment vertical="center" wrapText="1"/>
    </xf>
    <xf numFmtId="3" fontId="5" fillId="0" borderId="15" xfId="2" applyNumberFormat="1" applyFont="1" applyBorder="1" applyAlignment="1">
      <alignment horizontal="center" wrapText="1"/>
    </xf>
    <xf numFmtId="0" fontId="3" fillId="0" borderId="16" xfId="2" applyFont="1" applyBorder="1"/>
    <xf numFmtId="0" fontId="6" fillId="0" borderId="6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164" fontId="5" fillId="0" borderId="9" xfId="2" applyNumberFormat="1" applyFont="1" applyBorder="1" applyAlignment="1">
      <alignment horizontal="center" wrapText="1"/>
    </xf>
    <xf numFmtId="0" fontId="3" fillId="3" borderId="0" xfId="2" applyFont="1" applyFill="1"/>
    <xf numFmtId="164" fontId="5" fillId="0" borderId="7" xfId="2" applyNumberFormat="1" applyFont="1" applyBorder="1" applyAlignment="1">
      <alignment horizontal="center" wrapText="1"/>
    </xf>
    <xf numFmtId="164" fontId="5" fillId="0" borderId="3" xfId="2" applyNumberFormat="1" applyFont="1" applyBorder="1" applyAlignment="1">
      <alignment horizontal="center" wrapText="1"/>
    </xf>
    <xf numFmtId="164" fontId="5" fillId="0" borderId="15" xfId="2" applyNumberFormat="1" applyFont="1" applyBorder="1" applyAlignment="1">
      <alignment horizontal="center" wrapText="1"/>
    </xf>
    <xf numFmtId="38" fontId="2" fillId="0" borderId="0" xfId="3" applyNumberFormat="1" applyFont="1"/>
    <xf numFmtId="38" fontId="2" fillId="0" borderId="18" xfId="3" applyNumberFormat="1" applyFont="1" applyBorder="1"/>
    <xf numFmtId="0" fontId="6" fillId="0" borderId="0" xfId="2" applyFont="1" applyAlignment="1">
      <alignment horizontal="center" vertical="center" wrapText="1"/>
    </xf>
    <xf numFmtId="0" fontId="6" fillId="0" borderId="0" xfId="2" applyFont="1"/>
    <xf numFmtId="0" fontId="5" fillId="0" borderId="3" xfId="2" applyFont="1" applyBorder="1" applyAlignment="1">
      <alignment horizontal="center"/>
    </xf>
    <xf numFmtId="0" fontId="3" fillId="0" borderId="12" xfId="2" applyFont="1" applyBorder="1"/>
    <xf numFmtId="0" fontId="3" fillId="0" borderId="7" xfId="2" applyFont="1" applyBorder="1" applyAlignment="1">
      <alignment horizontal="center"/>
    </xf>
    <xf numFmtId="0" fontId="3" fillId="0" borderId="17" xfId="2" applyFont="1" applyBorder="1"/>
    <xf numFmtId="0" fontId="3" fillId="0" borderId="15" xfId="2" applyFont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wrapText="1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left" wrapText="1"/>
    </xf>
    <xf numFmtId="0" fontId="3" fillId="0" borderId="9" xfId="2" applyFont="1" applyBorder="1" applyAlignment="1">
      <alignment horizontal="center"/>
    </xf>
    <xf numFmtId="0" fontId="6" fillId="0" borderId="7" xfId="2" applyFont="1" applyBorder="1" applyAlignment="1">
      <alignment horizontal="center" vertical="center" wrapText="1"/>
    </xf>
    <xf numFmtId="0" fontId="3" fillId="0" borderId="10" xfId="2" applyFont="1" applyBorder="1"/>
    <xf numFmtId="0" fontId="2" fillId="3" borderId="9" xfId="2" applyFont="1" applyFill="1" applyBorder="1" applyAlignment="1">
      <alignment horizontal="center" wrapText="1"/>
    </xf>
    <xf numFmtId="0" fontId="5" fillId="0" borderId="0" xfId="2" applyFont="1" applyAlignment="1">
      <alignment vertical="center" wrapText="1"/>
    </xf>
    <xf numFmtId="0" fontId="6" fillId="3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5" fillId="0" borderId="16" xfId="2" applyFont="1" applyBorder="1" applyAlignment="1">
      <alignment wrapText="1"/>
    </xf>
    <xf numFmtId="10" fontId="3" fillId="0" borderId="0" xfId="5" applyNumberFormat="1" applyFont="1"/>
    <xf numFmtId="10" fontId="3" fillId="0" borderId="0" xfId="1" applyNumberFormat="1" applyFont="1"/>
    <xf numFmtId="0" fontId="2" fillId="0" borderId="0" xfId="6" applyFont="1" applyAlignment="1">
      <alignment horizontal="center"/>
    </xf>
    <xf numFmtId="0" fontId="3" fillId="0" borderId="0" xfId="6" applyFont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0" fontId="4" fillId="0" borderId="1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2" fillId="0" borderId="19" xfId="6" applyFont="1" applyBorder="1" applyAlignment="1">
      <alignment horizontal="center" vertical="center" wrapText="1"/>
    </xf>
    <xf numFmtId="0" fontId="3" fillId="0" borderId="0" xfId="6" applyFont="1" applyAlignment="1">
      <alignment vertical="center" wrapText="1"/>
    </xf>
    <xf numFmtId="0" fontId="3" fillId="0" borderId="3" xfId="6" applyFont="1" applyBorder="1" applyAlignment="1">
      <alignment horizontal="center" vertical="center" wrapText="1"/>
    </xf>
    <xf numFmtId="0" fontId="2" fillId="4" borderId="1" xfId="6" quotePrefix="1" applyFont="1" applyFill="1" applyBorder="1" applyAlignment="1">
      <alignment horizontal="right"/>
    </xf>
    <xf numFmtId="0" fontId="2" fillId="4" borderId="1" xfId="6" quotePrefix="1" applyFont="1" applyFill="1" applyBorder="1"/>
    <xf numFmtId="0" fontId="1" fillId="0" borderId="0" xfId="6" quotePrefix="1"/>
    <xf numFmtId="0" fontId="5" fillId="0" borderId="6" xfId="6" applyFont="1" applyBorder="1" applyAlignment="1">
      <alignment horizontal="left" vertical="center" wrapText="1"/>
    </xf>
    <xf numFmtId="0" fontId="3" fillId="0" borderId="7" xfId="6" quotePrefix="1" applyFont="1" applyBorder="1" applyAlignment="1">
      <alignment horizontal="center"/>
    </xf>
    <xf numFmtId="37" fontId="3" fillId="0" borderId="0" xfId="6" applyNumberFormat="1" applyFont="1"/>
    <xf numFmtId="0" fontId="3" fillId="0" borderId="0" xfId="6" applyFont="1"/>
    <xf numFmtId="37" fontId="2" fillId="0" borderId="0" xfId="6" applyNumberFormat="1" applyFont="1"/>
    <xf numFmtId="0" fontId="5" fillId="0" borderId="0" xfId="6" applyFont="1" applyAlignment="1">
      <alignment horizontal="left" vertical="center" wrapText="1"/>
    </xf>
    <xf numFmtId="0" fontId="3" fillId="0" borderId="3" xfId="6" quotePrefix="1" applyFont="1" applyBorder="1" applyAlignment="1">
      <alignment horizontal="center" vertical="center"/>
    </xf>
    <xf numFmtId="0" fontId="3" fillId="0" borderId="3" xfId="6" quotePrefix="1" applyFont="1" applyBorder="1" applyAlignment="1">
      <alignment horizontal="center"/>
    </xf>
    <xf numFmtId="37" fontId="2" fillId="0" borderId="10" xfId="6" applyNumberFormat="1" applyFont="1" applyBorder="1"/>
    <xf numFmtId="37" fontId="2" fillId="0" borderId="4" xfId="6" applyNumberFormat="1" applyFont="1" applyBorder="1"/>
    <xf numFmtId="0" fontId="5" fillId="0" borderId="0" xfId="6" applyFont="1" applyAlignment="1">
      <alignment vertical="center"/>
    </xf>
    <xf numFmtId="38" fontId="2" fillId="0" borderId="0" xfId="6" applyNumberFormat="1" applyFont="1"/>
    <xf numFmtId="0" fontId="5" fillId="0" borderId="0" xfId="6" applyFont="1" applyAlignment="1">
      <alignment horizontal="left" vertical="center"/>
    </xf>
    <xf numFmtId="0" fontId="3" fillId="0" borderId="3" xfId="6" applyFont="1" applyBorder="1" applyAlignment="1">
      <alignment horizontal="center" vertical="center"/>
    </xf>
    <xf numFmtId="165" fontId="3" fillId="0" borderId="0" xfId="7" applyNumberFormat="1" applyFont="1"/>
    <xf numFmtId="0" fontId="3" fillId="0" borderId="0" xfId="6" applyFont="1" applyAlignment="1">
      <alignment wrapText="1"/>
    </xf>
    <xf numFmtId="0" fontId="3" fillId="0" borderId="0" xfId="6" applyFont="1" applyAlignment="1">
      <alignment horizontal="left"/>
    </xf>
    <xf numFmtId="0" fontId="3" fillId="0" borderId="3" xfId="8" applyNumberFormat="1" applyFont="1" applyBorder="1" applyAlignment="1">
      <alignment horizontal="center" vertical="center"/>
    </xf>
    <xf numFmtId="0" fontId="3" fillId="0" borderId="0" xfId="6" applyFont="1" applyAlignment="1">
      <alignment horizontal="left" wrapText="1"/>
    </xf>
    <xf numFmtId="3" fontId="5" fillId="0" borderId="3" xfId="6" applyNumberFormat="1" applyFont="1" applyBorder="1" applyAlignment="1">
      <alignment horizontal="center" wrapText="1"/>
    </xf>
    <xf numFmtId="0" fontId="3" fillId="0" borderId="0" xfId="6" applyFont="1" applyAlignment="1">
      <alignment vertical="center"/>
    </xf>
    <xf numFmtId="0" fontId="3" fillId="0" borderId="3" xfId="6" applyFont="1" applyBorder="1" applyAlignment="1">
      <alignment horizontal="center"/>
    </xf>
    <xf numFmtId="0" fontId="3" fillId="0" borderId="0" xfId="6" applyFont="1" applyAlignment="1">
      <alignment horizontal="left" vertical="center"/>
    </xf>
    <xf numFmtId="0" fontId="5" fillId="0" borderId="12" xfId="6" applyFont="1" applyBorder="1" applyAlignment="1">
      <alignment vertical="center" wrapText="1"/>
    </xf>
    <xf numFmtId="3" fontId="5" fillId="0" borderId="7" xfId="6" applyNumberFormat="1" applyFont="1" applyBorder="1" applyAlignment="1">
      <alignment horizontal="center" wrapText="1"/>
    </xf>
    <xf numFmtId="0" fontId="5" fillId="0" borderId="16" xfId="6" applyFont="1" applyBorder="1" applyAlignment="1">
      <alignment vertical="center" wrapText="1"/>
    </xf>
    <xf numFmtId="0" fontId="5" fillId="0" borderId="17" xfId="6" applyFont="1" applyBorder="1" applyAlignment="1">
      <alignment vertical="center" wrapText="1"/>
    </xf>
    <xf numFmtId="3" fontId="5" fillId="0" borderId="15" xfId="6" applyNumberFormat="1" applyFont="1" applyBorder="1" applyAlignment="1">
      <alignment horizontal="center" wrapText="1"/>
    </xf>
    <xf numFmtId="0" fontId="3" fillId="0" borderId="12" xfId="6" applyFont="1" applyBorder="1"/>
    <xf numFmtId="0" fontId="3" fillId="0" borderId="7" xfId="6" applyFont="1" applyBorder="1" applyAlignment="1">
      <alignment horizontal="center" vertical="center"/>
    </xf>
    <xf numFmtId="0" fontId="3" fillId="0" borderId="16" xfId="6" applyFont="1" applyBorder="1"/>
    <xf numFmtId="0" fontId="3" fillId="0" borderId="17" xfId="6" applyFont="1" applyBorder="1"/>
    <xf numFmtId="0" fontId="6" fillId="0" borderId="6" xfId="6" applyFont="1" applyBorder="1" applyAlignment="1">
      <alignment horizontal="center" vertical="center" wrapText="1"/>
    </xf>
    <xf numFmtId="0" fontId="5" fillId="0" borderId="4" xfId="6" applyFont="1" applyBorder="1" applyAlignment="1">
      <alignment wrapText="1"/>
    </xf>
    <xf numFmtId="164" fontId="5" fillId="0" borderId="9" xfId="6" applyNumberFormat="1" applyFont="1" applyBorder="1" applyAlignment="1">
      <alignment horizontal="center" wrapText="1"/>
    </xf>
    <xf numFmtId="0" fontId="3" fillId="3" borderId="0" xfId="6" applyFont="1" applyFill="1"/>
    <xf numFmtId="164" fontId="5" fillId="0" borderId="7" xfId="6" applyNumberFormat="1" applyFont="1" applyBorder="1" applyAlignment="1">
      <alignment horizontal="center" wrapText="1"/>
    </xf>
    <xf numFmtId="164" fontId="5" fillId="0" borderId="3" xfId="6" applyNumberFormat="1" applyFont="1" applyBorder="1" applyAlignment="1">
      <alignment horizontal="center" wrapText="1"/>
    </xf>
    <xf numFmtId="164" fontId="5" fillId="0" borderId="15" xfId="6" applyNumberFormat="1" applyFont="1" applyBorder="1" applyAlignment="1">
      <alignment horizontal="center" wrapText="1"/>
    </xf>
    <xf numFmtId="0" fontId="6" fillId="0" borderId="0" xfId="6" applyFont="1" applyAlignment="1">
      <alignment horizontal="center" vertical="center" wrapText="1"/>
    </xf>
    <xf numFmtId="0" fontId="6" fillId="0" borderId="0" xfId="6" applyFont="1"/>
    <xf numFmtId="0" fontId="5" fillId="0" borderId="3" xfId="6" applyFont="1" applyBorder="1" applyAlignment="1">
      <alignment horizontal="center"/>
    </xf>
    <xf numFmtId="0" fontId="3" fillId="0" borderId="7" xfId="6" applyFont="1" applyBorder="1" applyAlignment="1">
      <alignment horizontal="center"/>
    </xf>
    <xf numFmtId="0" fontId="3" fillId="0" borderId="15" xfId="6" applyFont="1" applyBorder="1" applyAlignment="1">
      <alignment horizontal="center"/>
    </xf>
    <xf numFmtId="0" fontId="6" fillId="0" borderId="9" xfId="6" applyFont="1" applyBorder="1" applyAlignment="1">
      <alignment horizontal="center" vertical="center" wrapText="1"/>
    </xf>
    <xf numFmtId="0" fontId="3" fillId="0" borderId="10" xfId="6" applyFont="1" applyBorder="1"/>
    <xf numFmtId="0" fontId="3" fillId="0" borderId="9" xfId="6" applyFont="1" applyBorder="1" applyAlignment="1">
      <alignment horizontal="center"/>
    </xf>
    <xf numFmtId="0" fontId="6" fillId="0" borderId="7" xfId="6" applyFont="1" applyBorder="1" applyAlignment="1">
      <alignment horizontal="center" vertical="center" wrapText="1"/>
    </xf>
    <xf numFmtId="0" fontId="3" fillId="0" borderId="10" xfId="6" applyFont="1" applyBorder="1" applyAlignment="1">
      <alignment wrapText="1"/>
    </xf>
    <xf numFmtId="0" fontId="2" fillId="3" borderId="4" xfId="6" applyFont="1" applyFill="1" applyBorder="1" applyAlignment="1">
      <alignment horizontal="center" wrapText="1"/>
    </xf>
    <xf numFmtId="0" fontId="5" fillId="0" borderId="10" xfId="6" applyFont="1" applyBorder="1" applyAlignment="1">
      <alignment wrapText="1"/>
    </xf>
    <xf numFmtId="3" fontId="5" fillId="0" borderId="9" xfId="6" applyNumberFormat="1" applyFont="1" applyBorder="1" applyAlignment="1">
      <alignment horizontal="center" wrapText="1"/>
    </xf>
    <xf numFmtId="0" fontId="6" fillId="3" borderId="4" xfId="6" applyFont="1" applyFill="1" applyBorder="1" applyAlignment="1">
      <alignment horizontal="center" wrapText="1"/>
    </xf>
    <xf numFmtId="0" fontId="3" fillId="0" borderId="0" xfId="6" applyFont="1" applyAlignment="1">
      <alignment horizontal="center"/>
    </xf>
    <xf numFmtId="0" fontId="5" fillId="0" borderId="16" xfId="6" applyFont="1" applyBorder="1" applyAlignment="1">
      <alignment wrapText="1"/>
    </xf>
    <xf numFmtId="0" fontId="5" fillId="0" borderId="0" xfId="6" applyFont="1" applyAlignment="1">
      <alignment vertical="center" wrapText="1"/>
    </xf>
    <xf numFmtId="10" fontId="2" fillId="0" borderId="0" xfId="5" applyNumberFormat="1" applyFont="1"/>
    <xf numFmtId="0" fontId="2" fillId="0" borderId="0" xfId="6" applyFont="1"/>
    <xf numFmtId="0" fontId="1" fillId="0" borderId="0" xfId="9"/>
    <xf numFmtId="0" fontId="3" fillId="0" borderId="0" xfId="9" applyFont="1"/>
    <xf numFmtId="0" fontId="6" fillId="0" borderId="19" xfId="6" applyFont="1" applyBorder="1" applyAlignment="1">
      <alignment horizontal="center" vertical="center" wrapText="1"/>
    </xf>
    <xf numFmtId="0" fontId="5" fillId="0" borderId="20" xfId="9" applyFont="1" applyBorder="1" applyAlignment="1">
      <alignment horizontal="center"/>
    </xf>
    <xf numFmtId="0" fontId="1" fillId="0" borderId="0" xfId="9" applyAlignment="1">
      <alignment horizontal="center"/>
    </xf>
    <xf numFmtId="0" fontId="3" fillId="0" borderId="0" xfId="9" applyFont="1" applyAlignment="1">
      <alignment horizontal="justify" wrapText="1"/>
    </xf>
    <xf numFmtId="0" fontId="3" fillId="0" borderId="0" xfId="9" applyFont="1" applyAlignment="1">
      <alignment wrapText="1"/>
    </xf>
    <xf numFmtId="10" fontId="3" fillId="0" borderId="0" xfId="9" applyNumberFormat="1" applyFont="1"/>
    <xf numFmtId="0" fontId="5" fillId="0" borderId="0" xfId="10" applyFont="1"/>
    <xf numFmtId="41" fontId="5" fillId="0" borderId="0" xfId="10" applyNumberFormat="1" applyFont="1"/>
    <xf numFmtId="0" fontId="5" fillId="0" borderId="0" xfId="10" applyFont="1" applyAlignment="1">
      <alignment horizontal="left"/>
    </xf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horizontal="left"/>
    </xf>
    <xf numFmtId="41" fontId="5" fillId="0" borderId="1" xfId="10" applyNumberFormat="1" applyFont="1" applyBorder="1" applyAlignment="1">
      <alignment horizontal="center"/>
    </xf>
    <xf numFmtId="41" fontId="5" fillId="0" borderId="4" xfId="10" applyNumberFormat="1" applyFont="1" applyBorder="1" applyAlignment="1">
      <alignment horizontal="center"/>
    </xf>
    <xf numFmtId="4" fontId="5" fillId="0" borderId="0" xfId="10" applyNumberFormat="1" applyFont="1" applyAlignment="1">
      <alignment horizontal="center"/>
    </xf>
    <xf numFmtId="3" fontId="5" fillId="0" borderId="0" xfId="10" applyNumberFormat="1" applyFont="1"/>
    <xf numFmtId="3" fontId="12" fillId="0" borderId="0" xfId="10" applyNumberFormat="1" applyFont="1" applyAlignment="1">
      <alignment horizontal="center"/>
    </xf>
    <xf numFmtId="3" fontId="13" fillId="0" borderId="0" xfId="10" applyNumberFormat="1" applyFont="1"/>
    <xf numFmtId="41" fontId="13" fillId="0" borderId="0" xfId="10" applyNumberFormat="1" applyFont="1"/>
    <xf numFmtId="0" fontId="5" fillId="0" borderId="0" xfId="10" applyFont="1" applyAlignment="1">
      <alignment horizontal="center"/>
    </xf>
    <xf numFmtId="41" fontId="5" fillId="0" borderId="13" xfId="11" applyNumberFormat="1" applyFont="1" applyBorder="1"/>
    <xf numFmtId="10" fontId="5" fillId="0" borderId="13" xfId="5" applyNumberFormat="1" applyFont="1" applyBorder="1"/>
    <xf numFmtId="41" fontId="5" fillId="0" borderId="0" xfId="11" applyNumberFormat="1" applyFont="1"/>
    <xf numFmtId="10" fontId="6" fillId="0" borderId="0" xfId="10" applyNumberFormat="1" applyFont="1" applyAlignment="1">
      <alignment horizontal="left"/>
    </xf>
    <xf numFmtId="10" fontId="6" fillId="0" borderId="13" xfId="10" applyNumberFormat="1" applyFont="1" applyBorder="1" applyAlignment="1">
      <alignment horizontal="right"/>
    </xf>
    <xf numFmtId="4" fontId="5" fillId="0" borderId="0" xfId="10" applyNumberFormat="1" applyFont="1" applyAlignment="1">
      <alignment horizontal="left"/>
    </xf>
    <xf numFmtId="0" fontId="6" fillId="0" borderId="0" xfId="10" applyFont="1" applyAlignment="1">
      <alignment horizontal="left"/>
    </xf>
    <xf numFmtId="0" fontId="3" fillId="0" borderId="20" xfId="9" applyFont="1" applyBorder="1"/>
    <xf numFmtId="0" fontId="2" fillId="0" borderId="20" xfId="9" applyFont="1" applyBorder="1"/>
    <xf numFmtId="0" fontId="2" fillId="0" borderId="19" xfId="9" applyFont="1" applyBorder="1" applyAlignment="1">
      <alignment horizontal="center" vertical="center" wrapText="1"/>
    </xf>
    <xf numFmtId="165" fontId="3" fillId="0" borderId="0" xfId="12" applyNumberFormat="1" applyFont="1"/>
    <xf numFmtId="165" fontId="3" fillId="0" borderId="0" xfId="9" applyNumberFormat="1" applyFont="1"/>
    <xf numFmtId="10" fontId="3" fillId="0" borderId="0" xfId="13" applyNumberFormat="1" applyFont="1"/>
    <xf numFmtId="10" fontId="5" fillId="0" borderId="0" xfId="13" applyNumberFormat="1" applyFont="1"/>
    <xf numFmtId="0" fontId="5" fillId="0" borderId="0" xfId="9" applyFont="1"/>
    <xf numFmtId="2" fontId="3" fillId="0" borderId="0" xfId="9" applyNumberFormat="1" applyFont="1"/>
    <xf numFmtId="165" fontId="5" fillId="0" borderId="0" xfId="12" applyNumberFormat="1" applyFont="1"/>
    <xf numFmtId="0" fontId="2" fillId="4" borderId="1" xfId="2" quotePrefix="1" applyFont="1" applyFill="1" applyBorder="1" applyAlignment="1">
      <alignment horizontal="right"/>
    </xf>
    <xf numFmtId="0" fontId="6" fillId="0" borderId="5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2" fillId="0" borderId="4" xfId="2" quotePrefix="1" applyFont="1" applyBorder="1" applyAlignment="1">
      <alignment horizontal="right"/>
    </xf>
    <xf numFmtId="0" fontId="2" fillId="0" borderId="9" xfId="2" quotePrefix="1" applyFont="1" applyBorder="1" applyAlignment="1">
      <alignment horizontal="right"/>
    </xf>
    <xf numFmtId="0" fontId="6" fillId="0" borderId="4" xfId="2" applyFont="1" applyBorder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0" fontId="4" fillId="5" borderId="12" xfId="2" applyFont="1" applyFill="1" applyBorder="1" applyAlignment="1">
      <alignment horizontal="right"/>
    </xf>
    <xf numFmtId="0" fontId="4" fillId="5" borderId="6" xfId="2" applyFont="1" applyFill="1" applyBorder="1" applyAlignment="1">
      <alignment horizontal="right"/>
    </xf>
    <xf numFmtId="0" fontId="4" fillId="5" borderId="7" xfId="2" applyFont="1" applyFill="1" applyBorder="1" applyAlignment="1">
      <alignment horizontal="right"/>
    </xf>
    <xf numFmtId="0" fontId="6" fillId="0" borderId="4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2" fillId="4" borderId="4" xfId="2" quotePrefix="1" applyFont="1" applyFill="1" applyBorder="1" applyAlignment="1">
      <alignment horizontal="right"/>
    </xf>
    <xf numFmtId="0" fontId="2" fillId="4" borderId="9" xfId="2" quotePrefix="1" applyFont="1" applyFill="1" applyBorder="1" applyAlignment="1">
      <alignment horizontal="right"/>
    </xf>
    <xf numFmtId="0" fontId="6" fillId="0" borderId="7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7" borderId="4" xfId="2" applyFont="1" applyFill="1" applyBorder="1" applyAlignment="1">
      <alignment horizontal="right"/>
    </xf>
    <xf numFmtId="0" fontId="6" fillId="7" borderId="9" xfId="2" applyFont="1" applyFill="1" applyBorder="1" applyAlignment="1">
      <alignment horizontal="right"/>
    </xf>
    <xf numFmtId="0" fontId="6" fillId="7" borderId="6" xfId="2" applyFont="1" applyFill="1" applyBorder="1" applyAlignment="1">
      <alignment horizontal="right"/>
    </xf>
    <xf numFmtId="0" fontId="6" fillId="7" borderId="7" xfId="2" applyFont="1" applyFill="1" applyBorder="1" applyAlignment="1">
      <alignment horizontal="right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7" borderId="1" xfId="2" applyFont="1" applyFill="1" applyBorder="1" applyAlignment="1">
      <alignment horizontal="right"/>
    </xf>
    <xf numFmtId="0" fontId="6" fillId="7" borderId="15" xfId="2" applyFont="1" applyFill="1" applyBorder="1" applyAlignment="1">
      <alignment horizontal="right"/>
    </xf>
    <xf numFmtId="0" fontId="6" fillId="7" borderId="0" xfId="2" applyFont="1" applyFill="1" applyAlignment="1">
      <alignment horizontal="right"/>
    </xf>
    <xf numFmtId="0" fontId="6" fillId="7" borderId="3" xfId="2" applyFont="1" applyFill="1" applyBorder="1" applyAlignment="1">
      <alignment horizontal="right"/>
    </xf>
    <xf numFmtId="0" fontId="2" fillId="4" borderId="0" xfId="2" quotePrefix="1" applyFont="1" applyFill="1" applyAlignment="1">
      <alignment horizontal="right"/>
    </xf>
    <xf numFmtId="0" fontId="2" fillId="4" borderId="3" xfId="2" quotePrefix="1" applyFont="1" applyFill="1" applyBorder="1" applyAlignment="1">
      <alignment horizontal="right"/>
    </xf>
    <xf numFmtId="0" fontId="2" fillId="4" borderId="15" xfId="2" quotePrefix="1" applyFont="1" applyFill="1" applyBorder="1" applyAlignment="1">
      <alignment horizontal="right"/>
    </xf>
    <xf numFmtId="0" fontId="2" fillId="0" borderId="17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" fillId="0" borderId="15" xfId="2" applyFont="1" applyBorder="1" applyAlignment="1">
      <alignment horizontal="right"/>
    </xf>
    <xf numFmtId="0" fontId="6" fillId="8" borderId="4" xfId="2" applyFont="1" applyFill="1" applyBorder="1" applyAlignment="1">
      <alignment horizontal="right"/>
    </xf>
    <xf numFmtId="0" fontId="6" fillId="8" borderId="0" xfId="2" applyFont="1" applyFill="1" applyAlignment="1">
      <alignment horizontal="right"/>
    </xf>
    <xf numFmtId="0" fontId="6" fillId="8" borderId="3" xfId="2" applyFont="1" applyFill="1" applyBorder="1" applyAlignment="1">
      <alignment horizontal="right"/>
    </xf>
    <xf numFmtId="0" fontId="2" fillId="3" borderId="6" xfId="2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right"/>
    </xf>
    <xf numFmtId="0" fontId="6" fillId="8" borderId="15" xfId="2" applyFont="1" applyFill="1" applyBorder="1" applyAlignment="1">
      <alignment horizontal="right"/>
    </xf>
    <xf numFmtId="0" fontId="6" fillId="3" borderId="6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8" borderId="9" xfId="2" applyFont="1" applyFill="1" applyBorder="1" applyAlignment="1">
      <alignment horizontal="right"/>
    </xf>
    <xf numFmtId="0" fontId="2" fillId="0" borderId="16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3" xfId="2" applyFont="1" applyBorder="1" applyAlignment="1">
      <alignment horizontal="right"/>
    </xf>
    <xf numFmtId="0" fontId="2" fillId="4" borderId="1" xfId="6" quotePrefix="1" applyFont="1" applyFill="1" applyBorder="1" applyAlignment="1">
      <alignment horizontal="right"/>
    </xf>
    <xf numFmtId="0" fontId="6" fillId="0" borderId="7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15" xfId="6" applyFont="1" applyBorder="1" applyAlignment="1">
      <alignment horizontal="center" vertical="center" wrapText="1"/>
    </xf>
    <xf numFmtId="0" fontId="2" fillId="0" borderId="10" xfId="6" quotePrefix="1" applyFont="1" applyBorder="1" applyAlignment="1">
      <alignment horizontal="right"/>
    </xf>
    <xf numFmtId="0" fontId="2" fillId="0" borderId="9" xfId="6" quotePrefix="1" applyFont="1" applyBorder="1" applyAlignment="1">
      <alignment horizontal="right"/>
    </xf>
    <xf numFmtId="0" fontId="6" fillId="0" borderId="10" xfId="6" applyFont="1" applyBorder="1" applyAlignment="1">
      <alignment horizontal="right" vertical="center"/>
    </xf>
    <xf numFmtId="0" fontId="6" fillId="0" borderId="9" xfId="6" applyFont="1" applyBorder="1" applyAlignment="1">
      <alignment horizontal="right" vertical="center"/>
    </xf>
    <xf numFmtId="0" fontId="4" fillId="5" borderId="6" xfId="6" applyFont="1" applyFill="1" applyBorder="1" applyAlignment="1">
      <alignment horizontal="right"/>
    </xf>
    <xf numFmtId="0" fontId="4" fillId="5" borderId="7" xfId="6" applyFont="1" applyFill="1" applyBorder="1" applyAlignment="1">
      <alignment horizontal="right"/>
    </xf>
    <xf numFmtId="0" fontId="6" fillId="0" borderId="10" xfId="6" applyFont="1" applyBorder="1" applyAlignment="1">
      <alignment horizontal="left" vertical="center" wrapText="1"/>
    </xf>
    <xf numFmtId="0" fontId="6" fillId="0" borderId="9" xfId="6" applyFont="1" applyBorder="1" applyAlignment="1">
      <alignment horizontal="left" vertical="center" wrapText="1"/>
    </xf>
    <xf numFmtId="0" fontId="2" fillId="4" borderId="10" xfId="6" quotePrefix="1" applyFont="1" applyFill="1" applyBorder="1" applyAlignment="1">
      <alignment horizontal="right"/>
    </xf>
    <xf numFmtId="0" fontId="2" fillId="4" borderId="9" xfId="6" quotePrefix="1" applyFont="1" applyFill="1" applyBorder="1" applyAlignment="1">
      <alignment horizontal="right"/>
    </xf>
    <xf numFmtId="0" fontId="2" fillId="4" borderId="4" xfId="6" quotePrefix="1" applyFont="1" applyFill="1" applyBorder="1" applyAlignment="1">
      <alignment horizontal="right"/>
    </xf>
    <xf numFmtId="0" fontId="6" fillId="7" borderId="4" xfId="6" applyFont="1" applyFill="1" applyBorder="1" applyAlignment="1">
      <alignment horizontal="right"/>
    </xf>
    <xf numFmtId="0" fontId="6" fillId="7" borderId="9" xfId="6" applyFont="1" applyFill="1" applyBorder="1" applyAlignment="1">
      <alignment horizontal="right"/>
    </xf>
    <xf numFmtId="0" fontId="6" fillId="7" borderId="6" xfId="6" applyFont="1" applyFill="1" applyBorder="1" applyAlignment="1">
      <alignment horizontal="right"/>
    </xf>
    <xf numFmtId="0" fontId="6" fillId="7" borderId="7" xfId="6" applyFont="1" applyFill="1" applyBorder="1" applyAlignment="1">
      <alignment horizontal="right"/>
    </xf>
    <xf numFmtId="0" fontId="6" fillId="0" borderId="6" xfId="6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7" borderId="0" xfId="6" applyFont="1" applyFill="1" applyAlignment="1">
      <alignment horizontal="right"/>
    </xf>
    <xf numFmtId="0" fontId="6" fillId="7" borderId="3" xfId="6" applyFont="1" applyFill="1" applyBorder="1" applyAlignment="1">
      <alignment horizontal="right"/>
    </xf>
    <xf numFmtId="0" fontId="6" fillId="7" borderId="1" xfId="6" applyFont="1" applyFill="1" applyBorder="1" applyAlignment="1">
      <alignment horizontal="right"/>
    </xf>
    <xf numFmtId="0" fontId="6" fillId="7" borderId="15" xfId="6" applyFont="1" applyFill="1" applyBorder="1" applyAlignment="1">
      <alignment horizontal="right"/>
    </xf>
    <xf numFmtId="0" fontId="4" fillId="5" borderId="4" xfId="6" applyFont="1" applyFill="1" applyBorder="1" applyAlignment="1">
      <alignment horizontal="right"/>
    </xf>
    <xf numFmtId="0" fontId="4" fillId="5" borderId="9" xfId="6" applyFont="1" applyFill="1" applyBorder="1" applyAlignment="1">
      <alignment horizontal="right"/>
    </xf>
    <xf numFmtId="0" fontId="2" fillId="4" borderId="16" xfId="6" quotePrefix="1" applyFont="1" applyFill="1" applyBorder="1" applyAlignment="1">
      <alignment horizontal="right"/>
    </xf>
    <xf numFmtId="0" fontId="2" fillId="4" borderId="3" xfId="6" quotePrefix="1" applyFont="1" applyFill="1" applyBorder="1" applyAlignment="1">
      <alignment horizontal="right"/>
    </xf>
    <xf numFmtId="0" fontId="2" fillId="4" borderId="17" xfId="6" quotePrefix="1" applyFont="1" applyFill="1" applyBorder="1" applyAlignment="1">
      <alignment horizontal="right"/>
    </xf>
    <xf numFmtId="0" fontId="2" fillId="4" borderId="15" xfId="6" quotePrefix="1" applyFont="1" applyFill="1" applyBorder="1" applyAlignment="1">
      <alignment horizontal="right"/>
    </xf>
    <xf numFmtId="0" fontId="2" fillId="0" borderId="17" xfId="6" applyFont="1" applyBorder="1" applyAlignment="1">
      <alignment horizontal="right"/>
    </xf>
    <xf numFmtId="0" fontId="2" fillId="0" borderId="1" xfId="6" applyFont="1" applyBorder="1" applyAlignment="1">
      <alignment horizontal="right"/>
    </xf>
    <xf numFmtId="0" fontId="2" fillId="0" borderId="15" xfId="6" applyFont="1" applyBorder="1" applyAlignment="1">
      <alignment horizontal="right"/>
    </xf>
    <xf numFmtId="0" fontId="6" fillId="8" borderId="4" xfId="6" applyFont="1" applyFill="1" applyBorder="1" applyAlignment="1">
      <alignment horizontal="right"/>
    </xf>
    <xf numFmtId="0" fontId="6" fillId="8" borderId="6" xfId="6" applyFont="1" applyFill="1" applyBorder="1" applyAlignment="1">
      <alignment horizontal="right"/>
    </xf>
    <xf numFmtId="0" fontId="6" fillId="8" borderId="7" xfId="6" applyFont="1" applyFill="1" applyBorder="1" applyAlignment="1">
      <alignment horizontal="right"/>
    </xf>
    <xf numFmtId="0" fontId="2" fillId="3" borderId="6" xfId="6" applyFont="1" applyFill="1" applyBorder="1" applyAlignment="1">
      <alignment horizontal="center" vertical="center" wrapText="1"/>
    </xf>
    <xf numFmtId="0" fontId="2" fillId="3" borderId="0" xfId="6" applyFont="1" applyFill="1" applyAlignment="1">
      <alignment horizontal="center" vertical="center" wrapText="1"/>
    </xf>
    <xf numFmtId="0" fontId="2" fillId="3" borderId="1" xfId="6" applyFont="1" applyFill="1" applyBorder="1" applyAlignment="1">
      <alignment horizontal="center" vertical="center" wrapText="1"/>
    </xf>
    <xf numFmtId="0" fontId="6" fillId="8" borderId="0" xfId="6" applyFont="1" applyFill="1" applyAlignment="1">
      <alignment horizontal="right"/>
    </xf>
    <xf numFmtId="0" fontId="6" fillId="8" borderId="3" xfId="6" applyFont="1" applyFill="1" applyBorder="1" applyAlignment="1">
      <alignment horizontal="right"/>
    </xf>
    <xf numFmtId="0" fontId="4" fillId="5" borderId="0" xfId="6" applyFont="1" applyFill="1" applyAlignment="1">
      <alignment horizontal="right"/>
    </xf>
    <xf numFmtId="0" fontId="4" fillId="5" borderId="3" xfId="6" applyFont="1" applyFill="1" applyBorder="1" applyAlignment="1">
      <alignment horizontal="right"/>
    </xf>
    <xf numFmtId="0" fontId="6" fillId="3" borderId="6" xfId="6" applyFont="1" applyFill="1" applyBorder="1" applyAlignment="1">
      <alignment horizontal="center" vertical="center" wrapText="1"/>
    </xf>
    <xf numFmtId="0" fontId="6" fillId="3" borderId="0" xfId="6" applyFont="1" applyFill="1" applyAlignment="1">
      <alignment horizontal="center" vertical="center" wrapText="1"/>
    </xf>
    <xf numFmtId="0" fontId="6" fillId="3" borderId="1" xfId="6" applyFont="1" applyFill="1" applyBorder="1" applyAlignment="1">
      <alignment horizontal="center" vertical="center" wrapText="1"/>
    </xf>
    <xf numFmtId="0" fontId="6" fillId="8" borderId="1" xfId="6" applyFont="1" applyFill="1" applyBorder="1" applyAlignment="1">
      <alignment horizontal="right"/>
    </xf>
    <xf numFmtId="0" fontId="6" fillId="8" borderId="15" xfId="6" applyFont="1" applyFill="1" applyBorder="1" applyAlignment="1">
      <alignment horizontal="right"/>
    </xf>
    <xf numFmtId="0" fontId="2" fillId="0" borderId="16" xfId="6" applyFont="1" applyBorder="1" applyAlignment="1">
      <alignment horizontal="right"/>
    </xf>
    <xf numFmtId="0" fontId="2" fillId="0" borderId="0" xfId="6" applyFont="1" applyAlignment="1">
      <alignment horizontal="right"/>
    </xf>
    <xf numFmtId="0" fontId="2" fillId="0" borderId="3" xfId="6" applyFont="1" applyBorder="1" applyAlignment="1">
      <alignment horizontal="right"/>
    </xf>
    <xf numFmtId="41" fontId="5" fillId="0" borderId="1" xfId="10" applyNumberFormat="1" applyFont="1" applyBorder="1" applyAlignment="1">
      <alignment horizontal="center"/>
    </xf>
    <xf numFmtId="0" fontId="6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11" fillId="0" borderId="0" xfId="10" applyFont="1" applyAlignment="1">
      <alignment horizontal="center"/>
    </xf>
  </cellXfs>
  <cellStyles count="14">
    <cellStyle name="Comma 2" xfId="7" xr:uid="{247E1BC5-1462-4C53-8A41-D8987D4EDB08}"/>
    <cellStyle name="Comma 209" xfId="3" xr:uid="{4B1E9C29-D322-4829-A701-276A0DBB09BF}"/>
    <cellStyle name="Comma 3 38" xfId="4" xr:uid="{2186C1A5-D46B-4D59-B1CD-D9846AD594C7}"/>
    <cellStyle name="Comma 4 38" xfId="8" xr:uid="{CBE2B935-4047-4AFF-85F0-D5179C427B87}"/>
    <cellStyle name="Comma 5 30" xfId="12" xr:uid="{821E19D3-A56D-4267-890B-1681A3D1E26E}"/>
    <cellStyle name="Currency 2 2" xfId="11" xr:uid="{4AEDE323-9EEF-4DB9-863F-07CB24B4B17D}"/>
    <cellStyle name="Normal" xfId="0" builtinId="0"/>
    <cellStyle name="Normal 2 2 2" xfId="10" xr:uid="{58685FE2-A7FC-4C87-BD50-19ADE36297B0}"/>
    <cellStyle name="Normal 2 28" xfId="2" xr:uid="{7244C28B-FD8A-4D44-8083-9471E4D5E329}"/>
    <cellStyle name="Normal 3 41" xfId="6" xr:uid="{B27BDCA6-48D6-4EC4-A10A-D5536560B5DC}"/>
    <cellStyle name="Normal 4 39" xfId="9" xr:uid="{4CBDB96E-684D-49DA-8492-03E17D788322}"/>
    <cellStyle name="Percent" xfId="1" builtinId="5"/>
    <cellStyle name="Percent 183" xfId="5" xr:uid="{3AE59549-1405-488B-A16A-172105F45F2D}"/>
    <cellStyle name="Percent 2 40" xfId="13" xr:uid="{E7E3D0AD-94B5-445C-8DE0-A81EAEC66204}"/>
  </cellStyles>
  <dxfs count="1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justify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ectric%20COS/UE-20%20Base%20Case%20Electric%20COS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RR Cross-reference "/>
      <sheetName val="B - COS results"/>
      <sheetName val="C-COS allocation factors"/>
      <sheetName val="D-Summary of adjustments"/>
      <sheetName val="E-Summary of results"/>
      <sheetName val="Print"/>
      <sheetName val="Detail"/>
      <sheetName val="Summary"/>
      <sheetName val="Factors"/>
      <sheetName val="Allocators"/>
      <sheetName val="Avg Cust Unit Cost"/>
      <sheetName val="AMI Costs and Benefits -TLK-3"/>
      <sheetName val="PROFORMA"/>
      <sheetName val="Rate Base Detail"/>
      <sheetName val="Labor Detail"/>
      <sheetName val="Renewable Future Peak Credit"/>
      <sheetName val="Demand Study Summary"/>
      <sheetName val="Line Transformer Cost"/>
      <sheetName val="Average Service Cost"/>
      <sheetName val="Average Meter Cost"/>
      <sheetName val="UE-20 Base Case Electric COS Mo"/>
    </sheetNames>
    <sheetDataSet>
      <sheetData sheetId="0">
        <row r="2">
          <cell r="E2" t="str">
            <v>Total Washington CBR/ROO</v>
          </cell>
        </row>
      </sheetData>
      <sheetData sheetId="1">
        <row r="2">
          <cell r="E2" t="str">
            <v>Residential Service 
Sch 1-2</v>
          </cell>
        </row>
      </sheetData>
      <sheetData sheetId="2"/>
      <sheetData sheetId="3">
        <row r="5">
          <cell r="C5" t="str">
            <v>Time period : Twelve Months ended December 31, 2019</v>
          </cell>
        </row>
      </sheetData>
      <sheetData sheetId="4">
        <row r="9">
          <cell r="J9">
            <v>7.4300806846343409E-2</v>
          </cell>
        </row>
      </sheetData>
      <sheetData sheetId="5">
        <row r="14">
          <cell r="B14" t="str">
            <v>Prior Method Base Case</v>
          </cell>
        </row>
      </sheetData>
      <sheetData sheetId="6">
        <row r="1">
          <cell r="A1" t="str">
            <v>A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30">
          <cell r="A730">
            <v>730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</sheetData>
      <sheetData sheetId="7">
        <row r="1">
          <cell r="A1" t="str">
            <v>A</v>
          </cell>
        </row>
        <row r="2">
          <cell r="A2">
            <v>753</v>
          </cell>
        </row>
        <row r="3">
          <cell r="A3">
            <v>754</v>
          </cell>
        </row>
        <row r="4">
          <cell r="A4">
            <v>755</v>
          </cell>
        </row>
        <row r="5">
          <cell r="A5">
            <v>756</v>
          </cell>
        </row>
        <row r="6">
          <cell r="A6">
            <v>757</v>
          </cell>
        </row>
        <row r="7">
          <cell r="A7">
            <v>758</v>
          </cell>
        </row>
        <row r="8">
          <cell r="A8">
            <v>759</v>
          </cell>
        </row>
        <row r="9">
          <cell r="A9">
            <v>760</v>
          </cell>
        </row>
        <row r="10">
          <cell r="A10">
            <v>761</v>
          </cell>
        </row>
        <row r="11">
          <cell r="A11">
            <v>762</v>
          </cell>
        </row>
        <row r="12">
          <cell r="A12">
            <v>763</v>
          </cell>
        </row>
        <row r="13">
          <cell r="A13">
            <v>764</v>
          </cell>
        </row>
        <row r="14">
          <cell r="A14">
            <v>765</v>
          </cell>
        </row>
        <row r="15">
          <cell r="A15">
            <v>766</v>
          </cell>
        </row>
        <row r="16">
          <cell r="A16">
            <v>767</v>
          </cell>
        </row>
        <row r="17">
          <cell r="A17">
            <v>768</v>
          </cell>
        </row>
        <row r="18">
          <cell r="A18">
            <v>769</v>
          </cell>
        </row>
        <row r="19">
          <cell r="A19">
            <v>770</v>
          </cell>
        </row>
        <row r="20">
          <cell r="A20">
            <v>771</v>
          </cell>
        </row>
        <row r="21">
          <cell r="A21">
            <v>772</v>
          </cell>
        </row>
        <row r="22">
          <cell r="A22">
            <v>773</v>
          </cell>
        </row>
        <row r="23">
          <cell r="A23">
            <v>774</v>
          </cell>
        </row>
        <row r="24">
          <cell r="A24">
            <v>775</v>
          </cell>
        </row>
        <row r="25">
          <cell r="A25">
            <v>776</v>
          </cell>
        </row>
        <row r="26">
          <cell r="A26">
            <v>777</v>
          </cell>
        </row>
        <row r="27">
          <cell r="A27">
            <v>778</v>
          </cell>
        </row>
        <row r="28">
          <cell r="A28">
            <v>779</v>
          </cell>
        </row>
        <row r="29">
          <cell r="A29">
            <v>780</v>
          </cell>
        </row>
        <row r="30">
          <cell r="A30">
            <v>781</v>
          </cell>
        </row>
        <row r="31">
          <cell r="A31">
            <v>782</v>
          </cell>
        </row>
        <row r="32">
          <cell r="A32">
            <v>783</v>
          </cell>
        </row>
        <row r="33">
          <cell r="A33">
            <v>784</v>
          </cell>
        </row>
        <row r="34">
          <cell r="A34">
            <v>785</v>
          </cell>
        </row>
        <row r="35">
          <cell r="A35">
            <v>786</v>
          </cell>
        </row>
        <row r="36">
          <cell r="A36">
            <v>787</v>
          </cell>
        </row>
        <row r="37">
          <cell r="A37">
            <v>788</v>
          </cell>
        </row>
        <row r="38">
          <cell r="A38">
            <v>789</v>
          </cell>
        </row>
        <row r="39">
          <cell r="A39">
            <v>790</v>
          </cell>
        </row>
        <row r="40">
          <cell r="A40">
            <v>791</v>
          </cell>
        </row>
        <row r="41">
          <cell r="A41">
            <v>792</v>
          </cell>
        </row>
        <row r="42">
          <cell r="A42">
            <v>793</v>
          </cell>
        </row>
        <row r="43">
          <cell r="A43">
            <v>794</v>
          </cell>
        </row>
        <row r="44">
          <cell r="A44">
            <v>795</v>
          </cell>
        </row>
        <row r="45">
          <cell r="A45">
            <v>796</v>
          </cell>
        </row>
        <row r="46">
          <cell r="A46">
            <v>797</v>
          </cell>
        </row>
        <row r="47">
          <cell r="A47">
            <v>798</v>
          </cell>
        </row>
        <row r="48">
          <cell r="A48">
            <v>799</v>
          </cell>
        </row>
        <row r="49">
          <cell r="A49">
            <v>800</v>
          </cell>
        </row>
        <row r="50">
          <cell r="A50">
            <v>801</v>
          </cell>
        </row>
        <row r="51">
          <cell r="A51">
            <v>802</v>
          </cell>
        </row>
        <row r="52">
          <cell r="A52">
            <v>803</v>
          </cell>
        </row>
        <row r="53">
          <cell r="A53">
            <v>804</v>
          </cell>
        </row>
        <row r="54">
          <cell r="A54">
            <v>805</v>
          </cell>
        </row>
        <row r="55">
          <cell r="A55">
            <v>806</v>
          </cell>
        </row>
        <row r="56">
          <cell r="A56">
            <v>807</v>
          </cell>
        </row>
        <row r="57">
          <cell r="A57">
            <v>808</v>
          </cell>
        </row>
        <row r="58">
          <cell r="A58">
            <v>809</v>
          </cell>
        </row>
        <row r="59">
          <cell r="A59">
            <v>810</v>
          </cell>
        </row>
        <row r="60">
          <cell r="A60">
            <v>811</v>
          </cell>
        </row>
        <row r="61">
          <cell r="A61">
            <v>812</v>
          </cell>
        </row>
        <row r="62">
          <cell r="A62">
            <v>813</v>
          </cell>
        </row>
        <row r="63">
          <cell r="A63">
            <v>814</v>
          </cell>
        </row>
        <row r="64">
          <cell r="A64">
            <v>815</v>
          </cell>
        </row>
        <row r="65">
          <cell r="A65">
            <v>816</v>
          </cell>
        </row>
        <row r="66">
          <cell r="A66">
            <v>817</v>
          </cell>
        </row>
        <row r="67">
          <cell r="A67">
            <v>818</v>
          </cell>
        </row>
        <row r="68">
          <cell r="A68">
            <v>819</v>
          </cell>
        </row>
        <row r="69">
          <cell r="A69">
            <v>820</v>
          </cell>
        </row>
        <row r="70">
          <cell r="A70">
            <v>821</v>
          </cell>
        </row>
        <row r="71">
          <cell r="A71">
            <v>822</v>
          </cell>
        </row>
        <row r="72">
          <cell r="A72">
            <v>823</v>
          </cell>
        </row>
        <row r="73">
          <cell r="A73">
            <v>824</v>
          </cell>
        </row>
        <row r="74">
          <cell r="A74">
            <v>825</v>
          </cell>
        </row>
        <row r="75">
          <cell r="A75">
            <v>826</v>
          </cell>
        </row>
        <row r="76">
          <cell r="A76">
            <v>827</v>
          </cell>
        </row>
        <row r="77">
          <cell r="A77">
            <v>828</v>
          </cell>
        </row>
        <row r="78">
          <cell r="A78">
            <v>829</v>
          </cell>
        </row>
        <row r="79">
          <cell r="A79">
            <v>830</v>
          </cell>
        </row>
        <row r="80">
          <cell r="A80">
            <v>831</v>
          </cell>
        </row>
        <row r="81">
          <cell r="A81">
            <v>832</v>
          </cell>
        </row>
        <row r="82">
          <cell r="A82">
            <v>833</v>
          </cell>
        </row>
        <row r="83">
          <cell r="A83">
            <v>834</v>
          </cell>
        </row>
        <row r="84">
          <cell r="A84">
            <v>835</v>
          </cell>
        </row>
        <row r="85">
          <cell r="A85">
            <v>836</v>
          </cell>
        </row>
        <row r="86">
          <cell r="A86">
            <v>837</v>
          </cell>
        </row>
        <row r="87">
          <cell r="A87">
            <v>838</v>
          </cell>
        </row>
        <row r="88">
          <cell r="A88">
            <v>839</v>
          </cell>
        </row>
        <row r="89">
          <cell r="A89">
            <v>840</v>
          </cell>
        </row>
        <row r="90">
          <cell r="A90">
            <v>841</v>
          </cell>
        </row>
        <row r="91">
          <cell r="A91">
            <v>842</v>
          </cell>
        </row>
        <row r="92">
          <cell r="A92">
            <v>843</v>
          </cell>
        </row>
        <row r="93">
          <cell r="A93">
            <v>844</v>
          </cell>
        </row>
        <row r="94">
          <cell r="A94">
            <v>845</v>
          </cell>
        </row>
        <row r="95">
          <cell r="A95">
            <v>846</v>
          </cell>
        </row>
        <row r="96">
          <cell r="A96">
            <v>847</v>
          </cell>
        </row>
        <row r="97">
          <cell r="A97">
            <v>848</v>
          </cell>
        </row>
        <row r="98">
          <cell r="A98">
            <v>849</v>
          </cell>
        </row>
        <row r="99">
          <cell r="A99">
            <v>850</v>
          </cell>
        </row>
        <row r="100">
          <cell r="A100">
            <v>851</v>
          </cell>
        </row>
        <row r="101">
          <cell r="A101">
            <v>852</v>
          </cell>
        </row>
        <row r="102">
          <cell r="A102">
            <v>853</v>
          </cell>
        </row>
        <row r="103">
          <cell r="A103">
            <v>854</v>
          </cell>
        </row>
        <row r="104">
          <cell r="A104">
            <v>855</v>
          </cell>
        </row>
        <row r="105">
          <cell r="A105">
            <v>856</v>
          </cell>
        </row>
        <row r="106">
          <cell r="A106">
            <v>857</v>
          </cell>
        </row>
        <row r="107">
          <cell r="A107">
            <v>858</v>
          </cell>
        </row>
        <row r="108">
          <cell r="A108">
            <v>859</v>
          </cell>
        </row>
        <row r="109">
          <cell r="A109">
            <v>860</v>
          </cell>
        </row>
        <row r="110">
          <cell r="A110">
            <v>861</v>
          </cell>
        </row>
        <row r="111">
          <cell r="A111">
            <v>862</v>
          </cell>
        </row>
        <row r="112">
          <cell r="A112">
            <v>863</v>
          </cell>
        </row>
        <row r="113">
          <cell r="A113">
            <v>864</v>
          </cell>
        </row>
        <row r="114">
          <cell r="A114">
            <v>865</v>
          </cell>
        </row>
        <row r="115">
          <cell r="A115">
            <v>866</v>
          </cell>
        </row>
        <row r="116">
          <cell r="A116">
            <v>867</v>
          </cell>
        </row>
        <row r="117">
          <cell r="A117">
            <v>868</v>
          </cell>
        </row>
        <row r="118">
          <cell r="A118">
            <v>869</v>
          </cell>
        </row>
        <row r="119">
          <cell r="A119">
            <v>870</v>
          </cell>
        </row>
        <row r="120">
          <cell r="A120">
            <v>871</v>
          </cell>
        </row>
        <row r="121">
          <cell r="A121">
            <v>872</v>
          </cell>
        </row>
        <row r="122">
          <cell r="A122">
            <v>873</v>
          </cell>
        </row>
        <row r="123">
          <cell r="A123">
            <v>874</v>
          </cell>
        </row>
        <row r="124">
          <cell r="A124">
            <v>875</v>
          </cell>
        </row>
        <row r="125">
          <cell r="A125">
            <v>876</v>
          </cell>
        </row>
        <row r="126">
          <cell r="A126">
            <v>877</v>
          </cell>
        </row>
        <row r="127">
          <cell r="A127">
            <v>878</v>
          </cell>
        </row>
        <row r="128">
          <cell r="A128">
            <v>879</v>
          </cell>
        </row>
        <row r="129">
          <cell r="A129">
            <v>880</v>
          </cell>
        </row>
        <row r="130">
          <cell r="A130">
            <v>881</v>
          </cell>
        </row>
        <row r="131">
          <cell r="A131">
            <v>882</v>
          </cell>
        </row>
        <row r="132">
          <cell r="A132">
            <v>883</v>
          </cell>
        </row>
        <row r="133">
          <cell r="A133">
            <v>884</v>
          </cell>
        </row>
        <row r="134">
          <cell r="A134">
            <v>885</v>
          </cell>
        </row>
        <row r="135">
          <cell r="A135">
            <v>886</v>
          </cell>
        </row>
        <row r="136">
          <cell r="A136">
            <v>887</v>
          </cell>
        </row>
        <row r="137">
          <cell r="A137">
            <v>888</v>
          </cell>
        </row>
        <row r="138">
          <cell r="A138">
            <v>889</v>
          </cell>
        </row>
        <row r="139">
          <cell r="A139">
            <v>890</v>
          </cell>
        </row>
        <row r="140">
          <cell r="A140">
            <v>891</v>
          </cell>
        </row>
        <row r="141">
          <cell r="A141">
            <v>892</v>
          </cell>
        </row>
        <row r="142">
          <cell r="A142">
            <v>893</v>
          </cell>
        </row>
        <row r="143">
          <cell r="A143">
            <v>894</v>
          </cell>
        </row>
        <row r="144">
          <cell r="A144">
            <v>895</v>
          </cell>
        </row>
        <row r="145">
          <cell r="A145">
            <v>896</v>
          </cell>
        </row>
        <row r="146">
          <cell r="A146">
            <v>897</v>
          </cell>
        </row>
        <row r="147">
          <cell r="A147">
            <v>898</v>
          </cell>
        </row>
        <row r="148">
          <cell r="A148">
            <v>899</v>
          </cell>
        </row>
        <row r="149">
          <cell r="A149">
            <v>900</v>
          </cell>
        </row>
        <row r="150">
          <cell r="A150">
            <v>901</v>
          </cell>
        </row>
        <row r="151">
          <cell r="A151">
            <v>902</v>
          </cell>
        </row>
        <row r="152">
          <cell r="A152">
            <v>903</v>
          </cell>
        </row>
        <row r="153">
          <cell r="A153">
            <v>904</v>
          </cell>
        </row>
        <row r="154">
          <cell r="A154">
            <v>905</v>
          </cell>
        </row>
        <row r="155">
          <cell r="A155">
            <v>906</v>
          </cell>
        </row>
        <row r="156">
          <cell r="A156">
            <v>907</v>
          </cell>
        </row>
        <row r="157">
          <cell r="A157">
            <v>908</v>
          </cell>
        </row>
        <row r="158">
          <cell r="A158">
            <v>909</v>
          </cell>
        </row>
        <row r="159">
          <cell r="A159">
            <v>910</v>
          </cell>
        </row>
        <row r="160">
          <cell r="A160">
            <v>911</v>
          </cell>
        </row>
        <row r="161">
          <cell r="A161">
            <v>912</v>
          </cell>
        </row>
        <row r="162">
          <cell r="A162">
            <v>913</v>
          </cell>
        </row>
        <row r="163">
          <cell r="A163">
            <v>914</v>
          </cell>
        </row>
        <row r="164">
          <cell r="A164">
            <v>915</v>
          </cell>
        </row>
        <row r="165">
          <cell r="A165">
            <v>916</v>
          </cell>
        </row>
        <row r="166">
          <cell r="A166">
            <v>917</v>
          </cell>
        </row>
        <row r="167">
          <cell r="A167">
            <v>918</v>
          </cell>
        </row>
        <row r="168">
          <cell r="A168">
            <v>919</v>
          </cell>
        </row>
        <row r="169">
          <cell r="A169">
            <v>920</v>
          </cell>
        </row>
        <row r="170">
          <cell r="A170">
            <v>921</v>
          </cell>
        </row>
        <row r="171">
          <cell r="A171">
            <v>922</v>
          </cell>
        </row>
        <row r="172">
          <cell r="A172">
            <v>923</v>
          </cell>
        </row>
        <row r="173">
          <cell r="A173">
            <v>924</v>
          </cell>
        </row>
        <row r="174">
          <cell r="A174">
            <v>925</v>
          </cell>
        </row>
        <row r="175">
          <cell r="A175">
            <v>926</v>
          </cell>
        </row>
        <row r="176">
          <cell r="A176">
            <v>927</v>
          </cell>
        </row>
        <row r="177">
          <cell r="A177">
            <v>928</v>
          </cell>
        </row>
        <row r="178">
          <cell r="A178">
            <v>929</v>
          </cell>
        </row>
        <row r="179">
          <cell r="A179">
            <v>930</v>
          </cell>
        </row>
        <row r="180">
          <cell r="A180">
            <v>931</v>
          </cell>
        </row>
        <row r="181">
          <cell r="A181">
            <v>932</v>
          </cell>
        </row>
        <row r="182">
          <cell r="A182">
            <v>933</v>
          </cell>
        </row>
        <row r="183">
          <cell r="A183">
            <v>934</v>
          </cell>
        </row>
        <row r="184">
          <cell r="A184">
            <v>935</v>
          </cell>
        </row>
        <row r="185">
          <cell r="A185">
            <v>936</v>
          </cell>
        </row>
        <row r="186">
          <cell r="A186">
            <v>937</v>
          </cell>
        </row>
        <row r="187">
          <cell r="A187">
            <v>938</v>
          </cell>
        </row>
        <row r="188">
          <cell r="A188">
            <v>939</v>
          </cell>
        </row>
        <row r="189">
          <cell r="A189">
            <v>940</v>
          </cell>
        </row>
        <row r="190">
          <cell r="A190">
            <v>941</v>
          </cell>
        </row>
        <row r="191">
          <cell r="A191">
            <v>942</v>
          </cell>
        </row>
        <row r="192">
          <cell r="A192">
            <v>943</v>
          </cell>
        </row>
        <row r="193">
          <cell r="A193">
            <v>944</v>
          </cell>
        </row>
        <row r="194">
          <cell r="A194">
            <v>945</v>
          </cell>
        </row>
        <row r="195">
          <cell r="A195">
            <v>946</v>
          </cell>
        </row>
        <row r="196">
          <cell r="A196">
            <v>947</v>
          </cell>
        </row>
        <row r="197">
          <cell r="A197">
            <v>948</v>
          </cell>
        </row>
        <row r="198">
          <cell r="A198">
            <v>949</v>
          </cell>
        </row>
        <row r="199">
          <cell r="A199">
            <v>950</v>
          </cell>
        </row>
        <row r="200">
          <cell r="A200">
            <v>951</v>
          </cell>
        </row>
        <row r="201">
          <cell r="A201">
            <v>952</v>
          </cell>
        </row>
        <row r="202">
          <cell r="A202">
            <v>953</v>
          </cell>
        </row>
        <row r="203">
          <cell r="A203">
            <v>954</v>
          </cell>
        </row>
        <row r="204">
          <cell r="A204">
            <v>955</v>
          </cell>
        </row>
        <row r="205">
          <cell r="A205">
            <v>956</v>
          </cell>
        </row>
        <row r="206">
          <cell r="A206">
            <v>957</v>
          </cell>
        </row>
        <row r="207">
          <cell r="A207">
            <v>958</v>
          </cell>
        </row>
        <row r="208">
          <cell r="A208">
            <v>959</v>
          </cell>
        </row>
        <row r="209">
          <cell r="A209">
            <v>960</v>
          </cell>
        </row>
        <row r="210">
          <cell r="A210">
            <v>961</v>
          </cell>
        </row>
        <row r="211">
          <cell r="A211">
            <v>962</v>
          </cell>
        </row>
        <row r="212">
          <cell r="A212">
            <v>963</v>
          </cell>
        </row>
        <row r="213">
          <cell r="A213">
            <v>964</v>
          </cell>
        </row>
        <row r="214">
          <cell r="A214">
            <v>965</v>
          </cell>
        </row>
        <row r="215">
          <cell r="A215">
            <v>966</v>
          </cell>
        </row>
        <row r="216">
          <cell r="A216">
            <v>967</v>
          </cell>
        </row>
        <row r="217">
          <cell r="A217">
            <v>968</v>
          </cell>
        </row>
        <row r="218">
          <cell r="A218">
            <v>969</v>
          </cell>
        </row>
        <row r="219">
          <cell r="A219">
            <v>970</v>
          </cell>
        </row>
        <row r="220">
          <cell r="A220">
            <v>971</v>
          </cell>
        </row>
        <row r="221">
          <cell r="A221">
            <v>972</v>
          </cell>
        </row>
        <row r="222">
          <cell r="A222">
            <v>973</v>
          </cell>
        </row>
        <row r="223">
          <cell r="A223">
            <v>974</v>
          </cell>
        </row>
        <row r="224">
          <cell r="A224">
            <v>975</v>
          </cell>
        </row>
        <row r="225">
          <cell r="A225">
            <v>976</v>
          </cell>
        </row>
        <row r="226">
          <cell r="A226">
            <v>977</v>
          </cell>
        </row>
        <row r="227">
          <cell r="A227">
            <v>978</v>
          </cell>
        </row>
        <row r="228">
          <cell r="A228">
            <v>979</v>
          </cell>
        </row>
        <row r="229">
          <cell r="A229">
            <v>980</v>
          </cell>
        </row>
        <row r="230">
          <cell r="A230">
            <v>981</v>
          </cell>
        </row>
        <row r="231">
          <cell r="A231">
            <v>982</v>
          </cell>
        </row>
        <row r="232">
          <cell r="A232">
            <v>983</v>
          </cell>
        </row>
        <row r="233">
          <cell r="A233">
            <v>984</v>
          </cell>
        </row>
        <row r="234">
          <cell r="A234">
            <v>985</v>
          </cell>
        </row>
        <row r="235">
          <cell r="A235">
            <v>986</v>
          </cell>
        </row>
        <row r="236">
          <cell r="A236">
            <v>987</v>
          </cell>
        </row>
        <row r="237">
          <cell r="A237">
            <v>988</v>
          </cell>
        </row>
        <row r="238">
          <cell r="A238">
            <v>989</v>
          </cell>
        </row>
        <row r="239">
          <cell r="A239">
            <v>990</v>
          </cell>
        </row>
        <row r="240">
          <cell r="A240">
            <v>991</v>
          </cell>
        </row>
        <row r="241">
          <cell r="A241">
            <v>992</v>
          </cell>
        </row>
        <row r="242">
          <cell r="A242">
            <v>993</v>
          </cell>
        </row>
        <row r="243">
          <cell r="A243">
            <v>994</v>
          </cell>
        </row>
        <row r="244">
          <cell r="A244">
            <v>995</v>
          </cell>
        </row>
        <row r="245">
          <cell r="A245">
            <v>996</v>
          </cell>
        </row>
        <row r="246">
          <cell r="A246">
            <v>997</v>
          </cell>
        </row>
        <row r="247">
          <cell r="A247">
            <v>998</v>
          </cell>
        </row>
        <row r="248">
          <cell r="A248">
            <v>999</v>
          </cell>
        </row>
        <row r="249">
          <cell r="A249">
            <v>1000</v>
          </cell>
        </row>
        <row r="250">
          <cell r="A250">
            <v>1001</v>
          </cell>
        </row>
        <row r="251">
          <cell r="A251">
            <v>1002</v>
          </cell>
        </row>
        <row r="252">
          <cell r="A252">
            <v>1003</v>
          </cell>
        </row>
        <row r="253">
          <cell r="A253">
            <v>1004</v>
          </cell>
        </row>
        <row r="254">
          <cell r="A254">
            <v>1005</v>
          </cell>
        </row>
        <row r="255">
          <cell r="A255">
            <v>1006</v>
          </cell>
        </row>
        <row r="256">
          <cell r="A256">
            <v>1007</v>
          </cell>
        </row>
        <row r="257">
          <cell r="A257">
            <v>1008</v>
          </cell>
        </row>
        <row r="258">
          <cell r="A258">
            <v>1009</v>
          </cell>
        </row>
        <row r="259">
          <cell r="A259">
            <v>1010</v>
          </cell>
        </row>
        <row r="260">
          <cell r="A260">
            <v>1011</v>
          </cell>
        </row>
        <row r="261">
          <cell r="A261">
            <v>1012</v>
          </cell>
        </row>
        <row r="262">
          <cell r="A262">
            <v>1013</v>
          </cell>
        </row>
        <row r="263">
          <cell r="A263">
            <v>1014</v>
          </cell>
        </row>
        <row r="264">
          <cell r="A264">
            <v>1015</v>
          </cell>
        </row>
        <row r="265">
          <cell r="A265">
            <v>1016</v>
          </cell>
        </row>
        <row r="266">
          <cell r="A266">
            <v>1017</v>
          </cell>
        </row>
        <row r="267">
          <cell r="A267">
            <v>1018</v>
          </cell>
        </row>
        <row r="268">
          <cell r="A268">
            <v>1019</v>
          </cell>
        </row>
        <row r="269">
          <cell r="A269">
            <v>1020</v>
          </cell>
        </row>
        <row r="270">
          <cell r="A270">
            <v>1021</v>
          </cell>
        </row>
        <row r="271">
          <cell r="A271">
            <v>1022</v>
          </cell>
        </row>
        <row r="272">
          <cell r="A272">
            <v>1023</v>
          </cell>
        </row>
        <row r="273">
          <cell r="A273">
            <v>1024</v>
          </cell>
        </row>
        <row r="274">
          <cell r="A274">
            <v>1025</v>
          </cell>
        </row>
        <row r="275">
          <cell r="A275">
            <v>1026</v>
          </cell>
        </row>
        <row r="276">
          <cell r="A276">
            <v>1027</v>
          </cell>
        </row>
        <row r="277">
          <cell r="A277">
            <v>1028</v>
          </cell>
        </row>
        <row r="278">
          <cell r="A278">
            <v>1029</v>
          </cell>
        </row>
        <row r="279">
          <cell r="A279">
            <v>1030</v>
          </cell>
        </row>
        <row r="280">
          <cell r="A280">
            <v>1031</v>
          </cell>
        </row>
        <row r="281">
          <cell r="A281">
            <v>1032</v>
          </cell>
        </row>
        <row r="282">
          <cell r="A282">
            <v>1033</v>
          </cell>
        </row>
        <row r="283">
          <cell r="A283">
            <v>1034</v>
          </cell>
        </row>
        <row r="284">
          <cell r="A284">
            <v>1035</v>
          </cell>
        </row>
        <row r="285">
          <cell r="A285">
            <v>1036</v>
          </cell>
        </row>
        <row r="286">
          <cell r="A286">
            <v>1037</v>
          </cell>
        </row>
        <row r="287">
          <cell r="A287">
            <v>1038</v>
          </cell>
        </row>
        <row r="288">
          <cell r="A288">
            <v>1039</v>
          </cell>
        </row>
        <row r="289">
          <cell r="A289">
            <v>1040</v>
          </cell>
        </row>
        <row r="290">
          <cell r="A290">
            <v>1041</v>
          </cell>
        </row>
        <row r="291">
          <cell r="A291">
            <v>1042</v>
          </cell>
        </row>
        <row r="292">
          <cell r="A292">
            <v>1043</v>
          </cell>
        </row>
        <row r="293">
          <cell r="A293">
            <v>1044</v>
          </cell>
        </row>
        <row r="294">
          <cell r="A294">
            <v>1045</v>
          </cell>
        </row>
        <row r="295">
          <cell r="A295">
            <v>1046</v>
          </cell>
        </row>
        <row r="296">
          <cell r="A296">
            <v>1047</v>
          </cell>
        </row>
        <row r="297">
          <cell r="A297">
            <v>1048</v>
          </cell>
        </row>
        <row r="298">
          <cell r="A298">
            <v>1049</v>
          </cell>
        </row>
        <row r="299">
          <cell r="A299">
            <v>1050</v>
          </cell>
        </row>
        <row r="300">
          <cell r="A300">
            <v>1051</v>
          </cell>
        </row>
        <row r="301">
          <cell r="A301">
            <v>1052</v>
          </cell>
        </row>
        <row r="302">
          <cell r="A302">
            <v>1053</v>
          </cell>
        </row>
        <row r="303">
          <cell r="A303">
            <v>1054</v>
          </cell>
        </row>
        <row r="304">
          <cell r="A304">
            <v>1055</v>
          </cell>
        </row>
        <row r="305">
          <cell r="A305">
            <v>1056</v>
          </cell>
        </row>
        <row r="306">
          <cell r="A306">
            <v>1057</v>
          </cell>
        </row>
        <row r="307">
          <cell r="A307">
            <v>1058</v>
          </cell>
        </row>
        <row r="308">
          <cell r="A308">
            <v>1059</v>
          </cell>
        </row>
        <row r="309">
          <cell r="A309">
            <v>1060</v>
          </cell>
        </row>
        <row r="310">
          <cell r="A310">
            <v>1061</v>
          </cell>
        </row>
        <row r="311">
          <cell r="A311">
            <v>1062</v>
          </cell>
        </row>
        <row r="312">
          <cell r="A312">
            <v>1063</v>
          </cell>
        </row>
        <row r="313">
          <cell r="A313">
            <v>1064</v>
          </cell>
        </row>
        <row r="314">
          <cell r="A314">
            <v>1065</v>
          </cell>
        </row>
        <row r="315">
          <cell r="A315">
            <v>1066</v>
          </cell>
        </row>
        <row r="316">
          <cell r="A316">
            <v>1067</v>
          </cell>
        </row>
        <row r="317">
          <cell r="A317">
            <v>1068</v>
          </cell>
        </row>
        <row r="318">
          <cell r="A318">
            <v>1069</v>
          </cell>
        </row>
        <row r="319">
          <cell r="A319">
            <v>1070</v>
          </cell>
        </row>
        <row r="320">
          <cell r="A320">
            <v>1071</v>
          </cell>
        </row>
        <row r="321">
          <cell r="A321">
            <v>1072</v>
          </cell>
        </row>
        <row r="322">
          <cell r="A322">
            <v>1073</v>
          </cell>
        </row>
        <row r="323">
          <cell r="A323">
            <v>1074</v>
          </cell>
        </row>
        <row r="324">
          <cell r="A324">
            <v>1075</v>
          </cell>
        </row>
        <row r="325">
          <cell r="A325">
            <v>1076</v>
          </cell>
        </row>
        <row r="326">
          <cell r="A326">
            <v>1077</v>
          </cell>
        </row>
        <row r="327">
          <cell r="A327">
            <v>1078</v>
          </cell>
        </row>
        <row r="328">
          <cell r="A328">
            <v>1079</v>
          </cell>
        </row>
        <row r="329">
          <cell r="A329">
            <v>1080</v>
          </cell>
        </row>
        <row r="330">
          <cell r="A330">
            <v>1081</v>
          </cell>
        </row>
        <row r="331">
          <cell r="A331">
            <v>1082</v>
          </cell>
        </row>
        <row r="332">
          <cell r="A332">
            <v>1083</v>
          </cell>
        </row>
        <row r="333">
          <cell r="A333">
            <v>1084</v>
          </cell>
        </row>
        <row r="334">
          <cell r="A334">
            <v>1085</v>
          </cell>
        </row>
        <row r="335">
          <cell r="A335">
            <v>1086</v>
          </cell>
        </row>
        <row r="336">
          <cell r="A336">
            <v>1087</v>
          </cell>
        </row>
        <row r="337">
          <cell r="A337">
            <v>1088</v>
          </cell>
        </row>
        <row r="338">
          <cell r="A338">
            <v>1089</v>
          </cell>
        </row>
        <row r="339">
          <cell r="A339">
            <v>1090</v>
          </cell>
        </row>
        <row r="340">
          <cell r="A340">
            <v>1091</v>
          </cell>
        </row>
        <row r="341">
          <cell r="A341">
            <v>1092</v>
          </cell>
        </row>
        <row r="342">
          <cell r="A342">
            <v>1093</v>
          </cell>
        </row>
        <row r="343">
          <cell r="A343">
            <v>1094</v>
          </cell>
        </row>
        <row r="344">
          <cell r="A344">
            <v>1095</v>
          </cell>
        </row>
        <row r="345">
          <cell r="A345">
            <v>1096</v>
          </cell>
        </row>
        <row r="346">
          <cell r="A346">
            <v>1097</v>
          </cell>
        </row>
        <row r="347">
          <cell r="A347">
            <v>1098</v>
          </cell>
        </row>
        <row r="348">
          <cell r="A348">
            <v>1099</v>
          </cell>
        </row>
        <row r="349">
          <cell r="A349">
            <v>1100</v>
          </cell>
        </row>
        <row r="350">
          <cell r="A350">
            <v>1101</v>
          </cell>
        </row>
        <row r="351">
          <cell r="A351">
            <v>1102</v>
          </cell>
        </row>
        <row r="352">
          <cell r="A352">
            <v>1103</v>
          </cell>
        </row>
        <row r="353">
          <cell r="A353">
            <v>1104</v>
          </cell>
        </row>
        <row r="354">
          <cell r="A354">
            <v>1105</v>
          </cell>
        </row>
        <row r="355">
          <cell r="A355">
            <v>1106</v>
          </cell>
        </row>
        <row r="356">
          <cell r="A356">
            <v>1107</v>
          </cell>
        </row>
        <row r="357">
          <cell r="A357">
            <v>1108</v>
          </cell>
        </row>
        <row r="358">
          <cell r="A358">
            <v>1109</v>
          </cell>
        </row>
        <row r="359">
          <cell r="A359">
            <v>1110</v>
          </cell>
        </row>
        <row r="360">
          <cell r="A360">
            <v>1111</v>
          </cell>
        </row>
        <row r="361">
          <cell r="A361">
            <v>1112</v>
          </cell>
        </row>
        <row r="362">
          <cell r="A362">
            <v>1113</v>
          </cell>
        </row>
        <row r="363">
          <cell r="A363">
            <v>1114</v>
          </cell>
        </row>
        <row r="364">
          <cell r="A364">
            <v>1115</v>
          </cell>
        </row>
        <row r="365">
          <cell r="A365">
            <v>1116</v>
          </cell>
        </row>
        <row r="366">
          <cell r="A366">
            <v>1117</v>
          </cell>
        </row>
        <row r="367">
          <cell r="A367">
            <v>1118</v>
          </cell>
        </row>
        <row r="368">
          <cell r="A368">
            <v>1119</v>
          </cell>
        </row>
        <row r="369">
          <cell r="A369">
            <v>1120</v>
          </cell>
        </row>
        <row r="370">
          <cell r="A370">
            <v>1121</v>
          </cell>
        </row>
        <row r="371">
          <cell r="A371">
            <v>1122</v>
          </cell>
        </row>
        <row r="372">
          <cell r="A372">
            <v>1123</v>
          </cell>
        </row>
        <row r="373">
          <cell r="A373">
            <v>1124</v>
          </cell>
        </row>
        <row r="374">
          <cell r="A374">
            <v>1125</v>
          </cell>
        </row>
        <row r="375">
          <cell r="A375">
            <v>1126</v>
          </cell>
        </row>
        <row r="376">
          <cell r="A376">
            <v>1127</v>
          </cell>
        </row>
        <row r="377">
          <cell r="A377">
            <v>1128</v>
          </cell>
        </row>
        <row r="378">
          <cell r="A378">
            <v>1129</v>
          </cell>
        </row>
        <row r="379">
          <cell r="A379">
            <v>1130</v>
          </cell>
        </row>
        <row r="380">
          <cell r="A380">
            <v>1131</v>
          </cell>
        </row>
        <row r="381">
          <cell r="A381">
            <v>1132</v>
          </cell>
        </row>
        <row r="382">
          <cell r="A382">
            <v>1133</v>
          </cell>
        </row>
        <row r="383">
          <cell r="A383">
            <v>1134</v>
          </cell>
        </row>
        <row r="384">
          <cell r="A384">
            <v>1135</v>
          </cell>
        </row>
        <row r="385">
          <cell r="A385">
            <v>1136</v>
          </cell>
        </row>
        <row r="386">
          <cell r="A386">
            <v>1137</v>
          </cell>
        </row>
        <row r="387">
          <cell r="A387">
            <v>1138</v>
          </cell>
        </row>
        <row r="388">
          <cell r="A388">
            <v>1139</v>
          </cell>
        </row>
        <row r="389">
          <cell r="A389">
            <v>1140</v>
          </cell>
        </row>
        <row r="390">
          <cell r="A390">
            <v>1141</v>
          </cell>
        </row>
        <row r="391">
          <cell r="A391">
            <v>1142</v>
          </cell>
        </row>
        <row r="392">
          <cell r="A392">
            <v>1143</v>
          </cell>
        </row>
        <row r="393">
          <cell r="A393">
            <v>1144</v>
          </cell>
        </row>
        <row r="394">
          <cell r="A394">
            <v>1145</v>
          </cell>
        </row>
        <row r="395">
          <cell r="A395">
            <v>1146</v>
          </cell>
        </row>
        <row r="396">
          <cell r="A396">
            <v>1147</v>
          </cell>
        </row>
        <row r="397">
          <cell r="A397">
            <v>1148</v>
          </cell>
        </row>
        <row r="398">
          <cell r="A398">
            <v>1149</v>
          </cell>
        </row>
        <row r="399">
          <cell r="A399">
            <v>1150</v>
          </cell>
        </row>
        <row r="400">
          <cell r="A400">
            <v>1151</v>
          </cell>
        </row>
        <row r="401">
          <cell r="A401">
            <v>1152</v>
          </cell>
        </row>
        <row r="402">
          <cell r="A402">
            <v>1153</v>
          </cell>
        </row>
        <row r="403">
          <cell r="A403">
            <v>1154</v>
          </cell>
        </row>
        <row r="404">
          <cell r="A404">
            <v>1155</v>
          </cell>
        </row>
        <row r="405">
          <cell r="A405">
            <v>1156</v>
          </cell>
        </row>
        <row r="406">
          <cell r="A406">
            <v>1157</v>
          </cell>
        </row>
        <row r="407">
          <cell r="A407">
            <v>1158</v>
          </cell>
        </row>
        <row r="408">
          <cell r="A408">
            <v>1159</v>
          </cell>
        </row>
        <row r="409">
          <cell r="A409">
            <v>1160</v>
          </cell>
        </row>
        <row r="410">
          <cell r="A410">
            <v>1161</v>
          </cell>
        </row>
        <row r="411">
          <cell r="A411">
            <v>1162</v>
          </cell>
        </row>
        <row r="412">
          <cell r="A412">
            <v>1163</v>
          </cell>
        </row>
        <row r="413">
          <cell r="A413">
            <v>1164</v>
          </cell>
        </row>
        <row r="414">
          <cell r="A414">
            <v>1165</v>
          </cell>
        </row>
        <row r="415">
          <cell r="A415">
            <v>1166</v>
          </cell>
        </row>
        <row r="416">
          <cell r="A416">
            <v>1167</v>
          </cell>
        </row>
        <row r="417">
          <cell r="A417">
            <v>1168</v>
          </cell>
        </row>
        <row r="418">
          <cell r="A418">
            <v>1169</v>
          </cell>
        </row>
        <row r="419">
          <cell r="A419">
            <v>1170</v>
          </cell>
        </row>
        <row r="420">
          <cell r="A420">
            <v>1171</v>
          </cell>
        </row>
        <row r="421">
          <cell r="A421">
            <v>1172</v>
          </cell>
        </row>
        <row r="422">
          <cell r="A422">
            <v>1173</v>
          </cell>
        </row>
        <row r="423">
          <cell r="A423">
            <v>1174</v>
          </cell>
        </row>
        <row r="424">
          <cell r="A424">
            <v>1175</v>
          </cell>
        </row>
        <row r="425">
          <cell r="A425">
            <v>1176</v>
          </cell>
        </row>
        <row r="426">
          <cell r="A426">
            <v>1177</v>
          </cell>
        </row>
        <row r="427">
          <cell r="A427">
            <v>1178</v>
          </cell>
        </row>
        <row r="428">
          <cell r="A428">
            <v>1179</v>
          </cell>
        </row>
        <row r="429">
          <cell r="A429">
            <v>1180</v>
          </cell>
        </row>
        <row r="430">
          <cell r="A430">
            <v>1181</v>
          </cell>
        </row>
        <row r="431">
          <cell r="A431">
            <v>1182</v>
          </cell>
        </row>
        <row r="432">
          <cell r="A432">
            <v>1183</v>
          </cell>
        </row>
        <row r="433">
          <cell r="A433">
            <v>1184</v>
          </cell>
        </row>
        <row r="434">
          <cell r="A434">
            <v>1185</v>
          </cell>
        </row>
        <row r="435">
          <cell r="A435">
            <v>1186</v>
          </cell>
        </row>
        <row r="436">
          <cell r="A436">
            <v>1187</v>
          </cell>
        </row>
        <row r="437">
          <cell r="A437">
            <v>1188</v>
          </cell>
        </row>
        <row r="438">
          <cell r="A438">
            <v>1189</v>
          </cell>
        </row>
        <row r="439">
          <cell r="A439">
            <v>1190</v>
          </cell>
        </row>
        <row r="440">
          <cell r="A440">
            <v>1191</v>
          </cell>
        </row>
        <row r="441">
          <cell r="A441">
            <v>1192</v>
          </cell>
        </row>
        <row r="442">
          <cell r="A442">
            <v>1193</v>
          </cell>
        </row>
        <row r="443">
          <cell r="A443">
            <v>1194</v>
          </cell>
        </row>
        <row r="444">
          <cell r="A444">
            <v>1195</v>
          </cell>
        </row>
        <row r="445">
          <cell r="A445">
            <v>1196</v>
          </cell>
        </row>
        <row r="446">
          <cell r="A446">
            <v>1197</v>
          </cell>
        </row>
        <row r="447">
          <cell r="A447">
            <v>1198</v>
          </cell>
        </row>
        <row r="448">
          <cell r="A448">
            <v>1199</v>
          </cell>
        </row>
        <row r="449">
          <cell r="A449">
            <v>1200</v>
          </cell>
        </row>
        <row r="450">
          <cell r="A450">
            <v>1201</v>
          </cell>
        </row>
        <row r="451">
          <cell r="A451">
            <v>1202</v>
          </cell>
        </row>
        <row r="452">
          <cell r="A452">
            <v>1203</v>
          </cell>
        </row>
        <row r="453">
          <cell r="A453">
            <v>1204</v>
          </cell>
        </row>
        <row r="454">
          <cell r="A454">
            <v>1205</v>
          </cell>
        </row>
        <row r="455">
          <cell r="A455">
            <v>1206</v>
          </cell>
        </row>
        <row r="456">
          <cell r="A456">
            <v>1207</v>
          </cell>
        </row>
        <row r="457">
          <cell r="A457">
            <v>1208</v>
          </cell>
        </row>
        <row r="458">
          <cell r="A458">
            <v>1209</v>
          </cell>
        </row>
        <row r="459">
          <cell r="A459">
            <v>1210</v>
          </cell>
        </row>
        <row r="460">
          <cell r="A460">
            <v>1211</v>
          </cell>
        </row>
        <row r="461">
          <cell r="A461">
            <v>1212</v>
          </cell>
        </row>
        <row r="462">
          <cell r="A462">
            <v>1213</v>
          </cell>
        </row>
        <row r="463">
          <cell r="A463">
            <v>1214</v>
          </cell>
        </row>
        <row r="464">
          <cell r="A464">
            <v>1215</v>
          </cell>
        </row>
        <row r="465">
          <cell r="A465">
            <v>1216</v>
          </cell>
        </row>
        <row r="466">
          <cell r="A466">
            <v>1217</v>
          </cell>
        </row>
        <row r="467">
          <cell r="A467">
            <v>1218</v>
          </cell>
        </row>
        <row r="468">
          <cell r="A468">
            <v>1219</v>
          </cell>
        </row>
        <row r="469">
          <cell r="A469">
            <v>1220</v>
          </cell>
        </row>
        <row r="470">
          <cell r="A470">
            <v>1221</v>
          </cell>
        </row>
        <row r="471">
          <cell r="A471">
            <v>1222</v>
          </cell>
        </row>
        <row r="472">
          <cell r="A472">
            <v>1223</v>
          </cell>
        </row>
        <row r="473">
          <cell r="A473">
            <v>1224</v>
          </cell>
        </row>
        <row r="474">
          <cell r="A474">
            <v>1225</v>
          </cell>
        </row>
        <row r="475">
          <cell r="A475">
            <v>1226</v>
          </cell>
        </row>
        <row r="476">
          <cell r="A476">
            <v>1227</v>
          </cell>
        </row>
        <row r="477">
          <cell r="A477">
            <v>1228</v>
          </cell>
        </row>
        <row r="478">
          <cell r="A478">
            <v>1229</v>
          </cell>
        </row>
        <row r="479">
          <cell r="A479">
            <v>1230</v>
          </cell>
        </row>
        <row r="480">
          <cell r="A480">
            <v>1231</v>
          </cell>
        </row>
        <row r="481">
          <cell r="A481">
            <v>1232</v>
          </cell>
        </row>
        <row r="482">
          <cell r="A482">
            <v>1233</v>
          </cell>
        </row>
        <row r="483">
          <cell r="A483">
            <v>1234</v>
          </cell>
        </row>
        <row r="484">
          <cell r="A484">
            <v>1235</v>
          </cell>
        </row>
        <row r="485">
          <cell r="A485">
            <v>1236</v>
          </cell>
        </row>
        <row r="486">
          <cell r="A486">
            <v>1237</v>
          </cell>
        </row>
        <row r="487">
          <cell r="A487">
            <v>1238</v>
          </cell>
        </row>
        <row r="488">
          <cell r="A488">
            <v>1239</v>
          </cell>
        </row>
        <row r="489">
          <cell r="A489">
            <v>1240</v>
          </cell>
        </row>
        <row r="490">
          <cell r="A490">
            <v>1241</v>
          </cell>
        </row>
        <row r="491">
          <cell r="A491">
            <v>1242</v>
          </cell>
        </row>
        <row r="492">
          <cell r="A492">
            <v>1243</v>
          </cell>
        </row>
        <row r="493">
          <cell r="A493">
            <v>1244</v>
          </cell>
        </row>
        <row r="494">
          <cell r="A494">
            <v>1245</v>
          </cell>
        </row>
        <row r="495">
          <cell r="A495">
            <v>1246</v>
          </cell>
        </row>
        <row r="496">
          <cell r="A496">
            <v>1247</v>
          </cell>
        </row>
        <row r="497">
          <cell r="A497">
            <v>1248</v>
          </cell>
        </row>
        <row r="498">
          <cell r="A498">
            <v>1249</v>
          </cell>
        </row>
        <row r="499">
          <cell r="A499">
            <v>1250</v>
          </cell>
        </row>
        <row r="500">
          <cell r="A500">
            <v>1251</v>
          </cell>
        </row>
        <row r="501">
          <cell r="A501">
            <v>1252</v>
          </cell>
        </row>
        <row r="502">
          <cell r="A502">
            <v>1253</v>
          </cell>
        </row>
        <row r="503">
          <cell r="A503">
            <v>1254</v>
          </cell>
        </row>
        <row r="504">
          <cell r="A504">
            <v>1255</v>
          </cell>
        </row>
        <row r="505">
          <cell r="A505">
            <v>1256</v>
          </cell>
        </row>
        <row r="506">
          <cell r="A506">
            <v>1257</v>
          </cell>
        </row>
        <row r="507">
          <cell r="A507">
            <v>1258</v>
          </cell>
        </row>
        <row r="508">
          <cell r="A508">
            <v>1259</v>
          </cell>
        </row>
        <row r="509">
          <cell r="A509">
            <v>1260</v>
          </cell>
        </row>
        <row r="510">
          <cell r="A510">
            <v>1261</v>
          </cell>
        </row>
        <row r="511">
          <cell r="A511">
            <v>1262</v>
          </cell>
        </row>
        <row r="512">
          <cell r="A512">
            <v>1263</v>
          </cell>
        </row>
        <row r="513">
          <cell r="A513">
            <v>1264</v>
          </cell>
        </row>
        <row r="514">
          <cell r="A514">
            <v>1265</v>
          </cell>
        </row>
        <row r="515">
          <cell r="A515">
            <v>1266</v>
          </cell>
        </row>
        <row r="516">
          <cell r="A516">
            <v>1267</v>
          </cell>
        </row>
        <row r="517">
          <cell r="A517">
            <v>1268</v>
          </cell>
        </row>
        <row r="518">
          <cell r="A518">
            <v>1269</v>
          </cell>
        </row>
        <row r="519">
          <cell r="A519">
            <v>1270</v>
          </cell>
        </row>
        <row r="520">
          <cell r="A520">
            <v>1271</v>
          </cell>
        </row>
        <row r="521">
          <cell r="A521">
            <v>1272</v>
          </cell>
        </row>
        <row r="522">
          <cell r="A522">
            <v>1273</v>
          </cell>
        </row>
        <row r="523">
          <cell r="A523">
            <v>1274</v>
          </cell>
        </row>
        <row r="524">
          <cell r="A524">
            <v>1275</v>
          </cell>
        </row>
        <row r="525">
          <cell r="A525">
            <v>1276</v>
          </cell>
        </row>
        <row r="526">
          <cell r="A526">
            <v>1277</v>
          </cell>
        </row>
        <row r="527">
          <cell r="A527">
            <v>1278</v>
          </cell>
        </row>
        <row r="528">
          <cell r="A528">
            <v>1279</v>
          </cell>
        </row>
        <row r="529">
          <cell r="A529">
            <v>1280</v>
          </cell>
        </row>
        <row r="530">
          <cell r="A530">
            <v>1281</v>
          </cell>
        </row>
        <row r="531">
          <cell r="A531">
            <v>1282</v>
          </cell>
        </row>
        <row r="532">
          <cell r="A532">
            <v>1283</v>
          </cell>
        </row>
        <row r="533">
          <cell r="A533">
            <v>1284</v>
          </cell>
        </row>
        <row r="534">
          <cell r="A534">
            <v>1285</v>
          </cell>
        </row>
        <row r="535">
          <cell r="A535">
            <v>1286</v>
          </cell>
        </row>
        <row r="536">
          <cell r="A536">
            <v>1287</v>
          </cell>
        </row>
        <row r="537">
          <cell r="A537">
            <v>1288</v>
          </cell>
        </row>
        <row r="538">
          <cell r="A538">
            <v>1289</v>
          </cell>
        </row>
        <row r="539">
          <cell r="A539">
            <v>1290</v>
          </cell>
        </row>
        <row r="540">
          <cell r="A540">
            <v>1291</v>
          </cell>
        </row>
        <row r="541">
          <cell r="A541">
            <v>1292</v>
          </cell>
        </row>
        <row r="542">
          <cell r="A542">
            <v>1293</v>
          </cell>
        </row>
        <row r="543">
          <cell r="A543">
            <v>1294</v>
          </cell>
        </row>
        <row r="544">
          <cell r="A544">
            <v>1295</v>
          </cell>
        </row>
        <row r="545">
          <cell r="A545">
            <v>1296</v>
          </cell>
        </row>
        <row r="546">
          <cell r="A546">
            <v>1297</v>
          </cell>
        </row>
        <row r="547">
          <cell r="A547">
            <v>1298</v>
          </cell>
        </row>
        <row r="548">
          <cell r="A548">
            <v>1299</v>
          </cell>
        </row>
        <row r="549">
          <cell r="A549">
            <v>1300</v>
          </cell>
        </row>
        <row r="550">
          <cell r="A550">
            <v>1301</v>
          </cell>
        </row>
        <row r="551">
          <cell r="A551">
            <v>1302</v>
          </cell>
        </row>
        <row r="552">
          <cell r="A552">
            <v>1303</v>
          </cell>
        </row>
        <row r="553">
          <cell r="A553">
            <v>1304</v>
          </cell>
        </row>
      </sheetData>
      <sheetData sheetId="8">
        <row r="45">
          <cell r="E45">
            <v>0.42688393208263353</v>
          </cell>
        </row>
        <row r="108">
          <cell r="D108">
            <v>0.42545260593500756</v>
          </cell>
          <cell r="E108">
            <v>0.42688393208263353</v>
          </cell>
          <cell r="F108">
            <v>0</v>
          </cell>
          <cell r="G108">
            <v>0</v>
          </cell>
          <cell r="H108">
            <v>0</v>
          </cell>
          <cell r="I108">
            <v>0.47836997190980224</v>
          </cell>
          <cell r="J108">
            <v>0.48051573458310637</v>
          </cell>
          <cell r="K108">
            <v>0.60135394025311018</v>
          </cell>
          <cell r="L108">
            <v>0</v>
          </cell>
          <cell r="M108">
            <v>0</v>
          </cell>
          <cell r="N108">
            <v>0.55005505626925044</v>
          </cell>
          <cell r="O108">
            <v>0.56252084778676392</v>
          </cell>
          <cell r="P108">
            <v>0</v>
          </cell>
          <cell r="Q108">
            <v>0.6320159519148153</v>
          </cell>
          <cell r="R108">
            <v>0.46766498474194396</v>
          </cell>
          <cell r="S108">
            <v>0.46766498474194412</v>
          </cell>
          <cell r="T108">
            <v>0</v>
          </cell>
          <cell r="U108">
            <v>0</v>
          </cell>
          <cell r="V108">
            <v>0</v>
          </cell>
          <cell r="W108">
            <v>0.85345468525499213</v>
          </cell>
          <cell r="X108">
            <v>0.85511040629477308</v>
          </cell>
          <cell r="Y108">
            <v>0.84647988717345324</v>
          </cell>
          <cell r="Z108">
            <v>0.81180122013887868</v>
          </cell>
          <cell r="AA108">
            <v>0</v>
          </cell>
          <cell r="AB108">
            <v>0</v>
          </cell>
          <cell r="AC108">
            <v>1</v>
          </cell>
          <cell r="AD108">
            <v>0.85492621311757366</v>
          </cell>
          <cell r="AE108">
            <v>0</v>
          </cell>
          <cell r="AF108">
            <v>0</v>
          </cell>
          <cell r="AG108">
            <v>0.43736012427546728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D109">
            <v>0.11045284452114176</v>
          </cell>
          <cell r="E109">
            <v>0.11082443478110818</v>
          </cell>
          <cell r="F109">
            <v>0</v>
          </cell>
          <cell r="G109">
            <v>0</v>
          </cell>
          <cell r="H109">
            <v>0</v>
          </cell>
          <cell r="I109">
            <v>0.10879828186007846</v>
          </cell>
          <cell r="J109">
            <v>0.11044201479698711</v>
          </cell>
          <cell r="K109">
            <v>0.12764834124194138</v>
          </cell>
          <cell r="L109">
            <v>0</v>
          </cell>
          <cell r="M109">
            <v>0</v>
          </cell>
          <cell r="N109">
            <v>0.13398673499836319</v>
          </cell>
          <cell r="O109">
            <v>0.13702325049906672</v>
          </cell>
          <cell r="P109">
            <v>0</v>
          </cell>
          <cell r="Q109">
            <v>0.2161559078430848</v>
          </cell>
          <cell r="R109">
            <v>0.11391751364605232</v>
          </cell>
          <cell r="S109">
            <v>0.11391751364605235</v>
          </cell>
          <cell r="T109">
            <v>0</v>
          </cell>
          <cell r="U109">
            <v>0</v>
          </cell>
          <cell r="V109">
            <v>0</v>
          </cell>
          <cell r="W109">
            <v>0.1276511658972212</v>
          </cell>
          <cell r="X109">
            <v>0.12789881199346992</v>
          </cell>
          <cell r="Y109">
            <v>0.14329087070335367</v>
          </cell>
          <cell r="Z109">
            <v>0.15801884977479413</v>
          </cell>
          <cell r="AA109">
            <v>0</v>
          </cell>
          <cell r="AB109">
            <v>0</v>
          </cell>
          <cell r="AC109">
            <v>0</v>
          </cell>
          <cell r="AD109">
            <v>0.12787126223104431</v>
          </cell>
          <cell r="AE109">
            <v>0</v>
          </cell>
          <cell r="AF109">
            <v>0</v>
          </cell>
          <cell r="AG109">
            <v>0.14630953769074817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  <row r="110">
          <cell r="D110">
            <v>0.24324387396055613</v>
          </cell>
          <cell r="E110">
            <v>0.24383200194725727</v>
          </cell>
          <cell r="F110">
            <v>0</v>
          </cell>
          <cell r="G110">
            <v>0</v>
          </cell>
          <cell r="H110">
            <v>0</v>
          </cell>
          <cell r="I110">
            <v>0.23885644250637914</v>
          </cell>
          <cell r="J110">
            <v>0.23592211456026543</v>
          </cell>
          <cell r="K110">
            <v>0.24863016712059083</v>
          </cell>
          <cell r="L110">
            <v>0</v>
          </cell>
          <cell r="M110">
            <v>0</v>
          </cell>
          <cell r="N110">
            <v>0.2776606844951805</v>
          </cell>
          <cell r="O110">
            <v>0.26129044808092095</v>
          </cell>
          <cell r="P110">
            <v>0</v>
          </cell>
          <cell r="Q110">
            <v>0.10212176944698906</v>
          </cell>
          <cell r="R110">
            <v>0.23607124104739444</v>
          </cell>
          <cell r="S110">
            <v>0.23607124104739446</v>
          </cell>
          <cell r="T110">
            <v>0</v>
          </cell>
          <cell r="U110">
            <v>0</v>
          </cell>
          <cell r="V110">
            <v>0</v>
          </cell>
          <cell r="W110">
            <v>7.4743183321332807E-3</v>
          </cell>
          <cell r="X110">
            <v>7.3634664080405639E-3</v>
          </cell>
          <cell r="Y110">
            <v>2.7920478172309329E-3</v>
          </cell>
          <cell r="Z110">
            <v>1.4410637116702492E-2</v>
          </cell>
          <cell r="AA110">
            <v>0</v>
          </cell>
          <cell r="AB110">
            <v>0</v>
          </cell>
          <cell r="AC110">
            <v>0</v>
          </cell>
          <cell r="AD110">
            <v>7.4872055631363555E-3</v>
          </cell>
          <cell r="AE110">
            <v>0</v>
          </cell>
          <cell r="AF110">
            <v>0</v>
          </cell>
          <cell r="AG110">
            <v>0.2506309688145309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</row>
        <row r="111">
          <cell r="D111">
            <v>0.19286263790944624</v>
          </cell>
          <cell r="E111">
            <v>0.19037743494241274</v>
          </cell>
          <cell r="F111">
            <v>0</v>
          </cell>
          <cell r="G111">
            <v>0</v>
          </cell>
          <cell r="H111">
            <v>0</v>
          </cell>
          <cell r="I111">
            <v>0.15460647781336617</v>
          </cell>
          <cell r="J111">
            <v>0.15351564254890251</v>
          </cell>
          <cell r="K111">
            <v>0</v>
          </cell>
          <cell r="L111">
            <v>1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0.14978513621184977</v>
          </cell>
          <cell r="S111">
            <v>0.1497851362118498</v>
          </cell>
          <cell r="T111">
            <v>0</v>
          </cell>
          <cell r="U111">
            <v>0</v>
          </cell>
          <cell r="V111">
            <v>0</v>
          </cell>
          <cell r="W111">
            <v>8.9922490722670558E-5</v>
          </cell>
          <cell r="X111">
            <v>0</v>
          </cell>
          <cell r="Y111">
            <v>0</v>
          </cell>
          <cell r="Z111">
            <v>1.4927794125135954E-3</v>
          </cell>
          <cell r="AA111">
            <v>0</v>
          </cell>
          <cell r="AB111">
            <v>1</v>
          </cell>
          <cell r="AC111">
            <v>0</v>
          </cell>
          <cell r="AD111">
            <v>9.0077535217542146E-5</v>
          </cell>
          <cell r="AE111">
            <v>0</v>
          </cell>
          <cell r="AF111">
            <v>0</v>
          </cell>
          <cell r="AG111">
            <v>0.13023346786478648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D112">
            <v>2.4797892171547011E-2</v>
          </cell>
          <cell r="E112">
            <v>2.4881318318140101E-2</v>
          </cell>
          <cell r="F112">
            <v>0</v>
          </cell>
          <cell r="G112">
            <v>0</v>
          </cell>
          <cell r="H112">
            <v>0</v>
          </cell>
          <cell r="I112">
            <v>1.8370307167559399E-2</v>
          </cell>
          <cell r="J112">
            <v>1.8555718229397607E-2</v>
          </cell>
          <cell r="K112">
            <v>2.2072500004175166E-2</v>
          </cell>
          <cell r="L112">
            <v>0</v>
          </cell>
          <cell r="M112">
            <v>0</v>
          </cell>
          <cell r="N112">
            <v>3.3233293658852144E-2</v>
          </cell>
          <cell r="O112">
            <v>3.3986453375265631E-2</v>
          </cell>
          <cell r="P112">
            <v>0</v>
          </cell>
          <cell r="Q112">
            <v>4.9706370795110741E-2</v>
          </cell>
          <cell r="R112">
            <v>2.8255440241392569E-2</v>
          </cell>
          <cell r="S112">
            <v>2.8255440241392576E-2</v>
          </cell>
          <cell r="T112">
            <v>0</v>
          </cell>
          <cell r="U112">
            <v>0</v>
          </cell>
          <cell r="V112">
            <v>0</v>
          </cell>
          <cell r="W112">
            <v>9.6086742622934779E-3</v>
          </cell>
          <cell r="X112">
            <v>9.627315303716466E-3</v>
          </cell>
          <cell r="Y112">
            <v>7.4371943059619583E-3</v>
          </cell>
          <cell r="Z112">
            <v>1.4276513557111055E-2</v>
          </cell>
          <cell r="AA112">
            <v>0</v>
          </cell>
          <cell r="AB112">
            <v>0</v>
          </cell>
          <cell r="AC112">
            <v>0</v>
          </cell>
          <cell r="AD112">
            <v>9.62524155302809E-3</v>
          </cell>
          <cell r="AE112">
            <v>0</v>
          </cell>
          <cell r="AF112">
            <v>0</v>
          </cell>
          <cell r="AG112">
            <v>2.2998860306701622E-2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D113">
            <v>3.1901455023012736E-3</v>
          </cell>
          <cell r="E113">
            <v>3.2008779284481061E-3</v>
          </cell>
          <cell r="F113">
            <v>0</v>
          </cell>
          <cell r="G113">
            <v>0</v>
          </cell>
          <cell r="H113">
            <v>0</v>
          </cell>
          <cell r="I113">
            <v>9.9851874281460399E-4</v>
          </cell>
          <cell r="J113">
            <v>1.0487752813409426E-3</v>
          </cell>
          <cell r="K113">
            <v>2.9505138018238655E-4</v>
          </cell>
          <cell r="L113">
            <v>0</v>
          </cell>
          <cell r="M113">
            <v>0</v>
          </cell>
          <cell r="N113">
            <v>5.0642305783537966E-3</v>
          </cell>
          <cell r="O113">
            <v>5.1790002579828725E-3</v>
          </cell>
          <cell r="P113">
            <v>1</v>
          </cell>
          <cell r="Q113">
            <v>0</v>
          </cell>
          <cell r="R113">
            <v>4.3056841113668573E-3</v>
          </cell>
          <cell r="S113">
            <v>4.305684111366859E-3</v>
          </cell>
          <cell r="T113">
            <v>0</v>
          </cell>
          <cell r="U113">
            <v>0</v>
          </cell>
          <cell r="V113">
            <v>0</v>
          </cell>
          <cell r="W113">
            <v>1.7212337626372051E-3</v>
          </cell>
          <cell r="X113">
            <v>0</v>
          </cell>
          <cell r="Y113">
            <v>0</v>
          </cell>
          <cell r="Z113">
            <v>0</v>
          </cell>
          <cell r="AA113">
            <v>1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1.2467041047765562E-2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D117">
            <v>0</v>
          </cell>
          <cell r="E117">
            <v>0</v>
          </cell>
          <cell r="F117">
            <v>1</v>
          </cell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1</v>
          </cell>
          <cell r="U117">
            <v>1</v>
          </cell>
          <cell r="V117">
            <v>1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1</v>
          </cell>
          <cell r="AF117">
            <v>1</v>
          </cell>
          <cell r="AG117">
            <v>0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</row>
      </sheetData>
      <sheetData sheetId="9">
        <row r="71">
          <cell r="E71">
            <v>0.46146847756751341</v>
          </cell>
        </row>
      </sheetData>
      <sheetData sheetId="10"/>
      <sheetData sheetId="11"/>
      <sheetData sheetId="12">
        <row r="5">
          <cell r="BN5" t="str">
            <v>BN</v>
          </cell>
        </row>
        <row r="6">
          <cell r="BN6" t="str">
            <v>check</v>
          </cell>
        </row>
        <row r="8">
          <cell r="BN8" t="str">
            <v>AMI values</v>
          </cell>
        </row>
        <row r="21">
          <cell r="BN21" t="str">
            <v>ok</v>
          </cell>
        </row>
        <row r="27">
          <cell r="BN27" t="str">
            <v>ok</v>
          </cell>
        </row>
        <row r="28">
          <cell r="BN28" t="str">
            <v>ok</v>
          </cell>
        </row>
        <row r="36">
          <cell r="BN36" t="str">
            <v>ok</v>
          </cell>
        </row>
        <row r="42">
          <cell r="BN42" t="str">
            <v>ok</v>
          </cell>
        </row>
        <row r="43">
          <cell r="BN43" t="str">
            <v>ok</v>
          </cell>
        </row>
        <row r="51">
          <cell r="BN51" t="str">
            <v>ok</v>
          </cell>
        </row>
        <row r="57">
          <cell r="BN57" t="str">
            <v>ok</v>
          </cell>
        </row>
        <row r="58">
          <cell r="BN58" t="str">
            <v>ok</v>
          </cell>
        </row>
        <row r="64">
          <cell r="BN64" t="str">
            <v>ok</v>
          </cell>
        </row>
        <row r="66">
          <cell r="BN66">
            <v>0</v>
          </cell>
        </row>
        <row r="82">
          <cell r="BN82" t="str">
            <v>ok</v>
          </cell>
        </row>
        <row r="93">
          <cell r="BN93" t="str">
            <v>ok</v>
          </cell>
        </row>
        <row r="94">
          <cell r="BN94" t="str">
            <v>ok</v>
          </cell>
        </row>
        <row r="107">
          <cell r="BN107" t="str">
            <v>ok</v>
          </cell>
        </row>
        <row r="118">
          <cell r="BN118" t="str">
            <v>ok</v>
          </cell>
        </row>
        <row r="119">
          <cell r="BN119" t="str">
            <v>ok</v>
          </cell>
        </row>
        <row r="127">
          <cell r="BN127" t="str">
            <v>ok</v>
          </cell>
        </row>
        <row r="129">
          <cell r="BN129">
            <v>0</v>
          </cell>
        </row>
        <row r="134">
          <cell r="BN134" t="str">
            <v>ok</v>
          </cell>
        </row>
        <row r="141">
          <cell r="BN141" t="str">
            <v>ok</v>
          </cell>
        </row>
        <row r="143">
          <cell r="BN143" t="str">
            <v>ok</v>
          </cell>
        </row>
        <row r="146">
          <cell r="BN146">
            <v>-2985807</v>
          </cell>
        </row>
        <row r="160">
          <cell r="BN160" t="str">
            <v>ok</v>
          </cell>
        </row>
        <row r="162">
          <cell r="BN162" t="str">
            <v>ok</v>
          </cell>
        </row>
        <row r="175">
          <cell r="BN175" t="str">
            <v>ok</v>
          </cell>
        </row>
        <row r="177">
          <cell r="BN177">
            <v>0</v>
          </cell>
        </row>
        <row r="187">
          <cell r="BN187" t="str">
            <v>ok</v>
          </cell>
        </row>
        <row r="196">
          <cell r="BN196" t="str">
            <v>ok</v>
          </cell>
        </row>
        <row r="206">
          <cell r="BN206" t="str">
            <v>ok</v>
          </cell>
        </row>
        <row r="207">
          <cell r="BN207" t="str">
            <v>ok</v>
          </cell>
        </row>
        <row r="220">
          <cell r="BN220" t="str">
            <v>ok</v>
          </cell>
        </row>
        <row r="233">
          <cell r="BN233">
            <v>3938702</v>
          </cell>
        </row>
        <row r="237">
          <cell r="BN237" t="str">
            <v>ok</v>
          </cell>
        </row>
        <row r="242">
          <cell r="BN242">
            <v>1073263</v>
          </cell>
        </row>
        <row r="246">
          <cell r="BN246">
            <v>34126</v>
          </cell>
        </row>
        <row r="248">
          <cell r="BN248">
            <v>375486</v>
          </cell>
        </row>
        <row r="252">
          <cell r="BN252" t="str">
            <v>ok</v>
          </cell>
        </row>
        <row r="254">
          <cell r="BN254" t="str">
            <v>ok</v>
          </cell>
        </row>
        <row r="260">
          <cell r="BN260">
            <v>4324939</v>
          </cell>
        </row>
        <row r="262">
          <cell r="BN262" t="str">
            <v>ok</v>
          </cell>
        </row>
        <row r="264">
          <cell r="BN264" t="str">
            <v>ok</v>
          </cell>
        </row>
        <row r="266">
          <cell r="BN266">
            <v>0</v>
          </cell>
        </row>
        <row r="284">
          <cell r="BN284">
            <v>41648</v>
          </cell>
        </row>
        <row r="288">
          <cell r="BN288">
            <v>4286654</v>
          </cell>
        </row>
        <row r="289">
          <cell r="BN289" t="str">
            <v>ok</v>
          </cell>
        </row>
        <row r="300">
          <cell r="BN300" t="str">
            <v>ok</v>
          </cell>
        </row>
        <row r="309">
          <cell r="BN309" t="str">
            <v>ok</v>
          </cell>
        </row>
        <row r="312">
          <cell r="BN312" t="str">
            <v>ok</v>
          </cell>
        </row>
        <row r="322">
          <cell r="BN322" t="str">
            <v>ok</v>
          </cell>
        </row>
        <row r="324">
          <cell r="BN324" t="str">
            <v>ok</v>
          </cell>
        </row>
        <row r="326">
          <cell r="BN326" t="str">
            <v>ok</v>
          </cell>
        </row>
        <row r="330">
          <cell r="BN330">
            <v>0</v>
          </cell>
        </row>
        <row r="336">
          <cell r="BN336">
            <v>29775466</v>
          </cell>
        </row>
        <row r="338">
          <cell r="BN338" t="str">
            <v>ok</v>
          </cell>
        </row>
        <row r="349">
          <cell r="BN349" t="str">
            <v>ok</v>
          </cell>
        </row>
        <row r="358">
          <cell r="BN358" t="str">
            <v>ok</v>
          </cell>
        </row>
        <row r="368">
          <cell r="BN368" t="str">
            <v>ok</v>
          </cell>
        </row>
        <row r="369">
          <cell r="BN369" t="str">
            <v>ok</v>
          </cell>
        </row>
        <row r="382">
          <cell r="BN382" t="str">
            <v>ok</v>
          </cell>
        </row>
        <row r="395">
          <cell r="BN395">
            <v>59139674</v>
          </cell>
        </row>
        <row r="400">
          <cell r="BN400" t="str">
            <v>ok</v>
          </cell>
        </row>
        <row r="405">
          <cell r="BN405">
            <v>5366317</v>
          </cell>
        </row>
        <row r="409">
          <cell r="BN409">
            <v>238809</v>
          </cell>
        </row>
        <row r="411">
          <cell r="BN411">
            <v>11043696</v>
          </cell>
        </row>
        <row r="415">
          <cell r="BN415" t="str">
            <v>ok</v>
          </cell>
        </row>
        <row r="417">
          <cell r="BN417" t="str">
            <v>ok</v>
          </cell>
        </row>
        <row r="431">
          <cell r="BN431" t="str">
            <v>ok</v>
          </cell>
        </row>
        <row r="440">
          <cell r="BN440" t="str">
            <v>ok</v>
          </cell>
        </row>
        <row r="450">
          <cell r="BN450" t="str">
            <v>ok</v>
          </cell>
        </row>
        <row r="451">
          <cell r="BN451" t="str">
            <v>ok</v>
          </cell>
        </row>
        <row r="464">
          <cell r="BN464" t="str">
            <v>ok</v>
          </cell>
        </row>
        <row r="477">
          <cell r="BN477">
            <v>-9565253</v>
          </cell>
        </row>
        <row r="482">
          <cell r="BN482" t="str">
            <v>ok</v>
          </cell>
        </row>
        <row r="488">
          <cell r="BN488">
            <v>-3945328</v>
          </cell>
        </row>
        <row r="492">
          <cell r="BN492">
            <v>-104460</v>
          </cell>
        </row>
        <row r="494">
          <cell r="BN494">
            <v>-833891</v>
          </cell>
        </row>
        <row r="498">
          <cell r="BN498" t="str">
            <v>ok</v>
          </cell>
        </row>
        <row r="500">
          <cell r="BN500" t="str">
            <v>ok</v>
          </cell>
        </row>
        <row r="505">
          <cell r="BN505">
            <v>-16191606</v>
          </cell>
        </row>
        <row r="507">
          <cell r="BN507" t="str">
            <v>ok</v>
          </cell>
        </row>
        <row r="509">
          <cell r="BN509" t="str">
            <v>ok</v>
          </cell>
        </row>
        <row r="511">
          <cell r="BN511" t="str">
            <v>ok</v>
          </cell>
        </row>
        <row r="519">
          <cell r="BN519">
            <v>1031168</v>
          </cell>
        </row>
        <row r="523">
          <cell r="BN523">
            <v>52313730</v>
          </cell>
        </row>
        <row r="531">
          <cell r="BN531" t="str">
            <v>ok</v>
          </cell>
        </row>
        <row r="533">
          <cell r="BN533" t="str">
            <v>ok</v>
          </cell>
        </row>
        <row r="537">
          <cell r="BN537" t="str">
            <v>ok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157F34-1CFE-4CD2-BE9A-415A5C85D436}" name="Table1" displayName="Table1" ref="B1:N54" totalsRowShown="0" headerRowDxfId="14" dataDxfId="13">
  <tableColumns count="13">
    <tableColumn id="1" xr3:uid="{F1CE4EC6-B47C-4167-8B26-0629273ADFC4}" name="Costs" dataDxfId="12"/>
    <tableColumn id="13" xr3:uid="{8F3F7CAF-4ACD-4E48-B701-3A7926AFDB0B}" name="Description" dataDxfId="11"/>
    <tableColumn id="11" xr3:uid="{32A226DC-8496-4D13-8B53-0E16336C1CF3}" name="Acronym" dataDxfId="10"/>
    <tableColumn id="6" xr3:uid="{132E343D-BEB0-4678-B62E-BE4AB4AF943F}" name="Functionalization" dataDxfId="9"/>
    <tableColumn id="7" xr3:uid="{94FBBE0F-0752-4FB3-A0DE-A39CB3A84756}" name="Classification" dataDxfId="8"/>
    <tableColumn id="8" xr3:uid="{CC9FACED-AD83-4D81-83AA-B92804187D0F}" name="Allocation" dataDxfId="7"/>
    <tableColumn id="2" xr3:uid="{5FA3601C-6FB5-44DA-A36A-8E432FFD360A}" name="Residential Service _x000a_Sch 1-2" dataDxfId="6"/>
    <tableColumn id="3" xr3:uid="{A6E3BC4D-AAE5-41FE-894F-8FAEB9EEBAD2}" name="General Service _x000a_Sch 11-12" dataDxfId="5"/>
    <tableColumn id="4" xr3:uid="{C8397932-E4C3-4553-9B6E-BC2FEAB3C4E8}" name="Large Gen Service _x000a_Sch 21-22" dataDxfId="4"/>
    <tableColumn id="10" xr3:uid="{FA0E258B-A5E6-4E93-B246-327C7D8E542A}" name="Extra Large Gen Service _x000a_Sch 25" dataDxfId="3"/>
    <tableColumn id="9" xr3:uid="{3E837D99-E72D-4B6B-8B32-FB228639159F}" name="Pumping Service _x000a_Sch 31-32" dataDxfId="2"/>
    <tableColumn id="5" xr3:uid="{D92FFFD0-B465-40F3-A1A4-5F059469B0EA}" name="Street &amp; Area Lights _x000a_Sch 41-48" dataDxfId="1"/>
    <tableColumn id="12" xr3:uid="{63AD3368-3A1C-4EDA-8E38-75D92B54BF91}" name="TOTAL" dataDxfId="0">
      <calculatedColumnFormula>SUM(Table1[[#This Row],[Residential Service 
Sch 1-2]:[Street &amp; Area Lights 
Sch 41-48]])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0C52-8963-4963-8635-45B38C2A438B}">
  <dimension ref="A1:BF870"/>
  <sheetViews>
    <sheetView tabSelected="1" topLeftCell="AY1" workbookViewId="0">
      <selection activeCell="BM25" sqref="BM25"/>
    </sheetView>
  </sheetViews>
  <sheetFormatPr defaultColWidth="8.7109375" defaultRowHeight="15.75" outlineLevelRow="2"/>
  <cols>
    <col min="1" max="1" width="5.28515625" style="69" customWidth="1"/>
    <col min="2" max="2" width="29.5703125" style="17" customWidth="1"/>
    <col min="3" max="3" width="48.140625" style="17" customWidth="1"/>
    <col min="4" max="4" width="13.7109375" style="17" customWidth="1"/>
    <col min="5" max="5" width="18.85546875" style="17" customWidth="1"/>
    <col min="6" max="6" width="15.7109375" style="17" customWidth="1"/>
    <col min="7" max="7" width="17.28515625" style="17" customWidth="1"/>
    <col min="8" max="8" width="14.28515625" style="17" customWidth="1"/>
    <col min="9" max="9" width="14.5703125" style="17" customWidth="1"/>
    <col min="10" max="10" width="14.42578125" style="17" customWidth="1"/>
    <col min="11" max="11" width="13.85546875" style="17" customWidth="1"/>
    <col min="12" max="12" width="14.140625" style="17" customWidth="1"/>
    <col min="13" max="13" width="12.7109375" style="17" customWidth="1"/>
    <col min="14" max="14" width="13.7109375" style="17" customWidth="1"/>
    <col min="15" max="15" width="17.85546875" style="17" customWidth="1"/>
    <col min="16" max="16" width="13.42578125" style="17" customWidth="1"/>
    <col min="17" max="17" width="12.5703125" style="17" customWidth="1"/>
    <col min="18" max="18" width="14" style="17" customWidth="1"/>
    <col min="19" max="19" width="15" style="17" customWidth="1"/>
    <col min="20" max="20" width="13.42578125" style="17" customWidth="1"/>
    <col min="21" max="21" width="14.7109375" style="17" customWidth="1"/>
    <col min="22" max="22" width="12.140625" style="17" customWidth="1"/>
    <col min="23" max="23" width="13.7109375" style="17" customWidth="1"/>
    <col min="24" max="24" width="15.85546875" style="17" customWidth="1"/>
    <col min="25" max="25" width="14.28515625" style="17" customWidth="1"/>
    <col min="26" max="26" width="14.42578125" style="17" customWidth="1"/>
    <col min="27" max="27" width="14" style="17" customWidth="1"/>
    <col min="28" max="28" width="14.140625" style="17" customWidth="1"/>
    <col min="29" max="29" width="22" style="17" customWidth="1"/>
    <col min="30" max="30" width="15.7109375" style="17" customWidth="1"/>
    <col min="31" max="31" width="17.5703125" style="17" customWidth="1"/>
    <col min="32" max="32" width="17.28515625" style="17" customWidth="1"/>
    <col min="33" max="33" width="16.140625" style="17" customWidth="1"/>
    <col min="34" max="34" width="13.140625" style="17" customWidth="1"/>
    <col min="35" max="35" width="14.5703125" style="17" customWidth="1"/>
    <col min="36" max="36" width="14.42578125" style="17" customWidth="1"/>
    <col min="37" max="38" width="14.140625" style="17" customWidth="1"/>
    <col min="39" max="39" width="12.5703125" style="17" customWidth="1"/>
    <col min="40" max="40" width="14" style="17" customWidth="1"/>
    <col min="41" max="41" width="14.42578125" style="17" customWidth="1"/>
    <col min="42" max="42" width="16.42578125" style="17" customWidth="1"/>
    <col min="43" max="43" width="17.5703125" style="17" customWidth="1"/>
    <col min="44" max="44" width="16.140625" style="17" customWidth="1"/>
    <col min="45" max="45" width="16.28515625" style="17" customWidth="1"/>
    <col min="46" max="46" width="16.140625" style="17" customWidth="1"/>
    <col min="47" max="47" width="14.140625" style="17" customWidth="1"/>
    <col min="48" max="48" width="16.85546875" style="17" customWidth="1"/>
    <col min="49" max="49" width="13.42578125" style="17" customWidth="1"/>
    <col min="50" max="50" width="18.140625" style="17" customWidth="1"/>
    <col min="51" max="51" width="15.28515625" style="17" customWidth="1"/>
    <col min="52" max="52" width="14.140625" style="17" customWidth="1"/>
    <col min="53" max="53" width="15.140625" style="17" customWidth="1"/>
    <col min="54" max="54" width="22.140625" style="17" customWidth="1"/>
    <col min="55" max="55" width="19.7109375" style="17" bestFit="1" customWidth="1"/>
    <col min="56" max="56" width="18" style="17" customWidth="1"/>
    <col min="57" max="57" width="16.5703125" style="17" customWidth="1"/>
    <col min="58" max="58" width="17" style="17" customWidth="1"/>
    <col min="59" max="16384" width="8.7109375" style="17"/>
  </cols>
  <sheetData>
    <row r="1" spans="1:58" s="1" customFormat="1">
      <c r="A1" s="1" t="s">
        <v>0</v>
      </c>
      <c r="B1" s="1" t="s">
        <v>1</v>
      </c>
      <c r="E1" s="1" t="s">
        <v>2</v>
      </c>
      <c r="AC1" s="1" t="s">
        <v>3</v>
      </c>
      <c r="BB1" s="1" t="s">
        <v>4</v>
      </c>
      <c r="BC1" s="1" t="s">
        <v>5</v>
      </c>
      <c r="BD1" s="1" t="s">
        <v>6</v>
      </c>
      <c r="BE1" s="1" t="s">
        <v>7</v>
      </c>
      <c r="BF1" s="1" t="s">
        <v>8</v>
      </c>
    </row>
    <row r="2" spans="1:58" s="9" customFormat="1" ht="47.25">
      <c r="A2" s="2" t="s">
        <v>9</v>
      </c>
      <c r="B2" s="3"/>
      <c r="C2" s="4"/>
      <c r="D2" s="5" t="s">
        <v>10</v>
      </c>
      <c r="E2" s="6" t="s">
        <v>11</v>
      </c>
      <c r="F2" s="7" t="s">
        <v>531</v>
      </c>
      <c r="G2" s="7" t="s">
        <v>532</v>
      </c>
      <c r="H2" s="7" t="s">
        <v>533</v>
      </c>
      <c r="I2" s="7" t="s">
        <v>534</v>
      </c>
      <c r="J2" s="7" t="s">
        <v>535</v>
      </c>
      <c r="K2" s="7" t="s">
        <v>536</v>
      </c>
      <c r="L2" s="7" t="s">
        <v>537</v>
      </c>
      <c r="M2" s="7" t="s">
        <v>538</v>
      </c>
      <c r="N2" s="7" t="s">
        <v>539</v>
      </c>
      <c r="O2" s="7" t="s">
        <v>540</v>
      </c>
      <c r="P2" s="7" t="s">
        <v>541</v>
      </c>
      <c r="Q2" s="7" t="s">
        <v>542</v>
      </c>
      <c r="R2" s="7" t="s">
        <v>543</v>
      </c>
      <c r="S2" s="7" t="s">
        <v>544</v>
      </c>
      <c r="T2" s="7" t="s">
        <v>545</v>
      </c>
      <c r="U2" s="7" t="s">
        <v>546</v>
      </c>
      <c r="V2" s="7" t="s">
        <v>547</v>
      </c>
      <c r="W2" s="7" t="s">
        <v>548</v>
      </c>
      <c r="X2" s="7" t="s">
        <v>549</v>
      </c>
      <c r="Y2" s="7" t="s">
        <v>550</v>
      </c>
      <c r="Z2" s="7" t="s">
        <v>551</v>
      </c>
      <c r="AA2" s="7" t="s">
        <v>552</v>
      </c>
      <c r="AB2" s="7" t="s">
        <v>553</v>
      </c>
      <c r="AC2" s="6" t="s">
        <v>12</v>
      </c>
      <c r="AD2" s="7" t="s">
        <v>554</v>
      </c>
      <c r="AE2" s="7" t="s">
        <v>555</v>
      </c>
      <c r="AF2" s="7" t="s">
        <v>556</v>
      </c>
      <c r="AG2" s="7" t="s">
        <v>557</v>
      </c>
      <c r="AH2" s="7" t="s">
        <v>558</v>
      </c>
      <c r="AI2" s="7" t="s">
        <v>559</v>
      </c>
      <c r="AJ2" s="7" t="s">
        <v>560</v>
      </c>
      <c r="AK2" s="7" t="s">
        <v>561</v>
      </c>
      <c r="AL2" s="7" t="s">
        <v>562</v>
      </c>
      <c r="AM2" s="7" t="s">
        <v>563</v>
      </c>
      <c r="AN2" s="7" t="s">
        <v>564</v>
      </c>
      <c r="AO2" s="7" t="s">
        <v>565</v>
      </c>
      <c r="AP2" s="7" t="s">
        <v>566</v>
      </c>
      <c r="AQ2" s="7" t="s">
        <v>567</v>
      </c>
      <c r="AR2" s="7" t="s">
        <v>568</v>
      </c>
      <c r="AS2" s="7" t="s">
        <v>569</v>
      </c>
      <c r="AT2" s="7" t="s">
        <v>570</v>
      </c>
      <c r="AU2" s="7" t="s">
        <v>571</v>
      </c>
      <c r="AV2" s="7" t="s">
        <v>572</v>
      </c>
      <c r="AW2" s="7" t="s">
        <v>573</v>
      </c>
      <c r="AX2" s="7" t="s">
        <v>574</v>
      </c>
      <c r="AY2" s="7" t="s">
        <v>575</v>
      </c>
      <c r="AZ2" s="7" t="s">
        <v>576</v>
      </c>
      <c r="BA2" s="7" t="s">
        <v>13</v>
      </c>
      <c r="BB2" s="6" t="s">
        <v>14</v>
      </c>
      <c r="BC2" s="8" t="s">
        <v>15</v>
      </c>
      <c r="BD2" s="8" t="s">
        <v>16</v>
      </c>
      <c r="BE2" s="6" t="s">
        <v>17</v>
      </c>
      <c r="BF2" s="6" t="s">
        <v>18</v>
      </c>
    </row>
    <row r="3" spans="1:58" s="9" customFormat="1" ht="30.75" customHeight="1">
      <c r="A3" s="10">
        <v>1</v>
      </c>
      <c r="B3" s="180" t="s">
        <v>19</v>
      </c>
      <c r="C3" s="180"/>
      <c r="D3" s="180"/>
      <c r="E3" s="11" t="s">
        <v>577</v>
      </c>
      <c r="F3" s="11" t="s">
        <v>578</v>
      </c>
      <c r="G3" s="11" t="s">
        <v>579</v>
      </c>
      <c r="H3" s="11" t="s">
        <v>580</v>
      </c>
      <c r="I3" s="11" t="s">
        <v>581</v>
      </c>
      <c r="J3" s="11" t="s">
        <v>582</v>
      </c>
      <c r="K3" s="11" t="s">
        <v>583</v>
      </c>
      <c r="L3" s="11" t="s">
        <v>584</v>
      </c>
      <c r="M3" s="11" t="s">
        <v>585</v>
      </c>
      <c r="N3" s="11" t="s">
        <v>586</v>
      </c>
      <c r="O3" s="11" t="s">
        <v>587</v>
      </c>
      <c r="P3" s="11" t="s">
        <v>588</v>
      </c>
      <c r="Q3" s="11" t="s">
        <v>589</v>
      </c>
      <c r="R3" s="11" t="s">
        <v>590</v>
      </c>
      <c r="S3" s="11" t="s">
        <v>591</v>
      </c>
      <c r="T3" s="11" t="s">
        <v>592</v>
      </c>
      <c r="U3" s="11" t="s">
        <v>593</v>
      </c>
      <c r="V3" s="11" t="s">
        <v>594</v>
      </c>
      <c r="W3" s="11" t="s">
        <v>595</v>
      </c>
      <c r="X3" s="11" t="s">
        <v>596</v>
      </c>
      <c r="Y3" s="11" t="s">
        <v>597</v>
      </c>
      <c r="Z3" s="11" t="s">
        <v>598</v>
      </c>
      <c r="AA3" s="11" t="s">
        <v>599</v>
      </c>
      <c r="AB3" s="11" t="s">
        <v>600</v>
      </c>
      <c r="AC3" s="12" t="s">
        <v>20</v>
      </c>
      <c r="AD3" s="11" t="s">
        <v>601</v>
      </c>
      <c r="AE3" s="11" t="s">
        <v>602</v>
      </c>
      <c r="AF3" s="11" t="s">
        <v>603</v>
      </c>
      <c r="AG3" s="11" t="s">
        <v>604</v>
      </c>
      <c r="AH3" s="11" t="s">
        <v>605</v>
      </c>
      <c r="AI3" s="11" t="s">
        <v>606</v>
      </c>
      <c r="AJ3" s="11" t="s">
        <v>607</v>
      </c>
      <c r="AK3" s="11" t="s">
        <v>608</v>
      </c>
      <c r="AL3" s="11" t="s">
        <v>609</v>
      </c>
      <c r="AM3" s="11" t="s">
        <v>610</v>
      </c>
      <c r="AN3" s="11" t="s">
        <v>611</v>
      </c>
      <c r="AO3" s="11" t="s">
        <v>612</v>
      </c>
      <c r="AP3" s="11" t="s">
        <v>613</v>
      </c>
      <c r="AQ3" s="11" t="s">
        <v>614</v>
      </c>
      <c r="AR3" s="11" t="s">
        <v>615</v>
      </c>
      <c r="AS3" s="11" t="s">
        <v>616</v>
      </c>
      <c r="AT3" s="11" t="s">
        <v>617</v>
      </c>
      <c r="AU3" s="11" t="s">
        <v>618</v>
      </c>
      <c r="AV3" s="11" t="s">
        <v>619</v>
      </c>
      <c r="AW3" s="11" t="s">
        <v>620</v>
      </c>
      <c r="AX3" s="11" t="s">
        <v>621</v>
      </c>
      <c r="AY3" s="11" t="s">
        <v>622</v>
      </c>
      <c r="AZ3" s="11" t="s">
        <v>623</v>
      </c>
      <c r="BA3" s="11"/>
      <c r="BB3" s="12" t="s">
        <v>21</v>
      </c>
      <c r="BC3" s="13" t="s">
        <v>22</v>
      </c>
      <c r="BD3" s="13" t="s">
        <v>23</v>
      </c>
      <c r="BE3" s="12" t="s">
        <v>24</v>
      </c>
      <c r="BF3" s="13" t="s">
        <v>25</v>
      </c>
    </row>
    <row r="4" spans="1:58" outlineLevel="1">
      <c r="A4" s="10">
        <v>2</v>
      </c>
      <c r="B4" s="181" t="s">
        <v>26</v>
      </c>
      <c r="C4" s="14" t="s">
        <v>27</v>
      </c>
      <c r="D4" s="15">
        <v>440</v>
      </c>
      <c r="E4" s="16">
        <v>249947404</v>
      </c>
      <c r="F4" s="16">
        <v>0</v>
      </c>
      <c r="G4" s="16">
        <v>0</v>
      </c>
      <c r="H4" s="16">
        <v>0</v>
      </c>
      <c r="I4" s="16">
        <v>0</v>
      </c>
      <c r="J4" s="16">
        <v>-8376561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-3313360</v>
      </c>
      <c r="T4" s="16">
        <v>-21727944</v>
      </c>
      <c r="U4" s="16">
        <v>0</v>
      </c>
      <c r="V4" s="16">
        <v>0</v>
      </c>
      <c r="W4" s="16">
        <v>0</v>
      </c>
      <c r="X4" s="16">
        <v>1739675</v>
      </c>
      <c r="Y4" s="16">
        <v>0</v>
      </c>
      <c r="Z4" s="16">
        <v>0</v>
      </c>
      <c r="AA4" s="16">
        <v>0</v>
      </c>
      <c r="AB4" s="16">
        <v>0</v>
      </c>
      <c r="AC4" s="16">
        <f>SUM(F4:AB4)</f>
        <v>-31678190</v>
      </c>
      <c r="AD4" s="16">
        <v>0</v>
      </c>
      <c r="AE4" s="16">
        <v>0</v>
      </c>
      <c r="AF4" s="16">
        <v>14284825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0</v>
      </c>
      <c r="AP4" s="16">
        <v>0</v>
      </c>
      <c r="AQ4" s="16">
        <v>0</v>
      </c>
      <c r="AR4" s="16">
        <v>0</v>
      </c>
      <c r="AS4" s="16">
        <v>0</v>
      </c>
      <c r="AT4" s="16">
        <v>0</v>
      </c>
      <c r="AU4" s="16">
        <v>0</v>
      </c>
      <c r="AV4" s="16">
        <v>0</v>
      </c>
      <c r="AW4" s="16">
        <v>0</v>
      </c>
      <c r="AX4" s="16">
        <v>0</v>
      </c>
      <c r="AY4" s="16">
        <v>0</v>
      </c>
      <c r="AZ4" s="16">
        <v>0</v>
      </c>
      <c r="BA4" s="16">
        <v>-39</v>
      </c>
      <c r="BB4" s="16">
        <f t="shared" ref="BB4:BB9" si="0">SUM(AD4:BA4)</f>
        <v>14284786</v>
      </c>
      <c r="BC4" s="16">
        <f t="shared" ref="BC4:BC9" si="1">AC4+BB4</f>
        <v>-17393404</v>
      </c>
      <c r="BD4" s="16">
        <f t="shared" ref="BD4:BD9" si="2">E4+BC4</f>
        <v>232554000</v>
      </c>
      <c r="BE4" s="16">
        <v>19321000</v>
      </c>
      <c r="BF4" s="16">
        <f>BD4+BE4</f>
        <v>251875000</v>
      </c>
    </row>
    <row r="5" spans="1:58" outlineLevel="1">
      <c r="A5" s="10">
        <v>3</v>
      </c>
      <c r="B5" s="182"/>
      <c r="C5" s="18" t="s">
        <v>28</v>
      </c>
      <c r="D5" s="19">
        <v>442</v>
      </c>
      <c r="E5" s="16">
        <v>291823877</v>
      </c>
      <c r="F5" s="16">
        <v>0</v>
      </c>
      <c r="G5" s="16">
        <v>0</v>
      </c>
      <c r="H5" s="16">
        <v>0</v>
      </c>
      <c r="I5" s="16">
        <v>0</v>
      </c>
      <c r="J5" s="16">
        <v>-10282810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-521992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f t="shared" ref="AC5:AC68" si="3">SUM(F5:AB5)</f>
        <v>-10804802</v>
      </c>
      <c r="AD5" s="16">
        <v>0</v>
      </c>
      <c r="AE5" s="16">
        <v>0</v>
      </c>
      <c r="AF5" s="16">
        <v>11520255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6">
        <v>0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6">
        <v>0</v>
      </c>
      <c r="AY5" s="16">
        <v>0</v>
      </c>
      <c r="AZ5" s="16">
        <v>0</v>
      </c>
      <c r="BA5" s="16">
        <v>-330</v>
      </c>
      <c r="BB5" s="16">
        <f t="shared" si="0"/>
        <v>11519925</v>
      </c>
      <c r="BC5" s="16">
        <f t="shared" si="1"/>
        <v>715123</v>
      </c>
      <c r="BD5" s="16">
        <f t="shared" si="2"/>
        <v>292539000</v>
      </c>
      <c r="BE5" s="16">
        <v>24314000</v>
      </c>
      <c r="BF5" s="16">
        <f t="shared" ref="BF5:BF68" si="4">BD5+BE5</f>
        <v>316853000</v>
      </c>
    </row>
    <row r="6" spans="1:58" outlineLevel="1">
      <c r="A6" s="10">
        <v>4</v>
      </c>
      <c r="B6" s="182"/>
      <c r="C6" s="18" t="s">
        <v>29</v>
      </c>
      <c r="D6" s="19">
        <v>444</v>
      </c>
      <c r="E6" s="16">
        <v>4777963</v>
      </c>
      <c r="F6" s="16">
        <v>0</v>
      </c>
      <c r="G6" s="16">
        <v>0</v>
      </c>
      <c r="H6" s="16">
        <v>0</v>
      </c>
      <c r="I6" s="16">
        <v>0</v>
      </c>
      <c r="J6" s="16">
        <v>-211865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f t="shared" si="3"/>
        <v>-211865</v>
      </c>
      <c r="AD6" s="16">
        <v>0</v>
      </c>
      <c r="AE6" s="16">
        <v>0</v>
      </c>
      <c r="AF6" s="16">
        <v>2062464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0</v>
      </c>
      <c r="BA6" s="16">
        <v>438</v>
      </c>
      <c r="BB6" s="16">
        <f t="shared" si="0"/>
        <v>2062902</v>
      </c>
      <c r="BC6" s="16">
        <f t="shared" si="1"/>
        <v>1851037</v>
      </c>
      <c r="BD6" s="16">
        <f t="shared" si="2"/>
        <v>6629000</v>
      </c>
      <c r="BE6" s="16">
        <v>550000</v>
      </c>
      <c r="BF6" s="16">
        <f t="shared" si="4"/>
        <v>7179000</v>
      </c>
    </row>
    <row r="7" spans="1:58" outlineLevel="1">
      <c r="A7" s="10">
        <v>5</v>
      </c>
      <c r="B7" s="182"/>
      <c r="C7" s="18" t="s">
        <v>30</v>
      </c>
      <c r="D7" s="20">
        <v>445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f t="shared" si="3"/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f t="shared" si="0"/>
        <v>0</v>
      </c>
      <c r="BC7" s="16">
        <f t="shared" si="1"/>
        <v>0</v>
      </c>
      <c r="BD7" s="16">
        <f t="shared" si="2"/>
        <v>0</v>
      </c>
      <c r="BE7" s="16"/>
      <c r="BF7" s="16">
        <f t="shared" si="4"/>
        <v>0</v>
      </c>
    </row>
    <row r="8" spans="1:58" outlineLevel="1">
      <c r="A8" s="10">
        <v>6</v>
      </c>
      <c r="B8" s="182"/>
      <c r="C8" s="18" t="s">
        <v>31</v>
      </c>
      <c r="D8" s="20">
        <v>446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f t="shared" si="3"/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f t="shared" si="0"/>
        <v>0</v>
      </c>
      <c r="BC8" s="16">
        <f t="shared" si="1"/>
        <v>0</v>
      </c>
      <c r="BD8" s="16">
        <f t="shared" si="2"/>
        <v>0</v>
      </c>
      <c r="BE8" s="16"/>
      <c r="BF8" s="16">
        <f t="shared" si="4"/>
        <v>0</v>
      </c>
    </row>
    <row r="9" spans="1:58" outlineLevel="1">
      <c r="A9" s="10">
        <v>7</v>
      </c>
      <c r="B9" s="182"/>
      <c r="C9" s="18" t="s">
        <v>32</v>
      </c>
      <c r="D9" s="20">
        <v>448</v>
      </c>
      <c r="E9" s="16">
        <v>1227642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f t="shared" si="3"/>
        <v>0</v>
      </c>
      <c r="AD9" s="16">
        <v>0</v>
      </c>
      <c r="AE9" s="16">
        <v>0</v>
      </c>
      <c r="AF9" s="16">
        <v>-1227642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f t="shared" si="0"/>
        <v>-1227642</v>
      </c>
      <c r="BC9" s="16">
        <f t="shared" si="1"/>
        <v>-1227642</v>
      </c>
      <c r="BD9" s="16">
        <f t="shared" si="2"/>
        <v>0</v>
      </c>
      <c r="BE9" s="16"/>
      <c r="BF9" s="16">
        <f t="shared" si="4"/>
        <v>0</v>
      </c>
    </row>
    <row r="10" spans="1:58">
      <c r="A10" s="10">
        <v>8</v>
      </c>
      <c r="B10" s="182"/>
      <c r="C10" s="184" t="s">
        <v>33</v>
      </c>
      <c r="D10" s="185"/>
      <c r="E10" s="21">
        <f>SUM(E4:E9)</f>
        <v>547776886</v>
      </c>
      <c r="F10" s="22">
        <f t="shared" ref="F10:BF10" si="5">SUM(F4:F9)</f>
        <v>0</v>
      </c>
      <c r="G10" s="22">
        <f t="shared" si="5"/>
        <v>0</v>
      </c>
      <c r="H10" s="22">
        <f t="shared" si="5"/>
        <v>0</v>
      </c>
      <c r="I10" s="22">
        <f t="shared" si="5"/>
        <v>0</v>
      </c>
      <c r="J10" s="22">
        <f t="shared" si="5"/>
        <v>-18871236</v>
      </c>
      <c r="K10" s="22">
        <f t="shared" si="5"/>
        <v>0</v>
      </c>
      <c r="L10" s="22">
        <f t="shared" si="5"/>
        <v>0</v>
      </c>
      <c r="M10" s="22">
        <f t="shared" si="5"/>
        <v>0</v>
      </c>
      <c r="N10" s="22">
        <f t="shared" si="5"/>
        <v>0</v>
      </c>
      <c r="O10" s="22">
        <f t="shared" si="5"/>
        <v>0</v>
      </c>
      <c r="P10" s="22">
        <f t="shared" si="5"/>
        <v>0</v>
      </c>
      <c r="Q10" s="22">
        <f t="shared" si="5"/>
        <v>0</v>
      </c>
      <c r="R10" s="22">
        <f t="shared" si="5"/>
        <v>0</v>
      </c>
      <c r="S10" s="22">
        <f t="shared" si="5"/>
        <v>-3835352</v>
      </c>
      <c r="T10" s="22">
        <f t="shared" si="5"/>
        <v>-21727944</v>
      </c>
      <c r="U10" s="22">
        <f t="shared" si="5"/>
        <v>0</v>
      </c>
      <c r="V10" s="22">
        <f t="shared" si="5"/>
        <v>0</v>
      </c>
      <c r="W10" s="22">
        <f t="shared" si="5"/>
        <v>0</v>
      </c>
      <c r="X10" s="22">
        <f t="shared" si="5"/>
        <v>1739675</v>
      </c>
      <c r="Y10" s="22">
        <f t="shared" si="5"/>
        <v>0</v>
      </c>
      <c r="Z10" s="22">
        <f t="shared" si="5"/>
        <v>0</v>
      </c>
      <c r="AA10" s="22">
        <f t="shared" si="5"/>
        <v>0</v>
      </c>
      <c r="AB10" s="22">
        <f t="shared" si="5"/>
        <v>0</v>
      </c>
      <c r="AC10" s="22">
        <f t="shared" si="5"/>
        <v>-42694857</v>
      </c>
      <c r="AD10" s="22">
        <f t="shared" si="5"/>
        <v>0</v>
      </c>
      <c r="AE10" s="22">
        <f t="shared" si="5"/>
        <v>0</v>
      </c>
      <c r="AF10" s="22">
        <f t="shared" si="5"/>
        <v>26639902</v>
      </c>
      <c r="AG10" s="22">
        <f t="shared" si="5"/>
        <v>0</v>
      </c>
      <c r="AH10" s="22">
        <f t="shared" si="5"/>
        <v>0</v>
      </c>
      <c r="AI10" s="22">
        <f t="shared" si="5"/>
        <v>0</v>
      </c>
      <c r="AJ10" s="22">
        <f t="shared" si="5"/>
        <v>0</v>
      </c>
      <c r="AK10" s="22">
        <f t="shared" si="5"/>
        <v>0</v>
      </c>
      <c r="AL10" s="22">
        <f t="shared" si="5"/>
        <v>0</v>
      </c>
      <c r="AM10" s="22">
        <f t="shared" si="5"/>
        <v>0</v>
      </c>
      <c r="AN10" s="22">
        <f t="shared" si="5"/>
        <v>0</v>
      </c>
      <c r="AO10" s="22">
        <f t="shared" si="5"/>
        <v>0</v>
      </c>
      <c r="AP10" s="22">
        <f t="shared" si="5"/>
        <v>0</v>
      </c>
      <c r="AQ10" s="22">
        <f t="shared" si="5"/>
        <v>0</v>
      </c>
      <c r="AR10" s="22">
        <f t="shared" si="5"/>
        <v>0</v>
      </c>
      <c r="AS10" s="22">
        <f t="shared" si="5"/>
        <v>0</v>
      </c>
      <c r="AT10" s="22">
        <f t="shared" si="5"/>
        <v>0</v>
      </c>
      <c r="AU10" s="22">
        <f t="shared" si="5"/>
        <v>0</v>
      </c>
      <c r="AV10" s="22">
        <f t="shared" si="5"/>
        <v>0</v>
      </c>
      <c r="AW10" s="22">
        <f t="shared" si="5"/>
        <v>0</v>
      </c>
      <c r="AX10" s="22">
        <f t="shared" si="5"/>
        <v>0</v>
      </c>
      <c r="AY10" s="22">
        <f t="shared" si="5"/>
        <v>0</v>
      </c>
      <c r="AZ10" s="22">
        <f t="shared" si="5"/>
        <v>0</v>
      </c>
      <c r="BA10" s="22">
        <f t="shared" si="5"/>
        <v>69</v>
      </c>
      <c r="BB10" s="22">
        <f t="shared" si="5"/>
        <v>26639971</v>
      </c>
      <c r="BC10" s="22">
        <f t="shared" si="5"/>
        <v>-16054886</v>
      </c>
      <c r="BD10" s="22">
        <f t="shared" si="5"/>
        <v>531722000</v>
      </c>
      <c r="BE10" s="22">
        <f t="shared" si="5"/>
        <v>44185000</v>
      </c>
      <c r="BF10" s="22">
        <f t="shared" si="5"/>
        <v>575907000</v>
      </c>
    </row>
    <row r="11" spans="1:58" outlineLevel="1">
      <c r="A11" s="10">
        <v>9</v>
      </c>
      <c r="B11" s="182"/>
      <c r="C11" s="23" t="s">
        <v>34</v>
      </c>
      <c r="D11" s="20">
        <v>447</v>
      </c>
      <c r="E11" s="16">
        <v>53429830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-17144000</v>
      </c>
      <c r="AB11" s="16">
        <v>0</v>
      </c>
      <c r="AC11" s="16">
        <f t="shared" si="3"/>
        <v>-17144000</v>
      </c>
      <c r="AD11" s="16">
        <v>17183000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170</v>
      </c>
      <c r="BB11" s="16">
        <f t="shared" ref="BB11:BB74" si="6">SUM(AD11:BA11)</f>
        <v>17183170</v>
      </c>
      <c r="BC11" s="16">
        <f t="shared" ref="BC11:BC74" si="7">AC11+BB11</f>
        <v>39170</v>
      </c>
      <c r="BD11" s="16">
        <f t="shared" ref="BD11:BD74" si="8">E11+BC11</f>
        <v>53469000</v>
      </c>
      <c r="BE11" s="16"/>
      <c r="BF11" s="16">
        <f t="shared" si="4"/>
        <v>53469000</v>
      </c>
    </row>
    <row r="12" spans="1:58">
      <c r="A12" s="10">
        <v>10</v>
      </c>
      <c r="B12" s="182"/>
      <c r="C12" s="186" t="s">
        <v>35</v>
      </c>
      <c r="D12" s="187"/>
      <c r="E12" s="22">
        <f>E10+E11</f>
        <v>601206716</v>
      </c>
      <c r="F12" s="22">
        <f t="shared" ref="F12:AB12" si="9">F10+F11</f>
        <v>0</v>
      </c>
      <c r="G12" s="22">
        <f t="shared" si="9"/>
        <v>0</v>
      </c>
      <c r="H12" s="22">
        <f t="shared" si="9"/>
        <v>0</v>
      </c>
      <c r="I12" s="22">
        <f t="shared" si="9"/>
        <v>0</v>
      </c>
      <c r="J12" s="22">
        <f t="shared" si="9"/>
        <v>-18871236</v>
      </c>
      <c r="K12" s="22">
        <f t="shared" si="9"/>
        <v>0</v>
      </c>
      <c r="L12" s="22">
        <f t="shared" si="9"/>
        <v>0</v>
      </c>
      <c r="M12" s="22">
        <f t="shared" si="9"/>
        <v>0</v>
      </c>
      <c r="N12" s="22">
        <f t="shared" si="9"/>
        <v>0</v>
      </c>
      <c r="O12" s="22">
        <f t="shared" si="9"/>
        <v>0</v>
      </c>
      <c r="P12" s="22">
        <f t="shared" si="9"/>
        <v>0</v>
      </c>
      <c r="Q12" s="22">
        <f t="shared" si="9"/>
        <v>0</v>
      </c>
      <c r="R12" s="22">
        <f t="shared" si="9"/>
        <v>0</v>
      </c>
      <c r="S12" s="22">
        <f t="shared" si="9"/>
        <v>-3835352</v>
      </c>
      <c r="T12" s="22">
        <f t="shared" si="9"/>
        <v>-21727944</v>
      </c>
      <c r="U12" s="22">
        <f t="shared" si="9"/>
        <v>0</v>
      </c>
      <c r="V12" s="22">
        <f t="shared" si="9"/>
        <v>0</v>
      </c>
      <c r="W12" s="22">
        <f t="shared" si="9"/>
        <v>0</v>
      </c>
      <c r="X12" s="22">
        <f t="shared" si="9"/>
        <v>1739675</v>
      </c>
      <c r="Y12" s="22">
        <f t="shared" si="9"/>
        <v>0</v>
      </c>
      <c r="Z12" s="22">
        <f t="shared" si="9"/>
        <v>0</v>
      </c>
      <c r="AA12" s="22">
        <f t="shared" si="9"/>
        <v>-17144000</v>
      </c>
      <c r="AB12" s="22">
        <f t="shared" si="9"/>
        <v>0</v>
      </c>
      <c r="AC12" s="22">
        <f t="shared" si="3"/>
        <v>-59838857</v>
      </c>
      <c r="AD12" s="22">
        <f t="shared" ref="AD12:BA12" si="10">AD10+AD11</f>
        <v>17183000</v>
      </c>
      <c r="AE12" s="22">
        <f t="shared" si="10"/>
        <v>0</v>
      </c>
      <c r="AF12" s="22">
        <f t="shared" si="10"/>
        <v>26639902</v>
      </c>
      <c r="AG12" s="22">
        <f t="shared" si="10"/>
        <v>0</v>
      </c>
      <c r="AH12" s="22">
        <f t="shared" si="10"/>
        <v>0</v>
      </c>
      <c r="AI12" s="22">
        <f t="shared" si="10"/>
        <v>0</v>
      </c>
      <c r="AJ12" s="22">
        <f t="shared" si="10"/>
        <v>0</v>
      </c>
      <c r="AK12" s="22">
        <f t="shared" si="10"/>
        <v>0</v>
      </c>
      <c r="AL12" s="22">
        <f t="shared" si="10"/>
        <v>0</v>
      </c>
      <c r="AM12" s="22">
        <f t="shared" si="10"/>
        <v>0</v>
      </c>
      <c r="AN12" s="22">
        <f t="shared" si="10"/>
        <v>0</v>
      </c>
      <c r="AO12" s="22">
        <f t="shared" si="10"/>
        <v>0</v>
      </c>
      <c r="AP12" s="22">
        <f t="shared" si="10"/>
        <v>0</v>
      </c>
      <c r="AQ12" s="22">
        <f t="shared" si="10"/>
        <v>0</v>
      </c>
      <c r="AR12" s="22">
        <f t="shared" si="10"/>
        <v>0</v>
      </c>
      <c r="AS12" s="22">
        <f t="shared" si="10"/>
        <v>0</v>
      </c>
      <c r="AT12" s="22">
        <f t="shared" si="10"/>
        <v>0</v>
      </c>
      <c r="AU12" s="22">
        <f t="shared" si="10"/>
        <v>0</v>
      </c>
      <c r="AV12" s="22">
        <f t="shared" si="10"/>
        <v>0</v>
      </c>
      <c r="AW12" s="22">
        <f t="shared" si="10"/>
        <v>0</v>
      </c>
      <c r="AX12" s="22">
        <f t="shared" si="10"/>
        <v>0</v>
      </c>
      <c r="AY12" s="22">
        <f t="shared" si="10"/>
        <v>0</v>
      </c>
      <c r="AZ12" s="22">
        <f t="shared" si="10"/>
        <v>0</v>
      </c>
      <c r="BA12" s="22">
        <f t="shared" si="10"/>
        <v>239</v>
      </c>
      <c r="BB12" s="22">
        <f t="shared" si="6"/>
        <v>43823141</v>
      </c>
      <c r="BC12" s="22">
        <f t="shared" si="7"/>
        <v>-16015716</v>
      </c>
      <c r="BD12" s="22">
        <f t="shared" si="8"/>
        <v>585191000</v>
      </c>
      <c r="BE12" s="22">
        <f t="shared" ref="BE12" si="11">BE10+BE11</f>
        <v>44185000</v>
      </c>
      <c r="BF12" s="22">
        <f t="shared" si="4"/>
        <v>629376000</v>
      </c>
    </row>
    <row r="13" spans="1:58" outlineLevel="1">
      <c r="A13" s="10">
        <v>11</v>
      </c>
      <c r="B13" s="182"/>
      <c r="C13" s="24" t="s">
        <v>36</v>
      </c>
      <c r="D13" s="20">
        <v>449.1</v>
      </c>
      <c r="E13" s="16">
        <v>-180672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f t="shared" si="3"/>
        <v>0</v>
      </c>
      <c r="AD13" s="16">
        <v>0</v>
      </c>
      <c r="AE13" s="16">
        <v>0</v>
      </c>
      <c r="AF13" s="16">
        <v>180672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f t="shared" si="6"/>
        <v>180672</v>
      </c>
      <c r="BC13" s="16">
        <f t="shared" si="7"/>
        <v>180672</v>
      </c>
      <c r="BD13" s="16">
        <f t="shared" si="8"/>
        <v>0</v>
      </c>
      <c r="BE13" s="16"/>
      <c r="BF13" s="16">
        <f t="shared" si="4"/>
        <v>0</v>
      </c>
    </row>
    <row r="14" spans="1:58">
      <c r="A14" s="10">
        <v>12</v>
      </c>
      <c r="B14" s="182"/>
      <c r="C14" s="186" t="s">
        <v>37</v>
      </c>
      <c r="D14" s="187"/>
      <c r="E14" s="22">
        <f>SUM(E12:E13)</f>
        <v>601026044</v>
      </c>
      <c r="F14" s="22">
        <f t="shared" ref="F14:AB14" si="12">SUM(F12:F13)</f>
        <v>0</v>
      </c>
      <c r="G14" s="22">
        <f t="shared" si="12"/>
        <v>0</v>
      </c>
      <c r="H14" s="22">
        <f t="shared" si="12"/>
        <v>0</v>
      </c>
      <c r="I14" s="22">
        <f t="shared" si="12"/>
        <v>0</v>
      </c>
      <c r="J14" s="22">
        <f t="shared" si="12"/>
        <v>-18871236</v>
      </c>
      <c r="K14" s="22">
        <f t="shared" si="12"/>
        <v>0</v>
      </c>
      <c r="L14" s="22">
        <f t="shared" si="12"/>
        <v>0</v>
      </c>
      <c r="M14" s="22">
        <f t="shared" si="12"/>
        <v>0</v>
      </c>
      <c r="N14" s="22">
        <f t="shared" si="12"/>
        <v>0</v>
      </c>
      <c r="O14" s="22">
        <f t="shared" si="12"/>
        <v>0</v>
      </c>
      <c r="P14" s="22">
        <f t="shared" si="12"/>
        <v>0</v>
      </c>
      <c r="Q14" s="22">
        <f t="shared" si="12"/>
        <v>0</v>
      </c>
      <c r="R14" s="22">
        <f t="shared" si="12"/>
        <v>0</v>
      </c>
      <c r="S14" s="22">
        <f t="shared" si="12"/>
        <v>-3835352</v>
      </c>
      <c r="T14" s="22">
        <f t="shared" si="12"/>
        <v>-21727944</v>
      </c>
      <c r="U14" s="22">
        <f t="shared" si="12"/>
        <v>0</v>
      </c>
      <c r="V14" s="22">
        <f t="shared" si="12"/>
        <v>0</v>
      </c>
      <c r="W14" s="22">
        <f t="shared" si="12"/>
        <v>0</v>
      </c>
      <c r="X14" s="22">
        <f t="shared" si="12"/>
        <v>1739675</v>
      </c>
      <c r="Y14" s="22">
        <f t="shared" si="12"/>
        <v>0</v>
      </c>
      <c r="Z14" s="22">
        <f t="shared" si="12"/>
        <v>0</v>
      </c>
      <c r="AA14" s="22">
        <f t="shared" si="12"/>
        <v>-17144000</v>
      </c>
      <c r="AB14" s="22">
        <f t="shared" si="12"/>
        <v>0</v>
      </c>
      <c r="AC14" s="22">
        <f t="shared" si="3"/>
        <v>-59838857</v>
      </c>
      <c r="AD14" s="22">
        <f t="shared" ref="AD14:BA14" si="13">SUM(AD12:AD13)</f>
        <v>17183000</v>
      </c>
      <c r="AE14" s="22">
        <f t="shared" si="13"/>
        <v>0</v>
      </c>
      <c r="AF14" s="22">
        <f t="shared" si="13"/>
        <v>26820574</v>
      </c>
      <c r="AG14" s="22">
        <f t="shared" si="13"/>
        <v>0</v>
      </c>
      <c r="AH14" s="22">
        <f t="shared" si="13"/>
        <v>0</v>
      </c>
      <c r="AI14" s="22">
        <f t="shared" si="13"/>
        <v>0</v>
      </c>
      <c r="AJ14" s="22">
        <f t="shared" si="13"/>
        <v>0</v>
      </c>
      <c r="AK14" s="22">
        <f t="shared" si="13"/>
        <v>0</v>
      </c>
      <c r="AL14" s="22">
        <f t="shared" si="13"/>
        <v>0</v>
      </c>
      <c r="AM14" s="22">
        <f t="shared" si="13"/>
        <v>0</v>
      </c>
      <c r="AN14" s="22">
        <f t="shared" si="13"/>
        <v>0</v>
      </c>
      <c r="AO14" s="22">
        <f t="shared" si="13"/>
        <v>0</v>
      </c>
      <c r="AP14" s="22">
        <f t="shared" si="13"/>
        <v>0</v>
      </c>
      <c r="AQ14" s="22">
        <f t="shared" si="13"/>
        <v>0</v>
      </c>
      <c r="AR14" s="22">
        <f t="shared" si="13"/>
        <v>0</v>
      </c>
      <c r="AS14" s="22">
        <f t="shared" si="13"/>
        <v>0</v>
      </c>
      <c r="AT14" s="22">
        <f t="shared" si="13"/>
        <v>0</v>
      </c>
      <c r="AU14" s="22">
        <f t="shared" si="13"/>
        <v>0</v>
      </c>
      <c r="AV14" s="22">
        <f t="shared" si="13"/>
        <v>0</v>
      </c>
      <c r="AW14" s="22">
        <f t="shared" si="13"/>
        <v>0</v>
      </c>
      <c r="AX14" s="22">
        <f t="shared" si="13"/>
        <v>0</v>
      </c>
      <c r="AY14" s="22">
        <f t="shared" si="13"/>
        <v>0</v>
      </c>
      <c r="AZ14" s="22">
        <f t="shared" si="13"/>
        <v>0</v>
      </c>
      <c r="BA14" s="22">
        <f t="shared" si="13"/>
        <v>239</v>
      </c>
      <c r="BB14" s="22">
        <f t="shared" si="6"/>
        <v>44003813</v>
      </c>
      <c r="BC14" s="22">
        <f t="shared" si="7"/>
        <v>-15835044</v>
      </c>
      <c r="BD14" s="22">
        <f t="shared" si="8"/>
        <v>585191000</v>
      </c>
      <c r="BE14" s="22">
        <f t="shared" ref="BE14" si="14">SUM(BE12:BE13)</f>
        <v>44185000</v>
      </c>
      <c r="BF14" s="22">
        <f t="shared" si="4"/>
        <v>629376000</v>
      </c>
    </row>
    <row r="15" spans="1:58" outlineLevel="1">
      <c r="A15" s="10">
        <v>13</v>
      </c>
      <c r="B15" s="182"/>
      <c r="C15" s="17" t="s">
        <v>38</v>
      </c>
      <c r="D15" s="25">
        <v>450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f t="shared" si="3"/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f t="shared" si="6"/>
        <v>0</v>
      </c>
      <c r="BC15" s="16">
        <f t="shared" si="7"/>
        <v>0</v>
      </c>
      <c r="BD15" s="16">
        <f t="shared" si="8"/>
        <v>0</v>
      </c>
      <c r="BE15" s="16"/>
      <c r="BF15" s="16">
        <f t="shared" si="4"/>
        <v>0</v>
      </c>
    </row>
    <row r="16" spans="1:58" outlineLevel="1">
      <c r="A16" s="10">
        <v>14</v>
      </c>
      <c r="B16" s="182"/>
      <c r="C16" s="17" t="s">
        <v>39</v>
      </c>
      <c r="D16" s="25">
        <v>451</v>
      </c>
      <c r="E16" s="16">
        <v>214204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f t="shared" si="3"/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-204</v>
      </c>
      <c r="BB16" s="16">
        <f t="shared" si="6"/>
        <v>-204</v>
      </c>
      <c r="BC16" s="16">
        <f t="shared" si="7"/>
        <v>-204</v>
      </c>
      <c r="BD16" s="16">
        <f t="shared" si="8"/>
        <v>214000</v>
      </c>
      <c r="BE16" s="16"/>
      <c r="BF16" s="16">
        <f t="shared" si="4"/>
        <v>214000</v>
      </c>
    </row>
    <row r="17" spans="1:58" outlineLevel="1">
      <c r="A17" s="10">
        <v>15</v>
      </c>
      <c r="B17" s="182"/>
      <c r="C17" s="17" t="s">
        <v>40</v>
      </c>
      <c r="D17" s="25">
        <v>453</v>
      </c>
      <c r="E17" s="16">
        <v>226020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f t="shared" si="3"/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-20</v>
      </c>
      <c r="BB17" s="16">
        <f t="shared" si="6"/>
        <v>-20</v>
      </c>
      <c r="BC17" s="16">
        <f t="shared" si="7"/>
        <v>-20</v>
      </c>
      <c r="BD17" s="16">
        <f t="shared" si="8"/>
        <v>226000</v>
      </c>
      <c r="BE17" s="16"/>
      <c r="BF17" s="16">
        <f t="shared" si="4"/>
        <v>226000</v>
      </c>
    </row>
    <row r="18" spans="1:58" outlineLevel="1">
      <c r="A18" s="10">
        <v>16</v>
      </c>
      <c r="B18" s="182"/>
      <c r="C18" s="17" t="s">
        <v>41</v>
      </c>
      <c r="D18" s="25">
        <v>454</v>
      </c>
      <c r="E18" s="16">
        <v>1528392</v>
      </c>
      <c r="F18" s="16">
        <v>0</v>
      </c>
      <c r="G18" s="16">
        <v>0</v>
      </c>
      <c r="H18" s="16">
        <v>0</v>
      </c>
      <c r="I18" s="16">
        <v>0</v>
      </c>
      <c r="J18" s="16">
        <v>-13639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f t="shared" si="3"/>
        <v>-13639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247</v>
      </c>
      <c r="BB18" s="16">
        <f t="shared" si="6"/>
        <v>247</v>
      </c>
      <c r="BC18" s="16">
        <f t="shared" si="7"/>
        <v>-13392</v>
      </c>
      <c r="BD18" s="16">
        <f t="shared" si="8"/>
        <v>1515000</v>
      </c>
      <c r="BE18" s="16"/>
      <c r="BF18" s="16">
        <f t="shared" si="4"/>
        <v>1515000</v>
      </c>
    </row>
    <row r="19" spans="1:58" outlineLevel="1">
      <c r="A19" s="10">
        <v>17</v>
      </c>
      <c r="B19" s="182"/>
      <c r="C19" s="17" t="s">
        <v>42</v>
      </c>
      <c r="D19" s="25">
        <v>455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f t="shared" si="3"/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f t="shared" si="6"/>
        <v>0</v>
      </c>
      <c r="BC19" s="16">
        <f t="shared" si="7"/>
        <v>0</v>
      </c>
      <c r="BD19" s="16">
        <f t="shared" si="8"/>
        <v>0</v>
      </c>
      <c r="BE19" s="16"/>
      <c r="BF19" s="16">
        <f t="shared" si="4"/>
        <v>0</v>
      </c>
    </row>
    <row r="20" spans="1:58" outlineLevel="1">
      <c r="A20" s="10">
        <v>18</v>
      </c>
      <c r="B20" s="182"/>
      <c r="C20" s="17" t="s">
        <v>43</v>
      </c>
      <c r="D20" s="25">
        <v>456</v>
      </c>
      <c r="E20" s="16">
        <v>45718457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2882860</v>
      </c>
      <c r="T20" s="16">
        <v>-212757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-36409000</v>
      </c>
      <c r="AB20" s="16">
        <v>0</v>
      </c>
      <c r="AC20" s="16">
        <f t="shared" si="3"/>
        <v>-33738897</v>
      </c>
      <c r="AD20" s="16">
        <v>3132000</v>
      </c>
      <c r="AE20" s="16">
        <v>0</v>
      </c>
      <c r="AF20" s="16">
        <v>-10788672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112</v>
      </c>
      <c r="BB20" s="16">
        <f t="shared" si="6"/>
        <v>-7656560</v>
      </c>
      <c r="BC20" s="16">
        <f t="shared" si="7"/>
        <v>-41395457</v>
      </c>
      <c r="BD20" s="16">
        <f t="shared" si="8"/>
        <v>4323000</v>
      </c>
      <c r="BE20" s="16"/>
      <c r="BF20" s="16">
        <f t="shared" si="4"/>
        <v>4323000</v>
      </c>
    </row>
    <row r="21" spans="1:58" outlineLevel="1">
      <c r="A21" s="10">
        <v>19</v>
      </c>
      <c r="B21" s="182"/>
      <c r="C21" s="17" t="s">
        <v>44</v>
      </c>
      <c r="D21" s="25">
        <v>456.1</v>
      </c>
      <c r="E21" s="16">
        <v>12744862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-2800000</v>
      </c>
      <c r="AB21" s="16">
        <v>0</v>
      </c>
      <c r="AC21" s="16">
        <f t="shared" si="3"/>
        <v>-2800000</v>
      </c>
      <c r="AD21" s="16">
        <v>0</v>
      </c>
      <c r="AE21" s="16">
        <v>658000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138</v>
      </c>
      <c r="BB21" s="16">
        <f t="shared" si="6"/>
        <v>658138</v>
      </c>
      <c r="BC21" s="16">
        <f t="shared" si="7"/>
        <v>-2141862</v>
      </c>
      <c r="BD21" s="16">
        <f t="shared" si="8"/>
        <v>10603000</v>
      </c>
      <c r="BE21" s="16"/>
      <c r="BF21" s="16">
        <f t="shared" si="4"/>
        <v>10603000</v>
      </c>
    </row>
    <row r="22" spans="1:58" outlineLevel="1">
      <c r="A22" s="10">
        <v>20</v>
      </c>
      <c r="B22" s="182"/>
      <c r="C22" s="17" t="s">
        <v>45</v>
      </c>
      <c r="D22" s="25">
        <v>457.1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f t="shared" si="3"/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f t="shared" si="6"/>
        <v>0</v>
      </c>
      <c r="BC22" s="16">
        <f t="shared" si="7"/>
        <v>0</v>
      </c>
      <c r="BD22" s="16">
        <f t="shared" si="8"/>
        <v>0</v>
      </c>
      <c r="BE22" s="16"/>
      <c r="BF22" s="16">
        <f t="shared" si="4"/>
        <v>0</v>
      </c>
    </row>
    <row r="23" spans="1:58" outlineLevel="1">
      <c r="A23" s="10">
        <v>21</v>
      </c>
      <c r="B23" s="182"/>
      <c r="C23" s="17" t="s">
        <v>46</v>
      </c>
      <c r="D23" s="25">
        <v>457.2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f t="shared" si="3"/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f t="shared" si="6"/>
        <v>0</v>
      </c>
      <c r="BC23" s="16">
        <f t="shared" si="7"/>
        <v>0</v>
      </c>
      <c r="BD23" s="16">
        <f t="shared" si="8"/>
        <v>0</v>
      </c>
      <c r="BE23" s="16"/>
      <c r="BF23" s="16">
        <f t="shared" si="4"/>
        <v>0</v>
      </c>
    </row>
    <row r="24" spans="1:58">
      <c r="A24" s="10">
        <v>22</v>
      </c>
      <c r="B24" s="183"/>
      <c r="C24" s="188" t="s">
        <v>47</v>
      </c>
      <c r="D24" s="187"/>
      <c r="E24" s="22">
        <f>SUM(E15:E23)</f>
        <v>60431935</v>
      </c>
      <c r="F24" s="22">
        <f t="shared" ref="F24:AB24" si="15">SUM(F15:F23)</f>
        <v>0</v>
      </c>
      <c r="G24" s="22">
        <f t="shared" si="15"/>
        <v>0</v>
      </c>
      <c r="H24" s="22">
        <f t="shared" si="15"/>
        <v>0</v>
      </c>
      <c r="I24" s="22">
        <f t="shared" si="15"/>
        <v>0</v>
      </c>
      <c r="J24" s="22">
        <f t="shared" si="15"/>
        <v>-13639</v>
      </c>
      <c r="K24" s="22">
        <f t="shared" si="15"/>
        <v>0</v>
      </c>
      <c r="L24" s="22">
        <f t="shared" si="15"/>
        <v>0</v>
      </c>
      <c r="M24" s="22">
        <f t="shared" si="15"/>
        <v>0</v>
      </c>
      <c r="N24" s="22">
        <f t="shared" si="15"/>
        <v>0</v>
      </c>
      <c r="O24" s="22">
        <f t="shared" si="15"/>
        <v>0</v>
      </c>
      <c r="P24" s="22">
        <f t="shared" si="15"/>
        <v>0</v>
      </c>
      <c r="Q24" s="22">
        <f t="shared" si="15"/>
        <v>0</v>
      </c>
      <c r="R24" s="22">
        <f t="shared" si="15"/>
        <v>0</v>
      </c>
      <c r="S24" s="22">
        <f t="shared" si="15"/>
        <v>2882860</v>
      </c>
      <c r="T24" s="22">
        <f t="shared" si="15"/>
        <v>-212757</v>
      </c>
      <c r="U24" s="22">
        <f t="shared" si="15"/>
        <v>0</v>
      </c>
      <c r="V24" s="22">
        <f t="shared" si="15"/>
        <v>0</v>
      </c>
      <c r="W24" s="22">
        <f t="shared" si="15"/>
        <v>0</v>
      </c>
      <c r="X24" s="22">
        <f t="shared" si="15"/>
        <v>0</v>
      </c>
      <c r="Y24" s="22">
        <f t="shared" si="15"/>
        <v>0</v>
      </c>
      <c r="Z24" s="22">
        <f t="shared" si="15"/>
        <v>0</v>
      </c>
      <c r="AA24" s="22">
        <f t="shared" si="15"/>
        <v>-39209000</v>
      </c>
      <c r="AB24" s="22">
        <f t="shared" si="15"/>
        <v>0</v>
      </c>
      <c r="AC24" s="22">
        <f t="shared" si="3"/>
        <v>-36552536</v>
      </c>
      <c r="AD24" s="22">
        <f t="shared" ref="AD24:BA24" si="16">SUM(AD15:AD23)</f>
        <v>3132000</v>
      </c>
      <c r="AE24" s="22">
        <f t="shared" si="16"/>
        <v>658000</v>
      </c>
      <c r="AF24" s="22">
        <f t="shared" si="16"/>
        <v>-10788672</v>
      </c>
      <c r="AG24" s="22">
        <f t="shared" si="16"/>
        <v>0</v>
      </c>
      <c r="AH24" s="22">
        <f t="shared" si="16"/>
        <v>0</v>
      </c>
      <c r="AI24" s="22">
        <f t="shared" si="16"/>
        <v>0</v>
      </c>
      <c r="AJ24" s="22">
        <f t="shared" si="16"/>
        <v>0</v>
      </c>
      <c r="AK24" s="22">
        <f t="shared" si="16"/>
        <v>0</v>
      </c>
      <c r="AL24" s="22">
        <f t="shared" si="16"/>
        <v>0</v>
      </c>
      <c r="AM24" s="22">
        <f t="shared" si="16"/>
        <v>0</v>
      </c>
      <c r="AN24" s="22">
        <f t="shared" si="16"/>
        <v>0</v>
      </c>
      <c r="AO24" s="22">
        <f t="shared" si="16"/>
        <v>0</v>
      </c>
      <c r="AP24" s="22">
        <f t="shared" si="16"/>
        <v>0</v>
      </c>
      <c r="AQ24" s="22">
        <f t="shared" si="16"/>
        <v>0</v>
      </c>
      <c r="AR24" s="22">
        <f t="shared" si="16"/>
        <v>0</v>
      </c>
      <c r="AS24" s="22">
        <f t="shared" si="16"/>
        <v>0</v>
      </c>
      <c r="AT24" s="22">
        <f t="shared" si="16"/>
        <v>0</v>
      </c>
      <c r="AU24" s="22">
        <f t="shared" si="16"/>
        <v>0</v>
      </c>
      <c r="AV24" s="22">
        <f t="shared" si="16"/>
        <v>0</v>
      </c>
      <c r="AW24" s="22">
        <f t="shared" si="16"/>
        <v>0</v>
      </c>
      <c r="AX24" s="22">
        <f t="shared" si="16"/>
        <v>0</v>
      </c>
      <c r="AY24" s="22">
        <f t="shared" si="16"/>
        <v>0</v>
      </c>
      <c r="AZ24" s="22">
        <f t="shared" si="16"/>
        <v>0</v>
      </c>
      <c r="BA24" s="22">
        <f t="shared" si="16"/>
        <v>273</v>
      </c>
      <c r="BB24" s="22">
        <f t="shared" si="6"/>
        <v>-6998399</v>
      </c>
      <c r="BC24" s="22">
        <f t="shared" si="7"/>
        <v>-43550935</v>
      </c>
      <c r="BD24" s="22">
        <f t="shared" si="8"/>
        <v>16881000</v>
      </c>
      <c r="BE24" s="22">
        <f t="shared" ref="BE24" si="17">SUM(BE15:BE23)</f>
        <v>0</v>
      </c>
      <c r="BF24" s="22">
        <f t="shared" si="4"/>
        <v>16881000</v>
      </c>
    </row>
    <row r="25" spans="1:58" ht="16.5" thickBot="1">
      <c r="A25" s="10">
        <v>23</v>
      </c>
      <c r="B25" s="189" t="s">
        <v>48</v>
      </c>
      <c r="C25" s="190"/>
      <c r="D25" s="191"/>
      <c r="E25" s="26">
        <f>E14+E24</f>
        <v>661457979</v>
      </c>
      <c r="F25" s="26">
        <f t="shared" ref="F25:AB25" si="18">F14+F24</f>
        <v>0</v>
      </c>
      <c r="G25" s="26">
        <f t="shared" si="18"/>
        <v>0</v>
      </c>
      <c r="H25" s="26">
        <f t="shared" si="18"/>
        <v>0</v>
      </c>
      <c r="I25" s="26">
        <f t="shared" si="18"/>
        <v>0</v>
      </c>
      <c r="J25" s="26">
        <f t="shared" si="18"/>
        <v>-18884875</v>
      </c>
      <c r="K25" s="26">
        <f t="shared" si="18"/>
        <v>0</v>
      </c>
      <c r="L25" s="26">
        <f t="shared" si="18"/>
        <v>0</v>
      </c>
      <c r="M25" s="26">
        <f t="shared" si="18"/>
        <v>0</v>
      </c>
      <c r="N25" s="26">
        <f t="shared" si="18"/>
        <v>0</v>
      </c>
      <c r="O25" s="26">
        <f t="shared" si="18"/>
        <v>0</v>
      </c>
      <c r="P25" s="26">
        <f t="shared" si="18"/>
        <v>0</v>
      </c>
      <c r="Q25" s="26">
        <f t="shared" si="18"/>
        <v>0</v>
      </c>
      <c r="R25" s="26">
        <f t="shared" si="18"/>
        <v>0</v>
      </c>
      <c r="S25" s="26">
        <f t="shared" si="18"/>
        <v>-952492</v>
      </c>
      <c r="T25" s="26">
        <f t="shared" si="18"/>
        <v>-21940701</v>
      </c>
      <c r="U25" s="26">
        <f t="shared" si="18"/>
        <v>0</v>
      </c>
      <c r="V25" s="26">
        <f t="shared" si="18"/>
        <v>0</v>
      </c>
      <c r="W25" s="26">
        <f t="shared" si="18"/>
        <v>0</v>
      </c>
      <c r="X25" s="26">
        <f t="shared" si="18"/>
        <v>1739675</v>
      </c>
      <c r="Y25" s="26">
        <f t="shared" si="18"/>
        <v>0</v>
      </c>
      <c r="Z25" s="26">
        <f t="shared" si="18"/>
        <v>0</v>
      </c>
      <c r="AA25" s="26">
        <f t="shared" si="18"/>
        <v>-56353000</v>
      </c>
      <c r="AB25" s="26">
        <f t="shared" si="18"/>
        <v>0</v>
      </c>
      <c r="AC25" s="26">
        <f t="shared" si="3"/>
        <v>-96391393</v>
      </c>
      <c r="AD25" s="26">
        <f t="shared" ref="AD25:BA25" si="19">AD14+AD24</f>
        <v>20315000</v>
      </c>
      <c r="AE25" s="26">
        <f t="shared" si="19"/>
        <v>658000</v>
      </c>
      <c r="AF25" s="26">
        <f t="shared" si="19"/>
        <v>16031902</v>
      </c>
      <c r="AG25" s="26">
        <f t="shared" si="19"/>
        <v>0</v>
      </c>
      <c r="AH25" s="26">
        <f t="shared" si="19"/>
        <v>0</v>
      </c>
      <c r="AI25" s="26">
        <f t="shared" si="19"/>
        <v>0</v>
      </c>
      <c r="AJ25" s="26">
        <f t="shared" si="19"/>
        <v>0</v>
      </c>
      <c r="AK25" s="26">
        <f t="shared" si="19"/>
        <v>0</v>
      </c>
      <c r="AL25" s="26">
        <f t="shared" si="19"/>
        <v>0</v>
      </c>
      <c r="AM25" s="26">
        <f t="shared" si="19"/>
        <v>0</v>
      </c>
      <c r="AN25" s="26">
        <f t="shared" si="19"/>
        <v>0</v>
      </c>
      <c r="AO25" s="26">
        <f t="shared" si="19"/>
        <v>0</v>
      </c>
      <c r="AP25" s="26">
        <f t="shared" si="19"/>
        <v>0</v>
      </c>
      <c r="AQ25" s="26">
        <f t="shared" si="19"/>
        <v>0</v>
      </c>
      <c r="AR25" s="26">
        <f t="shared" si="19"/>
        <v>0</v>
      </c>
      <c r="AS25" s="26">
        <f t="shared" si="19"/>
        <v>0</v>
      </c>
      <c r="AT25" s="26">
        <f t="shared" si="19"/>
        <v>0</v>
      </c>
      <c r="AU25" s="26">
        <f t="shared" si="19"/>
        <v>0</v>
      </c>
      <c r="AV25" s="26">
        <f t="shared" si="19"/>
        <v>0</v>
      </c>
      <c r="AW25" s="26">
        <f t="shared" si="19"/>
        <v>0</v>
      </c>
      <c r="AX25" s="26">
        <f t="shared" si="19"/>
        <v>0</v>
      </c>
      <c r="AY25" s="26">
        <f t="shared" si="19"/>
        <v>0</v>
      </c>
      <c r="AZ25" s="26">
        <f t="shared" si="19"/>
        <v>0</v>
      </c>
      <c r="BA25" s="26">
        <f t="shared" si="19"/>
        <v>512</v>
      </c>
      <c r="BB25" s="26">
        <f t="shared" si="6"/>
        <v>37005414</v>
      </c>
      <c r="BC25" s="26">
        <f t="shared" si="7"/>
        <v>-59385979</v>
      </c>
      <c r="BD25" s="26">
        <f t="shared" si="8"/>
        <v>602072000</v>
      </c>
      <c r="BE25" s="26">
        <f t="shared" ref="BE25" si="20">BE14+BE24</f>
        <v>44185000</v>
      </c>
      <c r="BF25" s="26">
        <f t="shared" si="4"/>
        <v>646257000</v>
      </c>
    </row>
    <row r="26" spans="1:58" ht="15" customHeight="1" outlineLevel="2" thickTop="1">
      <c r="A26" s="10">
        <v>24</v>
      </c>
      <c r="B26" s="181" t="s">
        <v>49</v>
      </c>
      <c r="C26" s="17" t="s">
        <v>50</v>
      </c>
      <c r="D26" s="25">
        <v>500</v>
      </c>
      <c r="E26" s="16">
        <v>297973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f t="shared" si="3"/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9819.9609692709746</v>
      </c>
      <c r="AJ26" s="16">
        <v>0</v>
      </c>
      <c r="AK26" s="16">
        <v>3289.3036957401009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-82.264665011083707</v>
      </c>
      <c r="BB26" s="16">
        <f t="shared" si="6"/>
        <v>13026.999999999993</v>
      </c>
      <c r="BC26" s="16">
        <f t="shared" si="7"/>
        <v>13026.999999999993</v>
      </c>
      <c r="BD26" s="16">
        <f t="shared" si="8"/>
        <v>311000</v>
      </c>
      <c r="BE26" s="16"/>
      <c r="BF26" s="16">
        <f t="shared" si="4"/>
        <v>311000</v>
      </c>
    </row>
    <row r="27" spans="1:58" ht="15" customHeight="1" outlineLevel="2">
      <c r="A27" s="10">
        <v>25</v>
      </c>
      <c r="B27" s="182"/>
      <c r="C27" s="17" t="s">
        <v>51</v>
      </c>
      <c r="D27" s="25">
        <v>501</v>
      </c>
      <c r="E27" s="16">
        <v>20250836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-4000</v>
      </c>
      <c r="AB27" s="16">
        <v>0</v>
      </c>
      <c r="AC27" s="16">
        <f t="shared" si="3"/>
        <v>-4000</v>
      </c>
      <c r="AD27" s="16">
        <v>1117000</v>
      </c>
      <c r="AE27" s="16">
        <v>0</v>
      </c>
      <c r="AF27" s="16">
        <v>0</v>
      </c>
      <c r="AG27" s="16">
        <v>0</v>
      </c>
      <c r="AH27" s="16">
        <v>0</v>
      </c>
      <c r="AI27" s="16">
        <v>38232.007416098764</v>
      </c>
      <c r="AJ27" s="16">
        <v>0</v>
      </c>
      <c r="AK27" s="16">
        <v>12465.020747708148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466.97183619439602</v>
      </c>
      <c r="BB27" s="16">
        <f t="shared" si="6"/>
        <v>1168164.0000000014</v>
      </c>
      <c r="BC27" s="16">
        <f t="shared" si="7"/>
        <v>1164164.0000000014</v>
      </c>
      <c r="BD27" s="16">
        <f t="shared" si="8"/>
        <v>21415000</v>
      </c>
      <c r="BE27" s="16"/>
      <c r="BF27" s="16">
        <f t="shared" si="4"/>
        <v>21415000</v>
      </c>
    </row>
    <row r="28" spans="1:58" ht="15" customHeight="1" outlineLevel="2">
      <c r="A28" s="10">
        <v>26</v>
      </c>
      <c r="B28" s="182"/>
      <c r="C28" s="17" t="s">
        <v>52</v>
      </c>
      <c r="D28" s="25">
        <v>502</v>
      </c>
      <c r="E28" s="16">
        <v>2574532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f t="shared" si="3"/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23507.996656549789</v>
      </c>
      <c r="AJ28" s="16">
        <v>0</v>
      </c>
      <c r="AK28" s="16">
        <v>7644.039317170611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315.96402627974749</v>
      </c>
      <c r="BB28" s="16">
        <f t="shared" si="6"/>
        <v>31468.000000000146</v>
      </c>
      <c r="BC28" s="16">
        <f t="shared" si="7"/>
        <v>31468.000000000146</v>
      </c>
      <c r="BD28" s="16">
        <f t="shared" si="8"/>
        <v>2606000</v>
      </c>
      <c r="BE28" s="16"/>
      <c r="BF28" s="16">
        <f t="shared" si="4"/>
        <v>2606000</v>
      </c>
    </row>
    <row r="29" spans="1:58" ht="15" customHeight="1" outlineLevel="2">
      <c r="A29" s="10">
        <v>27</v>
      </c>
      <c r="B29" s="182"/>
      <c r="C29" s="17" t="s">
        <v>53</v>
      </c>
      <c r="D29" s="25">
        <v>503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f t="shared" si="3"/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f t="shared" si="6"/>
        <v>0</v>
      </c>
      <c r="BC29" s="16">
        <f t="shared" si="7"/>
        <v>0</v>
      </c>
      <c r="BD29" s="16">
        <f t="shared" si="8"/>
        <v>0</v>
      </c>
      <c r="BE29" s="16"/>
      <c r="BF29" s="16">
        <f t="shared" si="4"/>
        <v>0</v>
      </c>
    </row>
    <row r="30" spans="1:58" ht="15" customHeight="1" outlineLevel="2">
      <c r="A30" s="10">
        <v>28</v>
      </c>
      <c r="B30" s="182"/>
      <c r="C30" s="17" t="s">
        <v>54</v>
      </c>
      <c r="D30" s="25">
        <v>504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f t="shared" si="3"/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f t="shared" si="6"/>
        <v>0</v>
      </c>
      <c r="BC30" s="16">
        <f t="shared" si="7"/>
        <v>0</v>
      </c>
      <c r="BD30" s="16">
        <f t="shared" si="8"/>
        <v>0</v>
      </c>
      <c r="BE30" s="16"/>
      <c r="BF30" s="16">
        <f t="shared" si="4"/>
        <v>0</v>
      </c>
    </row>
    <row r="31" spans="1:58" ht="15" customHeight="1" outlineLevel="2">
      <c r="A31" s="10">
        <v>29</v>
      </c>
      <c r="B31" s="182"/>
      <c r="C31" s="17" t="s">
        <v>55</v>
      </c>
      <c r="D31" s="25">
        <v>505</v>
      </c>
      <c r="E31" s="16">
        <v>698805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f t="shared" si="3"/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25180.1059287264</v>
      </c>
      <c r="AJ31" s="16">
        <v>0</v>
      </c>
      <c r="AK31" s="16">
        <v>8187.5936224468642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-172.69955117325298</v>
      </c>
      <c r="BB31" s="16">
        <f t="shared" si="6"/>
        <v>33195.000000000015</v>
      </c>
      <c r="BC31" s="16">
        <f t="shared" si="7"/>
        <v>33195.000000000015</v>
      </c>
      <c r="BD31" s="16">
        <f t="shared" si="8"/>
        <v>732000</v>
      </c>
      <c r="BE31" s="16"/>
      <c r="BF31" s="16">
        <f t="shared" si="4"/>
        <v>732000</v>
      </c>
    </row>
    <row r="32" spans="1:58" ht="15" customHeight="1" outlineLevel="2">
      <c r="A32" s="10">
        <v>30</v>
      </c>
      <c r="B32" s="182"/>
      <c r="C32" s="17" t="s">
        <v>56</v>
      </c>
      <c r="D32" s="25">
        <v>506</v>
      </c>
      <c r="E32" s="16">
        <v>2097717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-926302</v>
      </c>
      <c r="AA32" s="16">
        <v>0</v>
      </c>
      <c r="AB32" s="16">
        <v>0</v>
      </c>
      <c r="AC32" s="16">
        <f t="shared" si="3"/>
        <v>-926302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11654.486214429782</v>
      </c>
      <c r="AJ32" s="16">
        <v>0</v>
      </c>
      <c r="AK32" s="16">
        <v>3837.708317794591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-16289</v>
      </c>
      <c r="AZ32" s="16">
        <v>0</v>
      </c>
      <c r="BA32" s="16">
        <v>381.80546777555719</v>
      </c>
      <c r="BB32" s="16">
        <f t="shared" si="6"/>
        <v>-415.00000000006912</v>
      </c>
      <c r="BC32" s="16">
        <f t="shared" si="7"/>
        <v>-926717.00000000012</v>
      </c>
      <c r="BD32" s="16">
        <f t="shared" si="8"/>
        <v>1171000</v>
      </c>
      <c r="BE32" s="16"/>
      <c r="BF32" s="16">
        <f t="shared" si="4"/>
        <v>1171000</v>
      </c>
    </row>
    <row r="33" spans="1:58" ht="15" customHeight="1" outlineLevel="2">
      <c r="A33" s="10">
        <v>31</v>
      </c>
      <c r="B33" s="182"/>
      <c r="C33" s="17" t="s">
        <v>57</v>
      </c>
      <c r="D33" s="25">
        <v>507</v>
      </c>
      <c r="E33" s="16">
        <v>9898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f t="shared" si="3"/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102</v>
      </c>
      <c r="BB33" s="16">
        <f t="shared" si="6"/>
        <v>102</v>
      </c>
      <c r="BC33" s="16">
        <f t="shared" si="7"/>
        <v>102</v>
      </c>
      <c r="BD33" s="16">
        <f t="shared" si="8"/>
        <v>10000</v>
      </c>
      <c r="BE33" s="16"/>
      <c r="BF33" s="16">
        <f t="shared" si="4"/>
        <v>10000</v>
      </c>
    </row>
    <row r="34" spans="1:58" ht="15" customHeight="1" outlineLevel="2">
      <c r="A34" s="10">
        <v>32</v>
      </c>
      <c r="B34" s="182"/>
      <c r="C34" s="17" t="s">
        <v>58</v>
      </c>
      <c r="D34" s="25">
        <v>508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f t="shared" si="3"/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f t="shared" si="6"/>
        <v>0</v>
      </c>
      <c r="BC34" s="16">
        <f t="shared" si="7"/>
        <v>0</v>
      </c>
      <c r="BD34" s="16">
        <f t="shared" si="8"/>
        <v>0</v>
      </c>
      <c r="BE34" s="16"/>
      <c r="BF34" s="16">
        <f t="shared" si="4"/>
        <v>0</v>
      </c>
    </row>
    <row r="35" spans="1:58">
      <c r="A35" s="10">
        <v>33</v>
      </c>
      <c r="B35" s="182"/>
      <c r="C35" s="192" t="s">
        <v>59</v>
      </c>
      <c r="D35" s="193"/>
      <c r="E35" s="22">
        <f>SUM(E26:E34)</f>
        <v>25929761</v>
      </c>
      <c r="F35" s="22">
        <f>SUM(F26:F34)</f>
        <v>0</v>
      </c>
      <c r="G35" s="22">
        <f t="shared" ref="G35:AB35" si="21">SUM(G26:G34)</f>
        <v>0</v>
      </c>
      <c r="H35" s="22">
        <f t="shared" si="21"/>
        <v>0</v>
      </c>
      <c r="I35" s="22">
        <f t="shared" si="21"/>
        <v>0</v>
      </c>
      <c r="J35" s="22">
        <f t="shared" si="21"/>
        <v>0</v>
      </c>
      <c r="K35" s="22">
        <f t="shared" si="21"/>
        <v>0</v>
      </c>
      <c r="L35" s="22">
        <f t="shared" si="21"/>
        <v>0</v>
      </c>
      <c r="M35" s="22">
        <f t="shared" si="21"/>
        <v>0</v>
      </c>
      <c r="N35" s="22">
        <f t="shared" si="21"/>
        <v>0</v>
      </c>
      <c r="O35" s="22">
        <f t="shared" si="21"/>
        <v>0</v>
      </c>
      <c r="P35" s="22">
        <f t="shared" si="21"/>
        <v>0</v>
      </c>
      <c r="Q35" s="22">
        <f t="shared" si="21"/>
        <v>0</v>
      </c>
      <c r="R35" s="22">
        <f t="shared" si="21"/>
        <v>0</v>
      </c>
      <c r="S35" s="22">
        <f t="shared" si="21"/>
        <v>0</v>
      </c>
      <c r="T35" s="22">
        <f t="shared" si="21"/>
        <v>0</v>
      </c>
      <c r="U35" s="22">
        <f t="shared" si="21"/>
        <v>0</v>
      </c>
      <c r="V35" s="22">
        <f t="shared" si="21"/>
        <v>0</v>
      </c>
      <c r="W35" s="22">
        <f t="shared" si="21"/>
        <v>0</v>
      </c>
      <c r="X35" s="22">
        <f t="shared" si="21"/>
        <v>0</v>
      </c>
      <c r="Y35" s="22">
        <f t="shared" si="21"/>
        <v>0</v>
      </c>
      <c r="Z35" s="22">
        <f t="shared" si="21"/>
        <v>-926302</v>
      </c>
      <c r="AA35" s="22">
        <f t="shared" si="21"/>
        <v>-4000</v>
      </c>
      <c r="AB35" s="22">
        <f t="shared" si="21"/>
        <v>0</v>
      </c>
      <c r="AC35" s="22">
        <f t="shared" si="3"/>
        <v>-930302</v>
      </c>
      <c r="AD35" s="22">
        <f t="shared" ref="AD35:BA35" si="22">SUM(AD26:AD34)</f>
        <v>1117000</v>
      </c>
      <c r="AE35" s="22">
        <f t="shared" si="22"/>
        <v>0</v>
      </c>
      <c r="AF35" s="22">
        <f t="shared" si="22"/>
        <v>0</v>
      </c>
      <c r="AG35" s="22">
        <f t="shared" si="22"/>
        <v>0</v>
      </c>
      <c r="AH35" s="22">
        <f t="shared" si="22"/>
        <v>0</v>
      </c>
      <c r="AI35" s="22">
        <f t="shared" si="22"/>
        <v>108394.55718507571</v>
      </c>
      <c r="AJ35" s="22">
        <f t="shared" si="22"/>
        <v>0</v>
      </c>
      <c r="AK35" s="22">
        <f t="shared" si="22"/>
        <v>35423.665700860314</v>
      </c>
      <c r="AL35" s="22">
        <f t="shared" si="22"/>
        <v>0</v>
      </c>
      <c r="AM35" s="22">
        <f t="shared" si="22"/>
        <v>0</v>
      </c>
      <c r="AN35" s="22">
        <f t="shared" si="22"/>
        <v>0</v>
      </c>
      <c r="AO35" s="22">
        <f t="shared" si="22"/>
        <v>0</v>
      </c>
      <c r="AP35" s="22">
        <f t="shared" si="22"/>
        <v>0</v>
      </c>
      <c r="AQ35" s="22">
        <f t="shared" si="22"/>
        <v>0</v>
      </c>
      <c r="AR35" s="22">
        <f t="shared" si="22"/>
        <v>0</v>
      </c>
      <c r="AS35" s="22">
        <f t="shared" si="22"/>
        <v>0</v>
      </c>
      <c r="AT35" s="22">
        <f t="shared" si="22"/>
        <v>0</v>
      </c>
      <c r="AU35" s="22">
        <f t="shared" si="22"/>
        <v>0</v>
      </c>
      <c r="AV35" s="22">
        <f t="shared" si="22"/>
        <v>0</v>
      </c>
      <c r="AW35" s="22">
        <f t="shared" si="22"/>
        <v>0</v>
      </c>
      <c r="AX35" s="22">
        <f t="shared" si="22"/>
        <v>0</v>
      </c>
      <c r="AY35" s="22">
        <f t="shared" si="22"/>
        <v>-16289</v>
      </c>
      <c r="AZ35" s="22">
        <f t="shared" si="22"/>
        <v>0</v>
      </c>
      <c r="BA35" s="22">
        <f t="shared" si="22"/>
        <v>1011.777114065364</v>
      </c>
      <c r="BB35" s="22">
        <f t="shared" si="6"/>
        <v>1245541.0000000014</v>
      </c>
      <c r="BC35" s="22">
        <f t="shared" si="7"/>
        <v>315239.0000000014</v>
      </c>
      <c r="BD35" s="22">
        <f t="shared" si="8"/>
        <v>26245000</v>
      </c>
      <c r="BE35" s="22">
        <f t="shared" ref="BE35" si="23">SUM(BE26:BE34)</f>
        <v>0</v>
      </c>
      <c r="BF35" s="22">
        <f t="shared" si="4"/>
        <v>26245000</v>
      </c>
    </row>
    <row r="36" spans="1:58" ht="15" customHeight="1" outlineLevel="1">
      <c r="A36" s="10">
        <v>34</v>
      </c>
      <c r="B36" s="182"/>
      <c r="C36" s="27" t="s">
        <v>60</v>
      </c>
      <c r="D36" s="25">
        <v>510</v>
      </c>
      <c r="E36" s="16">
        <v>356549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f t="shared" si="3"/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3688.6832268081325</v>
      </c>
      <c r="AJ36" s="16">
        <v>0</v>
      </c>
      <c r="AK36" s="16">
        <v>1235.564928243831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526.75184494804125</v>
      </c>
      <c r="BB36" s="16">
        <f t="shared" si="6"/>
        <v>5451.0000000000045</v>
      </c>
      <c r="BC36" s="16">
        <f t="shared" si="7"/>
        <v>5451.0000000000045</v>
      </c>
      <c r="BD36" s="16">
        <f t="shared" si="8"/>
        <v>362000</v>
      </c>
      <c r="BE36" s="16"/>
      <c r="BF36" s="16">
        <f t="shared" si="4"/>
        <v>362000</v>
      </c>
    </row>
    <row r="37" spans="1:58" ht="15" customHeight="1" outlineLevel="1">
      <c r="A37" s="10">
        <v>35</v>
      </c>
      <c r="B37" s="182"/>
      <c r="C37" s="27" t="s">
        <v>61</v>
      </c>
      <c r="D37" s="25">
        <v>511</v>
      </c>
      <c r="E37" s="16">
        <v>503766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f t="shared" si="3"/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893.79533700181094</v>
      </c>
      <c r="AJ37" s="16">
        <v>0</v>
      </c>
      <c r="AK37" s="16">
        <v>290.50207786072019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49.702585137449205</v>
      </c>
      <c r="BB37" s="16">
        <f t="shared" si="6"/>
        <v>1233.9999999999804</v>
      </c>
      <c r="BC37" s="16">
        <f t="shared" si="7"/>
        <v>1233.9999999999804</v>
      </c>
      <c r="BD37" s="16">
        <f t="shared" si="8"/>
        <v>505000</v>
      </c>
      <c r="BE37" s="16"/>
      <c r="BF37" s="16">
        <f t="shared" si="4"/>
        <v>505000</v>
      </c>
    </row>
    <row r="38" spans="1:58" ht="15" customHeight="1" outlineLevel="1">
      <c r="A38" s="10">
        <v>36</v>
      </c>
      <c r="B38" s="182"/>
      <c r="C38" s="27" t="s">
        <v>62</v>
      </c>
      <c r="D38" s="25">
        <v>512</v>
      </c>
      <c r="E38" s="16">
        <v>4001813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f t="shared" si="3"/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36143.080561388662</v>
      </c>
      <c r="AJ38" s="16">
        <v>0</v>
      </c>
      <c r="AK38" s="16">
        <v>11740.760398008315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303.15904060285538</v>
      </c>
      <c r="BB38" s="16">
        <f t="shared" si="6"/>
        <v>48186.999999999833</v>
      </c>
      <c r="BC38" s="16">
        <f t="shared" si="7"/>
        <v>48186.999999999833</v>
      </c>
      <c r="BD38" s="16">
        <f t="shared" si="8"/>
        <v>4050000</v>
      </c>
      <c r="BE38" s="16"/>
      <c r="BF38" s="16">
        <f t="shared" si="4"/>
        <v>4050000</v>
      </c>
    </row>
    <row r="39" spans="1:58" ht="15" customHeight="1" outlineLevel="1">
      <c r="A39" s="10">
        <v>37</v>
      </c>
      <c r="B39" s="182"/>
      <c r="C39" s="27" t="s">
        <v>63</v>
      </c>
      <c r="D39" s="25">
        <v>513</v>
      </c>
      <c r="E39" s="16">
        <v>452131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f t="shared" si="3"/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12233.25740991738</v>
      </c>
      <c r="AJ39" s="16">
        <v>0</v>
      </c>
      <c r="AK39" s="16">
        <v>3979.3889987930397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-343.64640871039592</v>
      </c>
      <c r="BB39" s="16">
        <f t="shared" si="6"/>
        <v>15869.000000000024</v>
      </c>
      <c r="BC39" s="16">
        <f t="shared" si="7"/>
        <v>15869.000000000024</v>
      </c>
      <c r="BD39" s="16">
        <f t="shared" si="8"/>
        <v>468000</v>
      </c>
      <c r="BE39" s="16"/>
      <c r="BF39" s="16">
        <f t="shared" si="4"/>
        <v>468000</v>
      </c>
    </row>
    <row r="40" spans="1:58" ht="15" customHeight="1" outlineLevel="1">
      <c r="A40" s="10">
        <v>38</v>
      </c>
      <c r="B40" s="182"/>
      <c r="C40" s="27" t="s">
        <v>64</v>
      </c>
      <c r="D40" s="25">
        <v>514</v>
      </c>
      <c r="E40" s="16">
        <v>825475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f t="shared" si="3"/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3681.0650894058281</v>
      </c>
      <c r="AJ40" s="16">
        <v>0</v>
      </c>
      <c r="AK40" s="16">
        <v>1202.3610503716006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-358.42613977740984</v>
      </c>
      <c r="BB40" s="16">
        <f t="shared" si="6"/>
        <v>4525.0000000000191</v>
      </c>
      <c r="BC40" s="16">
        <f t="shared" si="7"/>
        <v>4525.0000000000191</v>
      </c>
      <c r="BD40" s="16">
        <f t="shared" si="8"/>
        <v>830000</v>
      </c>
      <c r="BE40" s="16"/>
      <c r="BF40" s="16">
        <f t="shared" si="4"/>
        <v>830000</v>
      </c>
    </row>
    <row r="41" spans="1:58">
      <c r="A41" s="10">
        <v>39</v>
      </c>
      <c r="B41" s="182"/>
      <c r="C41" s="192" t="s">
        <v>65</v>
      </c>
      <c r="D41" s="193"/>
      <c r="E41" s="22">
        <f>SUM(E36:E40)</f>
        <v>6139734</v>
      </c>
      <c r="F41" s="22">
        <f>SUM(F36:F40)</f>
        <v>0</v>
      </c>
      <c r="G41" s="22">
        <f t="shared" ref="G41:AB41" si="24">SUM(G36:G40)</f>
        <v>0</v>
      </c>
      <c r="H41" s="22">
        <f t="shared" si="24"/>
        <v>0</v>
      </c>
      <c r="I41" s="22">
        <f t="shared" si="24"/>
        <v>0</v>
      </c>
      <c r="J41" s="22">
        <f t="shared" si="24"/>
        <v>0</v>
      </c>
      <c r="K41" s="22">
        <f t="shared" si="24"/>
        <v>0</v>
      </c>
      <c r="L41" s="22">
        <f t="shared" si="24"/>
        <v>0</v>
      </c>
      <c r="M41" s="22">
        <f t="shared" si="24"/>
        <v>0</v>
      </c>
      <c r="N41" s="22">
        <f t="shared" si="24"/>
        <v>0</v>
      </c>
      <c r="O41" s="22">
        <f t="shared" si="24"/>
        <v>0</v>
      </c>
      <c r="P41" s="22">
        <f t="shared" si="24"/>
        <v>0</v>
      </c>
      <c r="Q41" s="22">
        <f t="shared" si="24"/>
        <v>0</v>
      </c>
      <c r="R41" s="22">
        <f t="shared" si="24"/>
        <v>0</v>
      </c>
      <c r="S41" s="22">
        <f t="shared" si="24"/>
        <v>0</v>
      </c>
      <c r="T41" s="22">
        <f t="shared" si="24"/>
        <v>0</v>
      </c>
      <c r="U41" s="22">
        <f t="shared" si="24"/>
        <v>0</v>
      </c>
      <c r="V41" s="22">
        <f t="shared" si="24"/>
        <v>0</v>
      </c>
      <c r="W41" s="22">
        <f t="shared" si="24"/>
        <v>0</v>
      </c>
      <c r="X41" s="22">
        <f t="shared" si="24"/>
        <v>0</v>
      </c>
      <c r="Y41" s="22">
        <f t="shared" si="24"/>
        <v>0</v>
      </c>
      <c r="Z41" s="22">
        <f t="shared" si="24"/>
        <v>0</v>
      </c>
      <c r="AA41" s="22">
        <f t="shared" si="24"/>
        <v>0</v>
      </c>
      <c r="AB41" s="22">
        <f t="shared" si="24"/>
        <v>0</v>
      </c>
      <c r="AC41" s="22">
        <f t="shared" si="3"/>
        <v>0</v>
      </c>
      <c r="AD41" s="22">
        <f t="shared" ref="AD41:BA41" si="25">SUM(AD36:AD40)</f>
        <v>0</v>
      </c>
      <c r="AE41" s="22">
        <f t="shared" si="25"/>
        <v>0</v>
      </c>
      <c r="AF41" s="22">
        <f t="shared" si="25"/>
        <v>0</v>
      </c>
      <c r="AG41" s="22">
        <f t="shared" si="25"/>
        <v>0</v>
      </c>
      <c r="AH41" s="22">
        <f t="shared" si="25"/>
        <v>0</v>
      </c>
      <c r="AI41" s="22">
        <f t="shared" si="25"/>
        <v>56639.881624521811</v>
      </c>
      <c r="AJ41" s="22">
        <f t="shared" si="25"/>
        <v>0</v>
      </c>
      <c r="AK41" s="22">
        <f t="shared" si="25"/>
        <v>18448.577453277507</v>
      </c>
      <c r="AL41" s="22">
        <f t="shared" si="25"/>
        <v>0</v>
      </c>
      <c r="AM41" s="22">
        <f t="shared" si="25"/>
        <v>0</v>
      </c>
      <c r="AN41" s="22">
        <f t="shared" si="25"/>
        <v>0</v>
      </c>
      <c r="AO41" s="22">
        <f t="shared" si="25"/>
        <v>0</v>
      </c>
      <c r="AP41" s="22">
        <f t="shared" si="25"/>
        <v>0</v>
      </c>
      <c r="AQ41" s="22">
        <f t="shared" si="25"/>
        <v>0</v>
      </c>
      <c r="AR41" s="22">
        <f t="shared" si="25"/>
        <v>0</v>
      </c>
      <c r="AS41" s="22">
        <f t="shared" si="25"/>
        <v>0</v>
      </c>
      <c r="AT41" s="22">
        <f t="shared" si="25"/>
        <v>0</v>
      </c>
      <c r="AU41" s="22">
        <f t="shared" si="25"/>
        <v>0</v>
      </c>
      <c r="AV41" s="22">
        <f t="shared" si="25"/>
        <v>0</v>
      </c>
      <c r="AW41" s="22">
        <f t="shared" si="25"/>
        <v>0</v>
      </c>
      <c r="AX41" s="22">
        <f t="shared" si="25"/>
        <v>0</v>
      </c>
      <c r="AY41" s="22">
        <f t="shared" si="25"/>
        <v>0</v>
      </c>
      <c r="AZ41" s="22">
        <f t="shared" si="25"/>
        <v>0</v>
      </c>
      <c r="BA41" s="22">
        <f t="shared" si="25"/>
        <v>177.54092220054008</v>
      </c>
      <c r="BB41" s="22">
        <f t="shared" si="6"/>
        <v>75265.999999999854</v>
      </c>
      <c r="BC41" s="22">
        <f t="shared" si="7"/>
        <v>75265.999999999854</v>
      </c>
      <c r="BD41" s="22">
        <f t="shared" si="8"/>
        <v>6215000</v>
      </c>
      <c r="BE41" s="22">
        <f t="shared" ref="BE41" si="26">SUM(BE36:BE40)</f>
        <v>0</v>
      </c>
      <c r="BF41" s="22">
        <f t="shared" si="4"/>
        <v>6215000</v>
      </c>
    </row>
    <row r="42" spans="1:58" ht="16.5" thickBot="1">
      <c r="A42" s="10">
        <v>40</v>
      </c>
      <c r="B42" s="182"/>
      <c r="C42" s="194" t="s">
        <v>66</v>
      </c>
      <c r="D42" s="195"/>
      <c r="E42" s="28">
        <f>E35+E41</f>
        <v>32069495</v>
      </c>
      <c r="F42" s="28">
        <f>F35+F41</f>
        <v>0</v>
      </c>
      <c r="G42" s="28">
        <f t="shared" ref="G42:AB42" si="27">G35+G41</f>
        <v>0</v>
      </c>
      <c r="H42" s="28">
        <f t="shared" si="27"/>
        <v>0</v>
      </c>
      <c r="I42" s="28">
        <f t="shared" si="27"/>
        <v>0</v>
      </c>
      <c r="J42" s="28">
        <f t="shared" si="27"/>
        <v>0</v>
      </c>
      <c r="K42" s="28">
        <f t="shared" si="27"/>
        <v>0</v>
      </c>
      <c r="L42" s="28">
        <f t="shared" si="27"/>
        <v>0</v>
      </c>
      <c r="M42" s="28">
        <f t="shared" si="27"/>
        <v>0</v>
      </c>
      <c r="N42" s="28">
        <f t="shared" si="27"/>
        <v>0</v>
      </c>
      <c r="O42" s="28">
        <f t="shared" si="27"/>
        <v>0</v>
      </c>
      <c r="P42" s="28">
        <f t="shared" si="27"/>
        <v>0</v>
      </c>
      <c r="Q42" s="28">
        <f t="shared" si="27"/>
        <v>0</v>
      </c>
      <c r="R42" s="28">
        <f t="shared" si="27"/>
        <v>0</v>
      </c>
      <c r="S42" s="28">
        <f t="shared" si="27"/>
        <v>0</v>
      </c>
      <c r="T42" s="28">
        <f t="shared" si="27"/>
        <v>0</v>
      </c>
      <c r="U42" s="28">
        <f t="shared" si="27"/>
        <v>0</v>
      </c>
      <c r="V42" s="28">
        <f t="shared" si="27"/>
        <v>0</v>
      </c>
      <c r="W42" s="28">
        <f t="shared" si="27"/>
        <v>0</v>
      </c>
      <c r="X42" s="28">
        <f t="shared" si="27"/>
        <v>0</v>
      </c>
      <c r="Y42" s="28">
        <f t="shared" si="27"/>
        <v>0</v>
      </c>
      <c r="Z42" s="28">
        <f t="shared" si="27"/>
        <v>-926302</v>
      </c>
      <c r="AA42" s="28">
        <f t="shared" si="27"/>
        <v>-4000</v>
      </c>
      <c r="AB42" s="28">
        <f t="shared" si="27"/>
        <v>0</v>
      </c>
      <c r="AC42" s="28">
        <f t="shared" si="3"/>
        <v>-930302</v>
      </c>
      <c r="AD42" s="28">
        <f t="shared" ref="AD42:BA42" si="28">AD35+AD41</f>
        <v>1117000</v>
      </c>
      <c r="AE42" s="28">
        <f t="shared" si="28"/>
        <v>0</v>
      </c>
      <c r="AF42" s="28">
        <f t="shared" si="28"/>
        <v>0</v>
      </c>
      <c r="AG42" s="28">
        <f t="shared" si="28"/>
        <v>0</v>
      </c>
      <c r="AH42" s="28">
        <f t="shared" si="28"/>
        <v>0</v>
      </c>
      <c r="AI42" s="28">
        <f t="shared" si="28"/>
        <v>165034.43880959752</v>
      </c>
      <c r="AJ42" s="28">
        <f t="shared" si="28"/>
        <v>0</v>
      </c>
      <c r="AK42" s="28">
        <f t="shared" si="28"/>
        <v>53872.243154137817</v>
      </c>
      <c r="AL42" s="28">
        <f t="shared" si="28"/>
        <v>0</v>
      </c>
      <c r="AM42" s="28">
        <f t="shared" si="28"/>
        <v>0</v>
      </c>
      <c r="AN42" s="28">
        <f t="shared" si="28"/>
        <v>0</v>
      </c>
      <c r="AO42" s="28">
        <f t="shared" si="28"/>
        <v>0</v>
      </c>
      <c r="AP42" s="28">
        <f t="shared" si="28"/>
        <v>0</v>
      </c>
      <c r="AQ42" s="28">
        <f t="shared" si="28"/>
        <v>0</v>
      </c>
      <c r="AR42" s="28">
        <f t="shared" si="28"/>
        <v>0</v>
      </c>
      <c r="AS42" s="28">
        <f t="shared" si="28"/>
        <v>0</v>
      </c>
      <c r="AT42" s="28">
        <f t="shared" si="28"/>
        <v>0</v>
      </c>
      <c r="AU42" s="28">
        <f t="shared" si="28"/>
        <v>0</v>
      </c>
      <c r="AV42" s="28">
        <f t="shared" si="28"/>
        <v>0</v>
      </c>
      <c r="AW42" s="28">
        <f t="shared" si="28"/>
        <v>0</v>
      </c>
      <c r="AX42" s="28">
        <f t="shared" si="28"/>
        <v>0</v>
      </c>
      <c r="AY42" s="28">
        <f t="shared" si="28"/>
        <v>-16289</v>
      </c>
      <c r="AZ42" s="28">
        <f t="shared" si="28"/>
        <v>0</v>
      </c>
      <c r="BA42" s="28">
        <f t="shared" si="28"/>
        <v>1189.3180362659041</v>
      </c>
      <c r="BB42" s="28">
        <f t="shared" si="6"/>
        <v>1320807.0000000012</v>
      </c>
      <c r="BC42" s="28">
        <f t="shared" si="7"/>
        <v>390505.00000000116</v>
      </c>
      <c r="BD42" s="28">
        <f t="shared" si="8"/>
        <v>32460000</v>
      </c>
      <c r="BE42" s="28">
        <f t="shared" ref="BE42" si="29">BE35+BE41</f>
        <v>0</v>
      </c>
      <c r="BF42" s="28">
        <f t="shared" si="4"/>
        <v>32460000</v>
      </c>
    </row>
    <row r="43" spans="1:58" ht="15.6" customHeight="1" outlineLevel="1" thickTop="1">
      <c r="A43" s="10">
        <v>41</v>
      </c>
      <c r="B43" s="182"/>
      <c r="C43" s="17" t="s">
        <v>50</v>
      </c>
      <c r="D43" s="25">
        <v>535</v>
      </c>
      <c r="E43" s="16">
        <v>2246828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29">
        <f t="shared" si="3"/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67472.202508863789</v>
      </c>
      <c r="AJ43" s="29">
        <v>0</v>
      </c>
      <c r="AK43" s="29">
        <v>22596.469252493309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16">
        <v>103.32823864277452</v>
      </c>
      <c r="BB43" s="29">
        <f t="shared" si="6"/>
        <v>90171.999999999869</v>
      </c>
      <c r="BC43" s="29">
        <f t="shared" si="7"/>
        <v>90171.999999999869</v>
      </c>
      <c r="BD43" s="29">
        <f t="shared" si="8"/>
        <v>2337000</v>
      </c>
      <c r="BE43" s="29"/>
      <c r="BF43" s="29">
        <f t="shared" si="4"/>
        <v>2337000</v>
      </c>
    </row>
    <row r="44" spans="1:58" ht="15.6" customHeight="1" outlineLevel="1">
      <c r="A44" s="10">
        <v>42</v>
      </c>
      <c r="B44" s="182"/>
      <c r="C44" s="17" t="s">
        <v>67</v>
      </c>
      <c r="D44" s="25">
        <v>536</v>
      </c>
      <c r="E44" s="16">
        <v>613940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f t="shared" si="3"/>
        <v>0</v>
      </c>
      <c r="AD44" s="16">
        <v>0</v>
      </c>
      <c r="AE44" s="16">
        <v>0</v>
      </c>
      <c r="AF44" s="16">
        <v>0</v>
      </c>
      <c r="AG44" s="16">
        <v>-46316</v>
      </c>
      <c r="AH44" s="16">
        <v>0</v>
      </c>
      <c r="AI44" s="16">
        <v>577.20971622722675</v>
      </c>
      <c r="AJ44" s="16">
        <v>0</v>
      </c>
      <c r="AK44" s="16">
        <v>193.34272903370447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-394.55244526092429</v>
      </c>
      <c r="BB44" s="16">
        <f t="shared" si="6"/>
        <v>-45939.999999999993</v>
      </c>
      <c r="BC44" s="16">
        <f t="shared" si="7"/>
        <v>-45939.999999999993</v>
      </c>
      <c r="BD44" s="16">
        <f t="shared" si="8"/>
        <v>568000</v>
      </c>
      <c r="BE44" s="16"/>
      <c r="BF44" s="16">
        <f t="shared" si="4"/>
        <v>568000</v>
      </c>
    </row>
    <row r="45" spans="1:58" ht="15.6" customHeight="1" outlineLevel="1">
      <c r="A45" s="10">
        <v>43</v>
      </c>
      <c r="B45" s="182"/>
      <c r="C45" s="17" t="s">
        <v>68</v>
      </c>
      <c r="D45" s="25">
        <v>537</v>
      </c>
      <c r="E45" s="16">
        <v>6448040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f t="shared" si="3"/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22141.74102419991</v>
      </c>
      <c r="AJ45" s="16">
        <v>0</v>
      </c>
      <c r="AK45" s="16">
        <v>7390.5203411257935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427.73863467387855</v>
      </c>
      <c r="BB45" s="16">
        <f t="shared" si="6"/>
        <v>29959.999999999582</v>
      </c>
      <c r="BC45" s="16">
        <f t="shared" si="7"/>
        <v>29959.999999999582</v>
      </c>
      <c r="BD45" s="16">
        <f t="shared" si="8"/>
        <v>6478000</v>
      </c>
      <c r="BE45" s="16"/>
      <c r="BF45" s="16">
        <f t="shared" si="4"/>
        <v>6478000</v>
      </c>
    </row>
    <row r="46" spans="1:58" ht="15.6" customHeight="1" outlineLevel="1">
      <c r="A46" s="10">
        <v>44</v>
      </c>
      <c r="B46" s="182"/>
      <c r="C46" s="17" t="s">
        <v>55</v>
      </c>
      <c r="D46" s="25">
        <v>538</v>
      </c>
      <c r="E46" s="16">
        <v>5045825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f t="shared" si="3"/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228281.80013304605</v>
      </c>
      <c r="AJ46" s="16">
        <v>0</v>
      </c>
      <c r="AK46" s="16">
        <v>74156.927245020779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-263.72737806662917</v>
      </c>
      <c r="BB46" s="16">
        <f t="shared" si="6"/>
        <v>302175.00000000023</v>
      </c>
      <c r="BC46" s="16">
        <f t="shared" si="7"/>
        <v>302175.00000000023</v>
      </c>
      <c r="BD46" s="16">
        <f t="shared" si="8"/>
        <v>5348000</v>
      </c>
      <c r="BE46" s="16"/>
      <c r="BF46" s="16">
        <f t="shared" si="4"/>
        <v>5348000</v>
      </c>
    </row>
    <row r="47" spans="1:58" ht="15.6" customHeight="1" outlineLevel="1">
      <c r="A47" s="10">
        <v>45</v>
      </c>
      <c r="B47" s="182"/>
      <c r="C47" s="17" t="s">
        <v>69</v>
      </c>
      <c r="D47" s="25">
        <v>539</v>
      </c>
      <c r="E47" s="16">
        <v>738149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f t="shared" si="3"/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7219.6127115169384</v>
      </c>
      <c r="AJ47" s="16">
        <v>0</v>
      </c>
      <c r="AK47" s="16">
        <v>2358.8413940970245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272.54589438601397</v>
      </c>
      <c r="BB47" s="16">
        <f t="shared" si="6"/>
        <v>9850.9999999999764</v>
      </c>
      <c r="BC47" s="16">
        <f t="shared" si="7"/>
        <v>9850.9999999999764</v>
      </c>
      <c r="BD47" s="16">
        <f t="shared" si="8"/>
        <v>748000</v>
      </c>
      <c r="BE47" s="16"/>
      <c r="BF47" s="16">
        <f t="shared" si="4"/>
        <v>748000</v>
      </c>
    </row>
    <row r="48" spans="1:58" ht="15.6" customHeight="1" outlineLevel="1">
      <c r="A48" s="10">
        <v>46</v>
      </c>
      <c r="B48" s="182"/>
      <c r="C48" s="17" t="s">
        <v>57</v>
      </c>
      <c r="D48" s="25">
        <v>540</v>
      </c>
      <c r="E48" s="16">
        <v>4207095</v>
      </c>
      <c r="F48" s="16">
        <v>0</v>
      </c>
      <c r="G48" s="16">
        <v>5332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f t="shared" si="3"/>
        <v>5332</v>
      </c>
      <c r="AD48" s="16">
        <v>0</v>
      </c>
      <c r="AE48" s="16">
        <v>0</v>
      </c>
      <c r="AF48" s="16">
        <v>0</v>
      </c>
      <c r="AG48" s="16">
        <v>277301</v>
      </c>
      <c r="AH48" s="16">
        <v>0</v>
      </c>
      <c r="AI48" s="16">
        <v>9.6343849421836385</v>
      </c>
      <c r="AJ48" s="16">
        <v>0</v>
      </c>
      <c r="AK48" s="16">
        <v>3.1296448291459988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259.23597022891045</v>
      </c>
      <c r="BB48" s="16">
        <f t="shared" si="6"/>
        <v>277573.00000000023</v>
      </c>
      <c r="BC48" s="16">
        <f t="shared" si="7"/>
        <v>282905.00000000023</v>
      </c>
      <c r="BD48" s="16">
        <f t="shared" si="8"/>
        <v>4490000</v>
      </c>
      <c r="BE48" s="16"/>
      <c r="BF48" s="16">
        <f t="shared" si="4"/>
        <v>4490000</v>
      </c>
    </row>
    <row r="49" spans="1:58">
      <c r="A49" s="10">
        <v>47</v>
      </c>
      <c r="B49" s="182"/>
      <c r="C49" s="192" t="s">
        <v>70</v>
      </c>
      <c r="D49" s="193"/>
      <c r="E49" s="22">
        <f>SUM(E43:E48)</f>
        <v>19299877</v>
      </c>
      <c r="F49" s="22">
        <f>SUM(F43:F48)</f>
        <v>0</v>
      </c>
      <c r="G49" s="22">
        <f t="shared" ref="G49:AB49" si="30">SUM(G43:G48)</f>
        <v>5332</v>
      </c>
      <c r="H49" s="22">
        <f t="shared" si="30"/>
        <v>0</v>
      </c>
      <c r="I49" s="22">
        <f t="shared" si="30"/>
        <v>0</v>
      </c>
      <c r="J49" s="22">
        <f t="shared" si="30"/>
        <v>0</v>
      </c>
      <c r="K49" s="22">
        <f t="shared" si="30"/>
        <v>0</v>
      </c>
      <c r="L49" s="22">
        <f t="shared" si="30"/>
        <v>0</v>
      </c>
      <c r="M49" s="22">
        <f t="shared" si="30"/>
        <v>0</v>
      </c>
      <c r="N49" s="22">
        <f t="shared" si="30"/>
        <v>0</v>
      </c>
      <c r="O49" s="22">
        <f t="shared" si="30"/>
        <v>0</v>
      </c>
      <c r="P49" s="22">
        <f t="shared" si="30"/>
        <v>0</v>
      </c>
      <c r="Q49" s="22">
        <f t="shared" si="30"/>
        <v>0</v>
      </c>
      <c r="R49" s="22">
        <f t="shared" si="30"/>
        <v>0</v>
      </c>
      <c r="S49" s="22">
        <f t="shared" si="30"/>
        <v>0</v>
      </c>
      <c r="T49" s="22">
        <f t="shared" si="30"/>
        <v>0</v>
      </c>
      <c r="U49" s="22">
        <f t="shared" si="30"/>
        <v>0</v>
      </c>
      <c r="V49" s="22">
        <f t="shared" si="30"/>
        <v>0</v>
      </c>
      <c r="W49" s="22">
        <f t="shared" si="30"/>
        <v>0</v>
      </c>
      <c r="X49" s="22">
        <f t="shared" si="30"/>
        <v>0</v>
      </c>
      <c r="Y49" s="22">
        <f t="shared" si="30"/>
        <v>0</v>
      </c>
      <c r="Z49" s="22">
        <f t="shared" si="30"/>
        <v>0</v>
      </c>
      <c r="AA49" s="22">
        <f t="shared" si="30"/>
        <v>0</v>
      </c>
      <c r="AB49" s="22">
        <f t="shared" si="30"/>
        <v>0</v>
      </c>
      <c r="AC49" s="22">
        <f t="shared" si="3"/>
        <v>5332</v>
      </c>
      <c r="AD49" s="22">
        <f t="shared" ref="AD49:BA49" si="31">SUM(AD43:AD48)</f>
        <v>0</v>
      </c>
      <c r="AE49" s="22">
        <f t="shared" si="31"/>
        <v>0</v>
      </c>
      <c r="AF49" s="22">
        <f t="shared" si="31"/>
        <v>0</v>
      </c>
      <c r="AG49" s="22">
        <f t="shared" si="31"/>
        <v>230985</v>
      </c>
      <c r="AH49" s="22">
        <f t="shared" si="31"/>
        <v>0</v>
      </c>
      <c r="AI49" s="22">
        <f t="shared" si="31"/>
        <v>325702.20047879615</v>
      </c>
      <c r="AJ49" s="22">
        <f t="shared" si="31"/>
        <v>0</v>
      </c>
      <c r="AK49" s="22">
        <f t="shared" si="31"/>
        <v>106699.23060659974</v>
      </c>
      <c r="AL49" s="22">
        <f t="shared" si="31"/>
        <v>0</v>
      </c>
      <c r="AM49" s="22">
        <f t="shared" si="31"/>
        <v>0</v>
      </c>
      <c r="AN49" s="22">
        <f t="shared" si="31"/>
        <v>0</v>
      </c>
      <c r="AO49" s="22">
        <f t="shared" si="31"/>
        <v>0</v>
      </c>
      <c r="AP49" s="22">
        <f t="shared" si="31"/>
        <v>0</v>
      </c>
      <c r="AQ49" s="22">
        <f t="shared" si="31"/>
        <v>0</v>
      </c>
      <c r="AR49" s="22">
        <f t="shared" si="31"/>
        <v>0</v>
      </c>
      <c r="AS49" s="22">
        <f t="shared" si="31"/>
        <v>0</v>
      </c>
      <c r="AT49" s="22">
        <f t="shared" si="31"/>
        <v>0</v>
      </c>
      <c r="AU49" s="22">
        <f t="shared" si="31"/>
        <v>0</v>
      </c>
      <c r="AV49" s="22">
        <f t="shared" si="31"/>
        <v>0</v>
      </c>
      <c r="AW49" s="22">
        <f t="shared" si="31"/>
        <v>0</v>
      </c>
      <c r="AX49" s="22">
        <f t="shared" si="31"/>
        <v>0</v>
      </c>
      <c r="AY49" s="22">
        <f t="shared" si="31"/>
        <v>0</v>
      </c>
      <c r="AZ49" s="22">
        <f t="shared" si="31"/>
        <v>0</v>
      </c>
      <c r="BA49" s="22">
        <f t="shared" si="31"/>
        <v>404.56891460402403</v>
      </c>
      <c r="BB49" s="22">
        <f t="shared" si="6"/>
        <v>663790.99999999988</v>
      </c>
      <c r="BC49" s="22">
        <f t="shared" si="7"/>
        <v>669122.99999999988</v>
      </c>
      <c r="BD49" s="22">
        <f t="shared" si="8"/>
        <v>19969000</v>
      </c>
      <c r="BE49" s="22">
        <f t="shared" ref="BE49" si="32">SUM(BE43:BE48)</f>
        <v>0</v>
      </c>
      <c r="BF49" s="22">
        <f t="shared" si="4"/>
        <v>19969000</v>
      </c>
    </row>
    <row r="50" spans="1:58" ht="15.6" customHeight="1" outlineLevel="1">
      <c r="A50" s="10">
        <v>48</v>
      </c>
      <c r="B50" s="182"/>
      <c r="C50" s="27" t="s">
        <v>60</v>
      </c>
      <c r="D50" s="25">
        <v>541</v>
      </c>
      <c r="E50" s="16">
        <v>662096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f t="shared" si="3"/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22322.403211849734</v>
      </c>
      <c r="AJ50" s="16">
        <v>0</v>
      </c>
      <c r="AK50" s="16">
        <v>7405.341682766817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176.25510538346134</v>
      </c>
      <c r="BB50" s="16">
        <f t="shared" si="6"/>
        <v>29904.000000000015</v>
      </c>
      <c r="BC50" s="16">
        <f t="shared" si="7"/>
        <v>29904.000000000015</v>
      </c>
      <c r="BD50" s="16">
        <f t="shared" si="8"/>
        <v>692000</v>
      </c>
      <c r="BE50" s="16"/>
      <c r="BF50" s="16">
        <f t="shared" si="4"/>
        <v>692000</v>
      </c>
    </row>
    <row r="51" spans="1:58" ht="15.6" customHeight="1" outlineLevel="1">
      <c r="A51" s="10">
        <v>49</v>
      </c>
      <c r="B51" s="182"/>
      <c r="C51" s="27" t="s">
        <v>61</v>
      </c>
      <c r="D51" s="25">
        <v>542</v>
      </c>
      <c r="E51" s="16">
        <v>485568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f t="shared" si="3"/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9281.5234913064996</v>
      </c>
      <c r="AJ51" s="16">
        <v>0</v>
      </c>
      <c r="AK51" s="16">
        <v>3021.7069177840654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128.76959090941818</v>
      </c>
      <c r="BB51" s="16">
        <f t="shared" si="6"/>
        <v>12431.999999999984</v>
      </c>
      <c r="BC51" s="16">
        <f t="shared" si="7"/>
        <v>12431.999999999984</v>
      </c>
      <c r="BD51" s="16">
        <f t="shared" si="8"/>
        <v>498000</v>
      </c>
      <c r="BE51" s="16"/>
      <c r="BF51" s="16">
        <f t="shared" si="4"/>
        <v>498000</v>
      </c>
    </row>
    <row r="52" spans="1:58" ht="15.6" customHeight="1" outlineLevel="1">
      <c r="A52" s="10">
        <v>50</v>
      </c>
      <c r="B52" s="182"/>
      <c r="C52" s="27" t="s">
        <v>71</v>
      </c>
      <c r="D52" s="25">
        <v>543</v>
      </c>
      <c r="E52" s="16">
        <v>1207958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f t="shared" si="3"/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24141.511978171726</v>
      </c>
      <c r="AJ52" s="16">
        <v>0</v>
      </c>
      <c r="AK52" s="16">
        <v>7869.2367310926284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31.251290735555813</v>
      </c>
      <c r="BB52" s="16">
        <f t="shared" si="6"/>
        <v>32041.999999999909</v>
      </c>
      <c r="BC52" s="16">
        <f t="shared" si="7"/>
        <v>32041.999999999909</v>
      </c>
      <c r="BD52" s="16">
        <f t="shared" si="8"/>
        <v>1240000</v>
      </c>
      <c r="BE52" s="16"/>
      <c r="BF52" s="16">
        <f t="shared" si="4"/>
        <v>1240000</v>
      </c>
    </row>
    <row r="53" spans="1:58" ht="15.6" customHeight="1" outlineLevel="1">
      <c r="A53" s="10">
        <v>51</v>
      </c>
      <c r="B53" s="182"/>
      <c r="C53" s="27" t="s">
        <v>63</v>
      </c>
      <c r="D53" s="25">
        <v>544</v>
      </c>
      <c r="E53" s="16">
        <v>2323613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f t="shared" si="3"/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82776.536582594737</v>
      </c>
      <c r="AJ53" s="16">
        <v>0</v>
      </c>
      <c r="AK53" s="16">
        <v>26990.211183416148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-379.7477660109289</v>
      </c>
      <c r="BB53" s="16">
        <f t="shared" si="6"/>
        <v>109386.99999999996</v>
      </c>
      <c r="BC53" s="16">
        <f t="shared" si="7"/>
        <v>109386.99999999996</v>
      </c>
      <c r="BD53" s="16">
        <f t="shared" si="8"/>
        <v>2433000</v>
      </c>
      <c r="BE53" s="16"/>
      <c r="BF53" s="16">
        <f t="shared" si="4"/>
        <v>2433000</v>
      </c>
    </row>
    <row r="54" spans="1:58" ht="15.6" customHeight="1" outlineLevel="1">
      <c r="A54" s="10">
        <v>52</v>
      </c>
      <c r="B54" s="182"/>
      <c r="C54" s="27" t="s">
        <v>72</v>
      </c>
      <c r="D54" s="25">
        <v>545</v>
      </c>
      <c r="E54" s="16">
        <v>749400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f t="shared" si="3"/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23034.038990070178</v>
      </c>
      <c r="AJ54" s="16">
        <v>0</v>
      </c>
      <c r="AK54" s="16">
        <v>7531.8416154981687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34.119394431705587</v>
      </c>
      <c r="BB54" s="16">
        <f t="shared" si="6"/>
        <v>30600.000000000051</v>
      </c>
      <c r="BC54" s="16">
        <f t="shared" si="7"/>
        <v>30600.000000000051</v>
      </c>
      <c r="BD54" s="16">
        <f t="shared" si="8"/>
        <v>780000</v>
      </c>
      <c r="BE54" s="16"/>
      <c r="BF54" s="16">
        <f t="shared" si="4"/>
        <v>780000</v>
      </c>
    </row>
    <row r="55" spans="1:58" ht="15" customHeight="1">
      <c r="A55" s="10">
        <v>53</v>
      </c>
      <c r="B55" s="182"/>
      <c r="C55" s="192" t="s">
        <v>73</v>
      </c>
      <c r="D55" s="193"/>
      <c r="E55" s="22">
        <f>SUM(E50:E54)</f>
        <v>5428635</v>
      </c>
      <c r="F55" s="22">
        <f>SUM(F50:F54)</f>
        <v>0</v>
      </c>
      <c r="G55" s="22">
        <f t="shared" ref="G55:AB55" si="33">SUM(G50:G54)</f>
        <v>0</v>
      </c>
      <c r="H55" s="22">
        <f t="shared" si="33"/>
        <v>0</v>
      </c>
      <c r="I55" s="22">
        <f t="shared" si="33"/>
        <v>0</v>
      </c>
      <c r="J55" s="22">
        <f t="shared" si="33"/>
        <v>0</v>
      </c>
      <c r="K55" s="22">
        <f t="shared" si="33"/>
        <v>0</v>
      </c>
      <c r="L55" s="22">
        <f t="shared" si="33"/>
        <v>0</v>
      </c>
      <c r="M55" s="22">
        <f t="shared" si="33"/>
        <v>0</v>
      </c>
      <c r="N55" s="22">
        <f t="shared" si="33"/>
        <v>0</v>
      </c>
      <c r="O55" s="22">
        <f t="shared" si="33"/>
        <v>0</v>
      </c>
      <c r="P55" s="22">
        <f t="shared" si="33"/>
        <v>0</v>
      </c>
      <c r="Q55" s="22">
        <f t="shared" si="33"/>
        <v>0</v>
      </c>
      <c r="R55" s="22">
        <f t="shared" si="33"/>
        <v>0</v>
      </c>
      <c r="S55" s="22">
        <f t="shared" si="33"/>
        <v>0</v>
      </c>
      <c r="T55" s="22">
        <f t="shared" si="33"/>
        <v>0</v>
      </c>
      <c r="U55" s="22">
        <f t="shared" si="33"/>
        <v>0</v>
      </c>
      <c r="V55" s="22">
        <f t="shared" si="33"/>
        <v>0</v>
      </c>
      <c r="W55" s="22">
        <f t="shared" si="33"/>
        <v>0</v>
      </c>
      <c r="X55" s="22">
        <f t="shared" si="33"/>
        <v>0</v>
      </c>
      <c r="Y55" s="22">
        <f t="shared" si="33"/>
        <v>0</v>
      </c>
      <c r="Z55" s="22">
        <f t="shared" si="33"/>
        <v>0</v>
      </c>
      <c r="AA55" s="22">
        <f t="shared" si="33"/>
        <v>0</v>
      </c>
      <c r="AB55" s="22">
        <f t="shared" si="33"/>
        <v>0</v>
      </c>
      <c r="AC55" s="22">
        <f t="shared" si="3"/>
        <v>0</v>
      </c>
      <c r="AD55" s="22">
        <f t="shared" ref="AD55:BA55" si="34">SUM(AD50:AD54)</f>
        <v>0</v>
      </c>
      <c r="AE55" s="22">
        <f t="shared" si="34"/>
        <v>0</v>
      </c>
      <c r="AF55" s="22">
        <f t="shared" si="34"/>
        <v>0</v>
      </c>
      <c r="AG55" s="22">
        <f t="shared" si="34"/>
        <v>0</v>
      </c>
      <c r="AH55" s="22">
        <f t="shared" si="34"/>
        <v>0</v>
      </c>
      <c r="AI55" s="22">
        <f t="shared" si="34"/>
        <v>161556.01425399288</v>
      </c>
      <c r="AJ55" s="22">
        <f t="shared" si="34"/>
        <v>0</v>
      </c>
      <c r="AK55" s="22">
        <f t="shared" si="34"/>
        <v>52818.338130557822</v>
      </c>
      <c r="AL55" s="22">
        <f t="shared" si="34"/>
        <v>0</v>
      </c>
      <c r="AM55" s="22">
        <f t="shared" si="34"/>
        <v>0</v>
      </c>
      <c r="AN55" s="22">
        <f t="shared" si="34"/>
        <v>0</v>
      </c>
      <c r="AO55" s="22">
        <f t="shared" si="34"/>
        <v>0</v>
      </c>
      <c r="AP55" s="22">
        <f t="shared" si="34"/>
        <v>0</v>
      </c>
      <c r="AQ55" s="22">
        <f t="shared" si="34"/>
        <v>0</v>
      </c>
      <c r="AR55" s="22">
        <f t="shared" si="34"/>
        <v>0</v>
      </c>
      <c r="AS55" s="22">
        <f t="shared" si="34"/>
        <v>0</v>
      </c>
      <c r="AT55" s="22">
        <f t="shared" si="34"/>
        <v>0</v>
      </c>
      <c r="AU55" s="22">
        <f t="shared" si="34"/>
        <v>0</v>
      </c>
      <c r="AV55" s="22">
        <f t="shared" si="34"/>
        <v>0</v>
      </c>
      <c r="AW55" s="22">
        <f t="shared" si="34"/>
        <v>0</v>
      </c>
      <c r="AX55" s="22">
        <f t="shared" si="34"/>
        <v>0</v>
      </c>
      <c r="AY55" s="22">
        <f t="shared" si="34"/>
        <v>0</v>
      </c>
      <c r="AZ55" s="22">
        <f t="shared" si="34"/>
        <v>0</v>
      </c>
      <c r="BA55" s="22">
        <f t="shared" si="34"/>
        <v>-9.3523845507879741</v>
      </c>
      <c r="BB55" s="22">
        <f t="shared" si="6"/>
        <v>214364.99999999991</v>
      </c>
      <c r="BC55" s="22">
        <f t="shared" si="7"/>
        <v>214364.99999999991</v>
      </c>
      <c r="BD55" s="22">
        <f t="shared" si="8"/>
        <v>5643000</v>
      </c>
      <c r="BE55" s="22">
        <f t="shared" ref="BE55" si="35">SUM(BE50:BE54)</f>
        <v>0</v>
      </c>
      <c r="BF55" s="22">
        <f t="shared" si="4"/>
        <v>5643000</v>
      </c>
    </row>
    <row r="56" spans="1:58" ht="16.5" thickBot="1">
      <c r="A56" s="10">
        <v>54</v>
      </c>
      <c r="B56" s="182"/>
      <c r="C56" s="194" t="s">
        <v>74</v>
      </c>
      <c r="D56" s="195"/>
      <c r="E56" s="28">
        <f>E49+E55</f>
        <v>24728512</v>
      </c>
      <c r="F56" s="28">
        <f>F49+F55</f>
        <v>0</v>
      </c>
      <c r="G56" s="28">
        <f t="shared" ref="G56:AB56" si="36">G49+G55</f>
        <v>5332</v>
      </c>
      <c r="H56" s="28">
        <f t="shared" si="36"/>
        <v>0</v>
      </c>
      <c r="I56" s="28">
        <f t="shared" si="36"/>
        <v>0</v>
      </c>
      <c r="J56" s="28">
        <f t="shared" si="36"/>
        <v>0</v>
      </c>
      <c r="K56" s="28">
        <f t="shared" si="36"/>
        <v>0</v>
      </c>
      <c r="L56" s="28">
        <f t="shared" si="36"/>
        <v>0</v>
      </c>
      <c r="M56" s="28">
        <f t="shared" si="36"/>
        <v>0</v>
      </c>
      <c r="N56" s="28">
        <f t="shared" si="36"/>
        <v>0</v>
      </c>
      <c r="O56" s="28">
        <f t="shared" si="36"/>
        <v>0</v>
      </c>
      <c r="P56" s="28">
        <f t="shared" si="36"/>
        <v>0</v>
      </c>
      <c r="Q56" s="28">
        <f t="shared" si="36"/>
        <v>0</v>
      </c>
      <c r="R56" s="28">
        <f t="shared" si="36"/>
        <v>0</v>
      </c>
      <c r="S56" s="28">
        <f t="shared" si="36"/>
        <v>0</v>
      </c>
      <c r="T56" s="28">
        <f t="shared" si="36"/>
        <v>0</v>
      </c>
      <c r="U56" s="28">
        <f t="shared" si="36"/>
        <v>0</v>
      </c>
      <c r="V56" s="28">
        <f t="shared" si="36"/>
        <v>0</v>
      </c>
      <c r="W56" s="28">
        <f t="shared" si="36"/>
        <v>0</v>
      </c>
      <c r="X56" s="28">
        <f t="shared" si="36"/>
        <v>0</v>
      </c>
      <c r="Y56" s="28">
        <f t="shared" si="36"/>
        <v>0</v>
      </c>
      <c r="Z56" s="28">
        <f t="shared" si="36"/>
        <v>0</v>
      </c>
      <c r="AA56" s="28">
        <f t="shared" si="36"/>
        <v>0</v>
      </c>
      <c r="AB56" s="28">
        <f t="shared" si="36"/>
        <v>0</v>
      </c>
      <c r="AC56" s="28">
        <f t="shared" si="3"/>
        <v>5332</v>
      </c>
      <c r="AD56" s="28">
        <f t="shared" ref="AD56:BA56" si="37">AD49+AD55</f>
        <v>0</v>
      </c>
      <c r="AE56" s="28">
        <f t="shared" si="37"/>
        <v>0</v>
      </c>
      <c r="AF56" s="28">
        <f t="shared" si="37"/>
        <v>0</v>
      </c>
      <c r="AG56" s="28">
        <f t="shared" si="37"/>
        <v>230985</v>
      </c>
      <c r="AH56" s="28">
        <f t="shared" si="37"/>
        <v>0</v>
      </c>
      <c r="AI56" s="28">
        <f t="shared" si="37"/>
        <v>487258.21473278903</v>
      </c>
      <c r="AJ56" s="28">
        <f t="shared" si="37"/>
        <v>0</v>
      </c>
      <c r="AK56" s="28">
        <f t="shared" si="37"/>
        <v>159517.56873715756</v>
      </c>
      <c r="AL56" s="28">
        <f t="shared" si="37"/>
        <v>0</v>
      </c>
      <c r="AM56" s="28">
        <f t="shared" si="37"/>
        <v>0</v>
      </c>
      <c r="AN56" s="28">
        <f t="shared" si="37"/>
        <v>0</v>
      </c>
      <c r="AO56" s="28">
        <f t="shared" si="37"/>
        <v>0</v>
      </c>
      <c r="AP56" s="28">
        <f t="shared" si="37"/>
        <v>0</v>
      </c>
      <c r="AQ56" s="28">
        <f t="shared" si="37"/>
        <v>0</v>
      </c>
      <c r="AR56" s="28">
        <f t="shared" si="37"/>
        <v>0</v>
      </c>
      <c r="AS56" s="28">
        <f t="shared" si="37"/>
        <v>0</v>
      </c>
      <c r="AT56" s="28">
        <f t="shared" si="37"/>
        <v>0</v>
      </c>
      <c r="AU56" s="28">
        <f t="shared" si="37"/>
        <v>0</v>
      </c>
      <c r="AV56" s="28">
        <f t="shared" si="37"/>
        <v>0</v>
      </c>
      <c r="AW56" s="28">
        <f t="shared" si="37"/>
        <v>0</v>
      </c>
      <c r="AX56" s="28">
        <f t="shared" si="37"/>
        <v>0</v>
      </c>
      <c r="AY56" s="28">
        <f t="shared" si="37"/>
        <v>0</v>
      </c>
      <c r="AZ56" s="28">
        <f t="shared" si="37"/>
        <v>0</v>
      </c>
      <c r="BA56" s="28">
        <f t="shared" si="37"/>
        <v>395.21653005323606</v>
      </c>
      <c r="BB56" s="28">
        <f t="shared" si="6"/>
        <v>878155.99999999977</v>
      </c>
      <c r="BC56" s="28">
        <f t="shared" si="7"/>
        <v>883487.99999999977</v>
      </c>
      <c r="BD56" s="28">
        <f t="shared" si="8"/>
        <v>25612000</v>
      </c>
      <c r="BE56" s="28">
        <f t="shared" ref="BE56" si="38">BE49+BE55</f>
        <v>0</v>
      </c>
      <c r="BF56" s="28">
        <f t="shared" si="4"/>
        <v>25612000</v>
      </c>
    </row>
    <row r="57" spans="1:58" ht="15.6" customHeight="1" outlineLevel="1" thickTop="1">
      <c r="A57" s="10">
        <v>55</v>
      </c>
      <c r="B57" s="182"/>
      <c r="C57" s="17" t="s">
        <v>50</v>
      </c>
      <c r="D57" s="25">
        <v>546</v>
      </c>
      <c r="E57" s="16">
        <v>182264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f t="shared" si="3"/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4961.703765333943</v>
      </c>
      <c r="AJ57" s="16">
        <v>0</v>
      </c>
      <c r="AK57" s="16">
        <v>1661.5279598090438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112.76827485702233</v>
      </c>
      <c r="BB57" s="16">
        <f t="shared" si="6"/>
        <v>6736.0000000000091</v>
      </c>
      <c r="BC57" s="16">
        <f t="shared" si="7"/>
        <v>6736.0000000000091</v>
      </c>
      <c r="BD57" s="16">
        <f t="shared" si="8"/>
        <v>189000</v>
      </c>
      <c r="BE57" s="16"/>
      <c r="BF57" s="16">
        <f t="shared" si="4"/>
        <v>189000</v>
      </c>
    </row>
    <row r="58" spans="1:58" ht="15.6" customHeight="1" outlineLevel="1">
      <c r="A58" s="10">
        <v>56</v>
      </c>
      <c r="B58" s="182"/>
      <c r="C58" s="17" t="s">
        <v>51</v>
      </c>
      <c r="D58" s="25">
        <v>547</v>
      </c>
      <c r="E58" s="16">
        <v>46933227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-941000</v>
      </c>
      <c r="AB58" s="16">
        <v>0</v>
      </c>
      <c r="AC58" s="16">
        <f t="shared" si="3"/>
        <v>-941000</v>
      </c>
      <c r="AD58" s="16">
        <v>4820000</v>
      </c>
      <c r="AE58" s="16">
        <v>0</v>
      </c>
      <c r="AF58" s="16">
        <v>0</v>
      </c>
      <c r="AG58" s="16">
        <v>0</v>
      </c>
      <c r="AH58" s="16">
        <v>0</v>
      </c>
      <c r="AI58" s="16">
        <v>6.760717493020844E-14</v>
      </c>
      <c r="AJ58" s="16">
        <v>0</v>
      </c>
      <c r="AK58" s="16">
        <v>2.2323243117233417E-14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-227</v>
      </c>
      <c r="BB58" s="16">
        <f t="shared" si="6"/>
        <v>4819773</v>
      </c>
      <c r="BC58" s="16">
        <f t="shared" si="7"/>
        <v>3878773</v>
      </c>
      <c r="BD58" s="16">
        <f t="shared" si="8"/>
        <v>50812000</v>
      </c>
      <c r="BE58" s="16"/>
      <c r="BF58" s="16">
        <f t="shared" si="4"/>
        <v>50812000</v>
      </c>
    </row>
    <row r="59" spans="1:58" ht="15.6" customHeight="1" outlineLevel="1">
      <c r="A59" s="10">
        <v>57</v>
      </c>
      <c r="B59" s="182"/>
      <c r="C59" s="17" t="s">
        <v>75</v>
      </c>
      <c r="D59" s="25">
        <v>548</v>
      </c>
      <c r="E59" s="16">
        <v>1555904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f t="shared" si="3"/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15918.732808385803</v>
      </c>
      <c r="AJ59" s="16">
        <v>0</v>
      </c>
      <c r="AK59" s="16">
        <v>5171.1374449301375</v>
      </c>
      <c r="AL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6.1297466841060668</v>
      </c>
      <c r="BB59" s="16">
        <f t="shared" si="6"/>
        <v>21096.000000000047</v>
      </c>
      <c r="BC59" s="16">
        <f t="shared" si="7"/>
        <v>21096.000000000047</v>
      </c>
      <c r="BD59" s="16">
        <f t="shared" si="8"/>
        <v>1577000</v>
      </c>
      <c r="BE59" s="16"/>
      <c r="BF59" s="16">
        <f t="shared" si="4"/>
        <v>1577000</v>
      </c>
    </row>
    <row r="60" spans="1:58" ht="15.6" customHeight="1" outlineLevel="1">
      <c r="A60" s="10">
        <v>58</v>
      </c>
      <c r="B60" s="182"/>
      <c r="C60" s="17" t="s">
        <v>76</v>
      </c>
      <c r="D60" s="25" t="s">
        <v>77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f t="shared" si="3"/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f t="shared" si="6"/>
        <v>0</v>
      </c>
      <c r="BC60" s="16">
        <f t="shared" si="7"/>
        <v>0</v>
      </c>
      <c r="BD60" s="16">
        <f t="shared" si="8"/>
        <v>0</v>
      </c>
      <c r="BE60" s="16"/>
      <c r="BF60" s="16">
        <f t="shared" si="4"/>
        <v>0</v>
      </c>
    </row>
    <row r="61" spans="1:58" ht="15.6" customHeight="1" outlineLevel="1">
      <c r="A61" s="10">
        <v>59</v>
      </c>
      <c r="B61" s="182"/>
      <c r="C61" s="17" t="s">
        <v>78</v>
      </c>
      <c r="D61" s="25">
        <v>549</v>
      </c>
      <c r="E61" s="16">
        <v>883484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f t="shared" si="3"/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9549.9497895644872</v>
      </c>
      <c r="AJ61" s="16">
        <v>0</v>
      </c>
      <c r="AK61" s="16">
        <v>3185.0587565495653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16">
        <v>0</v>
      </c>
      <c r="BA61" s="16">
        <v>-219.00854611408431</v>
      </c>
      <c r="BB61" s="16">
        <f t="shared" si="6"/>
        <v>12515.999999999967</v>
      </c>
      <c r="BC61" s="16">
        <f t="shared" si="7"/>
        <v>12515.999999999967</v>
      </c>
      <c r="BD61" s="16">
        <f t="shared" si="8"/>
        <v>896000</v>
      </c>
      <c r="BE61" s="16"/>
      <c r="BF61" s="16">
        <f t="shared" si="4"/>
        <v>896000</v>
      </c>
    </row>
    <row r="62" spans="1:58" ht="15.6" customHeight="1" outlineLevel="1">
      <c r="A62" s="10">
        <v>60</v>
      </c>
      <c r="B62" s="182"/>
      <c r="C62" s="17" t="s">
        <v>57</v>
      </c>
      <c r="D62" s="25">
        <v>550</v>
      </c>
      <c r="E62" s="16">
        <v>30880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f t="shared" si="3"/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120</v>
      </c>
      <c r="BB62" s="16">
        <f t="shared" si="6"/>
        <v>120</v>
      </c>
      <c r="BC62" s="16">
        <f t="shared" si="7"/>
        <v>120</v>
      </c>
      <c r="BD62" s="16">
        <f t="shared" si="8"/>
        <v>31000</v>
      </c>
      <c r="BE62" s="16"/>
      <c r="BF62" s="16">
        <f t="shared" si="4"/>
        <v>31000</v>
      </c>
    </row>
    <row r="63" spans="1:58">
      <c r="A63" s="10">
        <v>61</v>
      </c>
      <c r="B63" s="182"/>
      <c r="C63" s="192" t="s">
        <v>79</v>
      </c>
      <c r="D63" s="193"/>
      <c r="E63" s="22">
        <f>SUM(E57:E62)</f>
        <v>49585759</v>
      </c>
      <c r="F63" s="22">
        <f>SUM(F57:F62)</f>
        <v>0</v>
      </c>
      <c r="G63" s="22">
        <f t="shared" ref="G63:AB63" si="39">SUM(G57:G62)</f>
        <v>0</v>
      </c>
      <c r="H63" s="22">
        <f t="shared" si="39"/>
        <v>0</v>
      </c>
      <c r="I63" s="22">
        <f t="shared" si="39"/>
        <v>0</v>
      </c>
      <c r="J63" s="22">
        <f t="shared" si="39"/>
        <v>0</v>
      </c>
      <c r="K63" s="22">
        <f t="shared" si="39"/>
        <v>0</v>
      </c>
      <c r="L63" s="22">
        <f t="shared" si="39"/>
        <v>0</v>
      </c>
      <c r="M63" s="22">
        <f t="shared" si="39"/>
        <v>0</v>
      </c>
      <c r="N63" s="22">
        <f t="shared" si="39"/>
        <v>0</v>
      </c>
      <c r="O63" s="22">
        <f t="shared" si="39"/>
        <v>0</v>
      </c>
      <c r="P63" s="22">
        <f t="shared" si="39"/>
        <v>0</v>
      </c>
      <c r="Q63" s="22">
        <f t="shared" si="39"/>
        <v>0</v>
      </c>
      <c r="R63" s="22">
        <f t="shared" si="39"/>
        <v>0</v>
      </c>
      <c r="S63" s="22">
        <f t="shared" si="39"/>
        <v>0</v>
      </c>
      <c r="T63" s="22">
        <f t="shared" si="39"/>
        <v>0</v>
      </c>
      <c r="U63" s="22">
        <f t="shared" si="39"/>
        <v>0</v>
      </c>
      <c r="V63" s="22">
        <f t="shared" si="39"/>
        <v>0</v>
      </c>
      <c r="W63" s="22">
        <f t="shared" si="39"/>
        <v>0</v>
      </c>
      <c r="X63" s="22">
        <f t="shared" si="39"/>
        <v>0</v>
      </c>
      <c r="Y63" s="22">
        <f t="shared" si="39"/>
        <v>0</v>
      </c>
      <c r="Z63" s="22">
        <f t="shared" si="39"/>
        <v>0</v>
      </c>
      <c r="AA63" s="22">
        <f t="shared" si="39"/>
        <v>-941000</v>
      </c>
      <c r="AB63" s="22">
        <f t="shared" si="39"/>
        <v>0</v>
      </c>
      <c r="AC63" s="22">
        <f t="shared" si="3"/>
        <v>-941000</v>
      </c>
      <c r="AD63" s="22">
        <f t="shared" ref="AD63:BA63" si="40">SUM(AD57:AD62)</f>
        <v>4820000</v>
      </c>
      <c r="AE63" s="22">
        <f t="shared" si="40"/>
        <v>0</v>
      </c>
      <c r="AF63" s="22">
        <f t="shared" si="40"/>
        <v>0</v>
      </c>
      <c r="AG63" s="22">
        <f t="shared" si="40"/>
        <v>0</v>
      </c>
      <c r="AH63" s="22">
        <f t="shared" si="40"/>
        <v>0</v>
      </c>
      <c r="AI63" s="22">
        <f t="shared" si="40"/>
        <v>30430.386363284233</v>
      </c>
      <c r="AJ63" s="22">
        <f t="shared" si="40"/>
        <v>0</v>
      </c>
      <c r="AK63" s="22">
        <f t="shared" si="40"/>
        <v>10017.724161288746</v>
      </c>
      <c r="AL63" s="22">
        <f t="shared" si="40"/>
        <v>0</v>
      </c>
      <c r="AM63" s="22">
        <f t="shared" si="40"/>
        <v>0</v>
      </c>
      <c r="AN63" s="22">
        <f t="shared" si="40"/>
        <v>0</v>
      </c>
      <c r="AO63" s="22">
        <f t="shared" si="40"/>
        <v>0</v>
      </c>
      <c r="AP63" s="22">
        <f t="shared" si="40"/>
        <v>0</v>
      </c>
      <c r="AQ63" s="22">
        <f t="shared" si="40"/>
        <v>0</v>
      </c>
      <c r="AR63" s="22">
        <f t="shared" si="40"/>
        <v>0</v>
      </c>
      <c r="AS63" s="22">
        <f t="shared" si="40"/>
        <v>0</v>
      </c>
      <c r="AT63" s="22">
        <f t="shared" si="40"/>
        <v>0</v>
      </c>
      <c r="AU63" s="22">
        <f t="shared" si="40"/>
        <v>0</v>
      </c>
      <c r="AV63" s="22">
        <f t="shared" si="40"/>
        <v>0</v>
      </c>
      <c r="AW63" s="22">
        <f t="shared" si="40"/>
        <v>0</v>
      </c>
      <c r="AX63" s="22">
        <f t="shared" si="40"/>
        <v>0</v>
      </c>
      <c r="AY63" s="22">
        <f t="shared" si="40"/>
        <v>0</v>
      </c>
      <c r="AZ63" s="22">
        <f t="shared" si="40"/>
        <v>0</v>
      </c>
      <c r="BA63" s="22">
        <f t="shared" si="40"/>
        <v>-207.11052457295591</v>
      </c>
      <c r="BB63" s="22">
        <f t="shared" si="6"/>
        <v>4860241</v>
      </c>
      <c r="BC63" s="22">
        <f t="shared" si="7"/>
        <v>3919241</v>
      </c>
      <c r="BD63" s="22">
        <f t="shared" si="8"/>
        <v>53505000</v>
      </c>
      <c r="BE63" s="22">
        <f t="shared" ref="BE63" si="41">SUM(BE57:BE62)</f>
        <v>0</v>
      </c>
      <c r="BF63" s="22">
        <f t="shared" si="4"/>
        <v>53505000</v>
      </c>
    </row>
    <row r="64" spans="1:58" ht="15.6" customHeight="1" outlineLevel="1">
      <c r="A64" s="10">
        <v>62</v>
      </c>
      <c r="B64" s="182"/>
      <c r="C64" s="27" t="s">
        <v>60</v>
      </c>
      <c r="D64" s="25">
        <v>551</v>
      </c>
      <c r="E64" s="16">
        <v>523040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f t="shared" si="3"/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15351.404748192102</v>
      </c>
      <c r="AJ64" s="16">
        <v>0</v>
      </c>
      <c r="AK64" s="16">
        <v>5115.0314670503412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493.56378475751262</v>
      </c>
      <c r="BB64" s="16">
        <f t="shared" si="6"/>
        <v>20959.999999999956</v>
      </c>
      <c r="BC64" s="16">
        <f t="shared" si="7"/>
        <v>20959.999999999956</v>
      </c>
      <c r="BD64" s="16">
        <f t="shared" si="8"/>
        <v>544000</v>
      </c>
      <c r="BE64" s="16"/>
      <c r="BF64" s="16">
        <f t="shared" si="4"/>
        <v>544000</v>
      </c>
    </row>
    <row r="65" spans="1:58" ht="15.6" customHeight="1" outlineLevel="1">
      <c r="A65" s="10">
        <v>63</v>
      </c>
      <c r="B65" s="182"/>
      <c r="C65" s="27" t="s">
        <v>61</v>
      </c>
      <c r="D65" s="25">
        <v>552</v>
      </c>
      <c r="E65" s="16">
        <v>88315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f t="shared" si="3"/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371.47565452142476</v>
      </c>
      <c r="AJ65" s="16">
        <v>0</v>
      </c>
      <c r="AK65" s="16">
        <v>121.01909077142878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192.50525470715365</v>
      </c>
      <c r="BB65" s="16">
        <f t="shared" si="6"/>
        <v>685.00000000000716</v>
      </c>
      <c r="BC65" s="16">
        <f t="shared" si="7"/>
        <v>685.00000000000716</v>
      </c>
      <c r="BD65" s="16">
        <f t="shared" si="8"/>
        <v>89000</v>
      </c>
      <c r="BE65" s="16"/>
      <c r="BF65" s="16">
        <f t="shared" si="4"/>
        <v>89000</v>
      </c>
    </row>
    <row r="66" spans="1:58" ht="15.6" customHeight="1" outlineLevel="1">
      <c r="A66" s="10">
        <v>64</v>
      </c>
      <c r="B66" s="182"/>
      <c r="C66" s="27" t="s">
        <v>80</v>
      </c>
      <c r="D66" s="25">
        <v>553</v>
      </c>
      <c r="E66" s="16">
        <v>4746469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f t="shared" si="3"/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21762.369354310023</v>
      </c>
      <c r="AJ66" s="16">
        <v>0</v>
      </c>
      <c r="AK66" s="16">
        <v>7089.8562627244237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16">
        <v>0</v>
      </c>
      <c r="BA66" s="16">
        <v>-321.22561703436077</v>
      </c>
      <c r="BB66" s="16">
        <f t="shared" si="6"/>
        <v>28531.000000000087</v>
      </c>
      <c r="BC66" s="16">
        <f t="shared" si="7"/>
        <v>28531.000000000087</v>
      </c>
      <c r="BD66" s="16">
        <f t="shared" si="8"/>
        <v>4775000</v>
      </c>
      <c r="BE66" s="16"/>
      <c r="BF66" s="16">
        <f t="shared" si="4"/>
        <v>4775000</v>
      </c>
    </row>
    <row r="67" spans="1:58" outlineLevel="1">
      <c r="A67" s="10">
        <v>65</v>
      </c>
      <c r="B67" s="182"/>
      <c r="C67" s="27" t="s">
        <v>81</v>
      </c>
      <c r="D67" s="30">
        <v>553.1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f t="shared" si="3"/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f t="shared" si="6"/>
        <v>0</v>
      </c>
      <c r="BC67" s="16">
        <f t="shared" si="7"/>
        <v>0</v>
      </c>
      <c r="BD67" s="16">
        <f t="shared" si="8"/>
        <v>0</v>
      </c>
      <c r="BE67" s="16"/>
      <c r="BF67" s="16">
        <f t="shared" si="4"/>
        <v>0</v>
      </c>
    </row>
    <row r="68" spans="1:58" ht="31.5" customHeight="1" outlineLevel="1">
      <c r="A68" s="10">
        <v>66</v>
      </c>
      <c r="B68" s="182"/>
      <c r="C68" s="31" t="s">
        <v>82</v>
      </c>
      <c r="D68" s="25">
        <v>554</v>
      </c>
      <c r="E68" s="16">
        <v>311609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f t="shared" si="3"/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5422.2357909354723</v>
      </c>
      <c r="AJ68" s="16">
        <v>0</v>
      </c>
      <c r="AK68" s="16">
        <v>1766.0827072203385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6">
        <v>0</v>
      </c>
      <c r="BA68" s="16">
        <v>202.68150184419937</v>
      </c>
      <c r="BB68" s="16">
        <f t="shared" si="6"/>
        <v>7391.00000000001</v>
      </c>
      <c r="BC68" s="16">
        <f t="shared" si="7"/>
        <v>7391.00000000001</v>
      </c>
      <c r="BD68" s="16">
        <f t="shared" si="8"/>
        <v>319000</v>
      </c>
      <c r="BE68" s="16"/>
      <c r="BF68" s="16">
        <f t="shared" si="4"/>
        <v>319000</v>
      </c>
    </row>
    <row r="69" spans="1:58">
      <c r="A69" s="10">
        <v>67</v>
      </c>
      <c r="B69" s="182"/>
      <c r="C69" s="192" t="s">
        <v>83</v>
      </c>
      <c r="D69" s="193"/>
      <c r="E69" s="22">
        <f>SUM(E64:E68)</f>
        <v>5669433</v>
      </c>
      <c r="F69" s="22">
        <f>SUM(F64:F68)</f>
        <v>0</v>
      </c>
      <c r="G69" s="22">
        <f t="shared" ref="G69:AB69" si="42">SUM(G64:G68)</f>
        <v>0</v>
      </c>
      <c r="H69" s="22">
        <f t="shared" si="42"/>
        <v>0</v>
      </c>
      <c r="I69" s="22">
        <f t="shared" si="42"/>
        <v>0</v>
      </c>
      <c r="J69" s="22">
        <f t="shared" si="42"/>
        <v>0</v>
      </c>
      <c r="K69" s="22">
        <f t="shared" si="42"/>
        <v>0</v>
      </c>
      <c r="L69" s="22">
        <f t="shared" si="42"/>
        <v>0</v>
      </c>
      <c r="M69" s="22">
        <f t="shared" si="42"/>
        <v>0</v>
      </c>
      <c r="N69" s="22">
        <f t="shared" si="42"/>
        <v>0</v>
      </c>
      <c r="O69" s="22">
        <f t="shared" si="42"/>
        <v>0</v>
      </c>
      <c r="P69" s="22">
        <f t="shared" si="42"/>
        <v>0</v>
      </c>
      <c r="Q69" s="22">
        <f t="shared" si="42"/>
        <v>0</v>
      </c>
      <c r="R69" s="22">
        <f t="shared" si="42"/>
        <v>0</v>
      </c>
      <c r="S69" s="22">
        <f t="shared" si="42"/>
        <v>0</v>
      </c>
      <c r="T69" s="22">
        <f t="shared" si="42"/>
        <v>0</v>
      </c>
      <c r="U69" s="22">
        <f t="shared" si="42"/>
        <v>0</v>
      </c>
      <c r="V69" s="22">
        <f t="shared" si="42"/>
        <v>0</v>
      </c>
      <c r="W69" s="22">
        <f t="shared" si="42"/>
        <v>0</v>
      </c>
      <c r="X69" s="22">
        <f t="shared" si="42"/>
        <v>0</v>
      </c>
      <c r="Y69" s="22">
        <f t="shared" si="42"/>
        <v>0</v>
      </c>
      <c r="Z69" s="22">
        <f t="shared" si="42"/>
        <v>0</v>
      </c>
      <c r="AA69" s="22">
        <f t="shared" si="42"/>
        <v>0</v>
      </c>
      <c r="AB69" s="22">
        <f t="shared" si="42"/>
        <v>0</v>
      </c>
      <c r="AC69" s="22">
        <f t="shared" ref="AC69:AC132" si="43">SUM(F69:AB69)</f>
        <v>0</v>
      </c>
      <c r="AD69" s="22">
        <f t="shared" ref="AD69:BA69" si="44">SUM(AD64:AD68)</f>
        <v>0</v>
      </c>
      <c r="AE69" s="22">
        <f t="shared" si="44"/>
        <v>0</v>
      </c>
      <c r="AF69" s="22">
        <f t="shared" si="44"/>
        <v>0</v>
      </c>
      <c r="AG69" s="22">
        <f t="shared" si="44"/>
        <v>0</v>
      </c>
      <c r="AH69" s="22">
        <f t="shared" si="44"/>
        <v>0</v>
      </c>
      <c r="AI69" s="22">
        <f t="shared" si="44"/>
        <v>42907.485547959019</v>
      </c>
      <c r="AJ69" s="22">
        <f t="shared" si="44"/>
        <v>0</v>
      </c>
      <c r="AK69" s="22">
        <f t="shared" si="44"/>
        <v>14091.989527766533</v>
      </c>
      <c r="AL69" s="22">
        <f t="shared" si="44"/>
        <v>0</v>
      </c>
      <c r="AM69" s="22">
        <f t="shared" si="44"/>
        <v>0</v>
      </c>
      <c r="AN69" s="22">
        <f t="shared" si="44"/>
        <v>0</v>
      </c>
      <c r="AO69" s="22">
        <f t="shared" si="44"/>
        <v>0</v>
      </c>
      <c r="AP69" s="22">
        <f t="shared" si="44"/>
        <v>0</v>
      </c>
      <c r="AQ69" s="22">
        <f t="shared" si="44"/>
        <v>0</v>
      </c>
      <c r="AR69" s="22">
        <f t="shared" si="44"/>
        <v>0</v>
      </c>
      <c r="AS69" s="22">
        <f t="shared" si="44"/>
        <v>0</v>
      </c>
      <c r="AT69" s="22">
        <f t="shared" si="44"/>
        <v>0</v>
      </c>
      <c r="AU69" s="22">
        <f t="shared" si="44"/>
        <v>0</v>
      </c>
      <c r="AV69" s="22">
        <f t="shared" si="44"/>
        <v>0</v>
      </c>
      <c r="AW69" s="22">
        <f t="shared" si="44"/>
        <v>0</v>
      </c>
      <c r="AX69" s="22">
        <f t="shared" si="44"/>
        <v>0</v>
      </c>
      <c r="AY69" s="22">
        <f t="shared" si="44"/>
        <v>0</v>
      </c>
      <c r="AZ69" s="22">
        <f t="shared" si="44"/>
        <v>0</v>
      </c>
      <c r="BA69" s="22">
        <f t="shared" si="44"/>
        <v>567.52492427450488</v>
      </c>
      <c r="BB69" s="22">
        <f t="shared" si="6"/>
        <v>57567.000000000058</v>
      </c>
      <c r="BC69" s="22">
        <f t="shared" si="7"/>
        <v>57567.000000000058</v>
      </c>
      <c r="BD69" s="22">
        <f t="shared" si="8"/>
        <v>5727000</v>
      </c>
      <c r="BE69" s="22">
        <f t="shared" ref="BE69" si="45">SUM(BE64:BE68)</f>
        <v>0</v>
      </c>
      <c r="BF69" s="22">
        <f t="shared" ref="BF69:BF132" si="46">BD69+BE69</f>
        <v>5727000</v>
      </c>
    </row>
    <row r="70" spans="1:58" ht="16.5" thickBot="1">
      <c r="A70" s="10">
        <v>68</v>
      </c>
      <c r="B70" s="182"/>
      <c r="C70" s="194" t="s">
        <v>84</v>
      </c>
      <c r="D70" s="195"/>
      <c r="E70" s="28">
        <f>E63+E69</f>
        <v>55255192</v>
      </c>
      <c r="F70" s="28">
        <f>F63+F69</f>
        <v>0</v>
      </c>
      <c r="G70" s="28">
        <f t="shared" ref="G70:AB70" si="47">G63+G69</f>
        <v>0</v>
      </c>
      <c r="H70" s="28">
        <f t="shared" si="47"/>
        <v>0</v>
      </c>
      <c r="I70" s="28">
        <f t="shared" si="47"/>
        <v>0</v>
      </c>
      <c r="J70" s="28">
        <f t="shared" si="47"/>
        <v>0</v>
      </c>
      <c r="K70" s="28">
        <f t="shared" si="47"/>
        <v>0</v>
      </c>
      <c r="L70" s="28">
        <f t="shared" si="47"/>
        <v>0</v>
      </c>
      <c r="M70" s="28">
        <f t="shared" si="47"/>
        <v>0</v>
      </c>
      <c r="N70" s="28">
        <f t="shared" si="47"/>
        <v>0</v>
      </c>
      <c r="O70" s="28">
        <f t="shared" si="47"/>
        <v>0</v>
      </c>
      <c r="P70" s="28">
        <f t="shared" si="47"/>
        <v>0</v>
      </c>
      <c r="Q70" s="28">
        <f t="shared" si="47"/>
        <v>0</v>
      </c>
      <c r="R70" s="28">
        <f t="shared" si="47"/>
        <v>0</v>
      </c>
      <c r="S70" s="28">
        <f t="shared" si="47"/>
        <v>0</v>
      </c>
      <c r="T70" s="28">
        <f t="shared" si="47"/>
        <v>0</v>
      </c>
      <c r="U70" s="28">
        <f t="shared" si="47"/>
        <v>0</v>
      </c>
      <c r="V70" s="28">
        <f t="shared" si="47"/>
        <v>0</v>
      </c>
      <c r="W70" s="28">
        <f t="shared" si="47"/>
        <v>0</v>
      </c>
      <c r="X70" s="28">
        <f t="shared" si="47"/>
        <v>0</v>
      </c>
      <c r="Y70" s="28">
        <f t="shared" si="47"/>
        <v>0</v>
      </c>
      <c r="Z70" s="28">
        <f t="shared" si="47"/>
        <v>0</v>
      </c>
      <c r="AA70" s="28">
        <f t="shared" si="47"/>
        <v>-941000</v>
      </c>
      <c r="AB70" s="28">
        <f t="shared" si="47"/>
        <v>0</v>
      </c>
      <c r="AC70" s="28">
        <f t="shared" si="43"/>
        <v>-941000</v>
      </c>
      <c r="AD70" s="28">
        <f t="shared" ref="AD70:BA70" si="48">AD63+AD69</f>
        <v>4820000</v>
      </c>
      <c r="AE70" s="28">
        <f t="shared" si="48"/>
        <v>0</v>
      </c>
      <c r="AF70" s="28">
        <f t="shared" si="48"/>
        <v>0</v>
      </c>
      <c r="AG70" s="28">
        <f t="shared" si="48"/>
        <v>0</v>
      </c>
      <c r="AH70" s="28">
        <f t="shared" si="48"/>
        <v>0</v>
      </c>
      <c r="AI70" s="28">
        <f t="shared" si="48"/>
        <v>73337.871911243245</v>
      </c>
      <c r="AJ70" s="28">
        <f t="shared" si="48"/>
        <v>0</v>
      </c>
      <c r="AK70" s="28">
        <f t="shared" si="48"/>
        <v>24109.713689055279</v>
      </c>
      <c r="AL70" s="28">
        <f t="shared" si="48"/>
        <v>0</v>
      </c>
      <c r="AM70" s="28">
        <f t="shared" si="48"/>
        <v>0</v>
      </c>
      <c r="AN70" s="28">
        <f t="shared" si="48"/>
        <v>0</v>
      </c>
      <c r="AO70" s="28">
        <f t="shared" si="48"/>
        <v>0</v>
      </c>
      <c r="AP70" s="28">
        <f t="shared" si="48"/>
        <v>0</v>
      </c>
      <c r="AQ70" s="28">
        <f t="shared" si="48"/>
        <v>0</v>
      </c>
      <c r="AR70" s="28">
        <f t="shared" si="48"/>
        <v>0</v>
      </c>
      <c r="AS70" s="28">
        <f t="shared" si="48"/>
        <v>0</v>
      </c>
      <c r="AT70" s="28">
        <f t="shared" si="48"/>
        <v>0</v>
      </c>
      <c r="AU70" s="28">
        <f t="shared" si="48"/>
        <v>0</v>
      </c>
      <c r="AV70" s="28">
        <f t="shared" si="48"/>
        <v>0</v>
      </c>
      <c r="AW70" s="28">
        <f t="shared" si="48"/>
        <v>0</v>
      </c>
      <c r="AX70" s="28">
        <f t="shared" si="48"/>
        <v>0</v>
      </c>
      <c r="AY70" s="28">
        <f t="shared" si="48"/>
        <v>0</v>
      </c>
      <c r="AZ70" s="28">
        <f t="shared" si="48"/>
        <v>0</v>
      </c>
      <c r="BA70" s="28">
        <f t="shared" si="48"/>
        <v>360.41439970154897</v>
      </c>
      <c r="BB70" s="28">
        <f t="shared" si="6"/>
        <v>4917808</v>
      </c>
      <c r="BC70" s="28">
        <f t="shared" si="7"/>
        <v>3976808</v>
      </c>
      <c r="BD70" s="28">
        <f t="shared" si="8"/>
        <v>59232000</v>
      </c>
      <c r="BE70" s="28">
        <f t="shared" ref="BE70" si="49">BE63+BE69</f>
        <v>0</v>
      </c>
      <c r="BF70" s="28">
        <f t="shared" si="46"/>
        <v>59232000</v>
      </c>
    </row>
    <row r="71" spans="1:58" ht="15" customHeight="1" outlineLevel="1" thickTop="1">
      <c r="A71" s="10">
        <v>69</v>
      </c>
      <c r="B71" s="182"/>
      <c r="C71" s="17" t="s">
        <v>85</v>
      </c>
      <c r="D71" s="25">
        <v>555</v>
      </c>
      <c r="E71" s="16">
        <v>89082886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-14801000</v>
      </c>
      <c r="AB71" s="16">
        <v>0</v>
      </c>
      <c r="AC71" s="16">
        <f t="shared" si="43"/>
        <v>-14801000</v>
      </c>
      <c r="AD71" s="16">
        <v>-3499000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114</v>
      </c>
      <c r="BB71" s="16">
        <f t="shared" si="6"/>
        <v>-3498886</v>
      </c>
      <c r="BC71" s="16">
        <f t="shared" si="7"/>
        <v>-18299886</v>
      </c>
      <c r="BD71" s="16">
        <f t="shared" si="8"/>
        <v>70783000</v>
      </c>
      <c r="BE71" s="16"/>
      <c r="BF71" s="16">
        <f t="shared" si="46"/>
        <v>70783000</v>
      </c>
    </row>
    <row r="72" spans="1:58" ht="15" customHeight="1" outlineLevel="1">
      <c r="A72" s="10">
        <v>70</v>
      </c>
      <c r="B72" s="182"/>
      <c r="C72" s="17" t="s">
        <v>86</v>
      </c>
      <c r="D72" s="25">
        <v>555.1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f t="shared" si="43"/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f t="shared" si="6"/>
        <v>0</v>
      </c>
      <c r="BC72" s="16">
        <f t="shared" si="7"/>
        <v>0</v>
      </c>
      <c r="BD72" s="16">
        <f t="shared" si="8"/>
        <v>0</v>
      </c>
      <c r="BE72" s="16"/>
      <c r="BF72" s="16">
        <f t="shared" si="46"/>
        <v>0</v>
      </c>
    </row>
    <row r="73" spans="1:58" ht="15" customHeight="1" outlineLevel="1">
      <c r="A73" s="10">
        <v>71</v>
      </c>
      <c r="B73" s="182"/>
      <c r="C73" s="17" t="s">
        <v>87</v>
      </c>
      <c r="D73" s="25">
        <v>556</v>
      </c>
      <c r="E73" s="16">
        <v>504846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f t="shared" si="43"/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11636.952650323576</v>
      </c>
      <c r="AJ73" s="16">
        <v>0</v>
      </c>
      <c r="AK73" s="16">
        <v>3897.9249998692803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-380.87765019288054</v>
      </c>
      <c r="BB73" s="16">
        <f t="shared" si="6"/>
        <v>15153.999999999975</v>
      </c>
      <c r="BC73" s="16">
        <f t="shared" si="7"/>
        <v>15153.999999999975</v>
      </c>
      <c r="BD73" s="16">
        <f t="shared" si="8"/>
        <v>520000</v>
      </c>
      <c r="BE73" s="16"/>
      <c r="BF73" s="16">
        <f t="shared" si="46"/>
        <v>520000</v>
      </c>
    </row>
    <row r="74" spans="1:58" ht="15" customHeight="1" outlineLevel="1">
      <c r="A74" s="10">
        <v>72</v>
      </c>
      <c r="B74" s="182"/>
      <c r="C74" s="17" t="s">
        <v>88</v>
      </c>
      <c r="D74" s="25">
        <v>557</v>
      </c>
      <c r="E74" s="16">
        <v>37440069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300338</v>
      </c>
      <c r="Y74" s="16">
        <v>-5001</v>
      </c>
      <c r="Z74" s="16">
        <v>0</v>
      </c>
      <c r="AA74" s="16">
        <v>-34841000</v>
      </c>
      <c r="AB74" s="16">
        <v>0</v>
      </c>
      <c r="AC74" s="16">
        <f t="shared" si="43"/>
        <v>-34545663</v>
      </c>
      <c r="AD74" s="16">
        <v>2648000</v>
      </c>
      <c r="AE74" s="16">
        <v>0</v>
      </c>
      <c r="AF74" s="16">
        <v>0</v>
      </c>
      <c r="AG74" s="16">
        <v>0</v>
      </c>
      <c r="AH74" s="16">
        <v>0</v>
      </c>
      <c r="AI74" s="16">
        <v>173227.74964469246</v>
      </c>
      <c r="AJ74" s="16">
        <v>0</v>
      </c>
      <c r="AK74" s="16">
        <v>60281.972775433191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84.277579873800278</v>
      </c>
      <c r="BB74" s="16">
        <f t="shared" si="6"/>
        <v>2881593.9999999995</v>
      </c>
      <c r="BC74" s="16">
        <f t="shared" si="7"/>
        <v>-31664069</v>
      </c>
      <c r="BD74" s="16">
        <f t="shared" si="8"/>
        <v>5776000</v>
      </c>
      <c r="BE74" s="16"/>
      <c r="BF74" s="16">
        <f t="shared" si="46"/>
        <v>5776000</v>
      </c>
    </row>
    <row r="75" spans="1:58">
      <c r="A75" s="10">
        <v>73</v>
      </c>
      <c r="B75" s="183"/>
      <c r="C75" s="194" t="s">
        <v>89</v>
      </c>
      <c r="D75" s="195"/>
      <c r="E75" s="22">
        <f>SUM(E71:E74)</f>
        <v>127027801</v>
      </c>
      <c r="F75" s="22">
        <f>SUM(F71:F74)</f>
        <v>0</v>
      </c>
      <c r="G75" s="22">
        <f t="shared" ref="G75:AB75" si="50">SUM(G71:G74)</f>
        <v>0</v>
      </c>
      <c r="H75" s="22">
        <f t="shared" si="50"/>
        <v>0</v>
      </c>
      <c r="I75" s="22">
        <f t="shared" si="50"/>
        <v>0</v>
      </c>
      <c r="J75" s="22">
        <f t="shared" si="50"/>
        <v>0</v>
      </c>
      <c r="K75" s="22">
        <f t="shared" si="50"/>
        <v>0</v>
      </c>
      <c r="L75" s="22">
        <f t="shared" si="50"/>
        <v>0</v>
      </c>
      <c r="M75" s="22">
        <f t="shared" si="50"/>
        <v>0</v>
      </c>
      <c r="N75" s="22">
        <f t="shared" si="50"/>
        <v>0</v>
      </c>
      <c r="O75" s="22">
        <f t="shared" si="50"/>
        <v>0</v>
      </c>
      <c r="P75" s="22">
        <f t="shared" si="50"/>
        <v>0</v>
      </c>
      <c r="Q75" s="22">
        <f t="shared" si="50"/>
        <v>0</v>
      </c>
      <c r="R75" s="22">
        <f t="shared" si="50"/>
        <v>0</v>
      </c>
      <c r="S75" s="22">
        <f t="shared" si="50"/>
        <v>0</v>
      </c>
      <c r="T75" s="22">
        <f t="shared" si="50"/>
        <v>0</v>
      </c>
      <c r="U75" s="22">
        <f t="shared" si="50"/>
        <v>0</v>
      </c>
      <c r="V75" s="22">
        <f t="shared" si="50"/>
        <v>0</v>
      </c>
      <c r="W75" s="22">
        <f t="shared" si="50"/>
        <v>0</v>
      </c>
      <c r="X75" s="22">
        <f t="shared" si="50"/>
        <v>300338</v>
      </c>
      <c r="Y75" s="22">
        <f t="shared" si="50"/>
        <v>-5001</v>
      </c>
      <c r="Z75" s="22">
        <f t="shared" si="50"/>
        <v>0</v>
      </c>
      <c r="AA75" s="22">
        <f t="shared" si="50"/>
        <v>-49642000</v>
      </c>
      <c r="AB75" s="22">
        <f t="shared" si="50"/>
        <v>0</v>
      </c>
      <c r="AC75" s="22">
        <f t="shared" si="43"/>
        <v>-49346663</v>
      </c>
      <c r="AD75" s="22">
        <f t="shared" ref="AD75:BA75" si="51">SUM(AD71:AD74)</f>
        <v>-851000</v>
      </c>
      <c r="AE75" s="22">
        <f t="shared" si="51"/>
        <v>0</v>
      </c>
      <c r="AF75" s="22">
        <f t="shared" si="51"/>
        <v>0</v>
      </c>
      <c r="AG75" s="22">
        <f t="shared" si="51"/>
        <v>0</v>
      </c>
      <c r="AH75" s="22">
        <f t="shared" si="51"/>
        <v>0</v>
      </c>
      <c r="AI75" s="22">
        <f t="shared" si="51"/>
        <v>184864.70229501603</v>
      </c>
      <c r="AJ75" s="22">
        <f t="shared" si="51"/>
        <v>0</v>
      </c>
      <c r="AK75" s="22">
        <f t="shared" si="51"/>
        <v>64179.897775302474</v>
      </c>
      <c r="AL75" s="22">
        <f t="shared" si="51"/>
        <v>0</v>
      </c>
      <c r="AM75" s="22">
        <f t="shared" si="51"/>
        <v>0</v>
      </c>
      <c r="AN75" s="22">
        <f t="shared" si="51"/>
        <v>0</v>
      </c>
      <c r="AO75" s="22">
        <f t="shared" si="51"/>
        <v>0</v>
      </c>
      <c r="AP75" s="22">
        <f t="shared" si="51"/>
        <v>0</v>
      </c>
      <c r="AQ75" s="22">
        <f t="shared" si="51"/>
        <v>0</v>
      </c>
      <c r="AR75" s="22">
        <f t="shared" si="51"/>
        <v>0</v>
      </c>
      <c r="AS75" s="22">
        <f t="shared" si="51"/>
        <v>0</v>
      </c>
      <c r="AT75" s="22">
        <f t="shared" si="51"/>
        <v>0</v>
      </c>
      <c r="AU75" s="22">
        <f t="shared" si="51"/>
        <v>0</v>
      </c>
      <c r="AV75" s="22">
        <f t="shared" si="51"/>
        <v>0</v>
      </c>
      <c r="AW75" s="22">
        <f t="shared" si="51"/>
        <v>0</v>
      </c>
      <c r="AX75" s="22">
        <f t="shared" si="51"/>
        <v>0</v>
      </c>
      <c r="AY75" s="22">
        <f t="shared" si="51"/>
        <v>0</v>
      </c>
      <c r="AZ75" s="22">
        <f t="shared" si="51"/>
        <v>0</v>
      </c>
      <c r="BA75" s="22">
        <f t="shared" si="51"/>
        <v>-182.60007031908026</v>
      </c>
      <c r="BB75" s="22">
        <f t="shared" ref="BB75:BB106" si="52">SUM(AD75:BA75)</f>
        <v>-602138.00000000047</v>
      </c>
      <c r="BC75" s="22">
        <f t="shared" ref="BC75:BC138" si="53">AC75+BB75</f>
        <v>-49948801</v>
      </c>
      <c r="BD75" s="22">
        <f t="shared" ref="BD75:BD138" si="54">E75+BC75</f>
        <v>77079000</v>
      </c>
      <c r="BE75" s="22">
        <f t="shared" ref="BE75" si="55">SUM(BE71:BE74)</f>
        <v>0</v>
      </c>
      <c r="BF75" s="22">
        <f t="shared" si="46"/>
        <v>77079000</v>
      </c>
    </row>
    <row r="76" spans="1:58" ht="16.5" thickBot="1">
      <c r="A76" s="10">
        <v>74</v>
      </c>
      <c r="B76" s="194" t="s">
        <v>90</v>
      </c>
      <c r="C76" s="194"/>
      <c r="D76" s="195"/>
      <c r="E76" s="28">
        <f>E42+E56+E70+E75</f>
        <v>239081000</v>
      </c>
      <c r="F76" s="28">
        <f>F42+F56+F70+F75</f>
        <v>0</v>
      </c>
      <c r="G76" s="28">
        <f t="shared" ref="G76:AB76" si="56">G42+G56+G70+G75</f>
        <v>5332</v>
      </c>
      <c r="H76" s="28">
        <f t="shared" si="56"/>
        <v>0</v>
      </c>
      <c r="I76" s="28">
        <f t="shared" si="56"/>
        <v>0</v>
      </c>
      <c r="J76" s="28">
        <f t="shared" si="56"/>
        <v>0</v>
      </c>
      <c r="K76" s="28">
        <f t="shared" si="56"/>
        <v>0</v>
      </c>
      <c r="L76" s="28">
        <f t="shared" si="56"/>
        <v>0</v>
      </c>
      <c r="M76" s="28">
        <f t="shared" si="56"/>
        <v>0</v>
      </c>
      <c r="N76" s="28">
        <f t="shared" si="56"/>
        <v>0</v>
      </c>
      <c r="O76" s="28">
        <f t="shared" si="56"/>
        <v>0</v>
      </c>
      <c r="P76" s="28">
        <f t="shared" si="56"/>
        <v>0</v>
      </c>
      <c r="Q76" s="28">
        <f t="shared" si="56"/>
        <v>0</v>
      </c>
      <c r="R76" s="28">
        <f t="shared" si="56"/>
        <v>0</v>
      </c>
      <c r="S76" s="28">
        <f t="shared" si="56"/>
        <v>0</v>
      </c>
      <c r="T76" s="28">
        <f t="shared" si="56"/>
        <v>0</v>
      </c>
      <c r="U76" s="28">
        <f t="shared" si="56"/>
        <v>0</v>
      </c>
      <c r="V76" s="28">
        <f t="shared" si="56"/>
        <v>0</v>
      </c>
      <c r="W76" s="28">
        <f t="shared" si="56"/>
        <v>0</v>
      </c>
      <c r="X76" s="28">
        <f t="shared" si="56"/>
        <v>300338</v>
      </c>
      <c r="Y76" s="28">
        <f t="shared" si="56"/>
        <v>-5001</v>
      </c>
      <c r="Z76" s="28">
        <f t="shared" si="56"/>
        <v>-926302</v>
      </c>
      <c r="AA76" s="28">
        <f t="shared" si="56"/>
        <v>-50587000</v>
      </c>
      <c r="AB76" s="28">
        <f t="shared" si="56"/>
        <v>0</v>
      </c>
      <c r="AC76" s="28">
        <f t="shared" si="43"/>
        <v>-51212633</v>
      </c>
      <c r="AD76" s="28">
        <f t="shared" ref="AD76:BA76" si="57">AD42+AD56+AD70+AD75</f>
        <v>5086000</v>
      </c>
      <c r="AE76" s="28">
        <f t="shared" si="57"/>
        <v>0</v>
      </c>
      <c r="AF76" s="28">
        <f t="shared" si="57"/>
        <v>0</v>
      </c>
      <c r="AG76" s="28">
        <f t="shared" si="57"/>
        <v>230985</v>
      </c>
      <c r="AH76" s="28">
        <f t="shared" si="57"/>
        <v>0</v>
      </c>
      <c r="AI76" s="28">
        <f t="shared" si="57"/>
        <v>910495.22774864594</v>
      </c>
      <c r="AJ76" s="28">
        <f t="shared" si="57"/>
        <v>0</v>
      </c>
      <c r="AK76" s="28">
        <f t="shared" si="57"/>
        <v>301679.42335565313</v>
      </c>
      <c r="AL76" s="28">
        <f t="shared" si="57"/>
        <v>0</v>
      </c>
      <c r="AM76" s="28">
        <f t="shared" si="57"/>
        <v>0</v>
      </c>
      <c r="AN76" s="28">
        <f t="shared" si="57"/>
        <v>0</v>
      </c>
      <c r="AO76" s="28">
        <f t="shared" si="57"/>
        <v>0</v>
      </c>
      <c r="AP76" s="28">
        <f t="shared" si="57"/>
        <v>0</v>
      </c>
      <c r="AQ76" s="28">
        <f t="shared" si="57"/>
        <v>0</v>
      </c>
      <c r="AR76" s="28">
        <f t="shared" si="57"/>
        <v>0</v>
      </c>
      <c r="AS76" s="28">
        <f t="shared" si="57"/>
        <v>0</v>
      </c>
      <c r="AT76" s="28">
        <f t="shared" si="57"/>
        <v>0</v>
      </c>
      <c r="AU76" s="28">
        <f t="shared" si="57"/>
        <v>0</v>
      </c>
      <c r="AV76" s="28">
        <f t="shared" si="57"/>
        <v>0</v>
      </c>
      <c r="AW76" s="28">
        <f t="shared" si="57"/>
        <v>0</v>
      </c>
      <c r="AX76" s="28">
        <f t="shared" si="57"/>
        <v>0</v>
      </c>
      <c r="AY76" s="28">
        <f t="shared" si="57"/>
        <v>-16289</v>
      </c>
      <c r="AZ76" s="28">
        <f t="shared" si="57"/>
        <v>0</v>
      </c>
      <c r="BA76" s="28">
        <f t="shared" si="57"/>
        <v>1762.3488957016089</v>
      </c>
      <c r="BB76" s="28">
        <f t="shared" si="52"/>
        <v>6514633</v>
      </c>
      <c r="BC76" s="28">
        <f t="shared" si="53"/>
        <v>-44698000</v>
      </c>
      <c r="BD76" s="28">
        <f t="shared" si="54"/>
        <v>194383000</v>
      </c>
      <c r="BE76" s="28">
        <f t="shared" ref="BE76" si="58">BE42+BE56+BE70+BE75</f>
        <v>0</v>
      </c>
      <c r="BF76" s="28">
        <f t="shared" si="46"/>
        <v>194383000</v>
      </c>
    </row>
    <row r="77" spans="1:58" ht="15.6" customHeight="1" outlineLevel="1" thickTop="1">
      <c r="A77" s="10">
        <v>75</v>
      </c>
      <c r="B77" s="196" t="s">
        <v>91</v>
      </c>
      <c r="C77" s="17" t="s">
        <v>50</v>
      </c>
      <c r="D77" s="25">
        <v>560</v>
      </c>
      <c r="E77" s="16">
        <v>1651025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29">
        <f t="shared" si="43"/>
        <v>0</v>
      </c>
      <c r="AD77" s="29">
        <v>0</v>
      </c>
      <c r="AE77" s="29">
        <v>-103000</v>
      </c>
      <c r="AF77" s="29">
        <v>0</v>
      </c>
      <c r="AG77" s="29">
        <v>0</v>
      </c>
      <c r="AH77" s="29">
        <v>0</v>
      </c>
      <c r="AI77" s="29">
        <v>58137.982363754963</v>
      </c>
      <c r="AJ77" s="29">
        <v>0</v>
      </c>
      <c r="AK77" s="29">
        <v>19484.829662618587</v>
      </c>
      <c r="AL77" s="29">
        <v>0</v>
      </c>
      <c r="AM77" s="29">
        <v>0</v>
      </c>
      <c r="AN77" s="29">
        <v>0</v>
      </c>
      <c r="AO77" s="29">
        <v>0</v>
      </c>
      <c r="AP77" s="29">
        <v>0</v>
      </c>
      <c r="AQ77" s="29">
        <v>0</v>
      </c>
      <c r="AR77" s="29">
        <v>0</v>
      </c>
      <c r="AS77" s="29">
        <v>0</v>
      </c>
      <c r="AT77" s="29">
        <v>0</v>
      </c>
      <c r="AU77" s="29">
        <v>0</v>
      </c>
      <c r="AV77" s="29">
        <v>0</v>
      </c>
      <c r="AW77" s="29">
        <v>0</v>
      </c>
      <c r="AX77" s="29">
        <v>0</v>
      </c>
      <c r="AY77" s="29">
        <v>0</v>
      </c>
      <c r="AZ77" s="29">
        <v>0</v>
      </c>
      <c r="BA77" s="29">
        <v>352.18797362642363</v>
      </c>
      <c r="BB77" s="29">
        <f t="shared" si="52"/>
        <v>-25025.000000000025</v>
      </c>
      <c r="BC77" s="29">
        <f t="shared" si="53"/>
        <v>-25025.000000000025</v>
      </c>
      <c r="BD77" s="29">
        <f t="shared" si="54"/>
        <v>1626000</v>
      </c>
      <c r="BE77" s="29"/>
      <c r="BF77" s="29">
        <f t="shared" si="46"/>
        <v>1626000</v>
      </c>
    </row>
    <row r="78" spans="1:58" ht="15.6" customHeight="1" outlineLevel="1">
      <c r="A78" s="10">
        <v>76</v>
      </c>
      <c r="B78" s="197"/>
      <c r="C78" s="17" t="s">
        <v>92</v>
      </c>
      <c r="D78" s="25">
        <v>561.1</v>
      </c>
      <c r="E78" s="16">
        <v>2482185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f t="shared" si="43"/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201.68561370840587</v>
      </c>
      <c r="AJ78" s="16">
        <v>0</v>
      </c>
      <c r="AK78" s="16">
        <v>67.556809708778346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0</v>
      </c>
      <c r="AX78" s="16">
        <v>0</v>
      </c>
      <c r="AY78" s="16">
        <v>0</v>
      </c>
      <c r="AZ78" s="16">
        <v>0</v>
      </c>
      <c r="BA78" s="16">
        <v>-454.24242341704667</v>
      </c>
      <c r="BB78" s="16">
        <f t="shared" si="52"/>
        <v>-184.99999999986244</v>
      </c>
      <c r="BC78" s="16">
        <f t="shared" si="53"/>
        <v>-184.99999999986244</v>
      </c>
      <c r="BD78" s="16">
        <f t="shared" si="54"/>
        <v>2482000</v>
      </c>
      <c r="BE78" s="16"/>
      <c r="BF78" s="16">
        <f t="shared" si="46"/>
        <v>2482000</v>
      </c>
    </row>
    <row r="79" spans="1:58" ht="31.5" customHeight="1" outlineLevel="1">
      <c r="A79" s="10">
        <v>77</v>
      </c>
      <c r="B79" s="197"/>
      <c r="C79" s="32" t="s">
        <v>93</v>
      </c>
      <c r="D79" s="25">
        <v>561.20000000000005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f t="shared" si="43"/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2235.4128617181104</v>
      </c>
      <c r="AJ79" s="16">
        <v>0</v>
      </c>
      <c r="AK79" s="16">
        <v>748.77607055297813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16">
        <v>0</v>
      </c>
      <c r="AS79" s="16">
        <v>0</v>
      </c>
      <c r="AT79" s="16">
        <v>0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6">
        <v>0</v>
      </c>
      <c r="BA79" s="16">
        <v>15.811067728911439</v>
      </c>
      <c r="BB79" s="16">
        <f t="shared" si="52"/>
        <v>3000</v>
      </c>
      <c r="BC79" s="16">
        <f t="shared" si="53"/>
        <v>3000</v>
      </c>
      <c r="BD79" s="16">
        <f t="shared" si="54"/>
        <v>3000</v>
      </c>
      <c r="BE79" s="16"/>
      <c r="BF79" s="16">
        <f t="shared" si="46"/>
        <v>3000</v>
      </c>
    </row>
    <row r="80" spans="1:58" ht="15.6" customHeight="1" outlineLevel="1">
      <c r="A80" s="10">
        <v>78</v>
      </c>
      <c r="B80" s="197"/>
      <c r="C80" s="17" t="s">
        <v>94</v>
      </c>
      <c r="D80" s="25">
        <v>561.29999999999995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f t="shared" si="43"/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28241.691257926788</v>
      </c>
      <c r="AJ80" s="16">
        <v>0</v>
      </c>
      <c r="AK80" s="16">
        <v>9459.864425056463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0</v>
      </c>
      <c r="BA80" s="16">
        <v>298.44431701675057</v>
      </c>
      <c r="BB80" s="16">
        <f t="shared" si="52"/>
        <v>38000</v>
      </c>
      <c r="BC80" s="16">
        <f t="shared" si="53"/>
        <v>38000</v>
      </c>
      <c r="BD80" s="16">
        <f t="shared" si="54"/>
        <v>38000</v>
      </c>
      <c r="BE80" s="16"/>
      <c r="BF80" s="16">
        <f t="shared" si="46"/>
        <v>38000</v>
      </c>
    </row>
    <row r="81" spans="1:58" ht="15.6" customHeight="1" outlineLevel="1">
      <c r="A81" s="10">
        <v>79</v>
      </c>
      <c r="B81" s="197"/>
      <c r="C81" s="17" t="s">
        <v>95</v>
      </c>
      <c r="D81" s="25">
        <v>561.4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f t="shared" si="43"/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37759.530494277627</v>
      </c>
      <c r="AJ81" s="16">
        <v>0</v>
      </c>
      <c r="AK81" s="16">
        <v>12645.370149053166</v>
      </c>
      <c r="AL81" s="16">
        <v>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6">
        <v>0</v>
      </c>
      <c r="AS81" s="16">
        <v>0</v>
      </c>
      <c r="AT81" s="16">
        <v>0</v>
      </c>
      <c r="AU81" s="16">
        <v>0</v>
      </c>
      <c r="AV81" s="16">
        <v>0</v>
      </c>
      <c r="AW81" s="16">
        <v>0</v>
      </c>
      <c r="AX81" s="16">
        <v>0</v>
      </c>
      <c r="AY81" s="16">
        <v>0</v>
      </c>
      <c r="AZ81" s="16">
        <v>0</v>
      </c>
      <c r="BA81" s="16">
        <v>-404.90064333079499</v>
      </c>
      <c r="BB81" s="16">
        <f t="shared" si="52"/>
        <v>50000</v>
      </c>
      <c r="BC81" s="16">
        <f t="shared" si="53"/>
        <v>50000</v>
      </c>
      <c r="BD81" s="16">
        <f t="shared" si="54"/>
        <v>50000</v>
      </c>
      <c r="BE81" s="16"/>
      <c r="BF81" s="16">
        <f t="shared" si="46"/>
        <v>50000</v>
      </c>
    </row>
    <row r="82" spans="1:58" ht="15.6" customHeight="1" outlineLevel="1">
      <c r="A82" s="10">
        <v>80</v>
      </c>
      <c r="B82" s="197"/>
      <c r="C82" s="17" t="s">
        <v>96</v>
      </c>
      <c r="D82" s="25">
        <v>561.5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f t="shared" si="43"/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24702.806560617002</v>
      </c>
      <c r="AJ82" s="16">
        <v>0</v>
      </c>
      <c r="AK82" s="16">
        <v>8273.2477411939344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6">
        <v>0</v>
      </c>
      <c r="BA82" s="16">
        <v>23.945698189061659</v>
      </c>
      <c r="BB82" s="16">
        <f t="shared" si="52"/>
        <v>33000</v>
      </c>
      <c r="BC82" s="16">
        <f t="shared" si="53"/>
        <v>33000</v>
      </c>
      <c r="BD82" s="16">
        <f t="shared" si="54"/>
        <v>33000</v>
      </c>
      <c r="BE82" s="16"/>
      <c r="BF82" s="16">
        <f t="shared" si="46"/>
        <v>33000</v>
      </c>
    </row>
    <row r="83" spans="1:58" ht="15.6" customHeight="1" outlineLevel="1">
      <c r="A83" s="10">
        <v>81</v>
      </c>
      <c r="B83" s="197"/>
      <c r="C83" s="17" t="s">
        <v>97</v>
      </c>
      <c r="D83" s="25">
        <v>561.6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f t="shared" si="43"/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6">
        <v>0</v>
      </c>
      <c r="BA83" s="16">
        <v>0</v>
      </c>
      <c r="BB83" s="16">
        <f t="shared" si="52"/>
        <v>0</v>
      </c>
      <c r="BC83" s="16">
        <f t="shared" si="53"/>
        <v>0</v>
      </c>
      <c r="BD83" s="16">
        <f t="shared" si="54"/>
        <v>0</v>
      </c>
      <c r="BE83" s="16"/>
      <c r="BF83" s="16">
        <f t="shared" si="46"/>
        <v>0</v>
      </c>
    </row>
    <row r="84" spans="1:58" ht="15.6" customHeight="1" outlineLevel="1">
      <c r="A84" s="10">
        <v>82</v>
      </c>
      <c r="B84" s="197"/>
      <c r="C84" s="17" t="s">
        <v>98</v>
      </c>
      <c r="D84" s="25">
        <v>561.70000000000005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f t="shared" si="43"/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6">
        <v>0</v>
      </c>
      <c r="BA84" s="16">
        <v>0</v>
      </c>
      <c r="BB84" s="16">
        <f t="shared" si="52"/>
        <v>0</v>
      </c>
      <c r="BC84" s="16">
        <f t="shared" si="53"/>
        <v>0</v>
      </c>
      <c r="BD84" s="16">
        <f t="shared" si="54"/>
        <v>0</v>
      </c>
      <c r="BE84" s="16"/>
      <c r="BF84" s="16">
        <f t="shared" si="46"/>
        <v>0</v>
      </c>
    </row>
    <row r="85" spans="1:58" ht="31.5" customHeight="1" outlineLevel="1">
      <c r="A85" s="10">
        <v>83</v>
      </c>
      <c r="B85" s="197"/>
      <c r="C85" s="32" t="s">
        <v>99</v>
      </c>
      <c r="D85" s="25">
        <v>561.79999999999995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f t="shared" si="43"/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2.4683077883139507E-15</v>
      </c>
      <c r="AJ85" s="16">
        <v>0</v>
      </c>
      <c r="AK85" s="16">
        <v>8.2678678211975628E-16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-3.2950945704337071E-15</v>
      </c>
      <c r="BB85" s="16">
        <f t="shared" si="52"/>
        <v>0</v>
      </c>
      <c r="BC85" s="16">
        <f t="shared" si="53"/>
        <v>0</v>
      </c>
      <c r="BD85" s="16">
        <f t="shared" si="54"/>
        <v>0</v>
      </c>
      <c r="BE85" s="16"/>
      <c r="BF85" s="16">
        <f t="shared" si="46"/>
        <v>0</v>
      </c>
    </row>
    <row r="86" spans="1:58" ht="15.6" customHeight="1" outlineLevel="1">
      <c r="A86" s="10">
        <v>84</v>
      </c>
      <c r="B86" s="197"/>
      <c r="C86" s="17" t="s">
        <v>100</v>
      </c>
      <c r="D86" s="25">
        <v>562</v>
      </c>
      <c r="E86" s="16">
        <v>379015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f t="shared" si="43"/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10003.012811150094</v>
      </c>
      <c r="AJ86" s="16">
        <v>0</v>
      </c>
      <c r="AK86" s="16">
        <v>3259.668430401362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-277.68124155147234</v>
      </c>
      <c r="BB86" s="16">
        <f t="shared" si="52"/>
        <v>12984.999999999984</v>
      </c>
      <c r="BC86" s="16">
        <f t="shared" si="53"/>
        <v>12984.999999999984</v>
      </c>
      <c r="BD86" s="16">
        <f t="shared" si="54"/>
        <v>392000</v>
      </c>
      <c r="BE86" s="16"/>
      <c r="BF86" s="16">
        <f t="shared" si="46"/>
        <v>392000</v>
      </c>
    </row>
    <row r="87" spans="1:58" outlineLevel="1">
      <c r="A87" s="10">
        <v>85</v>
      </c>
      <c r="B87" s="197"/>
      <c r="C87" s="17" t="s">
        <v>101</v>
      </c>
      <c r="D87" s="25">
        <v>563</v>
      </c>
      <c r="E87" s="16">
        <v>252932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f t="shared" si="43"/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2024.2321097681556</v>
      </c>
      <c r="AJ87" s="16">
        <v>0</v>
      </c>
      <c r="AK87" s="16">
        <v>659.27654817190364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384.49134205994778</v>
      </c>
      <c r="BB87" s="16">
        <f t="shared" si="52"/>
        <v>3068.0000000000073</v>
      </c>
      <c r="BC87" s="16">
        <f t="shared" si="53"/>
        <v>3068.0000000000073</v>
      </c>
      <c r="BD87" s="16">
        <f t="shared" si="54"/>
        <v>256000</v>
      </c>
      <c r="BE87" s="16"/>
      <c r="BF87" s="16">
        <f t="shared" si="46"/>
        <v>256000</v>
      </c>
    </row>
    <row r="88" spans="1:58" outlineLevel="1">
      <c r="A88" s="10">
        <v>86</v>
      </c>
      <c r="B88" s="197"/>
      <c r="C88" s="17" t="s">
        <v>102</v>
      </c>
      <c r="D88" s="25">
        <v>564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f t="shared" si="43"/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f t="shared" si="52"/>
        <v>0</v>
      </c>
      <c r="BC88" s="16">
        <f t="shared" si="53"/>
        <v>0</v>
      </c>
      <c r="BD88" s="16">
        <f t="shared" si="54"/>
        <v>0</v>
      </c>
      <c r="BE88" s="16"/>
      <c r="BF88" s="16">
        <f t="shared" si="46"/>
        <v>0</v>
      </c>
    </row>
    <row r="89" spans="1:58" outlineLevel="1">
      <c r="A89" s="10">
        <v>87</v>
      </c>
      <c r="B89" s="197"/>
      <c r="C89" s="17" t="s">
        <v>103</v>
      </c>
      <c r="D89" s="25">
        <v>565</v>
      </c>
      <c r="E89" s="16">
        <v>11324751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99000</v>
      </c>
      <c r="AB89" s="16">
        <v>0</v>
      </c>
      <c r="AC89" s="16">
        <f t="shared" si="43"/>
        <v>99000</v>
      </c>
      <c r="AD89" s="16">
        <v>646000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249</v>
      </c>
      <c r="BB89" s="16">
        <f t="shared" si="52"/>
        <v>646249</v>
      </c>
      <c r="BC89" s="16">
        <f t="shared" si="53"/>
        <v>745249</v>
      </c>
      <c r="BD89" s="16">
        <f t="shared" si="54"/>
        <v>12070000</v>
      </c>
      <c r="BE89" s="16"/>
      <c r="BF89" s="16">
        <f t="shared" si="46"/>
        <v>12070000</v>
      </c>
    </row>
    <row r="90" spans="1:58" outlineLevel="1">
      <c r="A90" s="10">
        <v>88</v>
      </c>
      <c r="B90" s="197"/>
      <c r="C90" s="17" t="s">
        <v>104</v>
      </c>
      <c r="D90" s="25">
        <v>566</v>
      </c>
      <c r="E90" s="16">
        <v>2105805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f t="shared" si="43"/>
        <v>0</v>
      </c>
      <c r="AD90" s="16">
        <v>0</v>
      </c>
      <c r="AE90" s="16">
        <v>-344000</v>
      </c>
      <c r="AF90" s="16">
        <v>0</v>
      </c>
      <c r="AG90" s="16">
        <v>0</v>
      </c>
      <c r="AH90" s="16">
        <v>0</v>
      </c>
      <c r="AI90" s="16">
        <v>42811.819864087593</v>
      </c>
      <c r="AJ90" s="16">
        <v>0</v>
      </c>
      <c r="AK90" s="16">
        <v>14121.96194590141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995000</v>
      </c>
      <c r="AW90" s="16">
        <v>1386000</v>
      </c>
      <c r="AX90" s="16">
        <v>0</v>
      </c>
      <c r="AY90" s="16">
        <v>0</v>
      </c>
      <c r="AZ90" s="16">
        <v>0</v>
      </c>
      <c r="BA90" s="16">
        <v>261.21819001063704</v>
      </c>
      <c r="BB90" s="16">
        <f t="shared" si="52"/>
        <v>2094194.9999999995</v>
      </c>
      <c r="BC90" s="16">
        <f t="shared" si="53"/>
        <v>2094194.9999999995</v>
      </c>
      <c r="BD90" s="16">
        <f t="shared" si="54"/>
        <v>4200000</v>
      </c>
      <c r="BE90" s="16"/>
      <c r="BF90" s="16">
        <f t="shared" si="46"/>
        <v>4200000</v>
      </c>
    </row>
    <row r="91" spans="1:58" outlineLevel="1">
      <c r="A91" s="10">
        <v>89</v>
      </c>
      <c r="B91" s="197"/>
      <c r="C91" s="17" t="s">
        <v>57</v>
      </c>
      <c r="D91" s="25">
        <v>567</v>
      </c>
      <c r="E91" s="16">
        <v>116687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f t="shared" si="43"/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673.8846471811421</v>
      </c>
      <c r="AJ91" s="16">
        <v>0</v>
      </c>
      <c r="AK91" s="16">
        <v>222.66774980207825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416.44760301678616</v>
      </c>
      <c r="BB91" s="16">
        <f t="shared" si="52"/>
        <v>1313.0000000000064</v>
      </c>
      <c r="BC91" s="16">
        <f t="shared" si="53"/>
        <v>1313.0000000000064</v>
      </c>
      <c r="BD91" s="16">
        <f t="shared" si="54"/>
        <v>118000</v>
      </c>
      <c r="BE91" s="16"/>
      <c r="BF91" s="16">
        <f t="shared" si="46"/>
        <v>118000</v>
      </c>
    </row>
    <row r="92" spans="1:58">
      <c r="A92" s="10">
        <v>90</v>
      </c>
      <c r="B92" s="197"/>
      <c r="C92" s="192" t="s">
        <v>105</v>
      </c>
      <c r="D92" s="193"/>
      <c r="E92" s="21">
        <f>SUM(E77:E91)</f>
        <v>18312400</v>
      </c>
      <c r="F92" s="22">
        <f>SUM(F77:F91)</f>
        <v>0</v>
      </c>
      <c r="G92" s="22">
        <f t="shared" ref="G92:AB92" si="59">SUM(G77:G91)</f>
        <v>0</v>
      </c>
      <c r="H92" s="22">
        <f t="shared" si="59"/>
        <v>0</v>
      </c>
      <c r="I92" s="22">
        <f t="shared" si="59"/>
        <v>0</v>
      </c>
      <c r="J92" s="22">
        <f t="shared" si="59"/>
        <v>0</v>
      </c>
      <c r="K92" s="22">
        <f t="shared" si="59"/>
        <v>0</v>
      </c>
      <c r="L92" s="22">
        <f t="shared" si="59"/>
        <v>0</v>
      </c>
      <c r="M92" s="22">
        <f t="shared" si="59"/>
        <v>0</v>
      </c>
      <c r="N92" s="22">
        <f t="shared" si="59"/>
        <v>0</v>
      </c>
      <c r="O92" s="22">
        <f t="shared" si="59"/>
        <v>0</v>
      </c>
      <c r="P92" s="22">
        <f t="shared" si="59"/>
        <v>0</v>
      </c>
      <c r="Q92" s="22">
        <f t="shared" si="59"/>
        <v>0</v>
      </c>
      <c r="R92" s="22">
        <f t="shared" si="59"/>
        <v>0</v>
      </c>
      <c r="S92" s="22">
        <f t="shared" si="59"/>
        <v>0</v>
      </c>
      <c r="T92" s="22">
        <f t="shared" si="59"/>
        <v>0</v>
      </c>
      <c r="U92" s="22">
        <f t="shared" si="59"/>
        <v>0</v>
      </c>
      <c r="V92" s="22">
        <f t="shared" si="59"/>
        <v>0</v>
      </c>
      <c r="W92" s="22">
        <f t="shared" si="59"/>
        <v>0</v>
      </c>
      <c r="X92" s="22">
        <f t="shared" si="59"/>
        <v>0</v>
      </c>
      <c r="Y92" s="22">
        <f t="shared" si="59"/>
        <v>0</v>
      </c>
      <c r="Z92" s="22">
        <f t="shared" si="59"/>
        <v>0</v>
      </c>
      <c r="AA92" s="22">
        <f t="shared" si="59"/>
        <v>99000</v>
      </c>
      <c r="AB92" s="22">
        <f t="shared" si="59"/>
        <v>0</v>
      </c>
      <c r="AC92" s="22">
        <f t="shared" si="43"/>
        <v>99000</v>
      </c>
      <c r="AD92" s="22">
        <f t="shared" ref="AD92:BA92" si="60">SUM(AD77:AD91)</f>
        <v>646000</v>
      </c>
      <c r="AE92" s="22">
        <f t="shared" si="60"/>
        <v>-447000</v>
      </c>
      <c r="AF92" s="22">
        <f t="shared" si="60"/>
        <v>0</v>
      </c>
      <c r="AG92" s="22">
        <f t="shared" si="60"/>
        <v>0</v>
      </c>
      <c r="AH92" s="22">
        <f t="shared" si="60"/>
        <v>0</v>
      </c>
      <c r="AI92" s="22">
        <f t="shared" si="60"/>
        <v>206792.05858418986</v>
      </c>
      <c r="AJ92" s="22">
        <f t="shared" si="60"/>
        <v>0</v>
      </c>
      <c r="AK92" s="22">
        <f t="shared" si="60"/>
        <v>68943.219532460658</v>
      </c>
      <c r="AL92" s="22">
        <f t="shared" si="60"/>
        <v>0</v>
      </c>
      <c r="AM92" s="22">
        <f t="shared" si="60"/>
        <v>0</v>
      </c>
      <c r="AN92" s="22">
        <f t="shared" si="60"/>
        <v>0</v>
      </c>
      <c r="AO92" s="22">
        <f t="shared" si="60"/>
        <v>0</v>
      </c>
      <c r="AP92" s="22">
        <f t="shared" si="60"/>
        <v>0</v>
      </c>
      <c r="AQ92" s="22">
        <f t="shared" si="60"/>
        <v>0</v>
      </c>
      <c r="AR92" s="22">
        <f t="shared" si="60"/>
        <v>0</v>
      </c>
      <c r="AS92" s="22">
        <f t="shared" si="60"/>
        <v>0</v>
      </c>
      <c r="AT92" s="22">
        <f t="shared" si="60"/>
        <v>0</v>
      </c>
      <c r="AU92" s="22">
        <f t="shared" si="60"/>
        <v>0</v>
      </c>
      <c r="AV92" s="22">
        <f t="shared" si="60"/>
        <v>995000</v>
      </c>
      <c r="AW92" s="22">
        <f t="shared" si="60"/>
        <v>1386000</v>
      </c>
      <c r="AX92" s="22">
        <f t="shared" si="60"/>
        <v>0</v>
      </c>
      <c r="AY92" s="22">
        <f t="shared" si="60"/>
        <v>0</v>
      </c>
      <c r="AZ92" s="22">
        <f t="shared" si="60"/>
        <v>0</v>
      </c>
      <c r="BA92" s="22">
        <f t="shared" si="60"/>
        <v>864.72188334920429</v>
      </c>
      <c r="BB92" s="22">
        <f t="shared" si="52"/>
        <v>2856599.9999999995</v>
      </c>
      <c r="BC92" s="22">
        <f t="shared" si="53"/>
        <v>2955599.9999999995</v>
      </c>
      <c r="BD92" s="22">
        <f t="shared" si="54"/>
        <v>21268000</v>
      </c>
      <c r="BE92" s="22">
        <f t="shared" ref="BE92" si="61">SUM(BE77:BE91)</f>
        <v>0</v>
      </c>
      <c r="BF92" s="22">
        <f t="shared" si="46"/>
        <v>21268000</v>
      </c>
    </row>
    <row r="93" spans="1:58" outlineLevel="1">
      <c r="A93" s="10">
        <v>91</v>
      </c>
      <c r="B93" s="197"/>
      <c r="C93" s="17" t="s">
        <v>60</v>
      </c>
      <c r="D93" s="25">
        <v>568</v>
      </c>
      <c r="E93" s="16">
        <v>429478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f t="shared" si="43"/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15782.745903810346</v>
      </c>
      <c r="AJ93" s="16">
        <v>0</v>
      </c>
      <c r="AK93" s="16">
        <v>5241.5155457459887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6">
        <v>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0</v>
      </c>
      <c r="AZ93" s="16">
        <v>0</v>
      </c>
      <c r="BA93" s="16">
        <v>497.73855044366792</v>
      </c>
      <c r="BB93" s="16">
        <f t="shared" si="52"/>
        <v>21522.000000000004</v>
      </c>
      <c r="BC93" s="16">
        <f t="shared" si="53"/>
        <v>21522.000000000004</v>
      </c>
      <c r="BD93" s="16">
        <f t="shared" si="54"/>
        <v>451000</v>
      </c>
      <c r="BE93" s="16"/>
      <c r="BF93" s="16">
        <f t="shared" si="46"/>
        <v>451000</v>
      </c>
    </row>
    <row r="94" spans="1:58" outlineLevel="1">
      <c r="A94" s="10">
        <v>92</v>
      </c>
      <c r="B94" s="197"/>
      <c r="C94" s="17" t="s">
        <v>61</v>
      </c>
      <c r="D94" s="25">
        <v>569</v>
      </c>
      <c r="E94" s="16">
        <v>458351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f t="shared" si="43"/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14667.721628746021</v>
      </c>
      <c r="AJ94" s="16">
        <v>0</v>
      </c>
      <c r="AK94" s="16">
        <v>4764.6934948717198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v>216.58487638225779</v>
      </c>
      <c r="BB94" s="16">
        <f t="shared" si="52"/>
        <v>19649</v>
      </c>
      <c r="BC94" s="16">
        <f t="shared" si="53"/>
        <v>19649</v>
      </c>
      <c r="BD94" s="16">
        <f t="shared" si="54"/>
        <v>478000</v>
      </c>
      <c r="BE94" s="16"/>
      <c r="BF94" s="16">
        <f t="shared" si="46"/>
        <v>478000</v>
      </c>
    </row>
    <row r="95" spans="1:58" outlineLevel="1">
      <c r="A95" s="10">
        <v>93</v>
      </c>
      <c r="B95" s="197"/>
      <c r="C95" s="17" t="s">
        <v>106</v>
      </c>
      <c r="D95" s="25">
        <v>569.1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f t="shared" si="43"/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f t="shared" si="52"/>
        <v>0</v>
      </c>
      <c r="BC95" s="16">
        <f t="shared" si="53"/>
        <v>0</v>
      </c>
      <c r="BD95" s="16">
        <f t="shared" si="54"/>
        <v>0</v>
      </c>
      <c r="BE95" s="16"/>
      <c r="BF95" s="16">
        <f t="shared" si="46"/>
        <v>0</v>
      </c>
    </row>
    <row r="96" spans="1:58" outlineLevel="1">
      <c r="A96" s="10">
        <v>94</v>
      </c>
      <c r="B96" s="197"/>
      <c r="C96" s="17" t="s">
        <v>107</v>
      </c>
      <c r="D96" s="25">
        <v>569.20000000000005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f t="shared" si="43"/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f t="shared" si="52"/>
        <v>0</v>
      </c>
      <c r="BC96" s="16">
        <f t="shared" si="53"/>
        <v>0</v>
      </c>
      <c r="BD96" s="16">
        <f t="shared" si="54"/>
        <v>0</v>
      </c>
      <c r="BE96" s="16"/>
      <c r="BF96" s="16">
        <f t="shared" si="46"/>
        <v>0</v>
      </c>
    </row>
    <row r="97" spans="1:58" outlineLevel="1">
      <c r="A97" s="10">
        <v>95</v>
      </c>
      <c r="B97" s="197"/>
      <c r="C97" s="17" t="s">
        <v>108</v>
      </c>
      <c r="D97" s="25">
        <v>569.29999999999995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f t="shared" si="43"/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v>0</v>
      </c>
      <c r="BB97" s="16">
        <f t="shared" si="52"/>
        <v>0</v>
      </c>
      <c r="BC97" s="16">
        <f t="shared" si="53"/>
        <v>0</v>
      </c>
      <c r="BD97" s="16">
        <f t="shared" si="54"/>
        <v>0</v>
      </c>
      <c r="BE97" s="16"/>
      <c r="BF97" s="16">
        <f t="shared" si="46"/>
        <v>0</v>
      </c>
    </row>
    <row r="98" spans="1:58" ht="31.5" outlineLevel="1">
      <c r="A98" s="10">
        <v>96</v>
      </c>
      <c r="B98" s="197"/>
      <c r="C98" s="32" t="s">
        <v>109</v>
      </c>
      <c r="D98" s="25">
        <v>569.4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f t="shared" si="43"/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0</v>
      </c>
      <c r="AY98" s="16">
        <v>0</v>
      </c>
      <c r="AZ98" s="16">
        <v>0</v>
      </c>
      <c r="BA98" s="16">
        <v>0</v>
      </c>
      <c r="BB98" s="16">
        <f t="shared" si="52"/>
        <v>0</v>
      </c>
      <c r="BC98" s="16">
        <f t="shared" si="53"/>
        <v>0</v>
      </c>
      <c r="BD98" s="16">
        <f t="shared" si="54"/>
        <v>0</v>
      </c>
      <c r="BE98" s="16"/>
      <c r="BF98" s="16">
        <f t="shared" si="46"/>
        <v>0</v>
      </c>
    </row>
    <row r="99" spans="1:58" outlineLevel="1">
      <c r="A99" s="10">
        <v>97</v>
      </c>
      <c r="B99" s="197"/>
      <c r="C99" s="17" t="s">
        <v>110</v>
      </c>
      <c r="D99" s="25">
        <v>570</v>
      </c>
      <c r="E99" s="16">
        <v>649261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f t="shared" si="43"/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19404.092077210786</v>
      </c>
      <c r="AJ99" s="16">
        <v>0</v>
      </c>
      <c r="AK99" s="16">
        <v>6303.2780621437705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31.62986064539291</v>
      </c>
      <c r="BB99" s="16">
        <f t="shared" si="52"/>
        <v>25738.999999999949</v>
      </c>
      <c r="BC99" s="16">
        <f t="shared" si="53"/>
        <v>25738.999999999949</v>
      </c>
      <c r="BD99" s="16">
        <f t="shared" si="54"/>
        <v>675000</v>
      </c>
      <c r="BE99" s="16"/>
      <c r="BF99" s="16">
        <f t="shared" si="46"/>
        <v>675000</v>
      </c>
    </row>
    <row r="100" spans="1:58" outlineLevel="1">
      <c r="A100" s="10">
        <v>98</v>
      </c>
      <c r="B100" s="197"/>
      <c r="C100" s="17" t="s">
        <v>111</v>
      </c>
      <c r="D100" s="25">
        <v>571</v>
      </c>
      <c r="E100" s="16">
        <v>653735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f t="shared" si="43"/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1149.5650073112261</v>
      </c>
      <c r="AJ100" s="16">
        <v>0</v>
      </c>
      <c r="AK100" s="16">
        <v>374.48904981005899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v>-259.05405712127686</v>
      </c>
      <c r="BB100" s="16">
        <f t="shared" si="52"/>
        <v>1265.0000000000082</v>
      </c>
      <c r="BC100" s="16">
        <f t="shared" si="53"/>
        <v>1265.0000000000082</v>
      </c>
      <c r="BD100" s="16">
        <f t="shared" si="54"/>
        <v>655000</v>
      </c>
      <c r="BE100" s="16"/>
      <c r="BF100" s="16">
        <f t="shared" si="46"/>
        <v>655000</v>
      </c>
    </row>
    <row r="101" spans="1:58" outlineLevel="1">
      <c r="A101" s="10">
        <v>99</v>
      </c>
      <c r="B101" s="197"/>
      <c r="C101" s="17" t="s">
        <v>112</v>
      </c>
      <c r="D101" s="25">
        <v>572</v>
      </c>
      <c r="E101" s="16">
        <v>46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f t="shared" si="43"/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-46</v>
      </c>
      <c r="BB101" s="16">
        <f t="shared" si="52"/>
        <v>-46</v>
      </c>
      <c r="BC101" s="16">
        <f t="shared" si="53"/>
        <v>-46</v>
      </c>
      <c r="BD101" s="16">
        <f t="shared" si="54"/>
        <v>0</v>
      </c>
      <c r="BE101" s="16"/>
      <c r="BF101" s="16">
        <f t="shared" si="46"/>
        <v>0</v>
      </c>
    </row>
    <row r="102" spans="1:58" outlineLevel="1">
      <c r="A102" s="10">
        <v>100</v>
      </c>
      <c r="B102" s="197"/>
      <c r="C102" s="17" t="s">
        <v>113</v>
      </c>
      <c r="D102" s="25">
        <v>573</v>
      </c>
      <c r="E102" s="16">
        <v>51550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f t="shared" si="43"/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597.9499050238785</v>
      </c>
      <c r="AJ102" s="16">
        <v>0</v>
      </c>
      <c r="AK102" s="16">
        <v>194.39593153441766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v>-342.3458365582992</v>
      </c>
      <c r="BB102" s="16">
        <f t="shared" si="52"/>
        <v>449.99999999999693</v>
      </c>
      <c r="BC102" s="16">
        <f t="shared" si="53"/>
        <v>449.99999999999693</v>
      </c>
      <c r="BD102" s="16">
        <f t="shared" si="54"/>
        <v>52000</v>
      </c>
      <c r="BE102" s="16"/>
      <c r="BF102" s="16">
        <f t="shared" si="46"/>
        <v>52000</v>
      </c>
    </row>
    <row r="103" spans="1:58">
      <c r="A103" s="10">
        <v>101</v>
      </c>
      <c r="B103" s="198"/>
      <c r="C103" s="192" t="s">
        <v>114</v>
      </c>
      <c r="D103" s="193"/>
      <c r="E103" s="21">
        <f>SUM(E93:E102)</f>
        <v>2242421</v>
      </c>
      <c r="F103" s="22">
        <f>SUM(F93:F102)</f>
        <v>0</v>
      </c>
      <c r="G103" s="22">
        <f t="shared" ref="G103:AB103" si="62">SUM(G93:G102)</f>
        <v>0</v>
      </c>
      <c r="H103" s="22">
        <f t="shared" si="62"/>
        <v>0</v>
      </c>
      <c r="I103" s="22">
        <f t="shared" si="62"/>
        <v>0</v>
      </c>
      <c r="J103" s="22">
        <f t="shared" si="62"/>
        <v>0</v>
      </c>
      <c r="K103" s="22">
        <f t="shared" si="62"/>
        <v>0</v>
      </c>
      <c r="L103" s="22">
        <f t="shared" si="62"/>
        <v>0</v>
      </c>
      <c r="M103" s="22">
        <f t="shared" si="62"/>
        <v>0</v>
      </c>
      <c r="N103" s="22">
        <f t="shared" si="62"/>
        <v>0</v>
      </c>
      <c r="O103" s="22">
        <f t="shared" si="62"/>
        <v>0</v>
      </c>
      <c r="P103" s="22">
        <f t="shared" si="62"/>
        <v>0</v>
      </c>
      <c r="Q103" s="22">
        <f t="shared" si="62"/>
        <v>0</v>
      </c>
      <c r="R103" s="22">
        <f t="shared" si="62"/>
        <v>0</v>
      </c>
      <c r="S103" s="22">
        <f t="shared" si="62"/>
        <v>0</v>
      </c>
      <c r="T103" s="22">
        <f t="shared" si="62"/>
        <v>0</v>
      </c>
      <c r="U103" s="22">
        <f t="shared" si="62"/>
        <v>0</v>
      </c>
      <c r="V103" s="22">
        <f t="shared" si="62"/>
        <v>0</v>
      </c>
      <c r="W103" s="22">
        <f t="shared" si="62"/>
        <v>0</v>
      </c>
      <c r="X103" s="22">
        <f t="shared" si="62"/>
        <v>0</v>
      </c>
      <c r="Y103" s="22">
        <f t="shared" si="62"/>
        <v>0</v>
      </c>
      <c r="Z103" s="22">
        <f t="shared" si="62"/>
        <v>0</v>
      </c>
      <c r="AA103" s="22">
        <f t="shared" si="62"/>
        <v>0</v>
      </c>
      <c r="AB103" s="22">
        <f t="shared" si="62"/>
        <v>0</v>
      </c>
      <c r="AC103" s="22">
        <f t="shared" si="43"/>
        <v>0</v>
      </c>
      <c r="AD103" s="22">
        <f t="shared" ref="AD103:BA103" si="63">SUM(AD93:AD102)</f>
        <v>0</v>
      </c>
      <c r="AE103" s="22">
        <f t="shared" si="63"/>
        <v>0</v>
      </c>
      <c r="AF103" s="22">
        <f t="shared" si="63"/>
        <v>0</v>
      </c>
      <c r="AG103" s="22">
        <f t="shared" si="63"/>
        <v>0</v>
      </c>
      <c r="AH103" s="22">
        <f t="shared" si="63"/>
        <v>0</v>
      </c>
      <c r="AI103" s="22">
        <f t="shared" si="63"/>
        <v>51602.074522102259</v>
      </c>
      <c r="AJ103" s="22">
        <f t="shared" si="63"/>
        <v>0</v>
      </c>
      <c r="AK103" s="22">
        <f t="shared" si="63"/>
        <v>16878.372084105955</v>
      </c>
      <c r="AL103" s="22">
        <f t="shared" si="63"/>
        <v>0</v>
      </c>
      <c r="AM103" s="22">
        <f t="shared" si="63"/>
        <v>0</v>
      </c>
      <c r="AN103" s="22">
        <f t="shared" si="63"/>
        <v>0</v>
      </c>
      <c r="AO103" s="22">
        <f t="shared" si="63"/>
        <v>0</v>
      </c>
      <c r="AP103" s="22">
        <f t="shared" si="63"/>
        <v>0</v>
      </c>
      <c r="AQ103" s="22">
        <f t="shared" si="63"/>
        <v>0</v>
      </c>
      <c r="AR103" s="22">
        <f t="shared" si="63"/>
        <v>0</v>
      </c>
      <c r="AS103" s="22">
        <f t="shared" si="63"/>
        <v>0</v>
      </c>
      <c r="AT103" s="22">
        <f t="shared" si="63"/>
        <v>0</v>
      </c>
      <c r="AU103" s="22">
        <f t="shared" si="63"/>
        <v>0</v>
      </c>
      <c r="AV103" s="22">
        <f t="shared" si="63"/>
        <v>0</v>
      </c>
      <c r="AW103" s="22">
        <f t="shared" si="63"/>
        <v>0</v>
      </c>
      <c r="AX103" s="22">
        <f t="shared" si="63"/>
        <v>0</v>
      </c>
      <c r="AY103" s="22">
        <f t="shared" si="63"/>
        <v>0</v>
      </c>
      <c r="AZ103" s="22">
        <f t="shared" si="63"/>
        <v>0</v>
      </c>
      <c r="BA103" s="22">
        <f t="shared" si="63"/>
        <v>98.553393791742565</v>
      </c>
      <c r="BB103" s="22">
        <f t="shared" si="52"/>
        <v>68578.999999999971</v>
      </c>
      <c r="BC103" s="22">
        <f t="shared" si="53"/>
        <v>68578.999999999971</v>
      </c>
      <c r="BD103" s="22">
        <f t="shared" si="54"/>
        <v>2311000</v>
      </c>
      <c r="BE103" s="22">
        <f t="shared" ref="BE103" si="64">SUM(BE93:BE102)</f>
        <v>0</v>
      </c>
      <c r="BF103" s="22">
        <f t="shared" si="46"/>
        <v>2311000</v>
      </c>
    </row>
    <row r="104" spans="1:58" ht="16.5" thickBot="1">
      <c r="A104" s="10">
        <v>102</v>
      </c>
      <c r="B104" s="199" t="s">
        <v>115</v>
      </c>
      <c r="C104" s="199"/>
      <c r="D104" s="200"/>
      <c r="E104" s="28">
        <f>E92+E103</f>
        <v>20554821</v>
      </c>
      <c r="F104" s="28">
        <f>F92+F103</f>
        <v>0</v>
      </c>
      <c r="G104" s="28">
        <f t="shared" ref="G104:AB104" si="65">G92+G103</f>
        <v>0</v>
      </c>
      <c r="H104" s="28">
        <f t="shared" si="65"/>
        <v>0</v>
      </c>
      <c r="I104" s="28">
        <f t="shared" si="65"/>
        <v>0</v>
      </c>
      <c r="J104" s="28">
        <f t="shared" si="65"/>
        <v>0</v>
      </c>
      <c r="K104" s="28">
        <f t="shared" si="65"/>
        <v>0</v>
      </c>
      <c r="L104" s="28">
        <f t="shared" si="65"/>
        <v>0</v>
      </c>
      <c r="M104" s="28">
        <f t="shared" si="65"/>
        <v>0</v>
      </c>
      <c r="N104" s="28">
        <f t="shared" si="65"/>
        <v>0</v>
      </c>
      <c r="O104" s="28">
        <f t="shared" si="65"/>
        <v>0</v>
      </c>
      <c r="P104" s="28">
        <f t="shared" si="65"/>
        <v>0</v>
      </c>
      <c r="Q104" s="28">
        <f t="shared" si="65"/>
        <v>0</v>
      </c>
      <c r="R104" s="28">
        <f t="shared" si="65"/>
        <v>0</v>
      </c>
      <c r="S104" s="28">
        <f t="shared" si="65"/>
        <v>0</v>
      </c>
      <c r="T104" s="28">
        <f t="shared" si="65"/>
        <v>0</v>
      </c>
      <c r="U104" s="28">
        <f t="shared" si="65"/>
        <v>0</v>
      </c>
      <c r="V104" s="28">
        <f t="shared" si="65"/>
        <v>0</v>
      </c>
      <c r="W104" s="28">
        <f t="shared" si="65"/>
        <v>0</v>
      </c>
      <c r="X104" s="28">
        <f t="shared" si="65"/>
        <v>0</v>
      </c>
      <c r="Y104" s="28">
        <f t="shared" si="65"/>
        <v>0</v>
      </c>
      <c r="Z104" s="28">
        <f t="shared" si="65"/>
        <v>0</v>
      </c>
      <c r="AA104" s="28">
        <f t="shared" si="65"/>
        <v>99000</v>
      </c>
      <c r="AB104" s="28">
        <f t="shared" si="65"/>
        <v>0</v>
      </c>
      <c r="AC104" s="28">
        <f t="shared" si="43"/>
        <v>99000</v>
      </c>
      <c r="AD104" s="28">
        <f t="shared" ref="AD104:BA104" si="66">AD92+AD103</f>
        <v>646000</v>
      </c>
      <c r="AE104" s="28">
        <f t="shared" si="66"/>
        <v>-447000</v>
      </c>
      <c r="AF104" s="28">
        <f t="shared" si="66"/>
        <v>0</v>
      </c>
      <c r="AG104" s="28">
        <f t="shared" si="66"/>
        <v>0</v>
      </c>
      <c r="AH104" s="28">
        <f t="shared" si="66"/>
        <v>0</v>
      </c>
      <c r="AI104" s="28">
        <f t="shared" si="66"/>
        <v>258394.13310629211</v>
      </c>
      <c r="AJ104" s="28">
        <f t="shared" si="66"/>
        <v>0</v>
      </c>
      <c r="AK104" s="28">
        <f t="shared" si="66"/>
        <v>85821.591616566613</v>
      </c>
      <c r="AL104" s="28">
        <f t="shared" si="66"/>
        <v>0</v>
      </c>
      <c r="AM104" s="28">
        <f t="shared" si="66"/>
        <v>0</v>
      </c>
      <c r="AN104" s="28">
        <f t="shared" si="66"/>
        <v>0</v>
      </c>
      <c r="AO104" s="28">
        <f t="shared" si="66"/>
        <v>0</v>
      </c>
      <c r="AP104" s="28">
        <f t="shared" si="66"/>
        <v>0</v>
      </c>
      <c r="AQ104" s="28">
        <f t="shared" si="66"/>
        <v>0</v>
      </c>
      <c r="AR104" s="28">
        <f t="shared" si="66"/>
        <v>0</v>
      </c>
      <c r="AS104" s="28">
        <f t="shared" si="66"/>
        <v>0</v>
      </c>
      <c r="AT104" s="28">
        <f t="shared" si="66"/>
        <v>0</v>
      </c>
      <c r="AU104" s="28">
        <f t="shared" si="66"/>
        <v>0</v>
      </c>
      <c r="AV104" s="28">
        <f t="shared" si="66"/>
        <v>995000</v>
      </c>
      <c r="AW104" s="28">
        <f t="shared" si="66"/>
        <v>1386000</v>
      </c>
      <c r="AX104" s="28">
        <f t="shared" si="66"/>
        <v>0</v>
      </c>
      <c r="AY104" s="28">
        <f t="shared" si="66"/>
        <v>0</v>
      </c>
      <c r="AZ104" s="28">
        <f t="shared" si="66"/>
        <v>0</v>
      </c>
      <c r="BA104" s="28">
        <f t="shared" si="66"/>
        <v>963.27527714094686</v>
      </c>
      <c r="BB104" s="28">
        <f t="shared" si="52"/>
        <v>2925178.9999999995</v>
      </c>
      <c r="BC104" s="28">
        <f t="shared" si="53"/>
        <v>3024178.9999999995</v>
      </c>
      <c r="BD104" s="28">
        <f t="shared" si="54"/>
        <v>23579000</v>
      </c>
      <c r="BE104" s="28">
        <f t="shared" ref="BE104" si="67">BE92+BE103</f>
        <v>0</v>
      </c>
      <c r="BF104" s="28">
        <f t="shared" si="46"/>
        <v>23579000</v>
      </c>
    </row>
    <row r="105" spans="1:58" ht="15.6" customHeight="1" outlineLevel="1" thickTop="1">
      <c r="A105" s="10">
        <v>103</v>
      </c>
      <c r="B105" s="196" t="s">
        <v>116</v>
      </c>
      <c r="C105" s="17" t="s">
        <v>50</v>
      </c>
      <c r="D105" s="33">
        <v>580</v>
      </c>
      <c r="E105" s="16">
        <v>3143735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f t="shared" si="43"/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122528.5527163068</v>
      </c>
      <c r="AJ105" s="16">
        <v>0</v>
      </c>
      <c r="AK105" s="16">
        <v>41967.084859514784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-230.63757582148537</v>
      </c>
      <c r="BB105" s="16">
        <f t="shared" si="52"/>
        <v>164265.00000000012</v>
      </c>
      <c r="BC105" s="16">
        <f t="shared" si="53"/>
        <v>164265.00000000012</v>
      </c>
      <c r="BD105" s="16">
        <f t="shared" si="54"/>
        <v>3308000</v>
      </c>
      <c r="BE105" s="16"/>
      <c r="BF105" s="16">
        <f t="shared" si="46"/>
        <v>3308000</v>
      </c>
    </row>
    <row r="106" spans="1:58" ht="15.6" customHeight="1" outlineLevel="1">
      <c r="A106" s="10">
        <v>104</v>
      </c>
      <c r="B106" s="197"/>
      <c r="C106" s="17" t="s">
        <v>117</v>
      </c>
      <c r="D106" s="33">
        <v>581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f t="shared" si="43"/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16">
        <v>0</v>
      </c>
      <c r="AZ106" s="16">
        <v>0</v>
      </c>
      <c r="BA106" s="16">
        <v>0</v>
      </c>
      <c r="BB106" s="16">
        <f t="shared" si="52"/>
        <v>0</v>
      </c>
      <c r="BC106" s="16">
        <f t="shared" si="53"/>
        <v>0</v>
      </c>
      <c r="BD106" s="16">
        <f t="shared" si="54"/>
        <v>0</v>
      </c>
      <c r="BE106" s="16"/>
      <c r="BF106" s="16">
        <f t="shared" si="46"/>
        <v>0</v>
      </c>
    </row>
    <row r="107" spans="1:58" ht="15.6" customHeight="1" outlineLevel="1">
      <c r="A107" s="10">
        <v>105</v>
      </c>
      <c r="B107" s="197"/>
      <c r="C107" s="17" t="s">
        <v>100</v>
      </c>
      <c r="D107" s="33">
        <v>582</v>
      </c>
      <c r="E107" s="16">
        <v>543467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f t="shared" si="43"/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16361.241477271906</v>
      </c>
      <c r="AJ107" s="16">
        <v>0</v>
      </c>
      <c r="AK107" s="16">
        <v>5323.6502060743451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16">
        <v>0</v>
      </c>
      <c r="AZ107" s="16">
        <v>0</v>
      </c>
      <c r="BA107" s="16">
        <v>-151.89168334624264</v>
      </c>
      <c r="BB107" s="16">
        <f t="shared" ref="BB107:BB170" si="68">SUM(AD107:BA107)</f>
        <v>21533.000000000007</v>
      </c>
      <c r="BC107" s="16">
        <f t="shared" si="53"/>
        <v>21533.000000000007</v>
      </c>
      <c r="BD107" s="16">
        <f t="shared" si="54"/>
        <v>565000</v>
      </c>
      <c r="BE107" s="16"/>
      <c r="BF107" s="16">
        <f t="shared" si="46"/>
        <v>565000</v>
      </c>
    </row>
    <row r="108" spans="1:58" ht="15.6" customHeight="1" outlineLevel="1">
      <c r="A108" s="10">
        <v>106</v>
      </c>
      <c r="B108" s="197"/>
      <c r="C108" s="17" t="s">
        <v>118</v>
      </c>
      <c r="D108" s="33">
        <v>583</v>
      </c>
      <c r="E108" s="16">
        <v>1605630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f t="shared" si="43"/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47145.304113348495</v>
      </c>
      <c r="AJ108" s="16">
        <v>0</v>
      </c>
      <c r="AK108" s="16">
        <v>15427.06764360827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1596000</v>
      </c>
      <c r="AW108" s="16">
        <v>0</v>
      </c>
      <c r="AX108" s="16">
        <v>0</v>
      </c>
      <c r="AY108" s="16">
        <v>0</v>
      </c>
      <c r="AZ108" s="16">
        <v>0</v>
      </c>
      <c r="BA108" s="16">
        <v>-202.37175695691258</v>
      </c>
      <c r="BB108" s="16">
        <f t="shared" si="68"/>
        <v>1658369.9999999998</v>
      </c>
      <c r="BC108" s="16">
        <f t="shared" si="53"/>
        <v>1658369.9999999998</v>
      </c>
      <c r="BD108" s="16">
        <f t="shared" si="54"/>
        <v>3264000</v>
      </c>
      <c r="BE108" s="16"/>
      <c r="BF108" s="16">
        <f t="shared" si="46"/>
        <v>3264000</v>
      </c>
    </row>
    <row r="109" spans="1:58" outlineLevel="1">
      <c r="A109" s="10">
        <v>107</v>
      </c>
      <c r="B109" s="197"/>
      <c r="C109" s="17" t="s">
        <v>102</v>
      </c>
      <c r="D109" s="33">
        <v>584</v>
      </c>
      <c r="E109" s="16">
        <v>1036015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f t="shared" si="43"/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24683.406443304026</v>
      </c>
      <c r="AJ109" s="16">
        <v>0</v>
      </c>
      <c r="AK109" s="16">
        <v>8020.711460141878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280.88209655415267</v>
      </c>
      <c r="BB109" s="16">
        <f t="shared" si="68"/>
        <v>32985.000000000058</v>
      </c>
      <c r="BC109" s="16">
        <f t="shared" si="53"/>
        <v>32985.000000000058</v>
      </c>
      <c r="BD109" s="16">
        <f t="shared" si="54"/>
        <v>1069000</v>
      </c>
      <c r="BE109" s="16"/>
      <c r="BF109" s="16">
        <f t="shared" si="46"/>
        <v>1069000</v>
      </c>
    </row>
    <row r="110" spans="1:58" outlineLevel="1">
      <c r="A110" s="10">
        <v>108</v>
      </c>
      <c r="B110" s="197"/>
      <c r="C110" s="17" t="s">
        <v>119</v>
      </c>
      <c r="D110" s="33">
        <v>585</v>
      </c>
      <c r="E110" s="16">
        <v>6884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f t="shared" si="43"/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291.8977411624395</v>
      </c>
      <c r="AJ110" s="16">
        <v>0</v>
      </c>
      <c r="AK110" s="16">
        <v>97.735238486934435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-273.63297964937374</v>
      </c>
      <c r="BB110" s="16">
        <f t="shared" si="68"/>
        <v>116.00000000000023</v>
      </c>
      <c r="BC110" s="16">
        <f t="shared" si="53"/>
        <v>116.00000000000023</v>
      </c>
      <c r="BD110" s="16">
        <f t="shared" si="54"/>
        <v>7000</v>
      </c>
      <c r="BE110" s="16"/>
      <c r="BF110" s="16">
        <f t="shared" si="46"/>
        <v>7000</v>
      </c>
    </row>
    <row r="111" spans="1:58" outlineLevel="1">
      <c r="A111" s="10">
        <v>109</v>
      </c>
      <c r="B111" s="197"/>
      <c r="C111" s="17" t="s">
        <v>120</v>
      </c>
      <c r="D111" s="33">
        <v>586</v>
      </c>
      <c r="E111" s="16">
        <v>1869273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f t="shared" si="43"/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69546.13615196562</v>
      </c>
      <c r="AJ111" s="16">
        <v>0</v>
      </c>
      <c r="AK111" s="16">
        <v>22641.499045082252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-460.63519704784267</v>
      </c>
      <c r="BB111" s="16">
        <f t="shared" si="68"/>
        <v>91727.000000000029</v>
      </c>
      <c r="BC111" s="16">
        <f t="shared" si="53"/>
        <v>91727.000000000029</v>
      </c>
      <c r="BD111" s="16">
        <f t="shared" si="54"/>
        <v>1961000</v>
      </c>
      <c r="BE111" s="16"/>
      <c r="BF111" s="16">
        <f t="shared" si="46"/>
        <v>1961000</v>
      </c>
    </row>
    <row r="112" spans="1:58" outlineLevel="1">
      <c r="A112" s="10">
        <v>110</v>
      </c>
      <c r="B112" s="197"/>
      <c r="C112" s="17" t="s">
        <v>121</v>
      </c>
      <c r="D112" s="33">
        <v>587</v>
      </c>
      <c r="E112" s="16">
        <v>671049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f t="shared" si="43"/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23641.744626422118</v>
      </c>
      <c r="AJ112" s="16">
        <v>0</v>
      </c>
      <c r="AK112" s="16">
        <v>7739.9025441230569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569.35282945481595</v>
      </c>
      <c r="BB112" s="16">
        <f t="shared" si="68"/>
        <v>31950.999999999993</v>
      </c>
      <c r="BC112" s="16">
        <f t="shared" si="53"/>
        <v>31950.999999999993</v>
      </c>
      <c r="BD112" s="16">
        <f t="shared" si="54"/>
        <v>703000</v>
      </c>
      <c r="BE112" s="16"/>
      <c r="BF112" s="16">
        <f t="shared" si="46"/>
        <v>703000</v>
      </c>
    </row>
    <row r="113" spans="1:58" outlineLevel="1">
      <c r="A113" s="10">
        <v>111</v>
      </c>
      <c r="B113" s="197"/>
      <c r="C113" s="17" t="s">
        <v>122</v>
      </c>
      <c r="D113" s="33">
        <v>588</v>
      </c>
      <c r="E113" s="16">
        <v>6024882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f t="shared" si="43"/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202059.10599912703</v>
      </c>
      <c r="AJ113" s="16">
        <v>0</v>
      </c>
      <c r="AK113" s="16">
        <v>66164.543715566149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-105.64971469342709</v>
      </c>
      <c r="BB113" s="16">
        <f t="shared" si="68"/>
        <v>268117.99999999977</v>
      </c>
      <c r="BC113" s="16">
        <f t="shared" si="53"/>
        <v>268117.99999999977</v>
      </c>
      <c r="BD113" s="16">
        <f t="shared" si="54"/>
        <v>6293000</v>
      </c>
      <c r="BE113" s="16"/>
      <c r="BF113" s="16">
        <f t="shared" si="46"/>
        <v>6293000</v>
      </c>
    </row>
    <row r="114" spans="1:58" outlineLevel="1">
      <c r="A114" s="10">
        <v>112</v>
      </c>
      <c r="B114" s="197"/>
      <c r="C114" s="17" t="s">
        <v>57</v>
      </c>
      <c r="D114" s="33">
        <v>589</v>
      </c>
      <c r="E114" s="16">
        <v>251264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f t="shared" si="43"/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1169.0578211683508</v>
      </c>
      <c r="AJ114" s="16">
        <v>0</v>
      </c>
      <c r="AK114" s="16">
        <v>391.3488282826367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1434000</v>
      </c>
      <c r="AW114" s="16">
        <v>0</v>
      </c>
      <c r="AX114" s="16">
        <v>0</v>
      </c>
      <c r="AY114" s="16">
        <v>0</v>
      </c>
      <c r="AZ114" s="16">
        <v>0</v>
      </c>
      <c r="BA114" s="16">
        <v>175.59335054899566</v>
      </c>
      <c r="BB114" s="16">
        <f t="shared" si="68"/>
        <v>1435736</v>
      </c>
      <c r="BC114" s="16">
        <f t="shared" si="53"/>
        <v>1435736</v>
      </c>
      <c r="BD114" s="16">
        <f t="shared" si="54"/>
        <v>1687000</v>
      </c>
      <c r="BE114" s="16"/>
      <c r="BF114" s="16">
        <f t="shared" si="46"/>
        <v>1687000</v>
      </c>
    </row>
    <row r="115" spans="1:58">
      <c r="A115" s="10">
        <v>113</v>
      </c>
      <c r="B115" s="197"/>
      <c r="C115" s="192" t="s">
        <v>123</v>
      </c>
      <c r="D115" s="193"/>
      <c r="E115" s="21">
        <f>SUM(E105:E114)</f>
        <v>15152199</v>
      </c>
      <c r="F115" s="22">
        <f>SUM(F105:F114)</f>
        <v>0</v>
      </c>
      <c r="G115" s="22">
        <f t="shared" ref="G115:AB115" si="69">SUM(G105:G114)</f>
        <v>0</v>
      </c>
      <c r="H115" s="22">
        <f t="shared" si="69"/>
        <v>0</v>
      </c>
      <c r="I115" s="22">
        <f t="shared" si="69"/>
        <v>0</v>
      </c>
      <c r="J115" s="22">
        <f t="shared" si="69"/>
        <v>0</v>
      </c>
      <c r="K115" s="22">
        <f t="shared" si="69"/>
        <v>0</v>
      </c>
      <c r="L115" s="22">
        <f t="shared" si="69"/>
        <v>0</v>
      </c>
      <c r="M115" s="22">
        <f t="shared" si="69"/>
        <v>0</v>
      </c>
      <c r="N115" s="22">
        <f t="shared" si="69"/>
        <v>0</v>
      </c>
      <c r="O115" s="22">
        <f t="shared" si="69"/>
        <v>0</v>
      </c>
      <c r="P115" s="22">
        <f t="shared" si="69"/>
        <v>0</v>
      </c>
      <c r="Q115" s="22">
        <f t="shared" si="69"/>
        <v>0</v>
      </c>
      <c r="R115" s="22">
        <f t="shared" si="69"/>
        <v>0</v>
      </c>
      <c r="S115" s="22">
        <f t="shared" si="69"/>
        <v>0</v>
      </c>
      <c r="T115" s="22">
        <f t="shared" si="69"/>
        <v>0</v>
      </c>
      <c r="U115" s="22">
        <f t="shared" si="69"/>
        <v>0</v>
      </c>
      <c r="V115" s="22">
        <f t="shared" si="69"/>
        <v>0</v>
      </c>
      <c r="W115" s="22">
        <f t="shared" si="69"/>
        <v>0</v>
      </c>
      <c r="X115" s="22">
        <f t="shared" si="69"/>
        <v>0</v>
      </c>
      <c r="Y115" s="22">
        <f t="shared" si="69"/>
        <v>0</v>
      </c>
      <c r="Z115" s="22">
        <f t="shared" si="69"/>
        <v>0</v>
      </c>
      <c r="AA115" s="22">
        <f t="shared" si="69"/>
        <v>0</v>
      </c>
      <c r="AB115" s="22">
        <f t="shared" si="69"/>
        <v>0</v>
      </c>
      <c r="AC115" s="22">
        <f t="shared" si="43"/>
        <v>0</v>
      </c>
      <c r="AD115" s="22">
        <f t="shared" ref="AD115:BA115" si="70">SUM(AD105:AD114)</f>
        <v>0</v>
      </c>
      <c r="AE115" s="22">
        <f t="shared" si="70"/>
        <v>0</v>
      </c>
      <c r="AF115" s="22">
        <f t="shared" si="70"/>
        <v>0</v>
      </c>
      <c r="AG115" s="22">
        <f t="shared" si="70"/>
        <v>0</v>
      </c>
      <c r="AH115" s="22">
        <f t="shared" si="70"/>
        <v>0</v>
      </c>
      <c r="AI115" s="22">
        <f t="shared" si="70"/>
        <v>507426.44709007681</v>
      </c>
      <c r="AJ115" s="22">
        <f t="shared" si="70"/>
        <v>0</v>
      </c>
      <c r="AK115" s="22">
        <f t="shared" si="70"/>
        <v>167773.54354088032</v>
      </c>
      <c r="AL115" s="22">
        <f t="shared" si="70"/>
        <v>0</v>
      </c>
      <c r="AM115" s="22">
        <f t="shared" si="70"/>
        <v>0</v>
      </c>
      <c r="AN115" s="22">
        <f t="shared" si="70"/>
        <v>0</v>
      </c>
      <c r="AO115" s="22">
        <f t="shared" si="70"/>
        <v>0</v>
      </c>
      <c r="AP115" s="22">
        <f t="shared" si="70"/>
        <v>0</v>
      </c>
      <c r="AQ115" s="22">
        <f t="shared" si="70"/>
        <v>0</v>
      </c>
      <c r="AR115" s="22">
        <f t="shared" si="70"/>
        <v>0</v>
      </c>
      <c r="AS115" s="22">
        <f t="shared" si="70"/>
        <v>0</v>
      </c>
      <c r="AT115" s="22">
        <f t="shared" si="70"/>
        <v>0</v>
      </c>
      <c r="AU115" s="22">
        <f t="shared" si="70"/>
        <v>0</v>
      </c>
      <c r="AV115" s="22">
        <f t="shared" si="70"/>
        <v>3030000</v>
      </c>
      <c r="AW115" s="22">
        <f t="shared" si="70"/>
        <v>0</v>
      </c>
      <c r="AX115" s="22">
        <f t="shared" si="70"/>
        <v>0</v>
      </c>
      <c r="AY115" s="22">
        <f t="shared" si="70"/>
        <v>0</v>
      </c>
      <c r="AZ115" s="22">
        <f t="shared" si="70"/>
        <v>0</v>
      </c>
      <c r="BA115" s="22">
        <f t="shared" si="70"/>
        <v>-398.99063095731981</v>
      </c>
      <c r="BB115" s="22">
        <f t="shared" si="68"/>
        <v>3704801</v>
      </c>
      <c r="BC115" s="22">
        <f t="shared" si="53"/>
        <v>3704801</v>
      </c>
      <c r="BD115" s="22">
        <f t="shared" si="54"/>
        <v>18857000</v>
      </c>
      <c r="BE115" s="22">
        <f t="shared" ref="BE115" si="71">SUM(BE105:BE114)</f>
        <v>0</v>
      </c>
      <c r="BF115" s="22">
        <f t="shared" si="46"/>
        <v>18857000</v>
      </c>
    </row>
    <row r="116" spans="1:58" outlineLevel="1">
      <c r="A116" s="10">
        <v>114</v>
      </c>
      <c r="B116" s="197"/>
      <c r="C116" s="34" t="s">
        <v>60</v>
      </c>
      <c r="D116" s="35">
        <v>590</v>
      </c>
      <c r="E116" s="16">
        <v>1062515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f t="shared" si="43"/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30136.038423440426</v>
      </c>
      <c r="AJ116" s="16">
        <v>0</v>
      </c>
      <c r="AK116" s="16">
        <v>9963.2006600365894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16">
        <v>0</v>
      </c>
      <c r="AZ116" s="16">
        <v>0</v>
      </c>
      <c r="BA116" s="16">
        <v>385.7609165229369</v>
      </c>
      <c r="BB116" s="16">
        <f t="shared" si="68"/>
        <v>40484.999999999956</v>
      </c>
      <c r="BC116" s="16">
        <f t="shared" si="53"/>
        <v>40484.999999999956</v>
      </c>
      <c r="BD116" s="16">
        <f t="shared" si="54"/>
        <v>1103000</v>
      </c>
      <c r="BE116" s="16"/>
      <c r="BF116" s="16">
        <f t="shared" si="46"/>
        <v>1103000</v>
      </c>
    </row>
    <row r="117" spans="1:58" outlineLevel="1">
      <c r="A117" s="10">
        <v>115</v>
      </c>
      <c r="B117" s="197"/>
      <c r="C117" s="34" t="s">
        <v>61</v>
      </c>
      <c r="D117" s="35">
        <v>591</v>
      </c>
      <c r="E117" s="16">
        <v>401277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f t="shared" si="43"/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10419.721831404899</v>
      </c>
      <c r="AJ117" s="16">
        <v>0</v>
      </c>
      <c r="AK117" s="16">
        <v>3384.7545791963075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-81.476410601229873</v>
      </c>
      <c r="BB117" s="16">
        <f t="shared" si="68"/>
        <v>13722.999999999976</v>
      </c>
      <c r="BC117" s="16">
        <f t="shared" si="53"/>
        <v>13722.999999999976</v>
      </c>
      <c r="BD117" s="16">
        <f t="shared" si="54"/>
        <v>415000</v>
      </c>
      <c r="BE117" s="16"/>
      <c r="BF117" s="16">
        <f t="shared" si="46"/>
        <v>415000</v>
      </c>
    </row>
    <row r="118" spans="1:58" outlineLevel="1">
      <c r="A118" s="10">
        <v>116</v>
      </c>
      <c r="B118" s="197"/>
      <c r="C118" s="34" t="s">
        <v>110</v>
      </c>
      <c r="D118" s="35">
        <v>592</v>
      </c>
      <c r="E118" s="16">
        <v>685033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f t="shared" si="43"/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23174.564343692888</v>
      </c>
      <c r="AJ118" s="16">
        <v>0</v>
      </c>
      <c r="AK118" s="16">
        <v>7528.0524808998507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264.3831754073035</v>
      </c>
      <c r="BB118" s="16">
        <f t="shared" si="68"/>
        <v>30967.000000000044</v>
      </c>
      <c r="BC118" s="16">
        <f t="shared" si="53"/>
        <v>30967.000000000044</v>
      </c>
      <c r="BD118" s="16">
        <f t="shared" si="54"/>
        <v>716000</v>
      </c>
      <c r="BE118" s="16"/>
      <c r="BF118" s="16">
        <f t="shared" si="46"/>
        <v>716000</v>
      </c>
    </row>
    <row r="119" spans="1:58" outlineLevel="1">
      <c r="A119" s="10">
        <v>117</v>
      </c>
      <c r="B119" s="197"/>
      <c r="C119" s="17" t="s">
        <v>81</v>
      </c>
      <c r="D119" s="35">
        <v>592.20000000000005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f t="shared" si="43"/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0</v>
      </c>
      <c r="BB119" s="16">
        <f t="shared" si="68"/>
        <v>0</v>
      </c>
      <c r="BC119" s="16">
        <f t="shared" si="53"/>
        <v>0</v>
      </c>
      <c r="BD119" s="16">
        <f t="shared" si="54"/>
        <v>0</v>
      </c>
      <c r="BE119" s="16"/>
      <c r="BF119" s="16">
        <f t="shared" si="46"/>
        <v>0</v>
      </c>
    </row>
    <row r="120" spans="1:58" outlineLevel="1">
      <c r="A120" s="10">
        <v>118</v>
      </c>
      <c r="B120" s="197"/>
      <c r="C120" s="17" t="s">
        <v>111</v>
      </c>
      <c r="D120" s="35">
        <v>593</v>
      </c>
      <c r="E120" s="16">
        <v>7914136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f t="shared" si="43"/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84889.162333987828</v>
      </c>
      <c r="AJ120" s="16">
        <v>0</v>
      </c>
      <c r="AK120" s="16">
        <v>27578.63953730751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-166000</v>
      </c>
      <c r="AS120" s="16">
        <v>0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396.19812870491296</v>
      </c>
      <c r="BB120" s="16">
        <f t="shared" si="68"/>
        <v>-53135.999999999753</v>
      </c>
      <c r="BC120" s="16">
        <f t="shared" si="53"/>
        <v>-53135.999999999753</v>
      </c>
      <c r="BD120" s="16">
        <f t="shared" si="54"/>
        <v>7861000</v>
      </c>
      <c r="BE120" s="16"/>
      <c r="BF120" s="16">
        <f t="shared" si="46"/>
        <v>7861000</v>
      </c>
    </row>
    <row r="121" spans="1:58" outlineLevel="1">
      <c r="A121" s="10">
        <v>119</v>
      </c>
      <c r="B121" s="197"/>
      <c r="C121" s="17" t="s">
        <v>112</v>
      </c>
      <c r="D121" s="35">
        <v>594</v>
      </c>
      <c r="E121" s="16">
        <v>602770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f t="shared" si="43"/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24524.197255232324</v>
      </c>
      <c r="AJ121" s="16">
        <v>0</v>
      </c>
      <c r="AK121" s="16">
        <v>7967.6919911844352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0</v>
      </c>
      <c r="BA121" s="16">
        <v>-261.88924641674384</v>
      </c>
      <c r="BB121" s="16">
        <f t="shared" si="68"/>
        <v>32230.000000000015</v>
      </c>
      <c r="BC121" s="16">
        <f t="shared" si="53"/>
        <v>32230.000000000015</v>
      </c>
      <c r="BD121" s="16">
        <f t="shared" si="54"/>
        <v>635000</v>
      </c>
      <c r="BE121" s="16"/>
      <c r="BF121" s="16">
        <f t="shared" si="46"/>
        <v>635000</v>
      </c>
    </row>
    <row r="122" spans="1:58" outlineLevel="1">
      <c r="A122" s="10">
        <v>120</v>
      </c>
      <c r="B122" s="197"/>
      <c r="C122" s="17" t="s">
        <v>124</v>
      </c>
      <c r="D122" s="35">
        <v>595</v>
      </c>
      <c r="E122" s="16">
        <v>316235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f t="shared" si="43"/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12814.563819670209</v>
      </c>
      <c r="AJ122" s="16">
        <v>0</v>
      </c>
      <c r="AK122" s="16">
        <v>4162.6978407718107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-212.26166044198908</v>
      </c>
      <c r="BB122" s="16">
        <f t="shared" si="68"/>
        <v>16765.000000000029</v>
      </c>
      <c r="BC122" s="16">
        <f t="shared" si="53"/>
        <v>16765.000000000029</v>
      </c>
      <c r="BD122" s="16">
        <f t="shared" si="54"/>
        <v>333000</v>
      </c>
      <c r="BE122" s="16"/>
      <c r="BF122" s="16">
        <f t="shared" si="46"/>
        <v>333000</v>
      </c>
    </row>
    <row r="123" spans="1:58" outlineLevel="1">
      <c r="A123" s="10">
        <v>121</v>
      </c>
      <c r="B123" s="197"/>
      <c r="C123" s="17" t="s">
        <v>125</v>
      </c>
      <c r="D123" s="35">
        <v>596</v>
      </c>
      <c r="E123" s="16">
        <v>167362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f t="shared" si="43"/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5610.5487934458906</v>
      </c>
      <c r="AJ123" s="16">
        <v>0</v>
      </c>
      <c r="AK123" s="16">
        <v>1823.2647105070162</v>
      </c>
      <c r="AL123" s="16">
        <v>0</v>
      </c>
      <c r="AM123" s="16">
        <v>0</v>
      </c>
      <c r="AN123" s="16">
        <v>0</v>
      </c>
      <c r="AO123" s="16">
        <v>0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204.18649604709935</v>
      </c>
      <c r="BB123" s="16">
        <f t="shared" si="68"/>
        <v>7638.0000000000064</v>
      </c>
      <c r="BC123" s="16">
        <f t="shared" si="53"/>
        <v>7638.0000000000064</v>
      </c>
      <c r="BD123" s="16">
        <f t="shared" si="54"/>
        <v>175000</v>
      </c>
      <c r="BE123" s="16"/>
      <c r="BF123" s="16">
        <f t="shared" si="46"/>
        <v>175000</v>
      </c>
    </row>
    <row r="124" spans="1:58" outlineLevel="1">
      <c r="A124" s="10">
        <v>122</v>
      </c>
      <c r="B124" s="197"/>
      <c r="C124" s="17" t="s">
        <v>126</v>
      </c>
      <c r="D124" s="35">
        <v>597</v>
      </c>
      <c r="E124" s="16">
        <v>37495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f t="shared" si="43"/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1502.7519551372998</v>
      </c>
      <c r="AJ124" s="16">
        <v>0</v>
      </c>
      <c r="AK124" s="16">
        <v>488.15569588592075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0</v>
      </c>
      <c r="BA124" s="16">
        <v>514.09234897678107</v>
      </c>
      <c r="BB124" s="16">
        <f t="shared" si="68"/>
        <v>2505.0000000000018</v>
      </c>
      <c r="BC124" s="16">
        <f t="shared" si="53"/>
        <v>2505.0000000000018</v>
      </c>
      <c r="BD124" s="16">
        <f t="shared" si="54"/>
        <v>40000</v>
      </c>
      <c r="BE124" s="16"/>
      <c r="BF124" s="16">
        <f t="shared" si="46"/>
        <v>40000</v>
      </c>
    </row>
    <row r="125" spans="1:58" outlineLevel="1">
      <c r="A125" s="10">
        <v>123</v>
      </c>
      <c r="B125" s="197"/>
      <c r="C125" s="17" t="s">
        <v>127</v>
      </c>
      <c r="D125" s="35">
        <v>598</v>
      </c>
      <c r="E125" s="16">
        <v>407521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f t="shared" si="43"/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12387.498640709375</v>
      </c>
      <c r="AJ125" s="16">
        <v>0</v>
      </c>
      <c r="AK125" s="16">
        <v>4042.5482817387106</v>
      </c>
      <c r="AL125" s="16">
        <v>0</v>
      </c>
      <c r="AM125" s="16">
        <v>0</v>
      </c>
      <c r="AN125" s="16">
        <v>0</v>
      </c>
      <c r="AO125" s="16">
        <v>0</v>
      </c>
      <c r="AP125" s="16">
        <v>0</v>
      </c>
      <c r="AQ125" s="16">
        <v>0</v>
      </c>
      <c r="AR125" s="16">
        <v>0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16">
        <v>0</v>
      </c>
      <c r="AZ125" s="16">
        <v>0</v>
      </c>
      <c r="BA125" s="16">
        <v>48.953077551908791</v>
      </c>
      <c r="BB125" s="16">
        <f t="shared" si="68"/>
        <v>16478.999999999993</v>
      </c>
      <c r="BC125" s="16">
        <f t="shared" si="53"/>
        <v>16478.999999999993</v>
      </c>
      <c r="BD125" s="16">
        <f t="shared" si="54"/>
        <v>424000</v>
      </c>
      <c r="BE125" s="16"/>
      <c r="BF125" s="16">
        <f t="shared" si="46"/>
        <v>424000</v>
      </c>
    </row>
    <row r="126" spans="1:58">
      <c r="A126" s="10">
        <v>124</v>
      </c>
      <c r="B126" s="198"/>
      <c r="C126" s="192" t="s">
        <v>128</v>
      </c>
      <c r="D126" s="193"/>
      <c r="E126" s="21">
        <f>SUM(E116:E125)</f>
        <v>11594344</v>
      </c>
      <c r="F126" s="22">
        <f>SUM(F116:F125)</f>
        <v>0</v>
      </c>
      <c r="G126" s="22">
        <f t="shared" ref="G126:AB126" si="72">SUM(G116:G125)</f>
        <v>0</v>
      </c>
      <c r="H126" s="22">
        <f t="shared" si="72"/>
        <v>0</v>
      </c>
      <c r="I126" s="22">
        <f t="shared" si="72"/>
        <v>0</v>
      </c>
      <c r="J126" s="22">
        <f t="shared" si="72"/>
        <v>0</v>
      </c>
      <c r="K126" s="22">
        <f t="shared" si="72"/>
        <v>0</v>
      </c>
      <c r="L126" s="22">
        <f t="shared" si="72"/>
        <v>0</v>
      </c>
      <c r="M126" s="22">
        <f t="shared" si="72"/>
        <v>0</v>
      </c>
      <c r="N126" s="22">
        <f t="shared" si="72"/>
        <v>0</v>
      </c>
      <c r="O126" s="22">
        <f t="shared" si="72"/>
        <v>0</v>
      </c>
      <c r="P126" s="22">
        <f t="shared" si="72"/>
        <v>0</v>
      </c>
      <c r="Q126" s="22">
        <f t="shared" si="72"/>
        <v>0</v>
      </c>
      <c r="R126" s="22">
        <f t="shared" si="72"/>
        <v>0</v>
      </c>
      <c r="S126" s="22">
        <f t="shared" si="72"/>
        <v>0</v>
      </c>
      <c r="T126" s="22">
        <f t="shared" si="72"/>
        <v>0</v>
      </c>
      <c r="U126" s="22">
        <f t="shared" si="72"/>
        <v>0</v>
      </c>
      <c r="V126" s="22">
        <f t="shared" si="72"/>
        <v>0</v>
      </c>
      <c r="W126" s="22">
        <f t="shared" si="72"/>
        <v>0</v>
      </c>
      <c r="X126" s="22">
        <f t="shared" si="72"/>
        <v>0</v>
      </c>
      <c r="Y126" s="22">
        <f t="shared" si="72"/>
        <v>0</v>
      </c>
      <c r="Z126" s="22">
        <f t="shared" si="72"/>
        <v>0</v>
      </c>
      <c r="AA126" s="22">
        <f t="shared" si="72"/>
        <v>0</v>
      </c>
      <c r="AB126" s="22">
        <f t="shared" si="72"/>
        <v>0</v>
      </c>
      <c r="AC126" s="22">
        <f t="shared" si="43"/>
        <v>0</v>
      </c>
      <c r="AD126" s="22">
        <f t="shared" ref="AD126:BA126" si="73">SUM(AD116:AD125)</f>
        <v>0</v>
      </c>
      <c r="AE126" s="22">
        <f t="shared" si="73"/>
        <v>0</v>
      </c>
      <c r="AF126" s="22">
        <f t="shared" si="73"/>
        <v>0</v>
      </c>
      <c r="AG126" s="22">
        <f t="shared" si="73"/>
        <v>0</v>
      </c>
      <c r="AH126" s="22">
        <f t="shared" si="73"/>
        <v>0</v>
      </c>
      <c r="AI126" s="22">
        <f t="shared" si="73"/>
        <v>205459.04739672114</v>
      </c>
      <c r="AJ126" s="22">
        <f t="shared" si="73"/>
        <v>0</v>
      </c>
      <c r="AK126" s="22">
        <f t="shared" si="73"/>
        <v>66939.00577752816</v>
      </c>
      <c r="AL126" s="22">
        <f t="shared" si="73"/>
        <v>0</v>
      </c>
      <c r="AM126" s="22">
        <f t="shared" si="73"/>
        <v>0</v>
      </c>
      <c r="AN126" s="22">
        <f t="shared" si="73"/>
        <v>0</v>
      </c>
      <c r="AO126" s="22">
        <f t="shared" si="73"/>
        <v>0</v>
      </c>
      <c r="AP126" s="22">
        <f t="shared" si="73"/>
        <v>0</v>
      </c>
      <c r="AQ126" s="22">
        <f t="shared" si="73"/>
        <v>0</v>
      </c>
      <c r="AR126" s="22">
        <f t="shared" si="73"/>
        <v>-166000</v>
      </c>
      <c r="AS126" s="22">
        <f t="shared" si="73"/>
        <v>0</v>
      </c>
      <c r="AT126" s="22">
        <f t="shared" si="73"/>
        <v>0</v>
      </c>
      <c r="AU126" s="22">
        <f t="shared" si="73"/>
        <v>0</v>
      </c>
      <c r="AV126" s="22">
        <f t="shared" si="73"/>
        <v>0</v>
      </c>
      <c r="AW126" s="22">
        <f t="shared" si="73"/>
        <v>0</v>
      </c>
      <c r="AX126" s="22">
        <f t="shared" si="73"/>
        <v>0</v>
      </c>
      <c r="AY126" s="22">
        <f t="shared" si="73"/>
        <v>0</v>
      </c>
      <c r="AZ126" s="22">
        <f t="shared" si="73"/>
        <v>0</v>
      </c>
      <c r="BA126" s="22">
        <f t="shared" si="73"/>
        <v>1257.9468257509798</v>
      </c>
      <c r="BB126" s="22">
        <f t="shared" si="68"/>
        <v>107656.00000000029</v>
      </c>
      <c r="BC126" s="22">
        <f t="shared" si="53"/>
        <v>107656.00000000029</v>
      </c>
      <c r="BD126" s="22">
        <f t="shared" si="54"/>
        <v>11702000</v>
      </c>
      <c r="BE126" s="22">
        <f t="shared" ref="BE126" si="74">SUM(BE116:BE125)</f>
        <v>0</v>
      </c>
      <c r="BF126" s="22">
        <f t="shared" si="46"/>
        <v>11702000</v>
      </c>
    </row>
    <row r="127" spans="1:58" ht="16.5" thickBot="1">
      <c r="A127" s="10">
        <v>125</v>
      </c>
      <c r="B127" s="199" t="s">
        <v>129</v>
      </c>
      <c r="C127" s="199"/>
      <c r="D127" s="200"/>
      <c r="E127" s="28">
        <f>E115+E126</f>
        <v>26746543</v>
      </c>
      <c r="F127" s="28">
        <f>F115+F126</f>
        <v>0</v>
      </c>
      <c r="G127" s="28">
        <f t="shared" ref="G127:AB127" si="75">G115+G126</f>
        <v>0</v>
      </c>
      <c r="H127" s="28">
        <f t="shared" si="75"/>
        <v>0</v>
      </c>
      <c r="I127" s="28">
        <f t="shared" si="75"/>
        <v>0</v>
      </c>
      <c r="J127" s="28">
        <f t="shared" si="75"/>
        <v>0</v>
      </c>
      <c r="K127" s="28">
        <f t="shared" si="75"/>
        <v>0</v>
      </c>
      <c r="L127" s="28">
        <f t="shared" si="75"/>
        <v>0</v>
      </c>
      <c r="M127" s="28">
        <f t="shared" si="75"/>
        <v>0</v>
      </c>
      <c r="N127" s="28">
        <f t="shared" si="75"/>
        <v>0</v>
      </c>
      <c r="O127" s="28">
        <f t="shared" si="75"/>
        <v>0</v>
      </c>
      <c r="P127" s="28">
        <f t="shared" si="75"/>
        <v>0</v>
      </c>
      <c r="Q127" s="28">
        <f t="shared" si="75"/>
        <v>0</v>
      </c>
      <c r="R127" s="28">
        <f t="shared" si="75"/>
        <v>0</v>
      </c>
      <c r="S127" s="28">
        <f t="shared" si="75"/>
        <v>0</v>
      </c>
      <c r="T127" s="28">
        <f t="shared" si="75"/>
        <v>0</v>
      </c>
      <c r="U127" s="28">
        <f t="shared" si="75"/>
        <v>0</v>
      </c>
      <c r="V127" s="28">
        <f t="shared" si="75"/>
        <v>0</v>
      </c>
      <c r="W127" s="28">
        <f t="shared" si="75"/>
        <v>0</v>
      </c>
      <c r="X127" s="28">
        <f t="shared" si="75"/>
        <v>0</v>
      </c>
      <c r="Y127" s="28">
        <f t="shared" si="75"/>
        <v>0</v>
      </c>
      <c r="Z127" s="28">
        <f t="shared" si="75"/>
        <v>0</v>
      </c>
      <c r="AA127" s="28">
        <f t="shared" si="75"/>
        <v>0</v>
      </c>
      <c r="AB127" s="28">
        <f t="shared" si="75"/>
        <v>0</v>
      </c>
      <c r="AC127" s="28">
        <f t="shared" si="43"/>
        <v>0</v>
      </c>
      <c r="AD127" s="28">
        <f t="shared" ref="AD127:BA127" si="76">AD115+AD126</f>
        <v>0</v>
      </c>
      <c r="AE127" s="28">
        <f t="shared" si="76"/>
        <v>0</v>
      </c>
      <c r="AF127" s="28">
        <f t="shared" si="76"/>
        <v>0</v>
      </c>
      <c r="AG127" s="28">
        <f t="shared" si="76"/>
        <v>0</v>
      </c>
      <c r="AH127" s="28">
        <f t="shared" si="76"/>
        <v>0</v>
      </c>
      <c r="AI127" s="28">
        <f t="shared" si="76"/>
        <v>712885.49448679795</v>
      </c>
      <c r="AJ127" s="28">
        <f t="shared" si="76"/>
        <v>0</v>
      </c>
      <c r="AK127" s="28">
        <f t="shared" si="76"/>
        <v>234712.54931840848</v>
      </c>
      <c r="AL127" s="28">
        <f t="shared" si="76"/>
        <v>0</v>
      </c>
      <c r="AM127" s="28">
        <f t="shared" si="76"/>
        <v>0</v>
      </c>
      <c r="AN127" s="28">
        <f t="shared" si="76"/>
        <v>0</v>
      </c>
      <c r="AO127" s="28">
        <f t="shared" si="76"/>
        <v>0</v>
      </c>
      <c r="AP127" s="28">
        <f t="shared" si="76"/>
        <v>0</v>
      </c>
      <c r="AQ127" s="28">
        <f t="shared" si="76"/>
        <v>0</v>
      </c>
      <c r="AR127" s="28">
        <f t="shared" si="76"/>
        <v>-166000</v>
      </c>
      <c r="AS127" s="28">
        <f t="shared" si="76"/>
        <v>0</v>
      </c>
      <c r="AT127" s="28">
        <f t="shared" si="76"/>
        <v>0</v>
      </c>
      <c r="AU127" s="28">
        <f t="shared" si="76"/>
        <v>0</v>
      </c>
      <c r="AV127" s="28">
        <f t="shared" si="76"/>
        <v>3030000</v>
      </c>
      <c r="AW127" s="28">
        <f t="shared" si="76"/>
        <v>0</v>
      </c>
      <c r="AX127" s="28">
        <f t="shared" si="76"/>
        <v>0</v>
      </c>
      <c r="AY127" s="28">
        <f t="shared" si="76"/>
        <v>0</v>
      </c>
      <c r="AZ127" s="28">
        <f t="shared" si="76"/>
        <v>0</v>
      </c>
      <c r="BA127" s="28">
        <f t="shared" si="76"/>
        <v>858.95619479365996</v>
      </c>
      <c r="BB127" s="28">
        <f t="shared" si="68"/>
        <v>3812457</v>
      </c>
      <c r="BC127" s="28">
        <f t="shared" si="53"/>
        <v>3812457</v>
      </c>
      <c r="BD127" s="28">
        <f t="shared" si="54"/>
        <v>30559000</v>
      </c>
      <c r="BE127" s="28">
        <f t="shared" ref="BE127" si="77">BE115+BE126</f>
        <v>0</v>
      </c>
      <c r="BF127" s="28">
        <f t="shared" si="46"/>
        <v>30559000</v>
      </c>
    </row>
    <row r="128" spans="1:58" ht="16.5" outlineLevel="1" thickTop="1">
      <c r="A128" s="10">
        <v>126</v>
      </c>
      <c r="B128" s="196" t="s">
        <v>130</v>
      </c>
      <c r="C128" s="36" t="s">
        <v>131</v>
      </c>
      <c r="D128" s="25">
        <v>901</v>
      </c>
      <c r="E128" s="16">
        <v>118193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f t="shared" si="43"/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4879.259974238279</v>
      </c>
      <c r="AJ128" s="16">
        <v>0</v>
      </c>
      <c r="AK128" s="16">
        <v>1634.3616757705106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>
        <v>0</v>
      </c>
      <c r="AZ128" s="16">
        <v>0</v>
      </c>
      <c r="BA128" s="16">
        <v>293.37834999120969</v>
      </c>
      <c r="BB128" s="16">
        <f t="shared" si="68"/>
        <v>6806.9999999999991</v>
      </c>
      <c r="BC128" s="16">
        <f t="shared" si="53"/>
        <v>6806.9999999999991</v>
      </c>
      <c r="BD128" s="16">
        <f t="shared" si="54"/>
        <v>125000</v>
      </c>
      <c r="BE128" s="16"/>
      <c r="BF128" s="16">
        <f t="shared" si="46"/>
        <v>125000</v>
      </c>
    </row>
    <row r="129" spans="1:58" outlineLevel="1">
      <c r="A129" s="10">
        <v>127</v>
      </c>
      <c r="B129" s="197"/>
      <c r="C129" s="36" t="s">
        <v>132</v>
      </c>
      <c r="D129" s="25">
        <v>902</v>
      </c>
      <c r="E129" s="16">
        <v>2557608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f t="shared" si="43"/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95164.595486334467</v>
      </c>
      <c r="AJ129" s="16">
        <v>0</v>
      </c>
      <c r="AK129" s="16">
        <v>31093.758781535191</v>
      </c>
      <c r="AL129" s="16">
        <v>0</v>
      </c>
      <c r="AM129" s="16">
        <v>0</v>
      </c>
      <c r="AN129" s="16">
        <v>0</v>
      </c>
      <c r="AO129" s="16">
        <v>0</v>
      </c>
      <c r="AP129" s="16">
        <v>0</v>
      </c>
      <c r="AQ129" s="16">
        <v>0</v>
      </c>
      <c r="AR129" s="16">
        <v>0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>
        <v>0</v>
      </c>
      <c r="AZ129" s="16">
        <v>0</v>
      </c>
      <c r="BA129" s="16">
        <v>133.64573213038966</v>
      </c>
      <c r="BB129" s="16">
        <f t="shared" si="68"/>
        <v>126392.00000000004</v>
      </c>
      <c r="BC129" s="16">
        <f t="shared" si="53"/>
        <v>126392.00000000004</v>
      </c>
      <c r="BD129" s="16">
        <f t="shared" si="54"/>
        <v>2684000</v>
      </c>
      <c r="BE129" s="16"/>
      <c r="BF129" s="16">
        <f t="shared" si="46"/>
        <v>2684000</v>
      </c>
    </row>
    <row r="130" spans="1:58" outlineLevel="1">
      <c r="A130" s="10">
        <v>128</v>
      </c>
      <c r="B130" s="197"/>
      <c r="C130" s="36" t="s">
        <v>133</v>
      </c>
      <c r="D130" s="25">
        <v>903</v>
      </c>
      <c r="E130" s="16">
        <v>6961785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f t="shared" si="43"/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211065.77690974524</v>
      </c>
      <c r="AJ130" s="16">
        <v>0</v>
      </c>
      <c r="AK130" s="16">
        <v>70293.69559424062</v>
      </c>
      <c r="AL130" s="16">
        <v>0</v>
      </c>
      <c r="AM130" s="16">
        <v>0</v>
      </c>
      <c r="AN130" s="16">
        <v>0</v>
      </c>
      <c r="AO130" s="16">
        <v>96830</v>
      </c>
      <c r="AP130" s="16">
        <v>0</v>
      </c>
      <c r="AQ130" s="16">
        <v>0</v>
      </c>
      <c r="AR130" s="16">
        <v>0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0</v>
      </c>
      <c r="AY130" s="16">
        <v>0</v>
      </c>
      <c r="AZ130" s="16">
        <v>0</v>
      </c>
      <c r="BA130" s="16">
        <v>25.527496013790369</v>
      </c>
      <c r="BB130" s="16">
        <f t="shared" si="68"/>
        <v>378214.99999999965</v>
      </c>
      <c r="BC130" s="16">
        <f t="shared" si="53"/>
        <v>378214.99999999965</v>
      </c>
      <c r="BD130" s="16">
        <f t="shared" si="54"/>
        <v>7340000</v>
      </c>
      <c r="BE130" s="16"/>
      <c r="BF130" s="16">
        <f t="shared" si="46"/>
        <v>7340000</v>
      </c>
    </row>
    <row r="131" spans="1:58" outlineLevel="1">
      <c r="A131" s="10">
        <v>129</v>
      </c>
      <c r="B131" s="197"/>
      <c r="C131" s="36" t="s">
        <v>134</v>
      </c>
      <c r="D131" s="25">
        <v>904</v>
      </c>
      <c r="E131" s="16">
        <v>136838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1436896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-12757.487555851343</v>
      </c>
      <c r="T131" s="16">
        <v>-72273.411982585923</v>
      </c>
      <c r="U131" s="16">
        <v>0</v>
      </c>
      <c r="V131" s="16">
        <v>0</v>
      </c>
      <c r="W131" s="16">
        <v>0</v>
      </c>
      <c r="X131" s="16">
        <v>10786.66108449125</v>
      </c>
      <c r="Y131" s="16">
        <v>0</v>
      </c>
      <c r="Z131" s="16">
        <v>0</v>
      </c>
      <c r="AA131" s="16">
        <v>0</v>
      </c>
      <c r="AB131" s="16">
        <v>0</v>
      </c>
      <c r="AC131" s="16">
        <f t="shared" si="43"/>
        <v>1362651.7615460542</v>
      </c>
      <c r="AD131" s="16">
        <v>0</v>
      </c>
      <c r="AE131" s="16">
        <v>0</v>
      </c>
      <c r="AF131" s="16">
        <v>88612.001780827239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0</v>
      </c>
      <c r="BA131" s="16">
        <v>-101.76332688145339</v>
      </c>
      <c r="BB131" s="16">
        <f t="shared" si="68"/>
        <v>88510.238453945785</v>
      </c>
      <c r="BC131" s="16">
        <f t="shared" si="53"/>
        <v>1451162</v>
      </c>
      <c r="BD131" s="16">
        <f t="shared" si="54"/>
        <v>1588000</v>
      </c>
      <c r="BE131" s="16">
        <v>147000</v>
      </c>
      <c r="BF131" s="16">
        <f t="shared" si="46"/>
        <v>1735000</v>
      </c>
    </row>
    <row r="132" spans="1:58">
      <c r="A132" s="10">
        <v>130</v>
      </c>
      <c r="B132" s="198"/>
      <c r="C132" s="36" t="s">
        <v>135</v>
      </c>
      <c r="D132" s="25">
        <v>905</v>
      </c>
      <c r="E132" s="16">
        <v>141196</v>
      </c>
      <c r="F132" s="16">
        <v>0</v>
      </c>
      <c r="G132" s="16">
        <v>51363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f t="shared" si="43"/>
        <v>51363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4230.8641458701313</v>
      </c>
      <c r="AJ132" s="16">
        <v>0</v>
      </c>
      <c r="AK132" s="16">
        <v>1405.5590759421359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804.57677818773664</v>
      </c>
      <c r="BB132" s="16">
        <f t="shared" si="68"/>
        <v>6441.0000000000036</v>
      </c>
      <c r="BC132" s="16">
        <f t="shared" si="53"/>
        <v>57804</v>
      </c>
      <c r="BD132" s="16">
        <f t="shared" si="54"/>
        <v>199000</v>
      </c>
      <c r="BE132" s="16"/>
      <c r="BF132" s="16">
        <f t="shared" si="46"/>
        <v>199000</v>
      </c>
    </row>
    <row r="133" spans="1:58" ht="16.5" thickBot="1">
      <c r="A133" s="10">
        <v>131</v>
      </c>
      <c r="B133" s="199" t="s">
        <v>136</v>
      </c>
      <c r="C133" s="201"/>
      <c r="D133" s="202"/>
      <c r="E133" s="28">
        <f>SUM(E128:E132)</f>
        <v>9915620</v>
      </c>
      <c r="F133" s="28">
        <f>SUM(F128:F132)</f>
        <v>0</v>
      </c>
      <c r="G133" s="28">
        <f t="shared" ref="G133:AB133" si="78">SUM(G128:G132)</f>
        <v>51363</v>
      </c>
      <c r="H133" s="28">
        <f t="shared" si="78"/>
        <v>0</v>
      </c>
      <c r="I133" s="28">
        <f t="shared" si="78"/>
        <v>0</v>
      </c>
      <c r="J133" s="28">
        <f t="shared" si="78"/>
        <v>0</v>
      </c>
      <c r="K133" s="28">
        <f t="shared" si="78"/>
        <v>0</v>
      </c>
      <c r="L133" s="28">
        <f t="shared" si="78"/>
        <v>1436896</v>
      </c>
      <c r="M133" s="28">
        <f t="shared" si="78"/>
        <v>0</v>
      </c>
      <c r="N133" s="28">
        <f t="shared" si="78"/>
        <v>0</v>
      </c>
      <c r="O133" s="28">
        <f t="shared" si="78"/>
        <v>0</v>
      </c>
      <c r="P133" s="28">
        <f t="shared" si="78"/>
        <v>0</v>
      </c>
      <c r="Q133" s="28">
        <f t="shared" si="78"/>
        <v>0</v>
      </c>
      <c r="R133" s="28">
        <f t="shared" si="78"/>
        <v>0</v>
      </c>
      <c r="S133" s="28">
        <f t="shared" si="78"/>
        <v>-12757.487555851343</v>
      </c>
      <c r="T133" s="28">
        <f t="shared" si="78"/>
        <v>-72273.411982585923</v>
      </c>
      <c r="U133" s="28">
        <f t="shared" si="78"/>
        <v>0</v>
      </c>
      <c r="V133" s="28">
        <f t="shared" si="78"/>
        <v>0</v>
      </c>
      <c r="W133" s="28">
        <f t="shared" si="78"/>
        <v>0</v>
      </c>
      <c r="X133" s="28">
        <f t="shared" si="78"/>
        <v>10786.66108449125</v>
      </c>
      <c r="Y133" s="28">
        <f t="shared" si="78"/>
        <v>0</v>
      </c>
      <c r="Z133" s="28">
        <f t="shared" si="78"/>
        <v>0</v>
      </c>
      <c r="AA133" s="28">
        <f t="shared" si="78"/>
        <v>0</v>
      </c>
      <c r="AB133" s="28">
        <f t="shared" si="78"/>
        <v>0</v>
      </c>
      <c r="AC133" s="28">
        <f t="shared" ref="AC133:AC196" si="79">SUM(F133:AB133)</f>
        <v>1414014.7615460542</v>
      </c>
      <c r="AD133" s="28">
        <f t="shared" ref="AD133:BA133" si="80">SUM(AD128:AD132)</f>
        <v>0</v>
      </c>
      <c r="AE133" s="28">
        <f t="shared" si="80"/>
        <v>0</v>
      </c>
      <c r="AF133" s="28">
        <f t="shared" si="80"/>
        <v>88612.001780827239</v>
      </c>
      <c r="AG133" s="28">
        <f t="shared" si="80"/>
        <v>0</v>
      </c>
      <c r="AH133" s="28">
        <f t="shared" si="80"/>
        <v>0</v>
      </c>
      <c r="AI133" s="28">
        <f t="shared" si="80"/>
        <v>315340.49651618814</v>
      </c>
      <c r="AJ133" s="28">
        <f t="shared" si="80"/>
        <v>0</v>
      </c>
      <c r="AK133" s="28">
        <f t="shared" si="80"/>
        <v>104427.37512748846</v>
      </c>
      <c r="AL133" s="28">
        <f t="shared" si="80"/>
        <v>0</v>
      </c>
      <c r="AM133" s="28">
        <f t="shared" si="80"/>
        <v>0</v>
      </c>
      <c r="AN133" s="28">
        <f t="shared" si="80"/>
        <v>0</v>
      </c>
      <c r="AO133" s="28">
        <f t="shared" si="80"/>
        <v>96830</v>
      </c>
      <c r="AP133" s="28">
        <f t="shared" si="80"/>
        <v>0</v>
      </c>
      <c r="AQ133" s="28">
        <f t="shared" si="80"/>
        <v>0</v>
      </c>
      <c r="AR133" s="28">
        <f t="shared" si="80"/>
        <v>0</v>
      </c>
      <c r="AS133" s="28">
        <f t="shared" si="80"/>
        <v>0</v>
      </c>
      <c r="AT133" s="28">
        <f t="shared" si="80"/>
        <v>0</v>
      </c>
      <c r="AU133" s="28">
        <f t="shared" si="80"/>
        <v>0</v>
      </c>
      <c r="AV133" s="28">
        <f t="shared" si="80"/>
        <v>0</v>
      </c>
      <c r="AW133" s="28">
        <f t="shared" si="80"/>
        <v>0</v>
      </c>
      <c r="AX133" s="28">
        <f t="shared" si="80"/>
        <v>0</v>
      </c>
      <c r="AY133" s="28">
        <f t="shared" si="80"/>
        <v>0</v>
      </c>
      <c r="AZ133" s="28">
        <f t="shared" si="80"/>
        <v>0</v>
      </c>
      <c r="BA133" s="28">
        <f t="shared" si="80"/>
        <v>1155.365029441673</v>
      </c>
      <c r="BB133" s="28">
        <f t="shared" si="68"/>
        <v>606365.23845394549</v>
      </c>
      <c r="BC133" s="28">
        <f t="shared" si="53"/>
        <v>2020379.9999999995</v>
      </c>
      <c r="BD133" s="28">
        <f t="shared" si="54"/>
        <v>11936000</v>
      </c>
      <c r="BE133" s="28">
        <f t="shared" ref="BE133" si="81">SUM(BE128:BE132)</f>
        <v>147000</v>
      </c>
      <c r="BF133" s="28">
        <f t="shared" ref="BF133:BF196" si="82">BD133+BE133</f>
        <v>12083000</v>
      </c>
    </row>
    <row r="134" spans="1:58" ht="15.6" customHeight="1" outlineLevel="1" thickTop="1">
      <c r="A134" s="10">
        <v>132</v>
      </c>
      <c r="B134" s="203" t="s">
        <v>137</v>
      </c>
      <c r="C134" s="37" t="s">
        <v>131</v>
      </c>
      <c r="D134" s="38">
        <v>907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f t="shared" si="79"/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0</v>
      </c>
      <c r="BA134" s="16">
        <v>0</v>
      </c>
      <c r="BB134" s="16">
        <f t="shared" si="68"/>
        <v>0</v>
      </c>
      <c r="BC134" s="16">
        <f t="shared" si="53"/>
        <v>0</v>
      </c>
      <c r="BD134" s="16">
        <f t="shared" si="54"/>
        <v>0</v>
      </c>
      <c r="BE134" s="16"/>
      <c r="BF134" s="16">
        <f t="shared" si="82"/>
        <v>0</v>
      </c>
    </row>
    <row r="135" spans="1:58" outlineLevel="1">
      <c r="A135" s="10">
        <v>133</v>
      </c>
      <c r="B135" s="204"/>
      <c r="C135" s="39" t="s">
        <v>138</v>
      </c>
      <c r="D135" s="33">
        <v>908</v>
      </c>
      <c r="E135" s="16">
        <v>27397966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-26835302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f t="shared" si="79"/>
        <v>-26835302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15152.15860940385</v>
      </c>
      <c r="AJ135" s="16">
        <v>0</v>
      </c>
      <c r="AK135" s="16">
        <v>5075.3818134627836</v>
      </c>
      <c r="AL135" s="16">
        <v>0</v>
      </c>
      <c r="AM135" s="16">
        <v>0</v>
      </c>
      <c r="AN135" s="16">
        <v>0</v>
      </c>
      <c r="AO135" s="16">
        <v>0</v>
      </c>
      <c r="AP135" s="16">
        <v>0</v>
      </c>
      <c r="AQ135" s="16">
        <v>0</v>
      </c>
      <c r="AR135" s="16">
        <v>0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0</v>
      </c>
      <c r="AY135" s="16">
        <v>0</v>
      </c>
      <c r="AZ135" s="16">
        <v>0</v>
      </c>
      <c r="BA135" s="16">
        <v>108.45957713201642</v>
      </c>
      <c r="BB135" s="16">
        <f t="shared" si="68"/>
        <v>20335.99999999865</v>
      </c>
      <c r="BC135" s="16">
        <f t="shared" si="53"/>
        <v>-26814966</v>
      </c>
      <c r="BD135" s="16">
        <f t="shared" si="54"/>
        <v>583000</v>
      </c>
      <c r="BE135" s="16"/>
      <c r="BF135" s="16">
        <f t="shared" si="82"/>
        <v>583000</v>
      </c>
    </row>
    <row r="136" spans="1:58" ht="31.5" outlineLevel="1">
      <c r="A136" s="10">
        <v>134</v>
      </c>
      <c r="B136" s="204"/>
      <c r="C136" s="39" t="s">
        <v>139</v>
      </c>
      <c r="D136" s="33">
        <v>909</v>
      </c>
      <c r="E136" s="16">
        <v>846610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5597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f t="shared" si="79"/>
        <v>5597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8191.8066854580593</v>
      </c>
      <c r="AJ136" s="16">
        <v>0</v>
      </c>
      <c r="AK136" s="16">
        <v>2743.9355502108538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>
        <v>0</v>
      </c>
      <c r="AZ136" s="16">
        <v>0</v>
      </c>
      <c r="BA136" s="16">
        <v>-142.74223566893488</v>
      </c>
      <c r="BB136" s="16">
        <f t="shared" si="68"/>
        <v>10792.999999999978</v>
      </c>
      <c r="BC136" s="16">
        <f t="shared" si="53"/>
        <v>16389.999999999978</v>
      </c>
      <c r="BD136" s="16">
        <f t="shared" si="54"/>
        <v>863000</v>
      </c>
      <c r="BE136" s="16"/>
      <c r="BF136" s="16">
        <f t="shared" si="82"/>
        <v>863000</v>
      </c>
    </row>
    <row r="137" spans="1:58" ht="31.5">
      <c r="A137" s="10">
        <v>135</v>
      </c>
      <c r="B137" s="205"/>
      <c r="C137" s="40" t="s">
        <v>140</v>
      </c>
      <c r="D137" s="41">
        <v>910</v>
      </c>
      <c r="E137" s="16">
        <v>179962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2716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f t="shared" si="79"/>
        <v>2716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1821.5734582334949</v>
      </c>
      <c r="AJ137" s="16">
        <v>0</v>
      </c>
      <c r="AK137" s="16">
        <v>610.15602067859652</v>
      </c>
      <c r="AL137" s="16">
        <v>0</v>
      </c>
      <c r="AM137" s="16">
        <v>0</v>
      </c>
      <c r="AN137" s="16">
        <v>0</v>
      </c>
      <c r="AO137" s="16">
        <v>0</v>
      </c>
      <c r="AP137" s="16">
        <v>0</v>
      </c>
      <c r="AQ137" s="16">
        <v>0</v>
      </c>
      <c r="AR137" s="16">
        <v>0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0</v>
      </c>
      <c r="AY137" s="16">
        <v>0</v>
      </c>
      <c r="AZ137" s="16">
        <v>0</v>
      </c>
      <c r="BA137" s="16">
        <v>-109.72947891207878</v>
      </c>
      <c r="BB137" s="16">
        <f t="shared" si="68"/>
        <v>2322.0000000000127</v>
      </c>
      <c r="BC137" s="16">
        <f t="shared" si="53"/>
        <v>5038.0000000000127</v>
      </c>
      <c r="BD137" s="16">
        <f t="shared" si="54"/>
        <v>185000</v>
      </c>
      <c r="BE137" s="16"/>
      <c r="BF137" s="16">
        <f t="shared" si="82"/>
        <v>185000</v>
      </c>
    </row>
    <row r="138" spans="1:58" ht="16.5" thickBot="1">
      <c r="A138" s="10">
        <v>136</v>
      </c>
      <c r="B138" s="199" t="s">
        <v>141</v>
      </c>
      <c r="C138" s="206"/>
      <c r="D138" s="207"/>
      <c r="E138" s="28">
        <f>SUM(E134:E137)</f>
        <v>28424538</v>
      </c>
      <c r="F138" s="28">
        <f>SUM(F134:F137)</f>
        <v>0</v>
      </c>
      <c r="G138" s="28">
        <f t="shared" ref="G138:AB138" si="83">SUM(G134:G137)</f>
        <v>0</v>
      </c>
      <c r="H138" s="28">
        <f t="shared" si="83"/>
        <v>0</v>
      </c>
      <c r="I138" s="28">
        <f t="shared" si="83"/>
        <v>0</v>
      </c>
      <c r="J138" s="28">
        <f t="shared" si="83"/>
        <v>0</v>
      </c>
      <c r="K138" s="28">
        <f t="shared" si="83"/>
        <v>0</v>
      </c>
      <c r="L138" s="28">
        <f t="shared" si="83"/>
        <v>0</v>
      </c>
      <c r="M138" s="28">
        <f t="shared" si="83"/>
        <v>0</v>
      </c>
      <c r="N138" s="28">
        <f t="shared" si="83"/>
        <v>0</v>
      </c>
      <c r="O138" s="28">
        <f t="shared" si="83"/>
        <v>0</v>
      </c>
      <c r="P138" s="28">
        <f t="shared" si="83"/>
        <v>0</v>
      </c>
      <c r="Q138" s="28">
        <f t="shared" si="83"/>
        <v>0</v>
      </c>
      <c r="R138" s="28">
        <f t="shared" si="83"/>
        <v>0</v>
      </c>
      <c r="S138" s="28">
        <f t="shared" si="83"/>
        <v>0</v>
      </c>
      <c r="T138" s="28">
        <f t="shared" si="83"/>
        <v>-26835302</v>
      </c>
      <c r="U138" s="28">
        <f t="shared" si="83"/>
        <v>8313</v>
      </c>
      <c r="V138" s="28">
        <f t="shared" si="83"/>
        <v>0</v>
      </c>
      <c r="W138" s="28">
        <f t="shared" si="83"/>
        <v>0</v>
      </c>
      <c r="X138" s="28">
        <f t="shared" si="83"/>
        <v>0</v>
      </c>
      <c r="Y138" s="28">
        <f t="shared" si="83"/>
        <v>0</v>
      </c>
      <c r="Z138" s="28">
        <f t="shared" si="83"/>
        <v>0</v>
      </c>
      <c r="AA138" s="28">
        <f t="shared" si="83"/>
        <v>0</v>
      </c>
      <c r="AB138" s="28">
        <f t="shared" si="83"/>
        <v>0</v>
      </c>
      <c r="AC138" s="28">
        <f t="shared" si="79"/>
        <v>-26826989</v>
      </c>
      <c r="AD138" s="28">
        <f t="shared" ref="AD138:BA138" si="84">SUM(AD134:AD137)</f>
        <v>0</v>
      </c>
      <c r="AE138" s="28">
        <f t="shared" si="84"/>
        <v>0</v>
      </c>
      <c r="AF138" s="28">
        <f t="shared" si="84"/>
        <v>0</v>
      </c>
      <c r="AG138" s="28">
        <f t="shared" si="84"/>
        <v>0</v>
      </c>
      <c r="AH138" s="28">
        <f t="shared" si="84"/>
        <v>0</v>
      </c>
      <c r="AI138" s="28">
        <f t="shared" si="84"/>
        <v>25165.538753095407</v>
      </c>
      <c r="AJ138" s="28">
        <f t="shared" si="84"/>
        <v>0</v>
      </c>
      <c r="AK138" s="28">
        <f t="shared" si="84"/>
        <v>8429.4733843522336</v>
      </c>
      <c r="AL138" s="28">
        <f t="shared" si="84"/>
        <v>0</v>
      </c>
      <c r="AM138" s="28">
        <f t="shared" si="84"/>
        <v>0</v>
      </c>
      <c r="AN138" s="28">
        <f t="shared" si="84"/>
        <v>0</v>
      </c>
      <c r="AO138" s="28">
        <f t="shared" si="84"/>
        <v>0</v>
      </c>
      <c r="AP138" s="28">
        <f t="shared" si="84"/>
        <v>0</v>
      </c>
      <c r="AQ138" s="28">
        <f t="shared" si="84"/>
        <v>0</v>
      </c>
      <c r="AR138" s="28">
        <f t="shared" si="84"/>
        <v>0</v>
      </c>
      <c r="AS138" s="28">
        <f t="shared" si="84"/>
        <v>0</v>
      </c>
      <c r="AT138" s="28">
        <f t="shared" si="84"/>
        <v>0</v>
      </c>
      <c r="AU138" s="28">
        <f t="shared" si="84"/>
        <v>0</v>
      </c>
      <c r="AV138" s="28">
        <f t="shared" si="84"/>
        <v>0</v>
      </c>
      <c r="AW138" s="28">
        <f t="shared" si="84"/>
        <v>0</v>
      </c>
      <c r="AX138" s="28">
        <f t="shared" si="84"/>
        <v>0</v>
      </c>
      <c r="AY138" s="28">
        <f t="shared" si="84"/>
        <v>0</v>
      </c>
      <c r="AZ138" s="28">
        <f t="shared" si="84"/>
        <v>0</v>
      </c>
      <c r="BA138" s="28">
        <f t="shared" si="84"/>
        <v>-144.01213744899724</v>
      </c>
      <c r="BB138" s="28">
        <f t="shared" si="68"/>
        <v>33450.999999998647</v>
      </c>
      <c r="BC138" s="28">
        <f t="shared" si="53"/>
        <v>-26793538</v>
      </c>
      <c r="BD138" s="28">
        <f t="shared" si="54"/>
        <v>1631000</v>
      </c>
      <c r="BE138" s="28">
        <f t="shared" ref="BE138" si="85">SUM(BE134:BE137)</f>
        <v>0</v>
      </c>
      <c r="BF138" s="28">
        <f t="shared" si="82"/>
        <v>1631000</v>
      </c>
    </row>
    <row r="139" spans="1:58" ht="15.6" customHeight="1" outlineLevel="1" thickTop="1">
      <c r="A139" s="10">
        <v>137</v>
      </c>
      <c r="B139" s="196" t="s">
        <v>142</v>
      </c>
      <c r="C139" s="17" t="s">
        <v>143</v>
      </c>
      <c r="D139" s="25">
        <v>920</v>
      </c>
      <c r="E139" s="16">
        <v>23838413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-771795</v>
      </c>
      <c r="V139" s="16">
        <v>752920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f t="shared" si="79"/>
        <v>-18875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851178.97855560447</v>
      </c>
      <c r="AJ139" s="16">
        <v>-317530</v>
      </c>
      <c r="AK139" s="16">
        <v>317856.0546653968</v>
      </c>
      <c r="AL139" s="16">
        <v>0</v>
      </c>
      <c r="AM139" s="16">
        <v>2012757</v>
      </c>
      <c r="AN139" s="16">
        <v>0</v>
      </c>
      <c r="AO139" s="16">
        <v>0</v>
      </c>
      <c r="AP139" s="16">
        <v>0</v>
      </c>
      <c r="AQ139" s="16">
        <v>0</v>
      </c>
      <c r="AR139" s="16">
        <v>0</v>
      </c>
      <c r="AS139" s="16">
        <v>0</v>
      </c>
      <c r="AT139" s="16">
        <v>0</v>
      </c>
      <c r="AU139" s="16">
        <v>-2985807</v>
      </c>
      <c r="AV139" s="16">
        <v>0</v>
      </c>
      <c r="AW139" s="16">
        <v>0</v>
      </c>
      <c r="AX139" s="16">
        <v>0</v>
      </c>
      <c r="AY139" s="16">
        <v>0</v>
      </c>
      <c r="AZ139" s="16">
        <v>0</v>
      </c>
      <c r="BA139" s="16">
        <v>6.9667789973318577</v>
      </c>
      <c r="BB139" s="16">
        <f t="shared" si="68"/>
        <v>-121538.0000000014</v>
      </c>
      <c r="BC139" s="16">
        <f t="shared" ref="BC139:BC191" si="86">AC139+BB139</f>
        <v>-140413.0000000014</v>
      </c>
      <c r="BD139" s="16">
        <f t="shared" ref="BD139:BD191" si="87">E139+BC139</f>
        <v>23698000</v>
      </c>
      <c r="BE139" s="16"/>
      <c r="BF139" s="16">
        <f t="shared" si="82"/>
        <v>23698000</v>
      </c>
    </row>
    <row r="140" spans="1:58" outlineLevel="1">
      <c r="A140" s="10">
        <v>138</v>
      </c>
      <c r="B140" s="197"/>
      <c r="C140" s="17" t="s">
        <v>144</v>
      </c>
      <c r="D140" s="25">
        <v>921</v>
      </c>
      <c r="E140" s="16">
        <v>3388581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-7789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f t="shared" si="79"/>
        <v>-7789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17127.464365725082</v>
      </c>
      <c r="AJ140" s="16">
        <v>0</v>
      </c>
      <c r="AK140" s="16">
        <v>5770.4220131242373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6">
        <v>0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0</v>
      </c>
      <c r="AY140" s="16">
        <v>0</v>
      </c>
      <c r="AZ140" s="16">
        <v>0</v>
      </c>
      <c r="BA140" s="16">
        <v>-689.88637884939089</v>
      </c>
      <c r="BB140" s="16">
        <f t="shared" si="68"/>
        <v>22207.999999999927</v>
      </c>
      <c r="BC140" s="16">
        <f t="shared" si="86"/>
        <v>14418.999999999927</v>
      </c>
      <c r="BD140" s="16">
        <f t="shared" si="87"/>
        <v>3403000</v>
      </c>
      <c r="BE140" s="16"/>
      <c r="BF140" s="16">
        <f t="shared" si="82"/>
        <v>3403000</v>
      </c>
    </row>
    <row r="141" spans="1:58" outlineLevel="1">
      <c r="A141" s="10">
        <v>139</v>
      </c>
      <c r="B141" s="197"/>
      <c r="C141" s="17" t="s">
        <v>145</v>
      </c>
      <c r="D141" s="25">
        <v>922</v>
      </c>
      <c r="E141" s="16">
        <v>-70811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-51889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f t="shared" si="79"/>
        <v>-51889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16">
        <v>0</v>
      </c>
      <c r="AQ141" s="16">
        <v>0</v>
      </c>
      <c r="AR141" s="16">
        <v>0</v>
      </c>
      <c r="AS141" s="16">
        <v>0</v>
      </c>
      <c r="AT141" s="16">
        <v>0</v>
      </c>
      <c r="AU141" s="16">
        <v>0</v>
      </c>
      <c r="AV141" s="16">
        <v>0</v>
      </c>
      <c r="AW141" s="16">
        <v>0</v>
      </c>
      <c r="AX141" s="16">
        <v>0</v>
      </c>
      <c r="AY141" s="16">
        <v>0</v>
      </c>
      <c r="AZ141" s="16">
        <v>0</v>
      </c>
      <c r="BA141" s="16">
        <v>-300</v>
      </c>
      <c r="BB141" s="16">
        <f t="shared" si="68"/>
        <v>-300</v>
      </c>
      <c r="BC141" s="16">
        <f t="shared" si="86"/>
        <v>-52189</v>
      </c>
      <c r="BD141" s="16">
        <f t="shared" si="87"/>
        <v>-123000</v>
      </c>
      <c r="BE141" s="16"/>
      <c r="BF141" s="16">
        <f t="shared" si="82"/>
        <v>-123000</v>
      </c>
    </row>
    <row r="142" spans="1:58" outlineLevel="1">
      <c r="A142" s="10">
        <v>140</v>
      </c>
      <c r="B142" s="197"/>
      <c r="C142" s="17" t="s">
        <v>146</v>
      </c>
      <c r="D142" s="25">
        <v>923</v>
      </c>
      <c r="E142" s="16">
        <v>7106610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-5963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f t="shared" si="79"/>
        <v>-5963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1774.7730220483577</v>
      </c>
      <c r="AJ142" s="16">
        <v>0</v>
      </c>
      <c r="AK142" s="16">
        <v>593.64472641663758</v>
      </c>
      <c r="AL142" s="16">
        <v>0</v>
      </c>
      <c r="AM142" s="16">
        <v>0</v>
      </c>
      <c r="AN142" s="16">
        <v>0</v>
      </c>
      <c r="AO142" s="16">
        <v>0</v>
      </c>
      <c r="AP142" s="16">
        <v>0</v>
      </c>
      <c r="AQ142" s="16">
        <v>0</v>
      </c>
      <c r="AR142" s="16">
        <v>0</v>
      </c>
      <c r="AS142" s="16">
        <v>0</v>
      </c>
      <c r="AT142" s="16">
        <v>0</v>
      </c>
      <c r="AU142" s="16">
        <v>0</v>
      </c>
      <c r="AV142" s="16">
        <v>0</v>
      </c>
      <c r="AW142" s="16">
        <v>0</v>
      </c>
      <c r="AX142" s="16">
        <v>0</v>
      </c>
      <c r="AY142" s="16">
        <v>0</v>
      </c>
      <c r="AZ142" s="16">
        <v>0</v>
      </c>
      <c r="BA142" s="16">
        <v>-15.417748465202749</v>
      </c>
      <c r="BB142" s="16">
        <f t="shared" si="68"/>
        <v>2352.9999999997926</v>
      </c>
      <c r="BC142" s="16">
        <f t="shared" si="86"/>
        <v>-3610.0000000002074</v>
      </c>
      <c r="BD142" s="16">
        <f t="shared" si="87"/>
        <v>7103000</v>
      </c>
      <c r="BE142" s="16"/>
      <c r="BF142" s="16">
        <f t="shared" si="82"/>
        <v>7103000</v>
      </c>
    </row>
    <row r="143" spans="1:58" outlineLevel="1">
      <c r="A143" s="10">
        <v>141</v>
      </c>
      <c r="B143" s="197"/>
      <c r="C143" s="17" t="s">
        <v>147</v>
      </c>
      <c r="D143" s="25">
        <v>924</v>
      </c>
      <c r="E143" s="16">
        <v>1004544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-8547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f t="shared" si="79"/>
        <v>-8547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1061731</v>
      </c>
      <c r="AM143" s="16">
        <v>0</v>
      </c>
      <c r="AN143" s="16">
        <v>0</v>
      </c>
      <c r="AO143" s="16">
        <v>0</v>
      </c>
      <c r="AP143" s="16">
        <v>0</v>
      </c>
      <c r="AQ143" s="16">
        <v>0</v>
      </c>
      <c r="AR143" s="16">
        <v>0</v>
      </c>
      <c r="AS143" s="16">
        <v>0</v>
      </c>
      <c r="AT143" s="16">
        <v>0</v>
      </c>
      <c r="AU143" s="16">
        <v>0</v>
      </c>
      <c r="AV143" s="16">
        <v>0</v>
      </c>
      <c r="AW143" s="16">
        <v>0</v>
      </c>
      <c r="AX143" s="16">
        <v>0</v>
      </c>
      <c r="AY143" s="16">
        <v>0</v>
      </c>
      <c r="AZ143" s="16">
        <v>0</v>
      </c>
      <c r="BA143" s="16">
        <v>272</v>
      </c>
      <c r="BB143" s="16">
        <f t="shared" si="68"/>
        <v>1062003</v>
      </c>
      <c r="BC143" s="16">
        <f t="shared" si="86"/>
        <v>1053456</v>
      </c>
      <c r="BD143" s="16">
        <f t="shared" si="87"/>
        <v>2058000</v>
      </c>
      <c r="BE143" s="16"/>
      <c r="BF143" s="16">
        <f t="shared" si="82"/>
        <v>2058000</v>
      </c>
    </row>
    <row r="144" spans="1:58" outlineLevel="1">
      <c r="A144" s="10">
        <v>142</v>
      </c>
      <c r="B144" s="197"/>
      <c r="C144" s="17" t="s">
        <v>148</v>
      </c>
      <c r="D144" s="25">
        <v>925</v>
      </c>
      <c r="E144" s="16">
        <v>2206305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51108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-20753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f t="shared" si="79"/>
        <v>30355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-3.0515778428732944E-4</v>
      </c>
      <c r="AL144" s="16">
        <v>2477373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0</v>
      </c>
      <c r="BA144" s="16">
        <v>-32.999694842845201</v>
      </c>
      <c r="BB144" s="16">
        <f t="shared" si="68"/>
        <v>2477339.9999999995</v>
      </c>
      <c r="BC144" s="16">
        <f t="shared" si="86"/>
        <v>2507694.9999999995</v>
      </c>
      <c r="BD144" s="16">
        <f t="shared" si="87"/>
        <v>4714000</v>
      </c>
      <c r="BE144" s="16"/>
      <c r="BF144" s="16">
        <f t="shared" si="82"/>
        <v>4714000</v>
      </c>
    </row>
    <row r="145" spans="1:58" outlineLevel="1">
      <c r="A145" s="10">
        <v>143</v>
      </c>
      <c r="B145" s="197"/>
      <c r="C145" s="17" t="s">
        <v>149</v>
      </c>
      <c r="D145" s="25">
        <v>926</v>
      </c>
      <c r="E145" s="16">
        <v>1188548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-674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f t="shared" si="79"/>
        <v>-674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16806.212541967539</v>
      </c>
      <c r="AJ145" s="16">
        <v>0</v>
      </c>
      <c r="AK145" s="16">
        <v>5562.1093494043762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0</v>
      </c>
      <c r="AY145" s="16">
        <v>0</v>
      </c>
      <c r="AZ145" s="16">
        <v>0</v>
      </c>
      <c r="BA145" s="16">
        <v>-242.32189137185924</v>
      </c>
      <c r="BB145" s="16">
        <f t="shared" si="68"/>
        <v>22126.000000000058</v>
      </c>
      <c r="BC145" s="16">
        <f t="shared" si="86"/>
        <v>21452.000000000058</v>
      </c>
      <c r="BD145" s="16">
        <f t="shared" si="87"/>
        <v>1210000</v>
      </c>
      <c r="BE145" s="16"/>
      <c r="BF145" s="16">
        <f t="shared" si="82"/>
        <v>1210000</v>
      </c>
    </row>
    <row r="146" spans="1:58" outlineLevel="1">
      <c r="A146" s="10">
        <v>144</v>
      </c>
      <c r="B146" s="197"/>
      <c r="C146" s="17" t="s">
        <v>150</v>
      </c>
      <c r="D146" s="25">
        <v>927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f t="shared" si="79"/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f t="shared" si="68"/>
        <v>0</v>
      </c>
      <c r="BC146" s="16">
        <f t="shared" si="86"/>
        <v>0</v>
      </c>
      <c r="BD146" s="16">
        <f t="shared" si="87"/>
        <v>0</v>
      </c>
      <c r="BE146" s="16"/>
      <c r="BF146" s="16">
        <f t="shared" si="82"/>
        <v>0</v>
      </c>
    </row>
    <row r="147" spans="1:58" outlineLevel="1">
      <c r="A147" s="10">
        <v>145</v>
      </c>
      <c r="B147" s="197"/>
      <c r="C147" s="17" t="s">
        <v>151</v>
      </c>
      <c r="D147" s="25">
        <v>928</v>
      </c>
      <c r="E147" s="16">
        <v>4566182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-371798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-7670.7039999999997</v>
      </c>
      <c r="T147" s="16">
        <v>-43455.887999999999</v>
      </c>
      <c r="U147" s="16">
        <v>-20889</v>
      </c>
      <c r="V147" s="16">
        <v>0</v>
      </c>
      <c r="W147" s="16">
        <v>0</v>
      </c>
      <c r="X147" s="16">
        <v>3479.35</v>
      </c>
      <c r="Y147" s="16">
        <v>0</v>
      </c>
      <c r="Z147" s="16">
        <v>0</v>
      </c>
      <c r="AA147" s="16">
        <v>0</v>
      </c>
      <c r="AB147" s="16">
        <v>0</v>
      </c>
      <c r="AC147" s="16">
        <f t="shared" si="79"/>
        <v>-440334.24200000003</v>
      </c>
      <c r="AD147" s="16">
        <v>0</v>
      </c>
      <c r="AE147" s="16">
        <v>0</v>
      </c>
      <c r="AF147" s="16">
        <v>53279.804000000004</v>
      </c>
      <c r="AG147" s="16">
        <v>0</v>
      </c>
      <c r="AH147" s="16">
        <v>0</v>
      </c>
      <c r="AI147" s="16">
        <v>59743.172341570717</v>
      </c>
      <c r="AJ147" s="16">
        <v>0</v>
      </c>
      <c r="AK147" s="16">
        <v>21554.540929949828</v>
      </c>
      <c r="AL147" s="16">
        <v>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16">
        <v>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0</v>
      </c>
      <c r="AY147" s="16">
        <v>0</v>
      </c>
      <c r="AZ147" s="16">
        <v>0</v>
      </c>
      <c r="BA147" s="16">
        <v>-425.2752715209499</v>
      </c>
      <c r="BB147" s="16">
        <f t="shared" si="68"/>
        <v>134152.24199999962</v>
      </c>
      <c r="BC147" s="16">
        <f t="shared" si="86"/>
        <v>-306182.00000000041</v>
      </c>
      <c r="BD147" s="16">
        <f t="shared" si="87"/>
        <v>4260000</v>
      </c>
      <c r="BE147" s="16">
        <v>88000</v>
      </c>
      <c r="BF147" s="16">
        <f t="shared" si="82"/>
        <v>4348000</v>
      </c>
    </row>
    <row r="148" spans="1:58" outlineLevel="1">
      <c r="A148" s="10">
        <v>146</v>
      </c>
      <c r="B148" s="197"/>
      <c r="C148" s="17" t="s">
        <v>152</v>
      </c>
      <c r="D148" s="25">
        <v>929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f t="shared" si="79"/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6">
        <v>0</v>
      </c>
      <c r="AS148" s="16">
        <v>0</v>
      </c>
      <c r="AT148" s="16">
        <v>0</v>
      </c>
      <c r="AU148" s="16">
        <v>0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0</v>
      </c>
      <c r="BB148" s="16">
        <f t="shared" si="68"/>
        <v>0</v>
      </c>
      <c r="BC148" s="16">
        <f t="shared" si="86"/>
        <v>0</v>
      </c>
      <c r="BD148" s="16">
        <f t="shared" si="87"/>
        <v>0</v>
      </c>
      <c r="BE148" s="16"/>
      <c r="BF148" s="16">
        <f t="shared" si="82"/>
        <v>0</v>
      </c>
    </row>
    <row r="149" spans="1:58" outlineLevel="1">
      <c r="A149" s="10">
        <v>147</v>
      </c>
      <c r="B149" s="197"/>
      <c r="C149" s="17" t="s">
        <v>153</v>
      </c>
      <c r="D149" s="25">
        <v>930.1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f t="shared" si="79"/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0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16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0</v>
      </c>
      <c r="BA149" s="16">
        <v>0</v>
      </c>
      <c r="BB149" s="16">
        <f t="shared" si="68"/>
        <v>0</v>
      </c>
      <c r="BC149" s="16">
        <f t="shared" si="86"/>
        <v>0</v>
      </c>
      <c r="BD149" s="16">
        <f t="shared" si="87"/>
        <v>0</v>
      </c>
      <c r="BE149" s="16"/>
      <c r="BF149" s="16">
        <f t="shared" si="82"/>
        <v>0</v>
      </c>
    </row>
    <row r="150" spans="1:58" outlineLevel="1">
      <c r="A150" s="10">
        <v>148</v>
      </c>
      <c r="B150" s="204"/>
      <c r="C150" s="42" t="s">
        <v>154</v>
      </c>
      <c r="D150" s="25">
        <v>930.2</v>
      </c>
      <c r="E150" s="16">
        <v>3567363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-395859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f t="shared" si="79"/>
        <v>-395859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14897.310514699198</v>
      </c>
      <c r="AJ150" s="16">
        <v>0</v>
      </c>
      <c r="AK150" s="16">
        <v>6024.7672521606546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0</v>
      </c>
      <c r="BA150" s="16">
        <v>573.92223314009607</v>
      </c>
      <c r="BB150" s="16">
        <f t="shared" si="68"/>
        <v>21495.999999999949</v>
      </c>
      <c r="BC150" s="16">
        <f t="shared" si="86"/>
        <v>-374363.00000000006</v>
      </c>
      <c r="BD150" s="16">
        <f t="shared" si="87"/>
        <v>3193000</v>
      </c>
      <c r="BE150" s="16"/>
      <c r="BF150" s="16">
        <f t="shared" si="82"/>
        <v>3193000</v>
      </c>
    </row>
    <row r="151" spans="1:58" outlineLevel="1">
      <c r="A151" s="10">
        <v>149</v>
      </c>
      <c r="B151" s="204"/>
      <c r="C151" s="42" t="s">
        <v>57</v>
      </c>
      <c r="D151" s="25">
        <v>931</v>
      </c>
      <c r="E151" s="16">
        <v>213159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f t="shared" si="79"/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0.51609559907975844</v>
      </c>
      <c r="AJ151" s="16">
        <v>0</v>
      </c>
      <c r="AK151" s="16">
        <v>0.17287188479877214</v>
      </c>
      <c r="AL151" s="16">
        <v>0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0</v>
      </c>
      <c r="AY151" s="16">
        <v>0</v>
      </c>
      <c r="AZ151" s="16">
        <v>0</v>
      </c>
      <c r="BA151" s="16">
        <v>-159.68896748387488</v>
      </c>
      <c r="BB151" s="16">
        <f t="shared" si="68"/>
        <v>-158.99999999999633</v>
      </c>
      <c r="BC151" s="16">
        <f t="shared" si="86"/>
        <v>-158.99999999999633</v>
      </c>
      <c r="BD151" s="16">
        <f t="shared" si="87"/>
        <v>213000</v>
      </c>
      <c r="BE151" s="16"/>
      <c r="BF151" s="16">
        <f t="shared" si="82"/>
        <v>213000</v>
      </c>
    </row>
    <row r="152" spans="1:58" ht="15.75" customHeight="1">
      <c r="A152" s="10">
        <v>150</v>
      </c>
      <c r="B152" s="205"/>
      <c r="C152" s="40" t="s">
        <v>155</v>
      </c>
      <c r="D152" s="41">
        <v>935</v>
      </c>
      <c r="E152" s="16">
        <v>8871294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f t="shared" si="79"/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83581.142901723768</v>
      </c>
      <c r="AJ152" s="16">
        <v>0</v>
      </c>
      <c r="AK152" s="16">
        <v>27506.875694351271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0</v>
      </c>
      <c r="AW152" s="16">
        <v>0</v>
      </c>
      <c r="AX152" s="16">
        <v>0</v>
      </c>
      <c r="AY152" s="16">
        <v>0</v>
      </c>
      <c r="AZ152" s="16">
        <v>0</v>
      </c>
      <c r="BA152" s="16">
        <v>-382.01859607547522</v>
      </c>
      <c r="BB152" s="16">
        <f t="shared" si="68"/>
        <v>110705.99999999956</v>
      </c>
      <c r="BC152" s="16">
        <f t="shared" si="86"/>
        <v>110705.99999999956</v>
      </c>
      <c r="BD152" s="16">
        <f t="shared" si="87"/>
        <v>8982000</v>
      </c>
      <c r="BE152" s="16"/>
      <c r="BF152" s="16">
        <f t="shared" si="82"/>
        <v>8982000</v>
      </c>
    </row>
    <row r="153" spans="1:58" ht="16.5" thickBot="1">
      <c r="A153" s="10">
        <v>151</v>
      </c>
      <c r="B153" s="199" t="s">
        <v>156</v>
      </c>
      <c r="C153" s="208"/>
      <c r="D153" s="209"/>
      <c r="E153" s="28">
        <f>SUM(E139:E152)</f>
        <v>55880188</v>
      </c>
      <c r="F153" s="28">
        <f>SUM(F139:F152)</f>
        <v>0</v>
      </c>
      <c r="G153" s="28">
        <f t="shared" ref="G153:AB153" si="88">SUM(G139:G152)</f>
        <v>0</v>
      </c>
      <c r="H153" s="28">
        <f t="shared" si="88"/>
        <v>0</v>
      </c>
      <c r="I153" s="28">
        <f t="shared" si="88"/>
        <v>0</v>
      </c>
      <c r="J153" s="28">
        <f t="shared" si="88"/>
        <v>0</v>
      </c>
      <c r="K153" s="28">
        <f t="shared" si="88"/>
        <v>0</v>
      </c>
      <c r="L153" s="28">
        <f t="shared" si="88"/>
        <v>0</v>
      </c>
      <c r="M153" s="28">
        <f t="shared" si="88"/>
        <v>-371798</v>
      </c>
      <c r="N153" s="28">
        <f t="shared" si="88"/>
        <v>51108</v>
      </c>
      <c r="O153" s="28">
        <f t="shared" si="88"/>
        <v>0</v>
      </c>
      <c r="P153" s="28">
        <f t="shared" si="88"/>
        <v>-51889</v>
      </c>
      <c r="Q153" s="28">
        <f t="shared" si="88"/>
        <v>0</v>
      </c>
      <c r="R153" s="28">
        <f t="shared" si="88"/>
        <v>0</v>
      </c>
      <c r="S153" s="28">
        <f t="shared" si="88"/>
        <v>-7670.7039999999997</v>
      </c>
      <c r="T153" s="28">
        <f t="shared" si="88"/>
        <v>-43455.887999999999</v>
      </c>
      <c r="U153" s="28">
        <f t="shared" si="88"/>
        <v>-1232269</v>
      </c>
      <c r="V153" s="28">
        <f t="shared" si="88"/>
        <v>752920</v>
      </c>
      <c r="W153" s="28">
        <f t="shared" si="88"/>
        <v>0</v>
      </c>
      <c r="X153" s="28">
        <f t="shared" si="88"/>
        <v>3479.35</v>
      </c>
      <c r="Y153" s="28">
        <f t="shared" si="88"/>
        <v>0</v>
      </c>
      <c r="Z153" s="28">
        <f t="shared" si="88"/>
        <v>0</v>
      </c>
      <c r="AA153" s="28">
        <f t="shared" si="88"/>
        <v>0</v>
      </c>
      <c r="AB153" s="28">
        <f t="shared" si="88"/>
        <v>0</v>
      </c>
      <c r="AC153" s="28">
        <f t="shared" si="79"/>
        <v>-899575.24199999997</v>
      </c>
      <c r="AD153" s="28">
        <f t="shared" ref="AD153:BA153" si="89">SUM(AD139:AD152)</f>
        <v>0</v>
      </c>
      <c r="AE153" s="28">
        <f t="shared" si="89"/>
        <v>0</v>
      </c>
      <c r="AF153" s="28">
        <f t="shared" si="89"/>
        <v>53279.804000000004</v>
      </c>
      <c r="AG153" s="28">
        <f t="shared" si="89"/>
        <v>0</v>
      </c>
      <c r="AH153" s="28">
        <f t="shared" si="89"/>
        <v>0</v>
      </c>
      <c r="AI153" s="28">
        <f t="shared" si="89"/>
        <v>1045109.5703389382</v>
      </c>
      <c r="AJ153" s="28">
        <f t="shared" si="89"/>
        <v>-317530</v>
      </c>
      <c r="AK153" s="28">
        <f t="shared" si="89"/>
        <v>384868.58719753078</v>
      </c>
      <c r="AL153" s="28">
        <f t="shared" si="89"/>
        <v>3539104</v>
      </c>
      <c r="AM153" s="28">
        <f t="shared" si="89"/>
        <v>2012757</v>
      </c>
      <c r="AN153" s="28">
        <f t="shared" si="89"/>
        <v>0</v>
      </c>
      <c r="AO153" s="28">
        <f t="shared" si="89"/>
        <v>0</v>
      </c>
      <c r="AP153" s="28">
        <f t="shared" si="89"/>
        <v>0</v>
      </c>
      <c r="AQ153" s="28">
        <f t="shared" si="89"/>
        <v>0</v>
      </c>
      <c r="AR153" s="28">
        <f t="shared" si="89"/>
        <v>0</v>
      </c>
      <c r="AS153" s="28">
        <f t="shared" si="89"/>
        <v>0</v>
      </c>
      <c r="AT153" s="28">
        <f t="shared" si="89"/>
        <v>0</v>
      </c>
      <c r="AU153" s="28">
        <f t="shared" si="89"/>
        <v>-2985807</v>
      </c>
      <c r="AV153" s="28">
        <f t="shared" si="89"/>
        <v>0</v>
      </c>
      <c r="AW153" s="28">
        <f t="shared" si="89"/>
        <v>0</v>
      </c>
      <c r="AX153" s="28">
        <f t="shared" si="89"/>
        <v>0</v>
      </c>
      <c r="AY153" s="28">
        <f t="shared" si="89"/>
        <v>0</v>
      </c>
      <c r="AZ153" s="28">
        <f t="shared" si="89"/>
        <v>0</v>
      </c>
      <c r="BA153" s="28">
        <f t="shared" si="89"/>
        <v>-1394.7195364721701</v>
      </c>
      <c r="BB153" s="28">
        <f t="shared" si="68"/>
        <v>3730387.2419999968</v>
      </c>
      <c r="BC153" s="28">
        <f t="shared" si="86"/>
        <v>2830811.9999999967</v>
      </c>
      <c r="BD153" s="28">
        <f t="shared" si="87"/>
        <v>58711000</v>
      </c>
      <c r="BE153" s="28">
        <f t="shared" ref="BE153" si="90">SUM(BE139:BE152)</f>
        <v>88000</v>
      </c>
      <c r="BF153" s="28">
        <f t="shared" si="82"/>
        <v>58799000</v>
      </c>
    </row>
    <row r="154" spans="1:58" ht="15.75" customHeight="1" thickTop="1">
      <c r="A154" s="10">
        <v>152</v>
      </c>
      <c r="B154" s="203" t="s">
        <v>157</v>
      </c>
      <c r="C154" s="37" t="s">
        <v>158</v>
      </c>
      <c r="D154" s="38" t="s">
        <v>159</v>
      </c>
      <c r="E154" s="16">
        <v>6039797.6199999992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7076198</v>
      </c>
      <c r="AC154" s="29">
        <f t="shared" si="79"/>
        <v>7076198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</v>
      </c>
      <c r="AQ154" s="16">
        <v>-55000</v>
      </c>
      <c r="AR154" s="16">
        <v>0</v>
      </c>
      <c r="AS154" s="16">
        <v>0</v>
      </c>
      <c r="AT154" s="16">
        <v>0</v>
      </c>
      <c r="AU154" s="16">
        <v>0</v>
      </c>
      <c r="AV154" s="16">
        <v>0</v>
      </c>
      <c r="AW154" s="16">
        <v>0</v>
      </c>
      <c r="AX154" s="16">
        <v>3052957</v>
      </c>
      <c r="AY154" s="16">
        <v>0</v>
      </c>
      <c r="AZ154" s="16">
        <v>0</v>
      </c>
      <c r="BA154" s="16">
        <v>47.379999998956919</v>
      </c>
      <c r="BB154" s="29">
        <f t="shared" si="68"/>
        <v>2998004.379999999</v>
      </c>
      <c r="BC154" s="29">
        <f t="shared" si="86"/>
        <v>10074202.379999999</v>
      </c>
      <c r="BD154" s="29">
        <f t="shared" si="87"/>
        <v>16113999.999999998</v>
      </c>
      <c r="BE154" s="29"/>
      <c r="BF154" s="29">
        <f t="shared" si="82"/>
        <v>16113999.999999998</v>
      </c>
    </row>
    <row r="155" spans="1:58" ht="15.75" customHeight="1" outlineLevel="1">
      <c r="A155" s="10">
        <v>153</v>
      </c>
      <c r="B155" s="204"/>
      <c r="C155" s="39" t="s">
        <v>160</v>
      </c>
      <c r="D155" s="33" t="s">
        <v>159</v>
      </c>
      <c r="E155" s="16">
        <v>8916339.9199999981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-3946951</v>
      </c>
      <c r="AC155" s="16">
        <f t="shared" si="79"/>
        <v>-3946951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66000</v>
      </c>
      <c r="AR155" s="16">
        <v>20000</v>
      </c>
      <c r="AS155" s="16">
        <v>0</v>
      </c>
      <c r="AT155" s="16">
        <v>0</v>
      </c>
      <c r="AU155" s="16">
        <v>0</v>
      </c>
      <c r="AV155" s="16">
        <v>0</v>
      </c>
      <c r="AW155" s="16">
        <v>67802</v>
      </c>
      <c r="AX155" s="16">
        <v>0</v>
      </c>
      <c r="AY155" s="16">
        <v>0</v>
      </c>
      <c r="AZ155" s="16">
        <v>0</v>
      </c>
      <c r="BA155" s="16">
        <v>-190.91999999992549</v>
      </c>
      <c r="BB155" s="16">
        <f t="shared" si="68"/>
        <v>153611.08000000007</v>
      </c>
      <c r="BC155" s="16">
        <f t="shared" si="86"/>
        <v>-3793339.92</v>
      </c>
      <c r="BD155" s="16">
        <f t="shared" si="87"/>
        <v>5122999.9999999981</v>
      </c>
      <c r="BE155" s="16"/>
      <c r="BF155" s="16">
        <f t="shared" si="82"/>
        <v>5122999.9999999981</v>
      </c>
    </row>
    <row r="156" spans="1:58" ht="31.5" outlineLevel="1">
      <c r="A156" s="10">
        <v>154</v>
      </c>
      <c r="B156" s="204"/>
      <c r="C156" s="39" t="s">
        <v>161</v>
      </c>
      <c r="D156" s="33" t="s">
        <v>159</v>
      </c>
      <c r="E156" s="16">
        <v>6969177.4500000002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-367198</v>
      </c>
      <c r="AC156" s="16">
        <f t="shared" si="79"/>
        <v>-367198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45000</v>
      </c>
      <c r="AS156" s="16">
        <v>37000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20.549999999813735</v>
      </c>
      <c r="BB156" s="16">
        <f t="shared" si="68"/>
        <v>82020.549999999814</v>
      </c>
      <c r="BC156" s="16">
        <f t="shared" si="86"/>
        <v>-285177.45000000019</v>
      </c>
      <c r="BD156" s="16">
        <f t="shared" si="87"/>
        <v>6684000</v>
      </c>
      <c r="BE156" s="16"/>
      <c r="BF156" s="16">
        <f t="shared" si="82"/>
        <v>6684000</v>
      </c>
    </row>
    <row r="157" spans="1:58" outlineLevel="1">
      <c r="A157" s="10">
        <v>155</v>
      </c>
      <c r="B157" s="204"/>
      <c r="C157" s="39" t="s">
        <v>162</v>
      </c>
      <c r="D157" s="33" t="s">
        <v>159</v>
      </c>
      <c r="E157" s="16">
        <v>9924612.120000001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804754</v>
      </c>
      <c r="AC157" s="16">
        <f t="shared" si="79"/>
        <v>804754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216000</v>
      </c>
      <c r="AR157" s="16">
        <v>139000</v>
      </c>
      <c r="AS157" s="16">
        <v>592000</v>
      </c>
      <c r="AT157" s="16">
        <v>0</v>
      </c>
      <c r="AU157" s="16">
        <v>0</v>
      </c>
      <c r="AV157" s="16">
        <v>215783</v>
      </c>
      <c r="AW157" s="16">
        <v>22622</v>
      </c>
      <c r="AX157" s="16">
        <v>0</v>
      </c>
      <c r="AY157" s="16">
        <v>0</v>
      </c>
      <c r="AZ157" s="16">
        <v>0</v>
      </c>
      <c r="BA157" s="16">
        <v>-771.12000000104308</v>
      </c>
      <c r="BB157" s="16">
        <f t="shared" si="68"/>
        <v>1184633.879999999</v>
      </c>
      <c r="BC157" s="16">
        <f t="shared" si="86"/>
        <v>1989387.879999999</v>
      </c>
      <c r="BD157" s="16">
        <f t="shared" si="87"/>
        <v>11914000</v>
      </c>
      <c r="BE157" s="16"/>
      <c r="BF157" s="16">
        <f t="shared" si="82"/>
        <v>11914000</v>
      </c>
    </row>
    <row r="158" spans="1:58" outlineLevel="1">
      <c r="A158" s="10">
        <v>156</v>
      </c>
      <c r="B158" s="204"/>
      <c r="C158" s="39" t="s">
        <v>163</v>
      </c>
      <c r="D158" s="33" t="s">
        <v>159</v>
      </c>
      <c r="E158" s="16">
        <v>31102441.41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-1363760</v>
      </c>
      <c r="AC158" s="16">
        <f t="shared" si="79"/>
        <v>-1363760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34000</v>
      </c>
      <c r="AR158" s="16">
        <v>702000</v>
      </c>
      <c r="AS158" s="16">
        <v>81000</v>
      </c>
      <c r="AT158" s="16">
        <v>0</v>
      </c>
      <c r="AU158" s="16">
        <v>1933815.7000000002</v>
      </c>
      <c r="AV158" s="16">
        <v>97406</v>
      </c>
      <c r="AW158" s="16">
        <v>0</v>
      </c>
      <c r="AX158" s="16">
        <v>0</v>
      </c>
      <c r="AY158" s="16">
        <v>0</v>
      </c>
      <c r="AZ158" s="16">
        <v>0</v>
      </c>
      <c r="BA158" s="16">
        <v>1096.890000000596</v>
      </c>
      <c r="BB158" s="16">
        <f t="shared" si="68"/>
        <v>2849318.5900000008</v>
      </c>
      <c r="BC158" s="16">
        <f t="shared" si="86"/>
        <v>1485558.5900000008</v>
      </c>
      <c r="BD158" s="16">
        <f t="shared" si="87"/>
        <v>32588000</v>
      </c>
      <c r="BE158" s="16"/>
      <c r="BF158" s="16">
        <f t="shared" si="82"/>
        <v>32588000</v>
      </c>
    </row>
    <row r="159" spans="1:58" outlineLevel="1">
      <c r="A159" s="10">
        <v>157</v>
      </c>
      <c r="B159" s="204"/>
      <c r="C159" s="39" t="s">
        <v>164</v>
      </c>
      <c r="D159" s="33" t="s">
        <v>159</v>
      </c>
      <c r="E159" s="16">
        <v>15615340.599999998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-1196151</v>
      </c>
      <c r="AC159" s="16">
        <f t="shared" si="79"/>
        <v>-1196151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6">
        <v>0</v>
      </c>
      <c r="AP159" s="16">
        <v>4000</v>
      </c>
      <c r="AQ159" s="16">
        <v>16000</v>
      </c>
      <c r="AR159" s="16">
        <v>415000</v>
      </c>
      <c r="AS159" s="16">
        <v>0</v>
      </c>
      <c r="AT159" s="16">
        <v>357000</v>
      </c>
      <c r="AU159" s="16">
        <v>357927.39426333108</v>
      </c>
      <c r="AV159" s="16">
        <v>0</v>
      </c>
      <c r="AW159" s="16">
        <v>0</v>
      </c>
      <c r="AX159" s="16">
        <v>0</v>
      </c>
      <c r="AY159" s="16">
        <v>0</v>
      </c>
      <c r="AZ159" s="16">
        <v>0</v>
      </c>
      <c r="BA159" s="16">
        <v>-1116.9942633304745</v>
      </c>
      <c r="BB159" s="16">
        <f t="shared" si="68"/>
        <v>1148810.4000000006</v>
      </c>
      <c r="BC159" s="16">
        <f t="shared" si="86"/>
        <v>-47340.599999999395</v>
      </c>
      <c r="BD159" s="16">
        <f t="shared" si="87"/>
        <v>15567999.999999998</v>
      </c>
      <c r="BE159" s="16"/>
      <c r="BF159" s="16">
        <f t="shared" si="82"/>
        <v>15567999.999999998</v>
      </c>
    </row>
    <row r="160" spans="1:58" outlineLevel="1">
      <c r="A160" s="10">
        <v>158</v>
      </c>
      <c r="B160" s="205"/>
      <c r="C160" s="40" t="s">
        <v>165</v>
      </c>
      <c r="D160" s="41" t="s">
        <v>159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>
        <f t="shared" si="79"/>
        <v>0</v>
      </c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>
        <f t="shared" si="68"/>
        <v>0</v>
      </c>
      <c r="BC160" s="16">
        <f t="shared" si="86"/>
        <v>0</v>
      </c>
      <c r="BD160" s="16">
        <f t="shared" si="87"/>
        <v>0</v>
      </c>
      <c r="BE160" s="16"/>
      <c r="BF160" s="16">
        <f t="shared" si="82"/>
        <v>0</v>
      </c>
    </row>
    <row r="161" spans="1:58" ht="16.5" thickBot="1">
      <c r="A161" s="10">
        <v>159</v>
      </c>
      <c r="B161" s="199" t="s">
        <v>166</v>
      </c>
      <c r="C161" s="208"/>
      <c r="D161" s="209"/>
      <c r="E161" s="28">
        <f>SUM(E154:E160)</f>
        <v>78567709.11999999</v>
      </c>
      <c r="F161" s="28">
        <f>SUM(F154:F160)</f>
        <v>0</v>
      </c>
      <c r="G161" s="28">
        <f t="shared" ref="G161:BA161" si="91">SUM(G154:G160)</f>
        <v>0</v>
      </c>
      <c r="H161" s="28">
        <f t="shared" si="91"/>
        <v>0</v>
      </c>
      <c r="I161" s="28">
        <f t="shared" si="91"/>
        <v>0</v>
      </c>
      <c r="J161" s="28">
        <f t="shared" si="91"/>
        <v>0</v>
      </c>
      <c r="K161" s="28">
        <f t="shared" si="91"/>
        <v>0</v>
      </c>
      <c r="L161" s="28">
        <f t="shared" si="91"/>
        <v>0</v>
      </c>
      <c r="M161" s="28">
        <f t="shared" si="91"/>
        <v>0</v>
      </c>
      <c r="N161" s="28">
        <f t="shared" si="91"/>
        <v>0</v>
      </c>
      <c r="O161" s="28">
        <f t="shared" si="91"/>
        <v>0</v>
      </c>
      <c r="P161" s="28">
        <f t="shared" si="91"/>
        <v>0</v>
      </c>
      <c r="Q161" s="28">
        <f t="shared" si="91"/>
        <v>0</v>
      </c>
      <c r="R161" s="28">
        <f t="shared" si="91"/>
        <v>0</v>
      </c>
      <c r="S161" s="28">
        <f t="shared" si="91"/>
        <v>0</v>
      </c>
      <c r="T161" s="28">
        <f t="shared" si="91"/>
        <v>0</v>
      </c>
      <c r="U161" s="28">
        <f t="shared" si="91"/>
        <v>0</v>
      </c>
      <c r="V161" s="28">
        <f t="shared" si="91"/>
        <v>0</v>
      </c>
      <c r="W161" s="28">
        <f t="shared" si="91"/>
        <v>0</v>
      </c>
      <c r="X161" s="28">
        <f t="shared" si="91"/>
        <v>0</v>
      </c>
      <c r="Y161" s="28">
        <f t="shared" si="91"/>
        <v>0</v>
      </c>
      <c r="Z161" s="28">
        <f t="shared" si="91"/>
        <v>0</v>
      </c>
      <c r="AA161" s="28">
        <f t="shared" si="91"/>
        <v>0</v>
      </c>
      <c r="AB161" s="28">
        <f t="shared" si="91"/>
        <v>1006892</v>
      </c>
      <c r="AC161" s="28">
        <f t="shared" si="79"/>
        <v>1006892</v>
      </c>
      <c r="AD161" s="28">
        <f t="shared" si="91"/>
        <v>0</v>
      </c>
      <c r="AE161" s="28">
        <f t="shared" si="91"/>
        <v>0</v>
      </c>
      <c r="AF161" s="28">
        <f t="shared" si="91"/>
        <v>0</v>
      </c>
      <c r="AG161" s="28">
        <f t="shared" si="91"/>
        <v>0</v>
      </c>
      <c r="AH161" s="28">
        <f t="shared" si="91"/>
        <v>0</v>
      </c>
      <c r="AI161" s="28">
        <f t="shared" si="91"/>
        <v>0</v>
      </c>
      <c r="AJ161" s="28">
        <f t="shared" si="91"/>
        <v>0</v>
      </c>
      <c r="AK161" s="28">
        <f t="shared" si="91"/>
        <v>0</v>
      </c>
      <c r="AL161" s="28">
        <f t="shared" si="91"/>
        <v>0</v>
      </c>
      <c r="AM161" s="28">
        <f t="shared" si="91"/>
        <v>0</v>
      </c>
      <c r="AN161" s="28">
        <f t="shared" si="91"/>
        <v>0</v>
      </c>
      <c r="AO161" s="28">
        <f t="shared" si="91"/>
        <v>0</v>
      </c>
      <c r="AP161" s="28">
        <f t="shared" si="91"/>
        <v>4000</v>
      </c>
      <c r="AQ161" s="28">
        <f t="shared" si="91"/>
        <v>277000</v>
      </c>
      <c r="AR161" s="28">
        <f t="shared" si="91"/>
        <v>1321000</v>
      </c>
      <c r="AS161" s="28">
        <f t="shared" si="91"/>
        <v>710000</v>
      </c>
      <c r="AT161" s="28">
        <f t="shared" si="91"/>
        <v>357000</v>
      </c>
      <c r="AU161" s="28">
        <f t="shared" si="91"/>
        <v>2291743.094263331</v>
      </c>
      <c r="AV161" s="28">
        <f t="shared" si="91"/>
        <v>313189</v>
      </c>
      <c r="AW161" s="28">
        <f t="shared" si="91"/>
        <v>90424</v>
      </c>
      <c r="AX161" s="28">
        <f t="shared" si="91"/>
        <v>3052957</v>
      </c>
      <c r="AY161" s="28">
        <f t="shared" si="91"/>
        <v>0</v>
      </c>
      <c r="AZ161" s="28">
        <f t="shared" si="91"/>
        <v>0</v>
      </c>
      <c r="BA161" s="28">
        <f t="shared" si="91"/>
        <v>-914.21426333207637</v>
      </c>
      <c r="BB161" s="28">
        <f t="shared" si="68"/>
        <v>8416398.879999999</v>
      </c>
      <c r="BC161" s="28">
        <f t="shared" si="86"/>
        <v>9423290.879999999</v>
      </c>
      <c r="BD161" s="28">
        <f t="shared" si="87"/>
        <v>87990999.999999985</v>
      </c>
      <c r="BE161" s="28">
        <f t="shared" ref="BE161" si="92">SUM(BE154:BE160)</f>
        <v>0</v>
      </c>
      <c r="BF161" s="28">
        <f t="shared" si="82"/>
        <v>87990999.999999985</v>
      </c>
    </row>
    <row r="162" spans="1:58" ht="16.5" thickTop="1">
      <c r="A162" s="10">
        <v>160</v>
      </c>
      <c r="B162" s="203" t="s">
        <v>167</v>
      </c>
      <c r="C162" s="37" t="s">
        <v>168</v>
      </c>
      <c r="D162" s="38" t="s">
        <v>169</v>
      </c>
      <c r="E162" s="16">
        <v>20758326.43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848181</v>
      </c>
      <c r="AC162" s="16">
        <f t="shared" si="79"/>
        <v>848181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1834000</v>
      </c>
      <c r="AQ162" s="16">
        <v>178000</v>
      </c>
      <c r="AR162" s="16">
        <v>133000</v>
      </c>
      <c r="AS162" s="16">
        <v>0</v>
      </c>
      <c r="AT162" s="16">
        <v>1608000</v>
      </c>
      <c r="AU162" s="16">
        <v>223213.60860082973</v>
      </c>
      <c r="AV162" s="16">
        <v>0</v>
      </c>
      <c r="AW162" s="16">
        <v>1319016</v>
      </c>
      <c r="AX162" s="16">
        <v>0</v>
      </c>
      <c r="AY162" s="16">
        <v>0</v>
      </c>
      <c r="AZ162" s="16">
        <v>0</v>
      </c>
      <c r="BA162" s="16">
        <v>-737.03860083222389</v>
      </c>
      <c r="BB162" s="16">
        <f t="shared" si="68"/>
        <v>5294492.5699999975</v>
      </c>
      <c r="BC162" s="16">
        <f t="shared" si="86"/>
        <v>6142673.5699999975</v>
      </c>
      <c r="BD162" s="16">
        <f t="shared" si="87"/>
        <v>26900999.999999996</v>
      </c>
      <c r="BE162" s="16"/>
      <c r="BF162" s="16">
        <f t="shared" si="82"/>
        <v>26900999.999999996</v>
      </c>
    </row>
    <row r="163" spans="1:58" ht="15.75" customHeight="1" outlineLevel="1">
      <c r="A163" s="10">
        <v>161</v>
      </c>
      <c r="B163" s="204"/>
      <c r="C163" s="39" t="s">
        <v>170</v>
      </c>
      <c r="D163" s="33" t="s">
        <v>169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>
        <f t="shared" si="79"/>
        <v>0</v>
      </c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>
        <f t="shared" si="68"/>
        <v>0</v>
      </c>
      <c r="BC163" s="16">
        <f t="shared" si="86"/>
        <v>0</v>
      </c>
      <c r="BD163" s="16">
        <f t="shared" si="87"/>
        <v>0</v>
      </c>
      <c r="BE163" s="16"/>
      <c r="BF163" s="16">
        <f t="shared" si="82"/>
        <v>0</v>
      </c>
    </row>
    <row r="164" spans="1:58" ht="15.75" customHeight="1" outlineLevel="1">
      <c r="A164" s="10">
        <v>162</v>
      </c>
      <c r="B164" s="204"/>
      <c r="C164" s="39" t="s">
        <v>171</v>
      </c>
      <c r="D164" s="33" t="s">
        <v>169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>
        <f t="shared" si="79"/>
        <v>0</v>
      </c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>
        <f t="shared" si="68"/>
        <v>0</v>
      </c>
      <c r="BC164" s="16">
        <f t="shared" si="86"/>
        <v>0</v>
      </c>
      <c r="BD164" s="16">
        <f t="shared" si="87"/>
        <v>0</v>
      </c>
      <c r="BE164" s="16"/>
      <c r="BF164" s="16">
        <f t="shared" si="82"/>
        <v>0</v>
      </c>
    </row>
    <row r="165" spans="1:58" ht="31.5" outlineLevel="1">
      <c r="A165" s="10">
        <v>163</v>
      </c>
      <c r="B165" s="204"/>
      <c r="C165" s="39" t="s">
        <v>172</v>
      </c>
      <c r="D165" s="33" t="s">
        <v>169</v>
      </c>
      <c r="E165" s="16">
        <v>1632961</v>
      </c>
      <c r="F165" s="16">
        <v>0</v>
      </c>
      <c r="G165" s="16">
        <v>393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f t="shared" si="79"/>
        <v>393</v>
      </c>
      <c r="AD165" s="16">
        <v>0</v>
      </c>
      <c r="AE165" s="16">
        <v>0</v>
      </c>
      <c r="AF165" s="16">
        <v>0</v>
      </c>
      <c r="AG165" s="16">
        <v>-1633354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6">
        <v>0</v>
      </c>
      <c r="AP165" s="16">
        <v>0</v>
      </c>
      <c r="AQ165" s="16">
        <v>0</v>
      </c>
      <c r="AR165" s="16">
        <v>0</v>
      </c>
      <c r="AS165" s="16">
        <v>0</v>
      </c>
      <c r="AT165" s="16">
        <v>0</v>
      </c>
      <c r="AU165" s="16">
        <v>0</v>
      </c>
      <c r="AV165" s="16">
        <v>0</v>
      </c>
      <c r="AW165" s="16">
        <v>0</v>
      </c>
      <c r="AX165" s="16">
        <v>0</v>
      </c>
      <c r="AY165" s="16">
        <v>0</v>
      </c>
      <c r="AZ165" s="16">
        <v>0</v>
      </c>
      <c r="BA165" s="16">
        <v>0</v>
      </c>
      <c r="BB165" s="16">
        <f t="shared" si="68"/>
        <v>-1633354</v>
      </c>
      <c r="BC165" s="16">
        <f t="shared" si="86"/>
        <v>-1632961</v>
      </c>
      <c r="BD165" s="16">
        <f t="shared" si="87"/>
        <v>0</v>
      </c>
      <c r="BE165" s="16"/>
      <c r="BF165" s="16">
        <f t="shared" si="82"/>
        <v>0</v>
      </c>
    </row>
    <row r="166" spans="1:58" outlineLevel="1">
      <c r="A166" s="10">
        <v>164</v>
      </c>
      <c r="B166" s="204"/>
      <c r="C166" s="39" t="s">
        <v>173</v>
      </c>
      <c r="D166" s="33" t="s">
        <v>169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>
        <f t="shared" si="79"/>
        <v>0</v>
      </c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>
        <f t="shared" si="68"/>
        <v>0</v>
      </c>
      <c r="BC166" s="16">
        <f t="shared" si="86"/>
        <v>0</v>
      </c>
      <c r="BD166" s="16">
        <f t="shared" si="87"/>
        <v>0</v>
      </c>
      <c r="BE166" s="16"/>
      <c r="BF166" s="16">
        <f t="shared" si="82"/>
        <v>0</v>
      </c>
    </row>
    <row r="167" spans="1:58" outlineLevel="1">
      <c r="A167" s="10">
        <v>165</v>
      </c>
      <c r="B167" s="204"/>
      <c r="C167" s="39" t="s">
        <v>174</v>
      </c>
      <c r="D167" s="33" t="s">
        <v>169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>
        <f t="shared" si="79"/>
        <v>0</v>
      </c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>
        <f t="shared" si="68"/>
        <v>0</v>
      </c>
      <c r="BC167" s="16">
        <f t="shared" si="86"/>
        <v>0</v>
      </c>
      <c r="BD167" s="16">
        <f t="shared" si="87"/>
        <v>0</v>
      </c>
      <c r="BE167" s="16"/>
      <c r="BF167" s="16">
        <f t="shared" si="82"/>
        <v>0</v>
      </c>
    </row>
    <row r="168" spans="1:58" outlineLevel="1">
      <c r="A168" s="10">
        <v>166</v>
      </c>
      <c r="B168" s="204"/>
      <c r="C168" s="39" t="s">
        <v>175</v>
      </c>
      <c r="D168" s="33" t="s">
        <v>169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>
        <f t="shared" si="79"/>
        <v>0</v>
      </c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>
        <f t="shared" si="68"/>
        <v>0</v>
      </c>
      <c r="BC168" s="16">
        <f t="shared" si="86"/>
        <v>0</v>
      </c>
      <c r="BD168" s="16">
        <f t="shared" si="87"/>
        <v>0</v>
      </c>
      <c r="BE168" s="16"/>
      <c r="BF168" s="16">
        <f t="shared" si="82"/>
        <v>0</v>
      </c>
    </row>
    <row r="169" spans="1:58" outlineLevel="1">
      <c r="A169" s="10">
        <v>167</v>
      </c>
      <c r="B169" s="204"/>
      <c r="C169" s="39" t="s">
        <v>176</v>
      </c>
      <c r="D169" s="33" t="s">
        <v>169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>
        <f t="shared" si="79"/>
        <v>0</v>
      </c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>
        <f t="shared" si="68"/>
        <v>0</v>
      </c>
      <c r="BC169" s="16">
        <f t="shared" si="86"/>
        <v>0</v>
      </c>
      <c r="BD169" s="16">
        <f t="shared" si="87"/>
        <v>0</v>
      </c>
      <c r="BE169" s="16"/>
      <c r="BF169" s="16">
        <f t="shared" si="82"/>
        <v>0</v>
      </c>
    </row>
    <row r="170" spans="1:58" ht="31.5" outlineLevel="1">
      <c r="A170" s="10">
        <v>168</v>
      </c>
      <c r="B170" s="204"/>
      <c r="C170" s="39" t="s">
        <v>177</v>
      </c>
      <c r="D170" s="33">
        <v>406</v>
      </c>
      <c r="E170" s="16">
        <v>31743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f t="shared" si="79"/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16">
        <v>0</v>
      </c>
      <c r="AU170" s="16">
        <v>0</v>
      </c>
      <c r="AV170" s="16">
        <v>0</v>
      </c>
      <c r="AW170" s="16">
        <v>0</v>
      </c>
      <c r="AX170" s="16">
        <v>0</v>
      </c>
      <c r="AY170" s="16">
        <v>0</v>
      </c>
      <c r="AZ170" s="16">
        <v>0</v>
      </c>
      <c r="BA170" s="16">
        <v>257</v>
      </c>
      <c r="BB170" s="16">
        <f t="shared" si="68"/>
        <v>257</v>
      </c>
      <c r="BC170" s="16">
        <f t="shared" si="86"/>
        <v>257</v>
      </c>
      <c r="BD170" s="16">
        <f t="shared" si="87"/>
        <v>32000</v>
      </c>
      <c r="BE170" s="16"/>
      <c r="BF170" s="16">
        <f t="shared" si="82"/>
        <v>32000</v>
      </c>
    </row>
    <row r="171" spans="1:58" ht="31.5" customHeight="1" outlineLevel="1">
      <c r="A171" s="10">
        <v>169</v>
      </c>
      <c r="B171" s="205"/>
      <c r="C171" s="40" t="s">
        <v>178</v>
      </c>
      <c r="D171" s="41">
        <v>407</v>
      </c>
      <c r="E171" s="16">
        <v>1553057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f t="shared" si="79"/>
        <v>0</v>
      </c>
      <c r="AD171" s="16">
        <v>0</v>
      </c>
      <c r="AE171" s="16">
        <v>0</v>
      </c>
      <c r="AF171" s="16">
        <v>0</v>
      </c>
      <c r="AG171" s="16">
        <v>-778866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0</v>
      </c>
      <c r="AO171" s="16">
        <v>0</v>
      </c>
      <c r="AP171" s="16">
        <v>0</v>
      </c>
      <c r="AQ171" s="16">
        <v>0</v>
      </c>
      <c r="AR171" s="16">
        <v>0</v>
      </c>
      <c r="AS171" s="16">
        <v>0</v>
      </c>
      <c r="AT171" s="16">
        <v>0</v>
      </c>
      <c r="AU171" s="16">
        <v>-98089</v>
      </c>
      <c r="AV171" s="16">
        <v>0</v>
      </c>
      <c r="AW171" s="16">
        <v>0</v>
      </c>
      <c r="AX171" s="16">
        <v>0</v>
      </c>
      <c r="AY171" s="16">
        <v>0</v>
      </c>
      <c r="AZ171" s="16">
        <v>0</v>
      </c>
      <c r="BA171" s="16">
        <v>-102</v>
      </c>
      <c r="BB171" s="16">
        <f t="shared" ref="BB171:BB191" si="93">SUM(AD171:BA171)</f>
        <v>-877057</v>
      </c>
      <c r="BC171" s="16">
        <f t="shared" si="86"/>
        <v>-877057</v>
      </c>
      <c r="BD171" s="16">
        <f t="shared" si="87"/>
        <v>676000</v>
      </c>
      <c r="BE171" s="16"/>
      <c r="BF171" s="16">
        <f t="shared" si="82"/>
        <v>676000</v>
      </c>
    </row>
    <row r="172" spans="1:58" ht="16.5" thickBot="1">
      <c r="A172" s="10">
        <v>170</v>
      </c>
      <c r="B172" s="199" t="s">
        <v>179</v>
      </c>
      <c r="C172" s="206"/>
      <c r="D172" s="207"/>
      <c r="E172" s="28">
        <f>SUM(E162:E171)</f>
        <v>23976087.43</v>
      </c>
      <c r="F172" s="28">
        <f>SUM(F162:F171)</f>
        <v>0</v>
      </c>
      <c r="G172" s="28">
        <f t="shared" ref="G172:BA172" si="94">SUM(G162:G171)</f>
        <v>393</v>
      </c>
      <c r="H172" s="28">
        <f t="shared" si="94"/>
        <v>0</v>
      </c>
      <c r="I172" s="28">
        <f t="shared" si="94"/>
        <v>0</v>
      </c>
      <c r="J172" s="28">
        <f t="shared" si="94"/>
        <v>0</v>
      </c>
      <c r="K172" s="28">
        <f t="shared" si="94"/>
        <v>0</v>
      </c>
      <c r="L172" s="28">
        <f t="shared" si="94"/>
        <v>0</v>
      </c>
      <c r="M172" s="28">
        <f t="shared" si="94"/>
        <v>0</v>
      </c>
      <c r="N172" s="28">
        <f t="shared" si="94"/>
        <v>0</v>
      </c>
      <c r="O172" s="28">
        <f t="shared" si="94"/>
        <v>0</v>
      </c>
      <c r="P172" s="28">
        <f t="shared" si="94"/>
        <v>0</v>
      </c>
      <c r="Q172" s="28">
        <f t="shared" si="94"/>
        <v>0</v>
      </c>
      <c r="R172" s="28">
        <f t="shared" si="94"/>
        <v>0</v>
      </c>
      <c r="S172" s="28">
        <f t="shared" si="94"/>
        <v>0</v>
      </c>
      <c r="T172" s="28">
        <f t="shared" si="94"/>
        <v>0</v>
      </c>
      <c r="U172" s="28">
        <f t="shared" si="94"/>
        <v>0</v>
      </c>
      <c r="V172" s="28">
        <f t="shared" si="94"/>
        <v>0</v>
      </c>
      <c r="W172" s="28">
        <f t="shared" si="94"/>
        <v>0</v>
      </c>
      <c r="X172" s="28">
        <f t="shared" si="94"/>
        <v>0</v>
      </c>
      <c r="Y172" s="28">
        <f t="shared" si="94"/>
        <v>0</v>
      </c>
      <c r="Z172" s="28">
        <f t="shared" si="94"/>
        <v>0</v>
      </c>
      <c r="AA172" s="28">
        <f t="shared" si="94"/>
        <v>0</v>
      </c>
      <c r="AB172" s="28">
        <f t="shared" si="94"/>
        <v>848181</v>
      </c>
      <c r="AC172" s="28">
        <f t="shared" si="79"/>
        <v>848574</v>
      </c>
      <c r="AD172" s="28">
        <f t="shared" si="94"/>
        <v>0</v>
      </c>
      <c r="AE172" s="28">
        <f t="shared" si="94"/>
        <v>0</v>
      </c>
      <c r="AF172" s="28">
        <f t="shared" si="94"/>
        <v>0</v>
      </c>
      <c r="AG172" s="28">
        <f t="shared" si="94"/>
        <v>-2412220</v>
      </c>
      <c r="AH172" s="28">
        <f t="shared" si="94"/>
        <v>0</v>
      </c>
      <c r="AI172" s="28">
        <f t="shared" si="94"/>
        <v>0</v>
      </c>
      <c r="AJ172" s="28">
        <f t="shared" si="94"/>
        <v>0</v>
      </c>
      <c r="AK172" s="28">
        <f t="shared" si="94"/>
        <v>0</v>
      </c>
      <c r="AL172" s="28">
        <f t="shared" si="94"/>
        <v>0</v>
      </c>
      <c r="AM172" s="28">
        <f t="shared" si="94"/>
        <v>0</v>
      </c>
      <c r="AN172" s="28">
        <f t="shared" si="94"/>
        <v>0</v>
      </c>
      <c r="AO172" s="28">
        <f t="shared" si="94"/>
        <v>0</v>
      </c>
      <c r="AP172" s="28">
        <f t="shared" si="94"/>
        <v>1834000</v>
      </c>
      <c r="AQ172" s="28">
        <f t="shared" si="94"/>
        <v>178000</v>
      </c>
      <c r="AR172" s="28">
        <f t="shared" si="94"/>
        <v>133000</v>
      </c>
      <c r="AS172" s="28">
        <f t="shared" si="94"/>
        <v>0</v>
      </c>
      <c r="AT172" s="28">
        <f t="shared" si="94"/>
        <v>1608000</v>
      </c>
      <c r="AU172" s="28">
        <f t="shared" si="94"/>
        <v>125124.60860082973</v>
      </c>
      <c r="AV172" s="28">
        <f t="shared" si="94"/>
        <v>0</v>
      </c>
      <c r="AW172" s="28">
        <f t="shared" si="94"/>
        <v>1319016</v>
      </c>
      <c r="AX172" s="28">
        <f t="shared" si="94"/>
        <v>0</v>
      </c>
      <c r="AY172" s="28">
        <f t="shared" si="94"/>
        <v>0</v>
      </c>
      <c r="AZ172" s="28">
        <f t="shared" si="94"/>
        <v>0</v>
      </c>
      <c r="BA172" s="28">
        <f t="shared" si="94"/>
        <v>-582.03860083222389</v>
      </c>
      <c r="BB172" s="28">
        <f t="shared" si="93"/>
        <v>2784338.5699999975</v>
      </c>
      <c r="BC172" s="28">
        <f t="shared" si="86"/>
        <v>3632912.5699999975</v>
      </c>
      <c r="BD172" s="28">
        <f t="shared" si="87"/>
        <v>27608999.999999996</v>
      </c>
      <c r="BE172" s="28">
        <f t="shared" ref="BE172" si="95">SUM(BE162:BE171)</f>
        <v>0</v>
      </c>
      <c r="BF172" s="28">
        <f t="shared" si="82"/>
        <v>27608999.999999996</v>
      </c>
    </row>
    <row r="173" spans="1:58" ht="18" customHeight="1" thickTop="1">
      <c r="A173" s="10">
        <v>171</v>
      </c>
      <c r="B173" s="43" t="s">
        <v>180</v>
      </c>
      <c r="C173" s="44" t="s">
        <v>181</v>
      </c>
      <c r="D173" s="45" t="s">
        <v>182</v>
      </c>
      <c r="E173" s="16">
        <v>-13097099</v>
      </c>
      <c r="F173" s="16">
        <v>0</v>
      </c>
      <c r="G173" s="16">
        <v>1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7246476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f t="shared" si="79"/>
        <v>7246477</v>
      </c>
      <c r="AD173" s="16">
        <v>0</v>
      </c>
      <c r="AE173" s="16">
        <v>0</v>
      </c>
      <c r="AF173" s="16">
        <v>0</v>
      </c>
      <c r="AG173" s="16">
        <v>-236123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1235281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10231532</v>
      </c>
      <c r="AV173" s="16">
        <v>0</v>
      </c>
      <c r="AW173" s="16">
        <v>0</v>
      </c>
      <c r="AX173" s="16">
        <v>-2533820</v>
      </c>
      <c r="AY173" s="16">
        <v>0</v>
      </c>
      <c r="AZ173" s="16">
        <v>0</v>
      </c>
      <c r="BA173" s="16">
        <v>-1248</v>
      </c>
      <c r="BB173" s="16">
        <f t="shared" si="93"/>
        <v>8695622</v>
      </c>
      <c r="BC173" s="16">
        <f t="shared" si="86"/>
        <v>15942099</v>
      </c>
      <c r="BD173" s="16">
        <f t="shared" si="87"/>
        <v>2845000</v>
      </c>
      <c r="BE173" s="16"/>
      <c r="BF173" s="16">
        <f t="shared" si="82"/>
        <v>2845000</v>
      </c>
    </row>
    <row r="174" spans="1:58" s="46" customFormat="1" ht="16.5" thickBot="1">
      <c r="A174" s="10">
        <v>172</v>
      </c>
      <c r="B174" s="199" t="s">
        <v>183</v>
      </c>
      <c r="C174" s="199"/>
      <c r="D174" s="200"/>
      <c r="E174" s="28">
        <f>E173</f>
        <v>-13097099</v>
      </c>
      <c r="F174" s="28">
        <f>F173</f>
        <v>0</v>
      </c>
      <c r="G174" s="28">
        <f t="shared" ref="G174:BA174" si="96">G173</f>
        <v>1</v>
      </c>
      <c r="H174" s="28">
        <f t="shared" si="96"/>
        <v>0</v>
      </c>
      <c r="I174" s="28">
        <f t="shared" si="96"/>
        <v>0</v>
      </c>
      <c r="J174" s="28">
        <f t="shared" si="96"/>
        <v>0</v>
      </c>
      <c r="K174" s="28">
        <f t="shared" si="96"/>
        <v>0</v>
      </c>
      <c r="L174" s="28">
        <f t="shared" si="96"/>
        <v>0</v>
      </c>
      <c r="M174" s="28">
        <f t="shared" si="96"/>
        <v>0</v>
      </c>
      <c r="N174" s="28">
        <f t="shared" si="96"/>
        <v>0</v>
      </c>
      <c r="O174" s="28">
        <f t="shared" si="96"/>
        <v>0</v>
      </c>
      <c r="P174" s="28">
        <f t="shared" si="96"/>
        <v>0</v>
      </c>
      <c r="Q174" s="28">
        <f t="shared" si="96"/>
        <v>0</v>
      </c>
      <c r="R174" s="28">
        <f t="shared" si="96"/>
        <v>0</v>
      </c>
      <c r="S174" s="28">
        <f t="shared" si="96"/>
        <v>0</v>
      </c>
      <c r="T174" s="28">
        <f t="shared" si="96"/>
        <v>7246476</v>
      </c>
      <c r="U174" s="28">
        <f t="shared" si="96"/>
        <v>0</v>
      </c>
      <c r="V174" s="28">
        <f t="shared" si="96"/>
        <v>0</v>
      </c>
      <c r="W174" s="28">
        <f t="shared" si="96"/>
        <v>0</v>
      </c>
      <c r="X174" s="28">
        <f t="shared" si="96"/>
        <v>0</v>
      </c>
      <c r="Y174" s="28">
        <f t="shared" si="96"/>
        <v>0</v>
      </c>
      <c r="Z174" s="28">
        <f t="shared" si="96"/>
        <v>0</v>
      </c>
      <c r="AA174" s="28">
        <f t="shared" si="96"/>
        <v>0</v>
      </c>
      <c r="AB174" s="28">
        <f t="shared" si="96"/>
        <v>0</v>
      </c>
      <c r="AC174" s="28">
        <f t="shared" si="79"/>
        <v>7246477</v>
      </c>
      <c r="AD174" s="28">
        <f t="shared" si="96"/>
        <v>0</v>
      </c>
      <c r="AE174" s="28">
        <f t="shared" si="96"/>
        <v>0</v>
      </c>
      <c r="AF174" s="28">
        <f t="shared" si="96"/>
        <v>0</v>
      </c>
      <c r="AG174" s="28">
        <f t="shared" si="96"/>
        <v>-236123</v>
      </c>
      <c r="AH174" s="28">
        <f t="shared" si="96"/>
        <v>0</v>
      </c>
      <c r="AI174" s="28">
        <f t="shared" si="96"/>
        <v>0</v>
      </c>
      <c r="AJ174" s="28">
        <f t="shared" si="96"/>
        <v>0</v>
      </c>
      <c r="AK174" s="28">
        <f t="shared" si="96"/>
        <v>0</v>
      </c>
      <c r="AL174" s="28">
        <f t="shared" si="96"/>
        <v>0</v>
      </c>
      <c r="AM174" s="28">
        <f t="shared" si="96"/>
        <v>0</v>
      </c>
      <c r="AN174" s="28">
        <f t="shared" si="96"/>
        <v>0</v>
      </c>
      <c r="AO174" s="28">
        <f t="shared" si="96"/>
        <v>1235281</v>
      </c>
      <c r="AP174" s="28">
        <f t="shared" si="96"/>
        <v>0</v>
      </c>
      <c r="AQ174" s="28">
        <f t="shared" si="96"/>
        <v>0</v>
      </c>
      <c r="AR174" s="28">
        <f t="shared" si="96"/>
        <v>0</v>
      </c>
      <c r="AS174" s="28">
        <f t="shared" si="96"/>
        <v>0</v>
      </c>
      <c r="AT174" s="28">
        <f t="shared" si="96"/>
        <v>0</v>
      </c>
      <c r="AU174" s="28">
        <f t="shared" si="96"/>
        <v>10231532</v>
      </c>
      <c r="AV174" s="28">
        <f t="shared" si="96"/>
        <v>0</v>
      </c>
      <c r="AW174" s="28">
        <f t="shared" si="96"/>
        <v>0</v>
      </c>
      <c r="AX174" s="28">
        <f t="shared" si="96"/>
        <v>-2533820</v>
      </c>
      <c r="AY174" s="28">
        <f t="shared" si="96"/>
        <v>0</v>
      </c>
      <c r="AZ174" s="28">
        <f t="shared" si="96"/>
        <v>0</v>
      </c>
      <c r="BA174" s="28">
        <f t="shared" si="96"/>
        <v>-1248</v>
      </c>
      <c r="BB174" s="28">
        <f t="shared" si="93"/>
        <v>8695622</v>
      </c>
      <c r="BC174" s="28">
        <f t="shared" si="86"/>
        <v>15942099</v>
      </c>
      <c r="BD174" s="28">
        <f t="shared" si="87"/>
        <v>2845000</v>
      </c>
      <c r="BE174" s="28">
        <f t="shared" ref="BE174" si="97">BE173</f>
        <v>0</v>
      </c>
      <c r="BF174" s="28">
        <f t="shared" si="82"/>
        <v>2845000</v>
      </c>
    </row>
    <row r="175" spans="1:58" ht="15.75" customHeight="1" outlineLevel="1" thickTop="1">
      <c r="A175" s="10">
        <v>173</v>
      </c>
      <c r="B175" s="196" t="s">
        <v>184</v>
      </c>
      <c r="C175" s="37" t="s">
        <v>185</v>
      </c>
      <c r="D175" s="47">
        <v>408.1</v>
      </c>
      <c r="E175" s="16">
        <v>63933068</v>
      </c>
      <c r="F175" s="16">
        <v>0</v>
      </c>
      <c r="G175" s="16">
        <v>0</v>
      </c>
      <c r="H175" s="16">
        <v>0</v>
      </c>
      <c r="I175" s="16">
        <v>0</v>
      </c>
      <c r="J175" s="16">
        <v>-18805062</v>
      </c>
      <c r="K175" s="16">
        <v>1000939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33733</v>
      </c>
      <c r="R175" s="16">
        <v>0</v>
      </c>
      <c r="S175" s="16">
        <v>-148064.37584501164</v>
      </c>
      <c r="T175" s="16">
        <v>-838810.74455626635</v>
      </c>
      <c r="U175" s="16">
        <v>0</v>
      </c>
      <c r="V175" s="16">
        <v>0</v>
      </c>
      <c r="W175" s="16">
        <v>0</v>
      </c>
      <c r="X175" s="16">
        <v>67160.430919553313</v>
      </c>
      <c r="Y175" s="16">
        <v>0</v>
      </c>
      <c r="Z175" s="16">
        <v>0</v>
      </c>
      <c r="AA175" s="16">
        <v>0</v>
      </c>
      <c r="AB175" s="16">
        <v>0</v>
      </c>
      <c r="AC175" s="16">
        <f t="shared" si="79"/>
        <v>-18690104.689481724</v>
      </c>
      <c r="AD175" s="16">
        <v>0</v>
      </c>
      <c r="AE175" s="16">
        <v>0</v>
      </c>
      <c r="AF175" s="16">
        <v>1028437.6667910214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0</v>
      </c>
      <c r="AM175" s="16">
        <v>0</v>
      </c>
      <c r="AN175" s="16">
        <v>1708119</v>
      </c>
      <c r="AO175" s="16">
        <v>0</v>
      </c>
      <c r="AP175" s="16">
        <v>0</v>
      </c>
      <c r="AQ175" s="16">
        <v>0</v>
      </c>
      <c r="AR175" s="16">
        <v>0</v>
      </c>
      <c r="AS175" s="16">
        <v>0</v>
      </c>
      <c r="AT175" s="16">
        <v>0</v>
      </c>
      <c r="AU175" s="16">
        <v>0</v>
      </c>
      <c r="AV175" s="16">
        <v>0</v>
      </c>
      <c r="AW175" s="16">
        <v>0</v>
      </c>
      <c r="AX175" s="16">
        <v>0</v>
      </c>
      <c r="AY175" s="16">
        <v>0</v>
      </c>
      <c r="AZ175" s="16">
        <v>0</v>
      </c>
      <c r="BA175" s="16">
        <v>-519.97730930149555</v>
      </c>
      <c r="BB175" s="16">
        <f t="shared" si="93"/>
        <v>2736036.6894817199</v>
      </c>
      <c r="BC175" s="16">
        <f t="shared" si="86"/>
        <v>-15954068.000000004</v>
      </c>
      <c r="BD175" s="16">
        <f t="shared" si="87"/>
        <v>47979000</v>
      </c>
      <c r="BE175" s="16">
        <v>1706000</v>
      </c>
      <c r="BF175" s="16">
        <f t="shared" si="82"/>
        <v>49685000</v>
      </c>
    </row>
    <row r="176" spans="1:58" ht="15.75" customHeight="1" outlineLevel="1">
      <c r="A176" s="10">
        <v>174</v>
      </c>
      <c r="B176" s="197"/>
      <c r="C176" s="39" t="s">
        <v>186</v>
      </c>
      <c r="D176" s="48">
        <v>409.1</v>
      </c>
      <c r="E176" s="16">
        <v>4962740</v>
      </c>
      <c r="F176" s="16">
        <v>-247.051896</v>
      </c>
      <c r="G176" s="16">
        <v>-11996.246808</v>
      </c>
      <c r="H176" s="16">
        <v>19542.863759999997</v>
      </c>
      <c r="I176" s="16">
        <v>251479.61632771473</v>
      </c>
      <c r="J176" s="16">
        <v>-16760.73</v>
      </c>
      <c r="K176" s="16">
        <v>-210197.19</v>
      </c>
      <c r="L176" s="16">
        <v>-301748.15999999997</v>
      </c>
      <c r="M176" s="16">
        <v>78077.58</v>
      </c>
      <c r="N176" s="16">
        <v>-10732.68</v>
      </c>
      <c r="O176" s="16">
        <v>1178</v>
      </c>
      <c r="P176" s="16">
        <v>10896.689999999999</v>
      </c>
      <c r="Q176" s="16">
        <v>-7083.9299999999994</v>
      </c>
      <c r="R176" s="16">
        <v>12215.07</v>
      </c>
      <c r="S176" s="16">
        <v>-164639.88084581879</v>
      </c>
      <c r="T176" s="16">
        <v>-293440.3406468411</v>
      </c>
      <c r="U176" s="16">
        <v>257030.75999999998</v>
      </c>
      <c r="V176" s="16">
        <v>-158113.19999999998</v>
      </c>
      <c r="W176" s="16">
        <v>933733.79892744159</v>
      </c>
      <c r="X176" s="16">
        <v>348161.21717915061</v>
      </c>
      <c r="Y176" s="16">
        <v>1050.21</v>
      </c>
      <c r="Z176" s="16">
        <v>194523.41999999998</v>
      </c>
      <c r="AA176" s="16">
        <v>-1231650</v>
      </c>
      <c r="AB176" s="16">
        <v>-499186.92843157932</v>
      </c>
      <c r="AC176" s="16">
        <f t="shared" si="79"/>
        <v>-797907.11243393226</v>
      </c>
      <c r="AD176" s="16">
        <v>3062430</v>
      </c>
      <c r="AE176" s="16">
        <v>232050</v>
      </c>
      <c r="AF176" s="16">
        <v>3120930.2307599117</v>
      </c>
      <c r="AG176" s="16">
        <v>511632.89352000004</v>
      </c>
      <c r="AH176" s="16">
        <v>0</v>
      </c>
      <c r="AI176" s="16">
        <v>-686151.99679949123</v>
      </c>
      <c r="AJ176" s="16">
        <v>66681.3</v>
      </c>
      <c r="AK176" s="16">
        <v>-235187.18999999989</v>
      </c>
      <c r="AL176" s="16">
        <v>-743211.84</v>
      </c>
      <c r="AM176" s="16">
        <v>-422678.97</v>
      </c>
      <c r="AN176" s="16">
        <v>-358704.99</v>
      </c>
      <c r="AO176" s="16">
        <v>-279743.31</v>
      </c>
      <c r="AP176" s="16">
        <v>-434497.728</v>
      </c>
      <c r="AQ176" s="16">
        <v>-216938.06399999998</v>
      </c>
      <c r="AR176" s="16">
        <v>-538889.90399999998</v>
      </c>
      <c r="AS176" s="16">
        <v>-334421.47199999995</v>
      </c>
      <c r="AT176" s="16">
        <v>-469344.28799999994</v>
      </c>
      <c r="AU176" s="16">
        <v>-2509133.3296814738</v>
      </c>
      <c r="AV176" s="16">
        <v>-979382.2520160001</v>
      </c>
      <c r="AW176" s="16">
        <v>-635782.09296000004</v>
      </c>
      <c r="AX176" s="16">
        <v>-27738.704417197092</v>
      </c>
      <c r="AY176" s="16">
        <v>3420.69</v>
      </c>
      <c r="AZ176" s="16">
        <v>159061.42879199999</v>
      </c>
      <c r="BA176" s="16">
        <v>-233.29876381764188</v>
      </c>
      <c r="BB176" s="16">
        <f t="shared" si="93"/>
        <v>-1715832.8875660675</v>
      </c>
      <c r="BC176" s="16">
        <f t="shared" si="86"/>
        <v>-2513740</v>
      </c>
      <c r="BD176" s="16">
        <f t="shared" si="87"/>
        <v>2449000</v>
      </c>
      <c r="BE176" s="16">
        <v>8871000</v>
      </c>
      <c r="BF176" s="16">
        <f t="shared" si="82"/>
        <v>11320000</v>
      </c>
    </row>
    <row r="177" spans="1:58" ht="15.75" customHeight="1" outlineLevel="1">
      <c r="A177" s="10">
        <v>175</v>
      </c>
      <c r="B177" s="197"/>
      <c r="C177" s="39" t="s">
        <v>187</v>
      </c>
      <c r="D177" s="48">
        <v>409.1</v>
      </c>
      <c r="E177" s="16">
        <v>-21977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f t="shared" si="79"/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  <c r="AV177" s="16">
        <v>0</v>
      </c>
      <c r="AW177" s="16">
        <v>0</v>
      </c>
      <c r="AX177" s="16">
        <v>0</v>
      </c>
      <c r="AY177" s="16">
        <v>0</v>
      </c>
      <c r="AZ177" s="16">
        <v>0</v>
      </c>
      <c r="BA177" s="16">
        <v>-23</v>
      </c>
      <c r="BB177" s="16">
        <f t="shared" si="93"/>
        <v>-23</v>
      </c>
      <c r="BC177" s="16">
        <f t="shared" si="86"/>
        <v>-23</v>
      </c>
      <c r="BD177" s="16">
        <f t="shared" si="87"/>
        <v>-22000</v>
      </c>
      <c r="BE177" s="16"/>
      <c r="BF177" s="16">
        <f t="shared" si="82"/>
        <v>-22000</v>
      </c>
    </row>
    <row r="178" spans="1:58" ht="15.75" customHeight="1" outlineLevel="1">
      <c r="A178" s="10">
        <v>176</v>
      </c>
      <c r="B178" s="197"/>
      <c r="C178" s="39" t="s">
        <v>188</v>
      </c>
      <c r="D178" s="48">
        <v>410.1</v>
      </c>
      <c r="E178" s="16">
        <v>7830166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-3808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-63000</v>
      </c>
      <c r="Y178" s="16">
        <v>0</v>
      </c>
      <c r="Z178" s="16">
        <v>0</v>
      </c>
      <c r="AA178" s="16">
        <v>0</v>
      </c>
      <c r="AB178" s="16">
        <v>0</v>
      </c>
      <c r="AC178" s="16">
        <f t="shared" si="79"/>
        <v>-66808</v>
      </c>
      <c r="AD178" s="16">
        <v>0</v>
      </c>
      <c r="AE178" s="16">
        <v>0</v>
      </c>
      <c r="AF178" s="16">
        <v>0</v>
      </c>
      <c r="AG178" s="16">
        <v>0</v>
      </c>
      <c r="AH178" s="16">
        <v>-500000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-1</v>
      </c>
      <c r="AR178" s="16">
        <v>-2</v>
      </c>
      <c r="AS178" s="16">
        <v>-3</v>
      </c>
      <c r="AT178" s="16">
        <v>-4</v>
      </c>
      <c r="AU178" s="16">
        <v>-5</v>
      </c>
      <c r="AV178" s="16">
        <v>-6</v>
      </c>
      <c r="AW178" s="16">
        <v>-7</v>
      </c>
      <c r="AX178" s="16">
        <v>-596008</v>
      </c>
      <c r="AY178" s="16">
        <v>-9</v>
      </c>
      <c r="AZ178" s="16">
        <v>-10</v>
      </c>
      <c r="BA178" s="16">
        <v>-368</v>
      </c>
      <c r="BB178" s="16">
        <f t="shared" si="93"/>
        <v>-1096423</v>
      </c>
      <c r="BC178" s="16">
        <f t="shared" si="86"/>
        <v>-1163231</v>
      </c>
      <c r="BD178" s="16">
        <f t="shared" si="87"/>
        <v>6666935</v>
      </c>
      <c r="BE178" s="16"/>
      <c r="BF178" s="16">
        <f t="shared" si="82"/>
        <v>6666935</v>
      </c>
    </row>
    <row r="179" spans="1:58" ht="15.75" customHeight="1" outlineLevel="1">
      <c r="A179" s="10">
        <v>177</v>
      </c>
      <c r="B179" s="197"/>
      <c r="C179" s="39" t="s">
        <v>189</v>
      </c>
      <c r="D179" s="48">
        <v>411.1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f t="shared" si="79"/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6">
        <v>0</v>
      </c>
      <c r="AP179" s="16">
        <v>0</v>
      </c>
      <c r="AQ179" s="16">
        <v>1</v>
      </c>
      <c r="AR179" s="16">
        <v>2</v>
      </c>
      <c r="AS179" s="16">
        <v>3</v>
      </c>
      <c r="AT179" s="16">
        <v>4</v>
      </c>
      <c r="AU179" s="16">
        <v>5</v>
      </c>
      <c r="AV179" s="16">
        <v>6</v>
      </c>
      <c r="AW179" s="16">
        <v>7</v>
      </c>
      <c r="AX179" s="16">
        <v>8</v>
      </c>
      <c r="AY179" s="16">
        <v>9</v>
      </c>
      <c r="AZ179" s="16">
        <v>10</v>
      </c>
      <c r="BA179" s="16">
        <v>10</v>
      </c>
      <c r="BB179" s="16">
        <f t="shared" si="93"/>
        <v>65</v>
      </c>
      <c r="BC179" s="16">
        <f t="shared" si="86"/>
        <v>65</v>
      </c>
      <c r="BD179" s="16">
        <f t="shared" si="87"/>
        <v>65</v>
      </c>
      <c r="BE179" s="16"/>
      <c r="BF179" s="16">
        <f t="shared" si="82"/>
        <v>65</v>
      </c>
    </row>
    <row r="180" spans="1:58" ht="15.75" customHeight="1">
      <c r="A180" s="10">
        <v>178</v>
      </c>
      <c r="B180" s="198"/>
      <c r="C180" s="40" t="s">
        <v>190</v>
      </c>
      <c r="D180" s="49">
        <v>411.4</v>
      </c>
      <c r="E180" s="16">
        <v>-318215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f t="shared" si="79"/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16">
        <v>0</v>
      </c>
      <c r="AU180" s="16">
        <v>0</v>
      </c>
      <c r="AV180" s="16">
        <v>0</v>
      </c>
      <c r="AW180" s="16">
        <v>0</v>
      </c>
      <c r="AX180" s="16">
        <v>0</v>
      </c>
      <c r="AY180" s="16">
        <v>0</v>
      </c>
      <c r="AZ180" s="16">
        <v>0</v>
      </c>
      <c r="BA180" s="16">
        <v>215</v>
      </c>
      <c r="BB180" s="16">
        <f t="shared" si="93"/>
        <v>215</v>
      </c>
      <c r="BC180" s="16">
        <f t="shared" si="86"/>
        <v>215</v>
      </c>
      <c r="BD180" s="16">
        <f t="shared" si="87"/>
        <v>-318000</v>
      </c>
      <c r="BE180" s="16"/>
      <c r="BF180" s="16">
        <f t="shared" si="82"/>
        <v>-318000</v>
      </c>
    </row>
    <row r="181" spans="1:58" ht="16.5" thickBot="1">
      <c r="A181" s="10">
        <v>179</v>
      </c>
      <c r="B181" s="199" t="s">
        <v>191</v>
      </c>
      <c r="C181" s="199"/>
      <c r="D181" s="200"/>
      <c r="E181" s="28">
        <f>SUM(E175:E180)</f>
        <v>76385782</v>
      </c>
      <c r="F181" s="28">
        <f>SUM(F175:F180)</f>
        <v>-247.051896</v>
      </c>
      <c r="G181" s="28">
        <f t="shared" ref="G181:BA181" si="98">SUM(G175:G180)</f>
        <v>-11996.246808</v>
      </c>
      <c r="H181" s="28">
        <f t="shared" si="98"/>
        <v>19542.863759999997</v>
      </c>
      <c r="I181" s="28">
        <f t="shared" si="98"/>
        <v>251479.61632771473</v>
      </c>
      <c r="J181" s="28">
        <f t="shared" si="98"/>
        <v>-18821822.73</v>
      </c>
      <c r="K181" s="28">
        <f t="shared" si="98"/>
        <v>790741.81</v>
      </c>
      <c r="L181" s="28">
        <f t="shared" si="98"/>
        <v>-301748.15999999997</v>
      </c>
      <c r="M181" s="28">
        <f t="shared" si="98"/>
        <v>78077.58</v>
      </c>
      <c r="N181" s="28">
        <f t="shared" si="98"/>
        <v>-10732.68</v>
      </c>
      <c r="O181" s="28">
        <f t="shared" si="98"/>
        <v>-2630</v>
      </c>
      <c r="P181" s="28">
        <f t="shared" si="98"/>
        <v>10896.689999999999</v>
      </c>
      <c r="Q181" s="28">
        <f t="shared" si="98"/>
        <v>26649.07</v>
      </c>
      <c r="R181" s="28">
        <f t="shared" si="98"/>
        <v>12215.07</v>
      </c>
      <c r="S181" s="28">
        <f t="shared" si="98"/>
        <v>-312704.25669083046</v>
      </c>
      <c r="T181" s="28">
        <f t="shared" si="98"/>
        <v>-1132251.0852031074</v>
      </c>
      <c r="U181" s="28">
        <f t="shared" si="98"/>
        <v>257030.75999999998</v>
      </c>
      <c r="V181" s="28">
        <f t="shared" si="98"/>
        <v>-158113.19999999998</v>
      </c>
      <c r="W181" s="28">
        <f t="shared" si="98"/>
        <v>933733.79892744159</v>
      </c>
      <c r="X181" s="28">
        <f t="shared" si="98"/>
        <v>352321.64809870394</v>
      </c>
      <c r="Y181" s="28">
        <f t="shared" si="98"/>
        <v>1050.21</v>
      </c>
      <c r="Z181" s="28">
        <f t="shared" si="98"/>
        <v>194523.41999999998</v>
      </c>
      <c r="AA181" s="28">
        <f t="shared" si="98"/>
        <v>-1231650</v>
      </c>
      <c r="AB181" s="28">
        <f t="shared" si="98"/>
        <v>-499186.92843157932</v>
      </c>
      <c r="AC181" s="28">
        <f t="shared" si="79"/>
        <v>-19554819.801915653</v>
      </c>
      <c r="AD181" s="28">
        <f t="shared" si="98"/>
        <v>3062430</v>
      </c>
      <c r="AE181" s="28">
        <f t="shared" si="98"/>
        <v>232050</v>
      </c>
      <c r="AF181" s="28">
        <f t="shared" si="98"/>
        <v>4149367.8975509331</v>
      </c>
      <c r="AG181" s="28">
        <f t="shared" si="98"/>
        <v>511632.89352000004</v>
      </c>
      <c r="AH181" s="28">
        <f t="shared" si="98"/>
        <v>-500000</v>
      </c>
      <c r="AI181" s="28">
        <f t="shared" si="98"/>
        <v>-686151.99679949123</v>
      </c>
      <c r="AJ181" s="28">
        <f t="shared" si="98"/>
        <v>66681.3</v>
      </c>
      <c r="AK181" s="28">
        <f t="shared" si="98"/>
        <v>-235187.18999999989</v>
      </c>
      <c r="AL181" s="28">
        <f t="shared" si="98"/>
        <v>-743211.84</v>
      </c>
      <c r="AM181" s="28">
        <f t="shared" si="98"/>
        <v>-422678.97</v>
      </c>
      <c r="AN181" s="28">
        <f t="shared" si="98"/>
        <v>1349414.01</v>
      </c>
      <c r="AO181" s="28">
        <f t="shared" si="98"/>
        <v>-279743.31</v>
      </c>
      <c r="AP181" s="28">
        <f t="shared" si="98"/>
        <v>-434497.728</v>
      </c>
      <c r="AQ181" s="28">
        <f t="shared" si="98"/>
        <v>-216938.06399999998</v>
      </c>
      <c r="AR181" s="28">
        <f t="shared" si="98"/>
        <v>-538889.90399999998</v>
      </c>
      <c r="AS181" s="28">
        <f t="shared" si="98"/>
        <v>-334421.47199999995</v>
      </c>
      <c r="AT181" s="28">
        <f t="shared" si="98"/>
        <v>-469344.28799999994</v>
      </c>
      <c r="AU181" s="28">
        <f t="shared" si="98"/>
        <v>-2509133.3296814738</v>
      </c>
      <c r="AV181" s="28">
        <f t="shared" si="98"/>
        <v>-979382.2520160001</v>
      </c>
      <c r="AW181" s="28">
        <f t="shared" si="98"/>
        <v>-635782.09296000004</v>
      </c>
      <c r="AX181" s="28">
        <f t="shared" si="98"/>
        <v>-623738.70441719703</v>
      </c>
      <c r="AY181" s="28">
        <f t="shared" si="98"/>
        <v>3420.69</v>
      </c>
      <c r="AZ181" s="28">
        <f t="shared" si="98"/>
        <v>159061.42879199999</v>
      </c>
      <c r="BA181" s="28">
        <f t="shared" si="98"/>
        <v>-919.27607311913744</v>
      </c>
      <c r="BB181" s="28">
        <f t="shared" si="93"/>
        <v>-75962.198084347299</v>
      </c>
      <c r="BC181" s="28">
        <f t="shared" si="86"/>
        <v>-19630782</v>
      </c>
      <c r="BD181" s="28">
        <f t="shared" si="87"/>
        <v>56755000</v>
      </c>
      <c r="BE181" s="28">
        <f t="shared" ref="BE181" si="99">SUM(BE175:BE180)</f>
        <v>10577000</v>
      </c>
      <c r="BF181" s="28">
        <f t="shared" si="82"/>
        <v>67332000</v>
      </c>
    </row>
    <row r="182" spans="1:58" ht="15.6" customHeight="1" outlineLevel="1" thickTop="1">
      <c r="A182" s="10">
        <v>180</v>
      </c>
      <c r="B182" s="196" t="s">
        <v>192</v>
      </c>
      <c r="C182" s="17" t="s">
        <v>193</v>
      </c>
      <c r="D182" s="25">
        <v>411.6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-58167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f t="shared" si="79"/>
        <v>-58167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0</v>
      </c>
      <c r="AW182" s="16">
        <v>0</v>
      </c>
      <c r="AX182" s="16">
        <v>0</v>
      </c>
      <c r="AY182" s="16">
        <v>0</v>
      </c>
      <c r="AZ182" s="16">
        <v>0</v>
      </c>
      <c r="BA182" s="16">
        <v>167</v>
      </c>
      <c r="BB182" s="16">
        <f t="shared" si="93"/>
        <v>167</v>
      </c>
      <c r="BC182" s="16">
        <f t="shared" si="86"/>
        <v>-58000</v>
      </c>
      <c r="BD182" s="16">
        <f t="shared" si="87"/>
        <v>-58000</v>
      </c>
      <c r="BE182" s="16"/>
      <c r="BF182" s="16">
        <f t="shared" si="82"/>
        <v>-58000</v>
      </c>
    </row>
    <row r="183" spans="1:58" outlineLevel="1">
      <c r="A183" s="10">
        <v>181</v>
      </c>
      <c r="B183" s="197"/>
      <c r="C183" s="17" t="s">
        <v>194</v>
      </c>
      <c r="D183" s="25">
        <v>411.7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>
        <f t="shared" si="79"/>
        <v>0</v>
      </c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>
        <f t="shared" si="93"/>
        <v>0</v>
      </c>
      <c r="BC183" s="16">
        <f t="shared" si="86"/>
        <v>0</v>
      </c>
      <c r="BD183" s="16">
        <f t="shared" si="87"/>
        <v>0</v>
      </c>
      <c r="BE183" s="16"/>
      <c r="BF183" s="16">
        <f t="shared" si="82"/>
        <v>0</v>
      </c>
    </row>
    <row r="184" spans="1:58" outlineLevel="1">
      <c r="A184" s="10">
        <v>182</v>
      </c>
      <c r="B184" s="197"/>
      <c r="C184" s="17" t="s">
        <v>195</v>
      </c>
      <c r="D184" s="25">
        <v>411.8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>
        <f t="shared" si="79"/>
        <v>0</v>
      </c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>
        <f t="shared" si="93"/>
        <v>0</v>
      </c>
      <c r="BC184" s="16">
        <f t="shared" si="86"/>
        <v>0</v>
      </c>
      <c r="BD184" s="16">
        <f t="shared" si="87"/>
        <v>0</v>
      </c>
      <c r="BE184" s="16"/>
      <c r="BF184" s="16">
        <f t="shared" si="82"/>
        <v>0</v>
      </c>
    </row>
    <row r="185" spans="1:58" outlineLevel="1">
      <c r="A185" s="10">
        <v>183</v>
      </c>
      <c r="B185" s="197"/>
      <c r="C185" s="17" t="s">
        <v>196</v>
      </c>
      <c r="D185" s="25">
        <v>411.9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>
        <f t="shared" si="79"/>
        <v>0</v>
      </c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>
        <f t="shared" si="93"/>
        <v>0</v>
      </c>
      <c r="BC185" s="16">
        <f t="shared" si="86"/>
        <v>0</v>
      </c>
      <c r="BD185" s="16">
        <f t="shared" si="87"/>
        <v>0</v>
      </c>
      <c r="BE185" s="16"/>
      <c r="BF185" s="16">
        <f t="shared" si="82"/>
        <v>0</v>
      </c>
    </row>
    <row r="186" spans="1:58" outlineLevel="1">
      <c r="A186" s="10">
        <v>184</v>
      </c>
      <c r="B186" s="197"/>
      <c r="C186" s="17" t="s">
        <v>197</v>
      </c>
      <c r="D186" s="25">
        <v>412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>
        <f t="shared" si="79"/>
        <v>0</v>
      </c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>
        <f t="shared" si="93"/>
        <v>0</v>
      </c>
      <c r="BC186" s="16">
        <f t="shared" si="86"/>
        <v>0</v>
      </c>
      <c r="BD186" s="16">
        <f t="shared" si="87"/>
        <v>0</v>
      </c>
      <c r="BE186" s="16"/>
      <c r="BF186" s="16">
        <f t="shared" si="82"/>
        <v>0</v>
      </c>
    </row>
    <row r="187" spans="1:58" outlineLevel="1">
      <c r="A187" s="10">
        <v>185</v>
      </c>
      <c r="B187" s="197"/>
      <c r="C187" s="17" t="s">
        <v>198</v>
      </c>
      <c r="D187" s="25">
        <v>413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>
        <f t="shared" si="79"/>
        <v>0</v>
      </c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>
        <f t="shared" si="93"/>
        <v>0</v>
      </c>
      <c r="BC187" s="16">
        <f t="shared" si="86"/>
        <v>0</v>
      </c>
      <c r="BD187" s="16">
        <f t="shared" si="87"/>
        <v>0</v>
      </c>
      <c r="BE187" s="16"/>
      <c r="BF187" s="16">
        <f t="shared" si="82"/>
        <v>0</v>
      </c>
    </row>
    <row r="188" spans="1:58">
      <c r="A188" s="10">
        <v>186</v>
      </c>
      <c r="B188" s="198"/>
      <c r="C188" s="17" t="s">
        <v>199</v>
      </c>
      <c r="D188" s="25">
        <v>414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>
        <f t="shared" si="79"/>
        <v>0</v>
      </c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>
        <f t="shared" si="93"/>
        <v>0</v>
      </c>
      <c r="BC188" s="16">
        <f t="shared" si="86"/>
        <v>0</v>
      </c>
      <c r="BD188" s="16">
        <f t="shared" si="87"/>
        <v>0</v>
      </c>
      <c r="BE188" s="16"/>
      <c r="BF188" s="16">
        <f t="shared" si="82"/>
        <v>0</v>
      </c>
    </row>
    <row r="189" spans="1:58" ht="16.5" thickBot="1">
      <c r="A189" s="10">
        <v>187</v>
      </c>
      <c r="B189" s="199" t="s">
        <v>200</v>
      </c>
      <c r="C189" s="199"/>
      <c r="D189" s="200"/>
      <c r="E189" s="28">
        <f>SUM(E182:E188)</f>
        <v>0</v>
      </c>
      <c r="F189" s="28">
        <f>SUM(F182:F188)</f>
        <v>0</v>
      </c>
      <c r="G189" s="28">
        <f t="shared" ref="G189:AB189" si="100">SUM(G182:G188)</f>
        <v>0</v>
      </c>
      <c r="H189" s="28">
        <f t="shared" si="100"/>
        <v>0</v>
      </c>
      <c r="I189" s="28">
        <f t="shared" si="100"/>
        <v>0</v>
      </c>
      <c r="J189" s="28">
        <f t="shared" si="100"/>
        <v>0</v>
      </c>
      <c r="K189" s="28">
        <f t="shared" si="100"/>
        <v>0</v>
      </c>
      <c r="L189" s="28">
        <f t="shared" si="100"/>
        <v>0</v>
      </c>
      <c r="M189" s="28">
        <f t="shared" si="100"/>
        <v>0</v>
      </c>
      <c r="N189" s="28">
        <f t="shared" si="100"/>
        <v>0</v>
      </c>
      <c r="O189" s="28">
        <f t="shared" si="100"/>
        <v>0</v>
      </c>
      <c r="P189" s="28">
        <f t="shared" si="100"/>
        <v>0</v>
      </c>
      <c r="Q189" s="28">
        <f t="shared" si="100"/>
        <v>0</v>
      </c>
      <c r="R189" s="28">
        <f t="shared" si="100"/>
        <v>-58167</v>
      </c>
      <c r="S189" s="28">
        <f t="shared" si="100"/>
        <v>0</v>
      </c>
      <c r="T189" s="28">
        <f t="shared" si="100"/>
        <v>0</v>
      </c>
      <c r="U189" s="28">
        <f t="shared" si="100"/>
        <v>0</v>
      </c>
      <c r="V189" s="28">
        <f t="shared" si="100"/>
        <v>0</v>
      </c>
      <c r="W189" s="28">
        <f t="shared" si="100"/>
        <v>0</v>
      </c>
      <c r="X189" s="28">
        <f t="shared" si="100"/>
        <v>0</v>
      </c>
      <c r="Y189" s="28">
        <f t="shared" si="100"/>
        <v>0</v>
      </c>
      <c r="Z189" s="28">
        <f t="shared" si="100"/>
        <v>0</v>
      </c>
      <c r="AA189" s="28">
        <f t="shared" si="100"/>
        <v>0</v>
      </c>
      <c r="AB189" s="28">
        <f t="shared" si="100"/>
        <v>0</v>
      </c>
      <c r="AC189" s="28">
        <f t="shared" si="79"/>
        <v>-58167</v>
      </c>
      <c r="AD189" s="28">
        <f t="shared" ref="AD189:BA189" si="101">SUM(AD182:AD188)</f>
        <v>0</v>
      </c>
      <c r="AE189" s="28">
        <f t="shared" si="101"/>
        <v>0</v>
      </c>
      <c r="AF189" s="28">
        <f t="shared" si="101"/>
        <v>0</v>
      </c>
      <c r="AG189" s="28">
        <f t="shared" si="101"/>
        <v>0</v>
      </c>
      <c r="AH189" s="28">
        <f t="shared" si="101"/>
        <v>0</v>
      </c>
      <c r="AI189" s="28">
        <f t="shared" si="101"/>
        <v>0</v>
      </c>
      <c r="AJ189" s="28">
        <f t="shared" si="101"/>
        <v>0</v>
      </c>
      <c r="AK189" s="28">
        <f t="shared" si="101"/>
        <v>0</v>
      </c>
      <c r="AL189" s="28">
        <f t="shared" si="101"/>
        <v>0</v>
      </c>
      <c r="AM189" s="28">
        <f t="shared" si="101"/>
        <v>0</v>
      </c>
      <c r="AN189" s="28">
        <f t="shared" si="101"/>
        <v>0</v>
      </c>
      <c r="AO189" s="28">
        <f t="shared" si="101"/>
        <v>0</v>
      </c>
      <c r="AP189" s="28">
        <f t="shared" si="101"/>
        <v>0</v>
      </c>
      <c r="AQ189" s="28">
        <f t="shared" si="101"/>
        <v>0</v>
      </c>
      <c r="AR189" s="28">
        <f t="shared" si="101"/>
        <v>0</v>
      </c>
      <c r="AS189" s="28">
        <f t="shared" si="101"/>
        <v>0</v>
      </c>
      <c r="AT189" s="28">
        <f t="shared" si="101"/>
        <v>0</v>
      </c>
      <c r="AU189" s="28">
        <f t="shared" si="101"/>
        <v>0</v>
      </c>
      <c r="AV189" s="28">
        <f t="shared" si="101"/>
        <v>0</v>
      </c>
      <c r="AW189" s="28">
        <f t="shared" si="101"/>
        <v>0</v>
      </c>
      <c r="AX189" s="28">
        <f t="shared" si="101"/>
        <v>0</v>
      </c>
      <c r="AY189" s="28">
        <f t="shared" si="101"/>
        <v>0</v>
      </c>
      <c r="AZ189" s="28">
        <f t="shared" si="101"/>
        <v>0</v>
      </c>
      <c r="BA189" s="28">
        <f t="shared" si="101"/>
        <v>167</v>
      </c>
      <c r="BB189" s="28">
        <f t="shared" si="93"/>
        <v>167</v>
      </c>
      <c r="BC189" s="28">
        <f t="shared" si="86"/>
        <v>-58000</v>
      </c>
      <c r="BD189" s="28">
        <f t="shared" si="87"/>
        <v>-58000</v>
      </c>
      <c r="BE189" s="28">
        <f t="shared" ref="BE189" si="102">SUM(BE182:BE188)</f>
        <v>0</v>
      </c>
      <c r="BF189" s="28">
        <f t="shared" si="82"/>
        <v>-58000</v>
      </c>
    </row>
    <row r="190" spans="1:58" ht="16.5" thickTop="1">
      <c r="A190" s="10">
        <v>188</v>
      </c>
      <c r="B190" s="190" t="s">
        <v>201</v>
      </c>
      <c r="C190" s="190"/>
      <c r="D190" s="191"/>
      <c r="E190" s="50">
        <f>E76+E104+E127+E133+E138+E153+E161+E172+E174+E181+E189</f>
        <v>546435189.54999995</v>
      </c>
      <c r="F190" s="50">
        <f>F76+F104+F127+F133+F138+F153+F161+F172+F174+F181+F189</f>
        <v>-247.051896</v>
      </c>
      <c r="G190" s="50">
        <f t="shared" ref="G190:AB190" si="103">G76+G104+G127+G133+G138+G153+G161+G172+G174+G181+G189</f>
        <v>45092.753192000004</v>
      </c>
      <c r="H190" s="50">
        <f t="shared" si="103"/>
        <v>19542.863759999997</v>
      </c>
      <c r="I190" s="50">
        <f t="shared" si="103"/>
        <v>251479.61632771473</v>
      </c>
      <c r="J190" s="50">
        <f t="shared" si="103"/>
        <v>-18821822.73</v>
      </c>
      <c r="K190" s="50">
        <f t="shared" si="103"/>
        <v>790741.81</v>
      </c>
      <c r="L190" s="50">
        <f t="shared" si="103"/>
        <v>1135147.8400000001</v>
      </c>
      <c r="M190" s="50">
        <f t="shared" si="103"/>
        <v>-293720.42</v>
      </c>
      <c r="N190" s="50">
        <f t="shared" si="103"/>
        <v>40375.32</v>
      </c>
      <c r="O190" s="50">
        <f t="shared" si="103"/>
        <v>-2630</v>
      </c>
      <c r="P190" s="50">
        <f t="shared" si="103"/>
        <v>-40992.31</v>
      </c>
      <c r="Q190" s="50">
        <f t="shared" si="103"/>
        <v>26649.07</v>
      </c>
      <c r="R190" s="50">
        <f t="shared" si="103"/>
        <v>-45951.93</v>
      </c>
      <c r="S190" s="50">
        <f t="shared" si="103"/>
        <v>-333132.44824668183</v>
      </c>
      <c r="T190" s="50">
        <f t="shared" si="103"/>
        <v>-20836806.385185692</v>
      </c>
      <c r="U190" s="50">
        <f t="shared" si="103"/>
        <v>-966925.24</v>
      </c>
      <c r="V190" s="50">
        <f t="shared" si="103"/>
        <v>594806.80000000005</v>
      </c>
      <c r="W190" s="50">
        <f t="shared" si="103"/>
        <v>933733.79892744159</v>
      </c>
      <c r="X190" s="50">
        <f t="shared" si="103"/>
        <v>666925.65918319509</v>
      </c>
      <c r="Y190" s="50">
        <f t="shared" si="103"/>
        <v>-3950.79</v>
      </c>
      <c r="Z190" s="50">
        <f t="shared" si="103"/>
        <v>-731778.58000000007</v>
      </c>
      <c r="AA190" s="50">
        <f t="shared" si="103"/>
        <v>-51719650</v>
      </c>
      <c r="AB190" s="50">
        <f t="shared" si="103"/>
        <v>1355886.0715684206</v>
      </c>
      <c r="AC190" s="50">
        <f t="shared" si="79"/>
        <v>-87937226.282369599</v>
      </c>
      <c r="AD190" s="50">
        <f t="shared" ref="AD190:BA190" si="104">AD76+AD104+AD127+AD133+AD138+AD153+AD161+AD172+AD174+AD181+AD189</f>
        <v>8794430</v>
      </c>
      <c r="AE190" s="50">
        <f t="shared" si="104"/>
        <v>-214950</v>
      </c>
      <c r="AF190" s="50">
        <f t="shared" si="104"/>
        <v>4291259.7033317601</v>
      </c>
      <c r="AG190" s="50">
        <f t="shared" si="104"/>
        <v>-1905725.1064800001</v>
      </c>
      <c r="AH190" s="50">
        <f t="shared" si="104"/>
        <v>-500000</v>
      </c>
      <c r="AI190" s="50">
        <f t="shared" si="104"/>
        <v>2581238.464150467</v>
      </c>
      <c r="AJ190" s="50">
        <f t="shared" si="104"/>
        <v>-250848.7</v>
      </c>
      <c r="AK190" s="50">
        <f t="shared" si="104"/>
        <v>884751.80999999959</v>
      </c>
      <c r="AL190" s="50">
        <f t="shared" si="104"/>
        <v>2795892.16</v>
      </c>
      <c r="AM190" s="50">
        <f t="shared" si="104"/>
        <v>1590078.03</v>
      </c>
      <c r="AN190" s="50">
        <f t="shared" si="104"/>
        <v>1349414.01</v>
      </c>
      <c r="AO190" s="50">
        <f t="shared" si="104"/>
        <v>1052367.69</v>
      </c>
      <c r="AP190" s="50">
        <f t="shared" si="104"/>
        <v>1403502.2719999999</v>
      </c>
      <c r="AQ190" s="50">
        <f t="shared" si="104"/>
        <v>238061.93600000002</v>
      </c>
      <c r="AR190" s="50">
        <f t="shared" si="104"/>
        <v>749110.09600000002</v>
      </c>
      <c r="AS190" s="50">
        <f t="shared" si="104"/>
        <v>375578.52800000005</v>
      </c>
      <c r="AT190" s="50">
        <f t="shared" si="104"/>
        <v>1495655.7120000001</v>
      </c>
      <c r="AU190" s="50">
        <f t="shared" si="104"/>
        <v>7153459.373182687</v>
      </c>
      <c r="AV190" s="50">
        <f t="shared" si="104"/>
        <v>3358806.747984</v>
      </c>
      <c r="AW190" s="50">
        <f t="shared" si="104"/>
        <v>2159657.90704</v>
      </c>
      <c r="AX190" s="50">
        <f t="shared" si="104"/>
        <v>-104601.70441719703</v>
      </c>
      <c r="AY190" s="50">
        <f t="shared" si="104"/>
        <v>-12868.31</v>
      </c>
      <c r="AZ190" s="50">
        <f t="shared" si="104"/>
        <v>159061.42879199999</v>
      </c>
      <c r="BA190" s="50">
        <f t="shared" si="104"/>
        <v>-295.31521412671646</v>
      </c>
      <c r="BB190" s="50">
        <f t="shared" si="93"/>
        <v>37443036.732369594</v>
      </c>
      <c r="BC190" s="50">
        <f t="shared" si="86"/>
        <v>-50494189.550000004</v>
      </c>
      <c r="BD190" s="50">
        <f t="shared" si="87"/>
        <v>495940999.99999994</v>
      </c>
      <c r="BE190" s="50">
        <f t="shared" ref="BE190" si="105">BE76+BE104+BE127+BE133+BE138+BE153+BE161+BE172+BE174+BE181+BE189</f>
        <v>10812000</v>
      </c>
      <c r="BF190" s="50">
        <f t="shared" si="82"/>
        <v>506752999.99999994</v>
      </c>
    </row>
    <row r="191" spans="1:58" ht="16.5" thickBot="1">
      <c r="A191" s="10">
        <v>189</v>
      </c>
      <c r="B191" s="190" t="s">
        <v>202</v>
      </c>
      <c r="C191" s="190"/>
      <c r="D191" s="191"/>
      <c r="E191" s="51">
        <f>E25-E190</f>
        <v>115022789.45000005</v>
      </c>
      <c r="F191" s="28">
        <f>F25-F190</f>
        <v>247.051896</v>
      </c>
      <c r="G191" s="28">
        <f t="shared" ref="G191:AB191" si="106">G25-G190</f>
        <v>-45092.753192000004</v>
      </c>
      <c r="H191" s="28">
        <f t="shared" si="106"/>
        <v>-19542.863759999997</v>
      </c>
      <c r="I191" s="28">
        <f t="shared" si="106"/>
        <v>-251479.61632771473</v>
      </c>
      <c r="J191" s="28">
        <f t="shared" si="106"/>
        <v>-63052.269999999553</v>
      </c>
      <c r="K191" s="28">
        <f t="shared" si="106"/>
        <v>-790741.81</v>
      </c>
      <c r="L191" s="28">
        <f t="shared" si="106"/>
        <v>-1135147.8400000001</v>
      </c>
      <c r="M191" s="28">
        <f t="shared" si="106"/>
        <v>293720.42</v>
      </c>
      <c r="N191" s="28">
        <f t="shared" si="106"/>
        <v>-40375.32</v>
      </c>
      <c r="O191" s="28">
        <f t="shared" si="106"/>
        <v>2630</v>
      </c>
      <c r="P191" s="28">
        <f t="shared" si="106"/>
        <v>40992.31</v>
      </c>
      <c r="Q191" s="28">
        <f t="shared" si="106"/>
        <v>-26649.07</v>
      </c>
      <c r="R191" s="28">
        <f t="shared" si="106"/>
        <v>45951.93</v>
      </c>
      <c r="S191" s="28">
        <f t="shared" si="106"/>
        <v>-619359.55175331817</v>
      </c>
      <c r="T191" s="28">
        <f t="shared" si="106"/>
        <v>-1103894.6148143075</v>
      </c>
      <c r="U191" s="28">
        <f t="shared" si="106"/>
        <v>966925.24</v>
      </c>
      <c r="V191" s="28">
        <f t="shared" si="106"/>
        <v>-594806.80000000005</v>
      </c>
      <c r="W191" s="28">
        <f t="shared" si="106"/>
        <v>-933733.79892744159</v>
      </c>
      <c r="X191" s="28">
        <f t="shared" si="106"/>
        <v>1072749.3408168049</v>
      </c>
      <c r="Y191" s="28">
        <f t="shared" si="106"/>
        <v>3950.79</v>
      </c>
      <c r="Z191" s="28">
        <f t="shared" si="106"/>
        <v>731778.58000000007</v>
      </c>
      <c r="AA191" s="28">
        <f t="shared" si="106"/>
        <v>-4633350</v>
      </c>
      <c r="AB191" s="28">
        <f t="shared" si="106"/>
        <v>-1355886.0715684206</v>
      </c>
      <c r="AC191" s="28">
        <f t="shared" si="79"/>
        <v>-8454166.7176303975</v>
      </c>
      <c r="AD191" s="28">
        <f t="shared" ref="AD191:BA191" si="107">AD25-AD190</f>
        <v>11520570</v>
      </c>
      <c r="AE191" s="28">
        <f t="shared" si="107"/>
        <v>872950</v>
      </c>
      <c r="AF191" s="28">
        <f t="shared" si="107"/>
        <v>11740642.296668239</v>
      </c>
      <c r="AG191" s="28">
        <f t="shared" si="107"/>
        <v>1905725.1064800001</v>
      </c>
      <c r="AH191" s="28">
        <f t="shared" si="107"/>
        <v>500000</v>
      </c>
      <c r="AI191" s="28">
        <f t="shared" si="107"/>
        <v>-2581238.464150467</v>
      </c>
      <c r="AJ191" s="28">
        <f t="shared" si="107"/>
        <v>250848.7</v>
      </c>
      <c r="AK191" s="28">
        <f t="shared" si="107"/>
        <v>-884751.80999999959</v>
      </c>
      <c r="AL191" s="28">
        <f t="shared" si="107"/>
        <v>-2795892.16</v>
      </c>
      <c r="AM191" s="28">
        <f t="shared" si="107"/>
        <v>-1590078.03</v>
      </c>
      <c r="AN191" s="28">
        <f t="shared" si="107"/>
        <v>-1349414.01</v>
      </c>
      <c r="AO191" s="28">
        <f t="shared" si="107"/>
        <v>-1052367.69</v>
      </c>
      <c r="AP191" s="28">
        <f t="shared" si="107"/>
        <v>-1403502.2719999999</v>
      </c>
      <c r="AQ191" s="28">
        <f t="shared" si="107"/>
        <v>-238061.93600000002</v>
      </c>
      <c r="AR191" s="28">
        <f t="shared" si="107"/>
        <v>-749110.09600000002</v>
      </c>
      <c r="AS191" s="28">
        <f t="shared" si="107"/>
        <v>-375578.52800000005</v>
      </c>
      <c r="AT191" s="28">
        <f t="shared" si="107"/>
        <v>-1495655.7120000001</v>
      </c>
      <c r="AU191" s="28">
        <f t="shared" si="107"/>
        <v>-7153459.373182687</v>
      </c>
      <c r="AV191" s="28">
        <f t="shared" si="107"/>
        <v>-3358806.747984</v>
      </c>
      <c r="AW191" s="28">
        <f t="shared" si="107"/>
        <v>-2159657.90704</v>
      </c>
      <c r="AX191" s="28">
        <f t="shared" si="107"/>
        <v>104601.70441719703</v>
      </c>
      <c r="AY191" s="28">
        <f t="shared" si="107"/>
        <v>12868.31</v>
      </c>
      <c r="AZ191" s="28">
        <f t="shared" si="107"/>
        <v>-159061.42879199999</v>
      </c>
      <c r="BA191" s="28">
        <f t="shared" si="107"/>
        <v>807.31521412671646</v>
      </c>
      <c r="BB191" s="28">
        <f t="shared" si="93"/>
        <v>-437622.73236959509</v>
      </c>
      <c r="BC191" s="28">
        <f t="shared" si="86"/>
        <v>-8891789.4499999918</v>
      </c>
      <c r="BD191" s="28">
        <f t="shared" si="87"/>
        <v>106131000.00000006</v>
      </c>
      <c r="BE191" s="28">
        <f t="shared" ref="BE191" si="108">BE25-BE190</f>
        <v>33373000</v>
      </c>
      <c r="BF191" s="28">
        <f t="shared" si="82"/>
        <v>139504000.00000006</v>
      </c>
    </row>
    <row r="192" spans="1:58" ht="16.5" thickTop="1">
      <c r="A192" s="2">
        <v>190</v>
      </c>
      <c r="B192" s="52"/>
      <c r="C192" s="53"/>
      <c r="D192" s="54"/>
      <c r="E192" s="16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</row>
    <row r="193" spans="1:58">
      <c r="A193" s="2">
        <v>192</v>
      </c>
      <c r="B193" s="52"/>
      <c r="C193" s="53"/>
      <c r="D193" s="54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</row>
    <row r="194" spans="1:58" outlineLevel="1">
      <c r="A194" s="10">
        <v>193</v>
      </c>
      <c r="B194" s="203" t="s">
        <v>203</v>
      </c>
      <c r="C194" s="37" t="s">
        <v>204</v>
      </c>
      <c r="D194" s="38">
        <v>301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>
        <f t="shared" si="79"/>
        <v>0</v>
      </c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>
        <f t="shared" ref="BB194:BB225" si="109">SUM(AD194:BA194)</f>
        <v>0</v>
      </c>
      <c r="BC194" s="16">
        <f t="shared" ref="BC194:BC257" si="110">AC194+BB194</f>
        <v>0</v>
      </c>
      <c r="BD194" s="16">
        <f t="shared" ref="BD194:BD257" si="111">E194+BC194</f>
        <v>0</v>
      </c>
      <c r="BE194" s="16"/>
      <c r="BF194" s="16">
        <f t="shared" si="82"/>
        <v>0</v>
      </c>
    </row>
    <row r="195" spans="1:58" outlineLevel="1">
      <c r="A195" s="10">
        <v>194</v>
      </c>
      <c r="B195" s="204"/>
      <c r="C195" s="39" t="s">
        <v>205</v>
      </c>
      <c r="D195" s="33">
        <v>302</v>
      </c>
      <c r="E195" s="16">
        <v>29505024.449999999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-266481.82999999821</v>
      </c>
      <c r="AC195" s="16">
        <f t="shared" si="79"/>
        <v>-266481.82999999821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457.37999999895692</v>
      </c>
      <c r="BB195" s="16">
        <f t="shared" si="109"/>
        <v>457.37999999895692</v>
      </c>
      <c r="BC195" s="16">
        <f t="shared" si="110"/>
        <v>-266024.44999999925</v>
      </c>
      <c r="BD195" s="16">
        <f t="shared" si="111"/>
        <v>29239000</v>
      </c>
      <c r="BE195" s="16"/>
      <c r="BF195" s="16">
        <f t="shared" si="82"/>
        <v>29239000</v>
      </c>
    </row>
    <row r="196" spans="1:58" outlineLevel="1">
      <c r="A196" s="10">
        <v>195</v>
      </c>
      <c r="B196" s="204"/>
      <c r="C196" s="40" t="s">
        <v>206</v>
      </c>
      <c r="D196" s="41">
        <v>303</v>
      </c>
      <c r="E196" s="16">
        <v>154146585.52000001</v>
      </c>
      <c r="F196" s="16">
        <v>0</v>
      </c>
      <c r="G196" s="16">
        <v>0</v>
      </c>
      <c r="H196" s="16">
        <v>0</v>
      </c>
      <c r="I196" s="16">
        <v>-30224768.6125567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2710828.7666144054</v>
      </c>
      <c r="AC196" s="16">
        <f t="shared" si="79"/>
        <v>-27513939.845942296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3707000</v>
      </c>
      <c r="AQ196" s="16">
        <v>890000</v>
      </c>
      <c r="AR196" s="16">
        <v>667000</v>
      </c>
      <c r="AS196" s="16">
        <v>0</v>
      </c>
      <c r="AT196" s="16">
        <v>7006000</v>
      </c>
      <c r="AU196" s="16">
        <v>29775466</v>
      </c>
      <c r="AV196" s="16">
        <v>0</v>
      </c>
      <c r="AW196" s="16">
        <v>6595080</v>
      </c>
      <c r="AX196" s="16">
        <v>0</v>
      </c>
      <c r="AY196" s="16">
        <v>0</v>
      </c>
      <c r="AZ196" s="16">
        <v>0</v>
      </c>
      <c r="BA196" s="16">
        <v>-191.67405772209167</v>
      </c>
      <c r="BB196" s="16">
        <f t="shared" si="109"/>
        <v>48640354.325942278</v>
      </c>
      <c r="BC196" s="16">
        <f t="shared" si="110"/>
        <v>21126414.479999982</v>
      </c>
      <c r="BD196" s="16">
        <f t="shared" si="111"/>
        <v>175273000</v>
      </c>
      <c r="BE196" s="16"/>
      <c r="BF196" s="16">
        <f t="shared" si="82"/>
        <v>175273000</v>
      </c>
    </row>
    <row r="197" spans="1:58">
      <c r="A197" s="10">
        <v>196</v>
      </c>
      <c r="B197" s="197"/>
      <c r="C197" s="210" t="s">
        <v>207</v>
      </c>
      <c r="D197" s="211"/>
      <c r="E197" s="21">
        <f>SUM(E194:E196)</f>
        <v>183651609.97</v>
      </c>
      <c r="F197" s="22">
        <f>SUM(F194:F196)</f>
        <v>0</v>
      </c>
      <c r="G197" s="22">
        <f t="shared" ref="G197:BA197" si="112">SUM(G194:G196)</f>
        <v>0</v>
      </c>
      <c r="H197" s="22">
        <f t="shared" si="112"/>
        <v>0</v>
      </c>
      <c r="I197" s="22">
        <f t="shared" si="112"/>
        <v>-30224768.6125567</v>
      </c>
      <c r="J197" s="22">
        <f t="shared" si="112"/>
        <v>0</v>
      </c>
      <c r="K197" s="22">
        <f t="shared" si="112"/>
        <v>0</v>
      </c>
      <c r="L197" s="22">
        <f t="shared" si="112"/>
        <v>0</v>
      </c>
      <c r="M197" s="22">
        <f t="shared" si="112"/>
        <v>0</v>
      </c>
      <c r="N197" s="22">
        <f t="shared" si="112"/>
        <v>0</v>
      </c>
      <c r="O197" s="22">
        <f t="shared" si="112"/>
        <v>0</v>
      </c>
      <c r="P197" s="22">
        <f t="shared" si="112"/>
        <v>0</v>
      </c>
      <c r="Q197" s="22">
        <f t="shared" si="112"/>
        <v>0</v>
      </c>
      <c r="R197" s="22">
        <f t="shared" si="112"/>
        <v>0</v>
      </c>
      <c r="S197" s="22">
        <f t="shared" si="112"/>
        <v>0</v>
      </c>
      <c r="T197" s="22">
        <f t="shared" si="112"/>
        <v>0</v>
      </c>
      <c r="U197" s="22">
        <f t="shared" si="112"/>
        <v>0</v>
      </c>
      <c r="V197" s="22">
        <f t="shared" si="112"/>
        <v>0</v>
      </c>
      <c r="W197" s="22">
        <f t="shared" si="112"/>
        <v>0</v>
      </c>
      <c r="X197" s="22">
        <f t="shared" si="112"/>
        <v>0</v>
      </c>
      <c r="Y197" s="22">
        <f t="shared" si="112"/>
        <v>0</v>
      </c>
      <c r="Z197" s="22">
        <f t="shared" si="112"/>
        <v>0</v>
      </c>
      <c r="AA197" s="22">
        <f t="shared" si="112"/>
        <v>0</v>
      </c>
      <c r="AB197" s="22">
        <f t="shared" si="112"/>
        <v>2444346.9366144072</v>
      </c>
      <c r="AC197" s="22">
        <f t="shared" ref="AC197:AC260" si="113">SUM(F197:AB197)</f>
        <v>-27780421.675942294</v>
      </c>
      <c r="AD197" s="22">
        <f t="shared" si="112"/>
        <v>0</v>
      </c>
      <c r="AE197" s="22">
        <f t="shared" si="112"/>
        <v>0</v>
      </c>
      <c r="AF197" s="22">
        <f t="shared" si="112"/>
        <v>0</v>
      </c>
      <c r="AG197" s="22">
        <f t="shared" si="112"/>
        <v>0</v>
      </c>
      <c r="AH197" s="22">
        <f t="shared" si="112"/>
        <v>0</v>
      </c>
      <c r="AI197" s="22">
        <f t="shared" si="112"/>
        <v>0</v>
      </c>
      <c r="AJ197" s="22">
        <f t="shared" si="112"/>
        <v>0</v>
      </c>
      <c r="AK197" s="22">
        <f t="shared" si="112"/>
        <v>0</v>
      </c>
      <c r="AL197" s="22">
        <f t="shared" si="112"/>
        <v>0</v>
      </c>
      <c r="AM197" s="22">
        <f t="shared" si="112"/>
        <v>0</v>
      </c>
      <c r="AN197" s="22">
        <f t="shared" si="112"/>
        <v>0</v>
      </c>
      <c r="AO197" s="22">
        <f t="shared" si="112"/>
        <v>0</v>
      </c>
      <c r="AP197" s="22">
        <f t="shared" si="112"/>
        <v>3707000</v>
      </c>
      <c r="AQ197" s="22">
        <f t="shared" si="112"/>
        <v>890000</v>
      </c>
      <c r="AR197" s="22">
        <f t="shared" si="112"/>
        <v>667000</v>
      </c>
      <c r="AS197" s="22">
        <f t="shared" si="112"/>
        <v>0</v>
      </c>
      <c r="AT197" s="22">
        <f t="shared" si="112"/>
        <v>7006000</v>
      </c>
      <c r="AU197" s="22">
        <f t="shared" si="112"/>
        <v>29775466</v>
      </c>
      <c r="AV197" s="22">
        <f t="shared" si="112"/>
        <v>0</v>
      </c>
      <c r="AW197" s="22">
        <f t="shared" si="112"/>
        <v>6595080</v>
      </c>
      <c r="AX197" s="22">
        <f t="shared" si="112"/>
        <v>0</v>
      </c>
      <c r="AY197" s="22">
        <f t="shared" si="112"/>
        <v>0</v>
      </c>
      <c r="AZ197" s="22">
        <f t="shared" si="112"/>
        <v>0</v>
      </c>
      <c r="BA197" s="22">
        <f t="shared" si="112"/>
        <v>265.70594227686524</v>
      </c>
      <c r="BB197" s="22">
        <f t="shared" si="109"/>
        <v>48640811.705942273</v>
      </c>
      <c r="BC197" s="22">
        <f t="shared" si="110"/>
        <v>20860390.029999979</v>
      </c>
      <c r="BD197" s="22">
        <f t="shared" si="111"/>
        <v>204511999.99999997</v>
      </c>
      <c r="BE197" s="22">
        <f t="shared" ref="BE197" si="114">SUM(BE194:BE196)</f>
        <v>0</v>
      </c>
      <c r="BF197" s="22">
        <f t="shared" ref="BF197:BF260" si="115">BD197+BE197</f>
        <v>204511999.99999997</v>
      </c>
    </row>
    <row r="198" spans="1:58" ht="15.75" customHeight="1" outlineLevel="1">
      <c r="A198" s="10">
        <v>197</v>
      </c>
      <c r="B198" s="204"/>
      <c r="C198" s="37" t="s">
        <v>208</v>
      </c>
      <c r="D198" s="38">
        <v>310</v>
      </c>
      <c r="E198" s="16">
        <v>2348908.8199999998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f t="shared" si="113"/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v>91.180000000167638</v>
      </c>
      <c r="BB198" s="16">
        <f t="shared" si="109"/>
        <v>91.180000000167638</v>
      </c>
      <c r="BC198" s="16">
        <f t="shared" si="110"/>
        <v>91.180000000167638</v>
      </c>
      <c r="BD198" s="16">
        <f t="shared" si="111"/>
        <v>2349000</v>
      </c>
      <c r="BE198" s="16"/>
      <c r="BF198" s="16">
        <f t="shared" si="115"/>
        <v>2349000</v>
      </c>
    </row>
    <row r="199" spans="1:58" ht="15.75" customHeight="1" outlineLevel="1">
      <c r="A199" s="10">
        <v>198</v>
      </c>
      <c r="B199" s="204"/>
      <c r="C199" s="39" t="s">
        <v>209</v>
      </c>
      <c r="D199" s="33">
        <v>311</v>
      </c>
      <c r="E199" s="16">
        <v>91434009.609999999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-72824.219999998808</v>
      </c>
      <c r="AC199" s="16">
        <f t="shared" si="113"/>
        <v>-72824.219999998808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0</v>
      </c>
      <c r="BA199" s="16">
        <v>-185.39000000059605</v>
      </c>
      <c r="BB199" s="16">
        <f t="shared" si="109"/>
        <v>-185.39000000059605</v>
      </c>
      <c r="BC199" s="16">
        <f t="shared" si="110"/>
        <v>-73009.609999999404</v>
      </c>
      <c r="BD199" s="16">
        <f t="shared" si="111"/>
        <v>91361000</v>
      </c>
      <c r="BE199" s="16"/>
      <c r="BF199" s="16">
        <f t="shared" si="115"/>
        <v>91361000</v>
      </c>
    </row>
    <row r="200" spans="1:58" ht="15.75" customHeight="1" outlineLevel="1">
      <c r="A200" s="10">
        <v>199</v>
      </c>
      <c r="B200" s="204"/>
      <c r="C200" s="39" t="s">
        <v>210</v>
      </c>
      <c r="D200" s="33">
        <v>312</v>
      </c>
      <c r="E200" s="16">
        <v>125127119.08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926002.01000000536</v>
      </c>
      <c r="AC200" s="16">
        <f t="shared" si="113"/>
        <v>926002.01000000536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0</v>
      </c>
      <c r="BA200" s="16">
        <v>-121.09000000357628</v>
      </c>
      <c r="BB200" s="16">
        <f t="shared" si="109"/>
        <v>-121.09000000357628</v>
      </c>
      <c r="BC200" s="16">
        <f t="shared" si="110"/>
        <v>925880.92000000179</v>
      </c>
      <c r="BD200" s="16">
        <f t="shared" si="111"/>
        <v>126053000</v>
      </c>
      <c r="BE200" s="16"/>
      <c r="BF200" s="16">
        <f t="shared" si="115"/>
        <v>126053000</v>
      </c>
    </row>
    <row r="201" spans="1:58" ht="15.75" customHeight="1" outlineLevel="1">
      <c r="A201" s="10">
        <v>200</v>
      </c>
      <c r="B201" s="204"/>
      <c r="C201" s="39" t="s">
        <v>211</v>
      </c>
      <c r="D201" s="33">
        <v>313</v>
      </c>
      <c r="E201" s="16">
        <v>4754.6899999999996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493.51000000000022</v>
      </c>
      <c r="AC201" s="16">
        <f t="shared" si="113"/>
        <v>493.51000000000022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v>-248.19999999999982</v>
      </c>
      <c r="BB201" s="16">
        <f t="shared" si="109"/>
        <v>-248.19999999999982</v>
      </c>
      <c r="BC201" s="16">
        <f t="shared" si="110"/>
        <v>245.3100000000004</v>
      </c>
      <c r="BD201" s="16">
        <f t="shared" si="111"/>
        <v>5000</v>
      </c>
      <c r="BE201" s="16"/>
      <c r="BF201" s="16">
        <f t="shared" si="115"/>
        <v>5000</v>
      </c>
    </row>
    <row r="202" spans="1:58" ht="15.75" customHeight="1" outlineLevel="1">
      <c r="A202" s="10">
        <v>201</v>
      </c>
      <c r="B202" s="204"/>
      <c r="C202" s="39" t="s">
        <v>212</v>
      </c>
      <c r="D202" s="33">
        <v>314</v>
      </c>
      <c r="E202" s="16">
        <v>37264692.920000002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189242.28999999911</v>
      </c>
      <c r="AC202" s="16">
        <f t="shared" si="113"/>
        <v>189242.28999999911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64.78999999910593</v>
      </c>
      <c r="BB202" s="16">
        <f t="shared" si="109"/>
        <v>64.78999999910593</v>
      </c>
      <c r="BC202" s="16">
        <f t="shared" si="110"/>
        <v>189307.07999999821</v>
      </c>
      <c r="BD202" s="16">
        <f t="shared" si="111"/>
        <v>37454000</v>
      </c>
      <c r="BE202" s="16"/>
      <c r="BF202" s="16">
        <f t="shared" si="115"/>
        <v>37454000</v>
      </c>
    </row>
    <row r="203" spans="1:58" ht="15.75" customHeight="1" outlineLevel="1">
      <c r="A203" s="10">
        <v>202</v>
      </c>
      <c r="B203" s="204"/>
      <c r="C203" s="39" t="s">
        <v>213</v>
      </c>
      <c r="D203" s="33">
        <v>315</v>
      </c>
      <c r="E203" s="16">
        <v>19290851.890000001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63753.5</v>
      </c>
      <c r="AC203" s="16">
        <f t="shared" si="113"/>
        <v>63753.5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394.60999999940395</v>
      </c>
      <c r="BB203" s="16">
        <f t="shared" si="109"/>
        <v>394.60999999940395</v>
      </c>
      <c r="BC203" s="16">
        <f t="shared" si="110"/>
        <v>64148.109999999404</v>
      </c>
      <c r="BD203" s="16">
        <f t="shared" si="111"/>
        <v>19355000</v>
      </c>
      <c r="BE203" s="16"/>
      <c r="BF203" s="16">
        <f t="shared" si="115"/>
        <v>19355000</v>
      </c>
    </row>
    <row r="204" spans="1:58" ht="15.75" customHeight="1" outlineLevel="1">
      <c r="A204" s="10">
        <v>203</v>
      </c>
      <c r="B204" s="204"/>
      <c r="C204" s="39" t="s">
        <v>214</v>
      </c>
      <c r="D204" s="33">
        <v>316</v>
      </c>
      <c r="E204" s="16">
        <v>11074998.6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-203510.46999999881</v>
      </c>
      <c r="AC204" s="16">
        <f t="shared" si="113"/>
        <v>-203510.46999999881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-2083000</v>
      </c>
      <c r="AR204" s="16">
        <v>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12359965.289999999</v>
      </c>
      <c r="AY204" s="16">
        <v>0</v>
      </c>
      <c r="AZ204" s="16">
        <v>0</v>
      </c>
      <c r="BA204" s="16">
        <v>546.57999999821186</v>
      </c>
      <c r="BB204" s="16">
        <f t="shared" si="109"/>
        <v>10277511.869999997</v>
      </c>
      <c r="BC204" s="16">
        <f t="shared" si="110"/>
        <v>10074001.399999999</v>
      </c>
      <c r="BD204" s="16">
        <f t="shared" si="111"/>
        <v>21149000</v>
      </c>
      <c r="BE204" s="16"/>
      <c r="BF204" s="16">
        <f t="shared" si="115"/>
        <v>21149000</v>
      </c>
    </row>
    <row r="205" spans="1:58" ht="15.75" customHeight="1" outlineLevel="1">
      <c r="A205" s="10">
        <v>204</v>
      </c>
      <c r="B205" s="204"/>
      <c r="C205" s="40" t="s">
        <v>215</v>
      </c>
      <c r="D205" s="41">
        <v>317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f t="shared" si="113"/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0</v>
      </c>
      <c r="AZ205" s="16">
        <v>0</v>
      </c>
      <c r="BA205" s="16">
        <v>0</v>
      </c>
      <c r="BB205" s="16">
        <f t="shared" si="109"/>
        <v>0</v>
      </c>
      <c r="BC205" s="16">
        <f t="shared" si="110"/>
        <v>0</v>
      </c>
      <c r="BD205" s="16">
        <f t="shared" si="111"/>
        <v>0</v>
      </c>
      <c r="BE205" s="16"/>
      <c r="BF205" s="16">
        <f t="shared" si="115"/>
        <v>0</v>
      </c>
    </row>
    <row r="206" spans="1:58">
      <c r="A206" s="10">
        <v>205</v>
      </c>
      <c r="B206" s="197"/>
      <c r="C206" s="210" t="s">
        <v>216</v>
      </c>
      <c r="D206" s="211"/>
      <c r="E206" s="21">
        <f>SUM(E198:E205)</f>
        <v>286545335.61000001</v>
      </c>
      <c r="F206" s="22">
        <f>SUM(F198:F205)</f>
        <v>0</v>
      </c>
      <c r="G206" s="22">
        <f t="shared" ref="G206:BA206" si="116">SUM(G198:G205)</f>
        <v>0</v>
      </c>
      <c r="H206" s="22">
        <f t="shared" si="116"/>
        <v>0</v>
      </c>
      <c r="I206" s="22">
        <f t="shared" si="116"/>
        <v>0</v>
      </c>
      <c r="J206" s="22">
        <f t="shared" si="116"/>
        <v>0</v>
      </c>
      <c r="K206" s="22">
        <f t="shared" si="116"/>
        <v>0</v>
      </c>
      <c r="L206" s="22">
        <f t="shared" si="116"/>
        <v>0</v>
      </c>
      <c r="M206" s="22">
        <f t="shared" si="116"/>
        <v>0</v>
      </c>
      <c r="N206" s="22">
        <f t="shared" si="116"/>
        <v>0</v>
      </c>
      <c r="O206" s="22">
        <f t="shared" si="116"/>
        <v>0</v>
      </c>
      <c r="P206" s="22">
        <f t="shared" si="116"/>
        <v>0</v>
      </c>
      <c r="Q206" s="22">
        <f t="shared" si="116"/>
        <v>0</v>
      </c>
      <c r="R206" s="22">
        <f t="shared" si="116"/>
        <v>0</v>
      </c>
      <c r="S206" s="22">
        <f t="shared" si="116"/>
        <v>0</v>
      </c>
      <c r="T206" s="22">
        <f t="shared" si="116"/>
        <v>0</v>
      </c>
      <c r="U206" s="22">
        <f t="shared" si="116"/>
        <v>0</v>
      </c>
      <c r="V206" s="22">
        <f t="shared" si="116"/>
        <v>0</v>
      </c>
      <c r="W206" s="22">
        <f t="shared" si="116"/>
        <v>0</v>
      </c>
      <c r="X206" s="22">
        <f t="shared" si="116"/>
        <v>0</v>
      </c>
      <c r="Y206" s="22">
        <f t="shared" si="116"/>
        <v>0</v>
      </c>
      <c r="Z206" s="22">
        <f t="shared" si="116"/>
        <v>0</v>
      </c>
      <c r="AA206" s="22">
        <f t="shared" si="116"/>
        <v>0</v>
      </c>
      <c r="AB206" s="22">
        <f t="shared" si="116"/>
        <v>903156.62000000686</v>
      </c>
      <c r="AC206" s="22">
        <f t="shared" si="113"/>
        <v>903156.62000000686</v>
      </c>
      <c r="AD206" s="22">
        <f t="shared" si="116"/>
        <v>0</v>
      </c>
      <c r="AE206" s="22">
        <f t="shared" si="116"/>
        <v>0</v>
      </c>
      <c r="AF206" s="22">
        <f t="shared" si="116"/>
        <v>0</v>
      </c>
      <c r="AG206" s="22">
        <f t="shared" si="116"/>
        <v>0</v>
      </c>
      <c r="AH206" s="22">
        <f t="shared" si="116"/>
        <v>0</v>
      </c>
      <c r="AI206" s="22">
        <f t="shared" si="116"/>
        <v>0</v>
      </c>
      <c r="AJ206" s="22">
        <f t="shared" si="116"/>
        <v>0</v>
      </c>
      <c r="AK206" s="22">
        <f t="shared" si="116"/>
        <v>0</v>
      </c>
      <c r="AL206" s="22">
        <f t="shared" si="116"/>
        <v>0</v>
      </c>
      <c r="AM206" s="22">
        <f t="shared" si="116"/>
        <v>0</v>
      </c>
      <c r="AN206" s="22">
        <f t="shared" si="116"/>
        <v>0</v>
      </c>
      <c r="AO206" s="22">
        <f t="shared" si="116"/>
        <v>0</v>
      </c>
      <c r="AP206" s="22">
        <f t="shared" si="116"/>
        <v>0</v>
      </c>
      <c r="AQ206" s="22">
        <f t="shared" si="116"/>
        <v>-2083000</v>
      </c>
      <c r="AR206" s="22">
        <f t="shared" si="116"/>
        <v>0</v>
      </c>
      <c r="AS206" s="22">
        <f t="shared" si="116"/>
        <v>0</v>
      </c>
      <c r="AT206" s="22">
        <f t="shared" si="116"/>
        <v>0</v>
      </c>
      <c r="AU206" s="22">
        <f t="shared" si="116"/>
        <v>0</v>
      </c>
      <c r="AV206" s="22">
        <f t="shared" si="116"/>
        <v>0</v>
      </c>
      <c r="AW206" s="22">
        <f t="shared" si="116"/>
        <v>0</v>
      </c>
      <c r="AX206" s="22">
        <f t="shared" si="116"/>
        <v>12359965.289999999</v>
      </c>
      <c r="AY206" s="22">
        <f t="shared" si="116"/>
        <v>0</v>
      </c>
      <c r="AZ206" s="22">
        <f t="shared" si="116"/>
        <v>0</v>
      </c>
      <c r="BA206" s="22">
        <f t="shared" si="116"/>
        <v>542.47999999271724</v>
      </c>
      <c r="BB206" s="22">
        <f t="shared" si="109"/>
        <v>10277507.769999992</v>
      </c>
      <c r="BC206" s="22">
        <f t="shared" si="110"/>
        <v>11180664.389999999</v>
      </c>
      <c r="BD206" s="22">
        <f t="shared" si="111"/>
        <v>297726000</v>
      </c>
      <c r="BE206" s="22">
        <f t="shared" ref="BE206" si="117">SUM(BE198:BE205)</f>
        <v>0</v>
      </c>
      <c r="BF206" s="22">
        <f t="shared" si="115"/>
        <v>297726000</v>
      </c>
    </row>
    <row r="207" spans="1:58" ht="15.75" customHeight="1" outlineLevel="1">
      <c r="A207" s="10">
        <v>206</v>
      </c>
      <c r="B207" s="204"/>
      <c r="C207" s="37" t="s">
        <v>208</v>
      </c>
      <c r="D207" s="38">
        <v>330</v>
      </c>
      <c r="E207" s="16">
        <v>41968046.399999999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50885.090000003576</v>
      </c>
      <c r="AC207" s="16">
        <f t="shared" si="113"/>
        <v>50885.090000003576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0</v>
      </c>
      <c r="AM207" s="16">
        <v>0</v>
      </c>
      <c r="AN207" s="16">
        <v>0</v>
      </c>
      <c r="AO207" s="16">
        <v>0</v>
      </c>
      <c r="AP207" s="16">
        <v>0</v>
      </c>
      <c r="AQ207" s="16">
        <v>0</v>
      </c>
      <c r="AR207" s="16">
        <v>0</v>
      </c>
      <c r="AS207" s="16">
        <v>0</v>
      </c>
      <c r="AT207" s="16">
        <v>0</v>
      </c>
      <c r="AU207" s="16">
        <v>0</v>
      </c>
      <c r="AV207" s="16">
        <v>0</v>
      </c>
      <c r="AW207" s="16">
        <v>0</v>
      </c>
      <c r="AX207" s="16">
        <v>0</v>
      </c>
      <c r="AY207" s="16">
        <v>0</v>
      </c>
      <c r="AZ207" s="16">
        <v>0</v>
      </c>
      <c r="BA207" s="16">
        <v>68.509999997913837</v>
      </c>
      <c r="BB207" s="16">
        <f t="shared" si="109"/>
        <v>68.509999997913837</v>
      </c>
      <c r="BC207" s="16">
        <f t="shared" si="110"/>
        <v>50953.60000000149</v>
      </c>
      <c r="BD207" s="16">
        <f t="shared" si="111"/>
        <v>42019000</v>
      </c>
      <c r="BE207" s="16"/>
      <c r="BF207" s="16">
        <f t="shared" si="115"/>
        <v>42019000</v>
      </c>
    </row>
    <row r="208" spans="1:58" ht="15.75" customHeight="1" outlineLevel="1">
      <c r="A208" s="10">
        <v>207</v>
      </c>
      <c r="B208" s="204"/>
      <c r="C208" s="39" t="s">
        <v>209</v>
      </c>
      <c r="D208" s="33">
        <v>331</v>
      </c>
      <c r="E208" s="16">
        <v>60116563.560000002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3595199.4299999997</v>
      </c>
      <c r="AC208" s="16">
        <f t="shared" si="113"/>
        <v>3595199.4299999997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3081889</v>
      </c>
      <c r="AX208" s="16">
        <v>0</v>
      </c>
      <c r="AY208" s="16">
        <v>0</v>
      </c>
      <c r="AZ208" s="16">
        <v>0</v>
      </c>
      <c r="BA208" s="16">
        <v>348.00999999791384</v>
      </c>
      <c r="BB208" s="16">
        <f t="shared" si="109"/>
        <v>3082237.0099999979</v>
      </c>
      <c r="BC208" s="16">
        <f t="shared" si="110"/>
        <v>6677436.4399999976</v>
      </c>
      <c r="BD208" s="16">
        <f t="shared" si="111"/>
        <v>66794000</v>
      </c>
      <c r="BE208" s="16"/>
      <c r="BF208" s="16">
        <f t="shared" si="115"/>
        <v>66794000</v>
      </c>
    </row>
    <row r="209" spans="1:58" ht="15.75" customHeight="1" outlineLevel="1">
      <c r="A209" s="10">
        <v>208</v>
      </c>
      <c r="B209" s="204"/>
      <c r="C209" s="39" t="s">
        <v>217</v>
      </c>
      <c r="D209" s="33">
        <v>332</v>
      </c>
      <c r="E209" s="16">
        <v>127555852.31999999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-1070859.6899999976</v>
      </c>
      <c r="AC209" s="16">
        <f t="shared" si="113"/>
        <v>-1070859.6899999976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6">
        <v>0</v>
      </c>
      <c r="AM209" s="16">
        <v>0</v>
      </c>
      <c r="AN209" s="16">
        <v>0</v>
      </c>
      <c r="AO209" s="16">
        <v>0</v>
      </c>
      <c r="AP209" s="16">
        <v>0</v>
      </c>
      <c r="AQ209" s="16">
        <v>0</v>
      </c>
      <c r="AR209" s="16">
        <v>0</v>
      </c>
      <c r="AS209" s="16">
        <v>0</v>
      </c>
      <c r="AT209" s="16">
        <v>0</v>
      </c>
      <c r="AU209" s="16">
        <v>0</v>
      </c>
      <c r="AV209" s="16">
        <v>0</v>
      </c>
      <c r="AW209" s="16">
        <v>0</v>
      </c>
      <c r="AX209" s="16">
        <v>0</v>
      </c>
      <c r="AY209" s="16">
        <v>0</v>
      </c>
      <c r="AZ209" s="16">
        <v>0</v>
      </c>
      <c r="BA209" s="16">
        <v>7.3700000047683716</v>
      </c>
      <c r="BB209" s="16">
        <f t="shared" si="109"/>
        <v>7.3700000047683716</v>
      </c>
      <c r="BC209" s="16">
        <f t="shared" si="110"/>
        <v>-1070852.3199999928</v>
      </c>
      <c r="BD209" s="16">
        <f t="shared" si="111"/>
        <v>126485000</v>
      </c>
      <c r="BE209" s="16"/>
      <c r="BF209" s="16">
        <f t="shared" si="115"/>
        <v>126485000</v>
      </c>
    </row>
    <row r="210" spans="1:58" ht="15.75" customHeight="1" outlineLevel="1">
      <c r="A210" s="10">
        <v>209</v>
      </c>
      <c r="B210" s="204"/>
      <c r="C210" s="39" t="s">
        <v>218</v>
      </c>
      <c r="D210" s="33">
        <v>333</v>
      </c>
      <c r="E210" s="16">
        <v>154416812.38999999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-714356.53999999166</v>
      </c>
      <c r="AC210" s="16">
        <f t="shared" si="113"/>
        <v>-714356.53999999166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v>0</v>
      </c>
      <c r="AO210" s="16">
        <v>0</v>
      </c>
      <c r="AP210" s="16">
        <v>0</v>
      </c>
      <c r="AQ210" s="16">
        <v>0</v>
      </c>
      <c r="AR210" s="16">
        <v>0</v>
      </c>
      <c r="AS210" s="16">
        <v>0</v>
      </c>
      <c r="AT210" s="16">
        <v>0</v>
      </c>
      <c r="AU210" s="16">
        <v>0</v>
      </c>
      <c r="AV210" s="16">
        <v>0</v>
      </c>
      <c r="AW210" s="16">
        <v>0</v>
      </c>
      <c r="AX210" s="16">
        <v>0</v>
      </c>
      <c r="AY210" s="16">
        <v>0</v>
      </c>
      <c r="AZ210" s="16">
        <v>0</v>
      </c>
      <c r="BA210" s="16">
        <v>544.15000000596046</v>
      </c>
      <c r="BB210" s="16">
        <f t="shared" si="109"/>
        <v>544.15000000596046</v>
      </c>
      <c r="BC210" s="16">
        <f t="shared" si="110"/>
        <v>-713812.38999998569</v>
      </c>
      <c r="BD210" s="16">
        <f t="shared" si="111"/>
        <v>153703000</v>
      </c>
      <c r="BE210" s="16"/>
      <c r="BF210" s="16">
        <f t="shared" si="115"/>
        <v>153703000</v>
      </c>
    </row>
    <row r="211" spans="1:58" ht="15.75" customHeight="1" outlineLevel="1">
      <c r="A211" s="10">
        <v>210</v>
      </c>
      <c r="B211" s="204"/>
      <c r="C211" s="39" t="s">
        <v>213</v>
      </c>
      <c r="D211" s="33">
        <v>334</v>
      </c>
      <c r="E211" s="16">
        <v>45658296.32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152010.24000000209</v>
      </c>
      <c r="AC211" s="16">
        <f t="shared" si="113"/>
        <v>152010.24000000209</v>
      </c>
      <c r="AD211" s="16">
        <v>0</v>
      </c>
      <c r="AE211" s="16">
        <v>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>
        <v>0</v>
      </c>
      <c r="AM211" s="16">
        <v>0</v>
      </c>
      <c r="AN211" s="16">
        <v>0</v>
      </c>
      <c r="AO211" s="16">
        <v>0</v>
      </c>
      <c r="AP211" s="16">
        <v>0</v>
      </c>
      <c r="AQ211" s="16">
        <v>0</v>
      </c>
      <c r="AR211" s="16">
        <v>0</v>
      </c>
      <c r="AS211" s="16">
        <v>0</v>
      </c>
      <c r="AT211" s="16">
        <v>0</v>
      </c>
      <c r="AU211" s="16">
        <v>0</v>
      </c>
      <c r="AV211" s="16">
        <v>0</v>
      </c>
      <c r="AW211" s="16">
        <v>0</v>
      </c>
      <c r="AX211" s="16">
        <v>0</v>
      </c>
      <c r="AY211" s="16">
        <v>0</v>
      </c>
      <c r="AZ211" s="16">
        <v>0</v>
      </c>
      <c r="BA211" s="16">
        <v>-306.56000000238419</v>
      </c>
      <c r="BB211" s="16">
        <f t="shared" si="109"/>
        <v>-306.56000000238419</v>
      </c>
      <c r="BC211" s="16">
        <f t="shared" si="110"/>
        <v>151703.6799999997</v>
      </c>
      <c r="BD211" s="16">
        <f t="shared" si="111"/>
        <v>45810000</v>
      </c>
      <c r="BE211" s="16"/>
      <c r="BF211" s="16">
        <f t="shared" si="115"/>
        <v>45810000</v>
      </c>
    </row>
    <row r="212" spans="1:58" ht="15.75" customHeight="1" outlineLevel="1">
      <c r="A212" s="10">
        <v>211</v>
      </c>
      <c r="B212" s="204"/>
      <c r="C212" s="39" t="s">
        <v>214</v>
      </c>
      <c r="D212" s="33">
        <v>335</v>
      </c>
      <c r="E212" s="16">
        <v>9508078.4299999997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459020.22000000067</v>
      </c>
      <c r="AC212" s="16">
        <f t="shared" si="113"/>
        <v>459020.22000000067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  <c r="AP212" s="16">
        <v>0</v>
      </c>
      <c r="AQ212" s="16">
        <v>2976000</v>
      </c>
      <c r="AR212" s="16">
        <v>893000</v>
      </c>
      <c r="AS212" s="16">
        <v>1686000</v>
      </c>
      <c r="AT212" s="16">
        <v>0</v>
      </c>
      <c r="AU212" s="16">
        <v>0</v>
      </c>
      <c r="AV212" s="16">
        <v>0</v>
      </c>
      <c r="AW212" s="16">
        <v>0</v>
      </c>
      <c r="AX212" s="16">
        <v>0</v>
      </c>
      <c r="AY212" s="16">
        <v>0</v>
      </c>
      <c r="AZ212" s="16">
        <v>0</v>
      </c>
      <c r="BA212" s="16">
        <v>-98.650000000372529</v>
      </c>
      <c r="BB212" s="16">
        <f t="shared" si="109"/>
        <v>5554901.3499999996</v>
      </c>
      <c r="BC212" s="16">
        <f t="shared" si="110"/>
        <v>6013921.5700000003</v>
      </c>
      <c r="BD212" s="16">
        <f t="shared" si="111"/>
        <v>15522000</v>
      </c>
      <c r="BE212" s="16"/>
      <c r="BF212" s="16">
        <f t="shared" si="115"/>
        <v>15522000</v>
      </c>
    </row>
    <row r="213" spans="1:58" ht="15.75" customHeight="1" outlineLevel="1">
      <c r="A213" s="10">
        <v>212</v>
      </c>
      <c r="B213" s="204"/>
      <c r="C213" s="39" t="s">
        <v>219</v>
      </c>
      <c r="D213" s="33">
        <v>336</v>
      </c>
      <c r="E213" s="16">
        <v>2832211.68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-436401.7200000002</v>
      </c>
      <c r="AC213" s="16">
        <f t="shared" si="113"/>
        <v>-436401.7200000002</v>
      </c>
      <c r="AD213" s="16">
        <v>0</v>
      </c>
      <c r="AE213" s="16">
        <v>0</v>
      </c>
      <c r="AF213" s="16">
        <v>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0</v>
      </c>
      <c r="AM213" s="16">
        <v>0</v>
      </c>
      <c r="AN213" s="16">
        <v>0</v>
      </c>
      <c r="AO213" s="16">
        <v>0</v>
      </c>
      <c r="AP213" s="16">
        <v>0</v>
      </c>
      <c r="AQ213" s="16">
        <v>0</v>
      </c>
      <c r="AR213" s="16">
        <v>0</v>
      </c>
      <c r="AS213" s="16">
        <v>0</v>
      </c>
      <c r="AT213" s="16">
        <v>0</v>
      </c>
      <c r="AU213" s="16">
        <v>0</v>
      </c>
      <c r="AV213" s="16">
        <v>0</v>
      </c>
      <c r="AW213" s="16">
        <v>0</v>
      </c>
      <c r="AX213" s="16">
        <v>0</v>
      </c>
      <c r="AY213" s="16">
        <v>0</v>
      </c>
      <c r="AZ213" s="16">
        <v>0</v>
      </c>
      <c r="BA213" s="16">
        <v>190.04000000003725</v>
      </c>
      <c r="BB213" s="16">
        <f t="shared" si="109"/>
        <v>190.04000000003725</v>
      </c>
      <c r="BC213" s="16">
        <f t="shared" si="110"/>
        <v>-436211.68000000017</v>
      </c>
      <c r="BD213" s="16">
        <f t="shared" si="111"/>
        <v>2396000</v>
      </c>
      <c r="BE213" s="16"/>
      <c r="BF213" s="16">
        <f t="shared" si="115"/>
        <v>2396000</v>
      </c>
    </row>
    <row r="214" spans="1:58" ht="15.75" customHeight="1" outlineLevel="1">
      <c r="A214" s="10">
        <v>213</v>
      </c>
      <c r="B214" s="204"/>
      <c r="C214" s="40" t="s">
        <v>220</v>
      </c>
      <c r="D214" s="41">
        <v>337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f t="shared" si="113"/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16">
        <v>0</v>
      </c>
      <c r="AU214" s="16">
        <v>0</v>
      </c>
      <c r="AV214" s="16">
        <v>0</v>
      </c>
      <c r="AW214" s="16">
        <v>0</v>
      </c>
      <c r="AX214" s="16">
        <v>0</v>
      </c>
      <c r="AY214" s="16">
        <v>0</v>
      </c>
      <c r="AZ214" s="16">
        <v>0</v>
      </c>
      <c r="BA214" s="16">
        <v>0</v>
      </c>
      <c r="BB214" s="16">
        <f t="shared" si="109"/>
        <v>0</v>
      </c>
      <c r="BC214" s="16">
        <f t="shared" si="110"/>
        <v>0</v>
      </c>
      <c r="BD214" s="16">
        <f t="shared" si="111"/>
        <v>0</v>
      </c>
      <c r="BE214" s="16"/>
      <c r="BF214" s="16">
        <f t="shared" si="115"/>
        <v>0</v>
      </c>
    </row>
    <row r="215" spans="1:58">
      <c r="A215" s="10">
        <v>214</v>
      </c>
      <c r="B215" s="197"/>
      <c r="C215" s="210" t="s">
        <v>221</v>
      </c>
      <c r="D215" s="211"/>
      <c r="E215" s="21">
        <f>SUM(E207:E214)</f>
        <v>442055861.09999996</v>
      </c>
      <c r="F215" s="22">
        <f>SUM(F207:F214)</f>
        <v>0</v>
      </c>
      <c r="G215" s="22">
        <f t="shared" ref="G215:BA215" si="118">SUM(G207:G214)</f>
        <v>0</v>
      </c>
      <c r="H215" s="22">
        <f t="shared" si="118"/>
        <v>0</v>
      </c>
      <c r="I215" s="22">
        <f t="shared" si="118"/>
        <v>0</v>
      </c>
      <c r="J215" s="22">
        <f t="shared" si="118"/>
        <v>0</v>
      </c>
      <c r="K215" s="22">
        <f t="shared" si="118"/>
        <v>0</v>
      </c>
      <c r="L215" s="22">
        <f t="shared" si="118"/>
        <v>0</v>
      </c>
      <c r="M215" s="22">
        <f t="shared" si="118"/>
        <v>0</v>
      </c>
      <c r="N215" s="22">
        <f t="shared" si="118"/>
        <v>0</v>
      </c>
      <c r="O215" s="22">
        <f t="shared" si="118"/>
        <v>0</v>
      </c>
      <c r="P215" s="22">
        <f t="shared" si="118"/>
        <v>0</v>
      </c>
      <c r="Q215" s="22">
        <f t="shared" si="118"/>
        <v>0</v>
      </c>
      <c r="R215" s="22">
        <f t="shared" si="118"/>
        <v>0</v>
      </c>
      <c r="S215" s="22">
        <f t="shared" si="118"/>
        <v>0</v>
      </c>
      <c r="T215" s="22">
        <f t="shared" si="118"/>
        <v>0</v>
      </c>
      <c r="U215" s="22">
        <f t="shared" si="118"/>
        <v>0</v>
      </c>
      <c r="V215" s="22">
        <f t="shared" si="118"/>
        <v>0</v>
      </c>
      <c r="W215" s="22">
        <f t="shared" si="118"/>
        <v>0</v>
      </c>
      <c r="X215" s="22">
        <f t="shared" si="118"/>
        <v>0</v>
      </c>
      <c r="Y215" s="22">
        <f t="shared" si="118"/>
        <v>0</v>
      </c>
      <c r="Z215" s="22">
        <f t="shared" si="118"/>
        <v>0</v>
      </c>
      <c r="AA215" s="22">
        <f t="shared" si="118"/>
        <v>0</v>
      </c>
      <c r="AB215" s="22">
        <f t="shared" si="118"/>
        <v>2035497.0300000166</v>
      </c>
      <c r="AC215" s="22">
        <f t="shared" si="113"/>
        <v>2035497.0300000166</v>
      </c>
      <c r="AD215" s="22">
        <f t="shared" si="118"/>
        <v>0</v>
      </c>
      <c r="AE215" s="22">
        <f t="shared" si="118"/>
        <v>0</v>
      </c>
      <c r="AF215" s="22">
        <f t="shared" si="118"/>
        <v>0</v>
      </c>
      <c r="AG215" s="22">
        <f t="shared" si="118"/>
        <v>0</v>
      </c>
      <c r="AH215" s="22">
        <f t="shared" si="118"/>
        <v>0</v>
      </c>
      <c r="AI215" s="22">
        <f t="shared" si="118"/>
        <v>0</v>
      </c>
      <c r="AJ215" s="22">
        <f t="shared" si="118"/>
        <v>0</v>
      </c>
      <c r="AK215" s="22">
        <f t="shared" si="118"/>
        <v>0</v>
      </c>
      <c r="AL215" s="22">
        <f t="shared" si="118"/>
        <v>0</v>
      </c>
      <c r="AM215" s="22">
        <f t="shared" si="118"/>
        <v>0</v>
      </c>
      <c r="AN215" s="22">
        <f t="shared" si="118"/>
        <v>0</v>
      </c>
      <c r="AO215" s="22">
        <f t="shared" si="118"/>
        <v>0</v>
      </c>
      <c r="AP215" s="22">
        <f t="shared" si="118"/>
        <v>0</v>
      </c>
      <c r="AQ215" s="22">
        <f t="shared" si="118"/>
        <v>2976000</v>
      </c>
      <c r="AR215" s="22">
        <f t="shared" si="118"/>
        <v>893000</v>
      </c>
      <c r="AS215" s="22">
        <f t="shared" si="118"/>
        <v>1686000</v>
      </c>
      <c r="AT215" s="22">
        <f t="shared" si="118"/>
        <v>0</v>
      </c>
      <c r="AU215" s="22">
        <f t="shared" si="118"/>
        <v>0</v>
      </c>
      <c r="AV215" s="22">
        <f t="shared" si="118"/>
        <v>0</v>
      </c>
      <c r="AW215" s="22">
        <f t="shared" si="118"/>
        <v>3081889</v>
      </c>
      <c r="AX215" s="22">
        <f t="shared" si="118"/>
        <v>0</v>
      </c>
      <c r="AY215" s="22">
        <f t="shared" si="118"/>
        <v>0</v>
      </c>
      <c r="AZ215" s="22">
        <f t="shared" si="118"/>
        <v>0</v>
      </c>
      <c r="BA215" s="22">
        <f t="shared" si="118"/>
        <v>752.87000000383705</v>
      </c>
      <c r="BB215" s="22">
        <f t="shared" si="109"/>
        <v>8637641.8700000048</v>
      </c>
      <c r="BC215" s="22">
        <f t="shared" si="110"/>
        <v>10673138.900000021</v>
      </c>
      <c r="BD215" s="22">
        <f t="shared" si="111"/>
        <v>452729000</v>
      </c>
      <c r="BE215" s="22">
        <f t="shared" ref="BE215" si="119">SUM(BE207:BE214)</f>
        <v>0</v>
      </c>
      <c r="BF215" s="22">
        <f t="shared" si="115"/>
        <v>452729000</v>
      </c>
    </row>
    <row r="216" spans="1:58" ht="15.75" customHeight="1" outlineLevel="1">
      <c r="A216" s="10">
        <v>215</v>
      </c>
      <c r="B216" s="204"/>
      <c r="C216" s="37" t="s">
        <v>208</v>
      </c>
      <c r="D216" s="38">
        <v>340</v>
      </c>
      <c r="E216" s="16">
        <v>594152.06000000006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f t="shared" si="113"/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0</v>
      </c>
      <c r="AR216" s="16">
        <v>0</v>
      </c>
      <c r="AS216" s="16">
        <v>0</v>
      </c>
      <c r="AT216" s="16">
        <v>0</v>
      </c>
      <c r="AU216" s="16">
        <v>0</v>
      </c>
      <c r="AV216" s="16">
        <v>0</v>
      </c>
      <c r="AW216" s="16">
        <v>0</v>
      </c>
      <c r="AX216" s="16">
        <v>0</v>
      </c>
      <c r="AY216" s="16">
        <v>0</v>
      </c>
      <c r="AZ216" s="16">
        <v>0</v>
      </c>
      <c r="BA216" s="16">
        <v>-152.06000000005588</v>
      </c>
      <c r="BB216" s="16">
        <f t="shared" si="109"/>
        <v>-152.06000000005588</v>
      </c>
      <c r="BC216" s="16">
        <f t="shared" si="110"/>
        <v>-152.06000000005588</v>
      </c>
      <c r="BD216" s="16">
        <f t="shared" si="111"/>
        <v>594000</v>
      </c>
      <c r="BE216" s="16"/>
      <c r="BF216" s="16">
        <f t="shared" si="115"/>
        <v>594000</v>
      </c>
    </row>
    <row r="217" spans="1:58" ht="15.75" customHeight="1" outlineLevel="1">
      <c r="A217" s="10">
        <v>216</v>
      </c>
      <c r="B217" s="204"/>
      <c r="C217" s="39" t="s">
        <v>209</v>
      </c>
      <c r="D217" s="33">
        <v>341</v>
      </c>
      <c r="E217" s="16">
        <v>11248978.52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21022.470000000671</v>
      </c>
      <c r="AC217" s="16">
        <f t="shared" si="113"/>
        <v>21022.470000000671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6">
        <v>0</v>
      </c>
      <c r="AS217" s="16">
        <v>0</v>
      </c>
      <c r="AT217" s="16">
        <v>0</v>
      </c>
      <c r="AU217" s="16">
        <v>0</v>
      </c>
      <c r="AV217" s="16">
        <v>0</v>
      </c>
      <c r="AW217" s="16">
        <v>0</v>
      </c>
      <c r="AX217" s="16">
        <v>0</v>
      </c>
      <c r="AY217" s="16">
        <v>0</v>
      </c>
      <c r="AZ217" s="16">
        <v>0</v>
      </c>
      <c r="BA217" s="16">
        <v>-0.99000000022351742</v>
      </c>
      <c r="BB217" s="16">
        <f t="shared" si="109"/>
        <v>-0.99000000022351742</v>
      </c>
      <c r="BC217" s="16">
        <f t="shared" si="110"/>
        <v>21021.480000000447</v>
      </c>
      <c r="BD217" s="16">
        <f t="shared" si="111"/>
        <v>11270000</v>
      </c>
      <c r="BE217" s="16"/>
      <c r="BF217" s="16">
        <f t="shared" si="115"/>
        <v>11270000</v>
      </c>
    </row>
    <row r="218" spans="1:58" ht="15.75" customHeight="1" outlineLevel="1">
      <c r="A218" s="10">
        <v>217</v>
      </c>
      <c r="B218" s="204"/>
      <c r="C218" s="39" t="s">
        <v>222</v>
      </c>
      <c r="D218" s="33">
        <v>342</v>
      </c>
      <c r="E218" s="16">
        <v>14039579.949999999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1048.8600000012666</v>
      </c>
      <c r="AC218" s="16">
        <f t="shared" si="113"/>
        <v>1048.8600000012666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6">
        <v>0</v>
      </c>
      <c r="AU218" s="16">
        <v>0</v>
      </c>
      <c r="AV218" s="16">
        <v>0</v>
      </c>
      <c r="AW218" s="16">
        <v>0</v>
      </c>
      <c r="AX218" s="16">
        <v>0</v>
      </c>
      <c r="AY218" s="16">
        <v>0</v>
      </c>
      <c r="AZ218" s="16">
        <v>0</v>
      </c>
      <c r="BA218" s="16">
        <v>371.18999999947846</v>
      </c>
      <c r="BB218" s="16">
        <f t="shared" si="109"/>
        <v>371.18999999947846</v>
      </c>
      <c r="BC218" s="16">
        <f t="shared" si="110"/>
        <v>1420.0500000007451</v>
      </c>
      <c r="BD218" s="16">
        <f t="shared" si="111"/>
        <v>14041000</v>
      </c>
      <c r="BE218" s="16"/>
      <c r="BF218" s="16">
        <f t="shared" si="115"/>
        <v>14041000</v>
      </c>
    </row>
    <row r="219" spans="1:58" ht="15.75" customHeight="1" outlineLevel="1">
      <c r="A219" s="10">
        <v>218</v>
      </c>
      <c r="B219" s="204"/>
      <c r="C219" s="39" t="s">
        <v>223</v>
      </c>
      <c r="D219" s="33">
        <v>343</v>
      </c>
      <c r="E219" s="16">
        <v>15430672.35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-433.41999999992549</v>
      </c>
      <c r="AC219" s="16">
        <f t="shared" si="113"/>
        <v>-433.41999999992549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v>0</v>
      </c>
      <c r="AO219" s="16">
        <v>0</v>
      </c>
      <c r="AP219" s="16">
        <v>0</v>
      </c>
      <c r="AQ219" s="16">
        <v>0</v>
      </c>
      <c r="AR219" s="16">
        <v>0</v>
      </c>
      <c r="AS219" s="16">
        <v>0</v>
      </c>
      <c r="AT219" s="16">
        <v>0</v>
      </c>
      <c r="AU219" s="16">
        <v>0</v>
      </c>
      <c r="AV219" s="16">
        <v>0</v>
      </c>
      <c r="AW219" s="16">
        <v>0</v>
      </c>
      <c r="AX219" s="16">
        <v>0</v>
      </c>
      <c r="AY219" s="16">
        <v>0</v>
      </c>
      <c r="AZ219" s="16">
        <v>0</v>
      </c>
      <c r="BA219" s="16">
        <v>-238.92999999970198</v>
      </c>
      <c r="BB219" s="16">
        <f t="shared" si="109"/>
        <v>-238.92999999970198</v>
      </c>
      <c r="BC219" s="16">
        <f t="shared" si="110"/>
        <v>-672.34999999962747</v>
      </c>
      <c r="BD219" s="16">
        <f t="shared" si="111"/>
        <v>15430000</v>
      </c>
      <c r="BE219" s="16"/>
      <c r="BF219" s="16">
        <f t="shared" si="115"/>
        <v>15430000</v>
      </c>
    </row>
    <row r="220" spans="1:58" ht="15.75" customHeight="1" outlineLevel="1">
      <c r="A220" s="10">
        <v>219</v>
      </c>
      <c r="B220" s="204"/>
      <c r="C220" s="39" t="s">
        <v>224</v>
      </c>
      <c r="D220" s="33">
        <v>344</v>
      </c>
      <c r="E220" s="16">
        <v>144504400.97999999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970841.80000000715</v>
      </c>
      <c r="AC220" s="16">
        <f t="shared" si="113"/>
        <v>970841.80000000715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1258000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0</v>
      </c>
      <c r="AY220" s="16">
        <v>0</v>
      </c>
      <c r="AZ220" s="16">
        <v>0</v>
      </c>
      <c r="BA220" s="16">
        <v>-242.78000000119209</v>
      </c>
      <c r="BB220" s="16">
        <f t="shared" si="109"/>
        <v>1257757.2199999988</v>
      </c>
      <c r="BC220" s="16">
        <f t="shared" si="110"/>
        <v>2228599.0200000061</v>
      </c>
      <c r="BD220" s="16">
        <f t="shared" si="111"/>
        <v>146733000</v>
      </c>
      <c r="BE220" s="16"/>
      <c r="BF220" s="16">
        <f t="shared" si="115"/>
        <v>146733000</v>
      </c>
    </row>
    <row r="221" spans="1:58" ht="15.75" customHeight="1" outlineLevel="1">
      <c r="A221" s="10">
        <v>220</v>
      </c>
      <c r="B221" s="204"/>
      <c r="C221" s="39" t="s">
        <v>213</v>
      </c>
      <c r="D221" s="33">
        <v>345</v>
      </c>
      <c r="E221" s="16">
        <v>14618178.439999999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53208.35000000149</v>
      </c>
      <c r="AC221" s="16">
        <f t="shared" si="113"/>
        <v>53208.35000000149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  <c r="AI221" s="16">
        <v>0</v>
      </c>
      <c r="AJ221" s="16">
        <v>0</v>
      </c>
      <c r="AK221" s="16">
        <v>0</v>
      </c>
      <c r="AL221" s="16">
        <v>0</v>
      </c>
      <c r="AM221" s="16">
        <v>0</v>
      </c>
      <c r="AN221" s="16">
        <v>0</v>
      </c>
      <c r="AO221" s="16">
        <v>0</v>
      </c>
      <c r="AP221" s="16">
        <v>0</v>
      </c>
      <c r="AQ221" s="16">
        <v>0</v>
      </c>
      <c r="AR221" s="16">
        <v>0</v>
      </c>
      <c r="AS221" s="16">
        <v>0</v>
      </c>
      <c r="AT221" s="16">
        <v>0</v>
      </c>
      <c r="AU221" s="16">
        <v>0</v>
      </c>
      <c r="AV221" s="16">
        <v>0</v>
      </c>
      <c r="AW221" s="16">
        <v>0</v>
      </c>
      <c r="AX221" s="16">
        <v>0</v>
      </c>
      <c r="AY221" s="16">
        <v>0</v>
      </c>
      <c r="AZ221" s="16">
        <v>0</v>
      </c>
      <c r="BA221" s="16">
        <v>-386.79000000096858</v>
      </c>
      <c r="BB221" s="16">
        <f t="shared" si="109"/>
        <v>-386.79000000096858</v>
      </c>
      <c r="BC221" s="16">
        <f t="shared" si="110"/>
        <v>52821.560000000522</v>
      </c>
      <c r="BD221" s="16">
        <f t="shared" si="111"/>
        <v>14671000</v>
      </c>
      <c r="BE221" s="16"/>
      <c r="BF221" s="16">
        <f t="shared" si="115"/>
        <v>14671000</v>
      </c>
    </row>
    <row r="222" spans="1:58" ht="15.75" customHeight="1" outlineLevel="1">
      <c r="A222" s="10">
        <v>221</v>
      </c>
      <c r="B222" s="204"/>
      <c r="C222" s="39" t="s">
        <v>214</v>
      </c>
      <c r="D222" s="33">
        <v>346</v>
      </c>
      <c r="E222" s="16">
        <v>1122990.54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6">
        <v>-5193.7099999999627</v>
      </c>
      <c r="AC222" s="16">
        <f t="shared" si="113"/>
        <v>-5193.7099999999627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0</v>
      </c>
      <c r="AS222" s="16">
        <v>0</v>
      </c>
      <c r="AT222" s="16">
        <v>0</v>
      </c>
      <c r="AU222" s="16">
        <v>0</v>
      </c>
      <c r="AV222" s="16">
        <v>0</v>
      </c>
      <c r="AW222" s="16">
        <v>0</v>
      </c>
      <c r="AX222" s="16">
        <v>0</v>
      </c>
      <c r="AY222" s="16">
        <v>0</v>
      </c>
      <c r="AZ222" s="16">
        <v>0</v>
      </c>
      <c r="BA222" s="16">
        <v>203.16999999992549</v>
      </c>
      <c r="BB222" s="16">
        <f t="shared" si="109"/>
        <v>203.16999999992549</v>
      </c>
      <c r="BC222" s="16">
        <f t="shared" si="110"/>
        <v>-4990.5400000000373</v>
      </c>
      <c r="BD222" s="16">
        <f t="shared" si="111"/>
        <v>1118000</v>
      </c>
      <c r="BE222" s="16"/>
      <c r="BF222" s="16">
        <f t="shared" si="115"/>
        <v>1118000</v>
      </c>
    </row>
    <row r="223" spans="1:58" ht="15.75" customHeight="1" outlineLevel="1">
      <c r="A223" s="10">
        <v>222</v>
      </c>
      <c r="B223" s="204"/>
      <c r="C223" s="39" t="s">
        <v>225</v>
      </c>
      <c r="D223" s="33">
        <v>347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f t="shared" si="113"/>
        <v>0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0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v>0</v>
      </c>
      <c r="AR223" s="16">
        <v>0</v>
      </c>
      <c r="AS223" s="16">
        <v>0</v>
      </c>
      <c r="AT223" s="16">
        <v>0</v>
      </c>
      <c r="AU223" s="16">
        <v>0</v>
      </c>
      <c r="AV223" s="16">
        <v>0</v>
      </c>
      <c r="AW223" s="16">
        <v>0</v>
      </c>
      <c r="AX223" s="16">
        <v>0</v>
      </c>
      <c r="AY223" s="16">
        <v>0</v>
      </c>
      <c r="AZ223" s="16">
        <v>0</v>
      </c>
      <c r="BA223" s="16">
        <v>0</v>
      </c>
      <c r="BB223" s="16">
        <f t="shared" si="109"/>
        <v>0</v>
      </c>
      <c r="BC223" s="16">
        <f t="shared" si="110"/>
        <v>0</v>
      </c>
      <c r="BD223" s="16">
        <f t="shared" si="111"/>
        <v>0</v>
      </c>
      <c r="BE223" s="16"/>
      <c r="BF223" s="16">
        <f t="shared" si="115"/>
        <v>0</v>
      </c>
    </row>
    <row r="224" spans="1:58" ht="15.75" customHeight="1" outlineLevel="1">
      <c r="A224" s="10">
        <v>223</v>
      </c>
      <c r="B224" s="204"/>
      <c r="C224" s="40" t="s">
        <v>226</v>
      </c>
      <c r="D224" s="41">
        <v>348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f t="shared" si="113"/>
        <v>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0</v>
      </c>
      <c r="AS224" s="16">
        <v>0</v>
      </c>
      <c r="AT224" s="16">
        <v>0</v>
      </c>
      <c r="AU224" s="16">
        <v>0</v>
      </c>
      <c r="AV224" s="16">
        <v>0</v>
      </c>
      <c r="AW224" s="16">
        <v>0</v>
      </c>
      <c r="AX224" s="16">
        <v>0</v>
      </c>
      <c r="AY224" s="16">
        <v>0</v>
      </c>
      <c r="AZ224" s="16">
        <v>0</v>
      </c>
      <c r="BA224" s="16">
        <v>0</v>
      </c>
      <c r="BB224" s="16">
        <f t="shared" si="109"/>
        <v>0</v>
      </c>
      <c r="BC224" s="16">
        <f t="shared" si="110"/>
        <v>0</v>
      </c>
      <c r="BD224" s="16">
        <f t="shared" si="111"/>
        <v>0</v>
      </c>
      <c r="BE224" s="16"/>
      <c r="BF224" s="16">
        <f t="shared" si="115"/>
        <v>0</v>
      </c>
    </row>
    <row r="225" spans="1:58">
      <c r="A225" s="10">
        <v>224</v>
      </c>
      <c r="B225" s="197"/>
      <c r="C225" s="210" t="s">
        <v>227</v>
      </c>
      <c r="D225" s="211"/>
      <c r="E225" s="21">
        <f>SUM(E216:E224)</f>
        <v>201558952.83999997</v>
      </c>
      <c r="F225" s="22">
        <f>SUM(F216:F224)</f>
        <v>0</v>
      </c>
      <c r="G225" s="22">
        <f t="shared" ref="G225:BA225" si="120">SUM(G216:G224)</f>
        <v>0</v>
      </c>
      <c r="H225" s="22">
        <f t="shared" si="120"/>
        <v>0</v>
      </c>
      <c r="I225" s="22">
        <f t="shared" si="120"/>
        <v>0</v>
      </c>
      <c r="J225" s="22">
        <f t="shared" si="120"/>
        <v>0</v>
      </c>
      <c r="K225" s="22">
        <f t="shared" si="120"/>
        <v>0</v>
      </c>
      <c r="L225" s="22">
        <f t="shared" si="120"/>
        <v>0</v>
      </c>
      <c r="M225" s="22">
        <f t="shared" si="120"/>
        <v>0</v>
      </c>
      <c r="N225" s="22">
        <f t="shared" si="120"/>
        <v>0</v>
      </c>
      <c r="O225" s="22">
        <f t="shared" si="120"/>
        <v>0</v>
      </c>
      <c r="P225" s="22">
        <f t="shared" si="120"/>
        <v>0</v>
      </c>
      <c r="Q225" s="22">
        <f t="shared" si="120"/>
        <v>0</v>
      </c>
      <c r="R225" s="22">
        <f t="shared" si="120"/>
        <v>0</v>
      </c>
      <c r="S225" s="22">
        <f t="shared" si="120"/>
        <v>0</v>
      </c>
      <c r="T225" s="22">
        <f t="shared" si="120"/>
        <v>0</v>
      </c>
      <c r="U225" s="22">
        <f t="shared" si="120"/>
        <v>0</v>
      </c>
      <c r="V225" s="22">
        <f t="shared" si="120"/>
        <v>0</v>
      </c>
      <c r="W225" s="22">
        <f t="shared" si="120"/>
        <v>0</v>
      </c>
      <c r="X225" s="22">
        <f t="shared" si="120"/>
        <v>0</v>
      </c>
      <c r="Y225" s="22">
        <f t="shared" si="120"/>
        <v>0</v>
      </c>
      <c r="Z225" s="22">
        <f t="shared" si="120"/>
        <v>0</v>
      </c>
      <c r="AA225" s="22">
        <f t="shared" si="120"/>
        <v>0</v>
      </c>
      <c r="AB225" s="22">
        <f t="shared" si="120"/>
        <v>1040494.3500000107</v>
      </c>
      <c r="AC225" s="22">
        <f t="shared" si="113"/>
        <v>1040494.3500000107</v>
      </c>
      <c r="AD225" s="22">
        <f t="shared" si="120"/>
        <v>0</v>
      </c>
      <c r="AE225" s="22">
        <f t="shared" si="120"/>
        <v>0</v>
      </c>
      <c r="AF225" s="22">
        <f t="shared" si="120"/>
        <v>0</v>
      </c>
      <c r="AG225" s="22">
        <f t="shared" si="120"/>
        <v>0</v>
      </c>
      <c r="AH225" s="22">
        <f t="shared" si="120"/>
        <v>0</v>
      </c>
      <c r="AI225" s="22">
        <f t="shared" si="120"/>
        <v>0</v>
      </c>
      <c r="AJ225" s="22">
        <f t="shared" si="120"/>
        <v>0</v>
      </c>
      <c r="AK225" s="22">
        <f t="shared" si="120"/>
        <v>0</v>
      </c>
      <c r="AL225" s="22">
        <f t="shared" si="120"/>
        <v>0</v>
      </c>
      <c r="AM225" s="22">
        <f t="shared" si="120"/>
        <v>0</v>
      </c>
      <c r="AN225" s="22">
        <f t="shared" si="120"/>
        <v>0</v>
      </c>
      <c r="AO225" s="22">
        <f t="shared" si="120"/>
        <v>0</v>
      </c>
      <c r="AP225" s="22">
        <f t="shared" si="120"/>
        <v>0</v>
      </c>
      <c r="AQ225" s="22">
        <f t="shared" si="120"/>
        <v>0</v>
      </c>
      <c r="AR225" s="22">
        <f t="shared" si="120"/>
        <v>1258000</v>
      </c>
      <c r="AS225" s="22">
        <f t="shared" si="120"/>
        <v>0</v>
      </c>
      <c r="AT225" s="22">
        <f t="shared" si="120"/>
        <v>0</v>
      </c>
      <c r="AU225" s="22">
        <f t="shared" si="120"/>
        <v>0</v>
      </c>
      <c r="AV225" s="22">
        <f t="shared" si="120"/>
        <v>0</v>
      </c>
      <c r="AW225" s="22">
        <f t="shared" si="120"/>
        <v>0</v>
      </c>
      <c r="AX225" s="22">
        <f t="shared" si="120"/>
        <v>0</v>
      </c>
      <c r="AY225" s="22">
        <f t="shared" si="120"/>
        <v>0</v>
      </c>
      <c r="AZ225" s="22">
        <f t="shared" si="120"/>
        <v>0</v>
      </c>
      <c r="BA225" s="22">
        <f t="shared" si="120"/>
        <v>-447.19000000273809</v>
      </c>
      <c r="BB225" s="22">
        <f t="shared" si="109"/>
        <v>1257552.8099999973</v>
      </c>
      <c r="BC225" s="22">
        <f t="shared" si="110"/>
        <v>2298047.1600000081</v>
      </c>
      <c r="BD225" s="22">
        <f t="shared" si="111"/>
        <v>203856999.99999997</v>
      </c>
      <c r="BE225" s="22">
        <f t="shared" ref="BE225" si="121">SUM(BE216:BE224)</f>
        <v>0</v>
      </c>
      <c r="BF225" s="22">
        <f t="shared" si="115"/>
        <v>203856999.99999997</v>
      </c>
    </row>
    <row r="226" spans="1:58" outlineLevel="1">
      <c r="A226" s="10">
        <v>225</v>
      </c>
      <c r="B226" s="204"/>
      <c r="C226" s="37" t="s">
        <v>208</v>
      </c>
      <c r="D226" s="38">
        <v>350</v>
      </c>
      <c r="E226" s="16">
        <v>18838216.010000002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665383.20999999717</v>
      </c>
      <c r="AC226" s="16">
        <f t="shared" si="113"/>
        <v>665383.20999999717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16">
        <v>0</v>
      </c>
      <c r="AU226" s="16">
        <v>0</v>
      </c>
      <c r="AV226" s="16">
        <v>0</v>
      </c>
      <c r="AW226" s="16">
        <v>0</v>
      </c>
      <c r="AX226" s="16">
        <v>0</v>
      </c>
      <c r="AY226" s="16">
        <v>0</v>
      </c>
      <c r="AZ226" s="16">
        <v>0</v>
      </c>
      <c r="BA226" s="16">
        <v>400.78000000119209</v>
      </c>
      <c r="BB226" s="16">
        <f t="shared" ref="BB226:BB289" si="122">SUM(AD226:BA226)</f>
        <v>400.78000000119209</v>
      </c>
      <c r="BC226" s="16">
        <f t="shared" si="110"/>
        <v>665783.98999999836</v>
      </c>
      <c r="BD226" s="16">
        <f t="shared" si="111"/>
        <v>19504000</v>
      </c>
      <c r="BE226" s="16"/>
      <c r="BF226" s="16">
        <f t="shared" si="115"/>
        <v>19504000</v>
      </c>
    </row>
    <row r="227" spans="1:58" outlineLevel="1">
      <c r="A227" s="10">
        <v>226</v>
      </c>
      <c r="B227" s="204"/>
      <c r="C227" s="39" t="s">
        <v>209</v>
      </c>
      <c r="D227" s="33">
        <v>352</v>
      </c>
      <c r="E227" s="16">
        <v>16957183.629999999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-300235.33999999985</v>
      </c>
      <c r="AC227" s="16">
        <f t="shared" si="113"/>
        <v>-300235.33999999985</v>
      </c>
      <c r="AD227" s="16">
        <v>0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0</v>
      </c>
      <c r="AP227" s="16">
        <v>0</v>
      </c>
      <c r="AQ227" s="16">
        <v>0</v>
      </c>
      <c r="AR227" s="16">
        <v>0</v>
      </c>
      <c r="AS227" s="16">
        <v>0</v>
      </c>
      <c r="AT227" s="16">
        <v>0</v>
      </c>
      <c r="AU227" s="16">
        <v>0</v>
      </c>
      <c r="AV227" s="16">
        <v>0</v>
      </c>
      <c r="AW227" s="16">
        <v>0</v>
      </c>
      <c r="AX227" s="16">
        <v>0</v>
      </c>
      <c r="AY227" s="16">
        <v>0</v>
      </c>
      <c r="AZ227" s="16">
        <v>0</v>
      </c>
      <c r="BA227" s="16">
        <v>51.71000000089407</v>
      </c>
      <c r="BB227" s="16">
        <f t="shared" si="122"/>
        <v>51.71000000089407</v>
      </c>
      <c r="BC227" s="16">
        <f t="shared" si="110"/>
        <v>-300183.62999999896</v>
      </c>
      <c r="BD227" s="16">
        <f t="shared" si="111"/>
        <v>16657000</v>
      </c>
      <c r="BE227" s="16"/>
      <c r="BF227" s="16">
        <f t="shared" si="115"/>
        <v>16657000</v>
      </c>
    </row>
    <row r="228" spans="1:58" outlineLevel="1">
      <c r="A228" s="10">
        <v>227</v>
      </c>
      <c r="B228" s="204"/>
      <c r="C228" s="39" t="s">
        <v>228</v>
      </c>
      <c r="D228" s="33">
        <v>353</v>
      </c>
      <c r="E228" s="16">
        <v>181282160.66999999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6867438.7300000191</v>
      </c>
      <c r="AC228" s="16">
        <f t="shared" si="113"/>
        <v>6867438.7300000191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11460000</v>
      </c>
      <c r="AR228" s="16">
        <v>6759000</v>
      </c>
      <c r="AS228" s="16">
        <v>28736000</v>
      </c>
      <c r="AT228" s="16">
        <v>0</v>
      </c>
      <c r="AU228" s="16">
        <v>0</v>
      </c>
      <c r="AV228" s="16">
        <v>0</v>
      </c>
      <c r="AW228" s="16">
        <v>1098164</v>
      </c>
      <c r="AX228" s="16">
        <v>0</v>
      </c>
      <c r="AY228" s="16">
        <v>0</v>
      </c>
      <c r="AZ228" s="16">
        <v>0</v>
      </c>
      <c r="BA228" s="16">
        <v>236.59999999403954</v>
      </c>
      <c r="BB228" s="16">
        <f t="shared" si="122"/>
        <v>48053400.599999994</v>
      </c>
      <c r="BC228" s="16">
        <f t="shared" si="110"/>
        <v>54920839.330000013</v>
      </c>
      <c r="BD228" s="16">
        <f t="shared" si="111"/>
        <v>236203000</v>
      </c>
      <c r="BE228" s="16"/>
      <c r="BF228" s="16">
        <f t="shared" si="115"/>
        <v>236203000</v>
      </c>
    </row>
    <row r="229" spans="1:58" outlineLevel="1">
      <c r="A229" s="10">
        <v>228</v>
      </c>
      <c r="B229" s="204"/>
      <c r="C229" s="39" t="s">
        <v>229</v>
      </c>
      <c r="D229" s="33">
        <v>354</v>
      </c>
      <c r="E229" s="16">
        <v>11245121.99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-27063.050000000745</v>
      </c>
      <c r="AC229" s="16">
        <f t="shared" si="113"/>
        <v>-27063.050000000745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6">
        <v>0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0</v>
      </c>
      <c r="AY229" s="16">
        <v>0</v>
      </c>
      <c r="AZ229" s="16">
        <v>0</v>
      </c>
      <c r="BA229" s="16">
        <v>-58.939999999478459</v>
      </c>
      <c r="BB229" s="16">
        <f t="shared" si="122"/>
        <v>-58.939999999478459</v>
      </c>
      <c r="BC229" s="16">
        <f t="shared" si="110"/>
        <v>-27121.990000000224</v>
      </c>
      <c r="BD229" s="16">
        <f t="shared" si="111"/>
        <v>11218000</v>
      </c>
      <c r="BE229" s="16"/>
      <c r="BF229" s="16">
        <f t="shared" si="115"/>
        <v>11218000</v>
      </c>
    </row>
    <row r="230" spans="1:58" outlineLevel="1">
      <c r="A230" s="10">
        <v>229</v>
      </c>
      <c r="B230" s="204"/>
      <c r="C230" s="39" t="s">
        <v>230</v>
      </c>
      <c r="D230" s="33">
        <v>355</v>
      </c>
      <c r="E230" s="16">
        <v>177115895.94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v>5894715.2100000083</v>
      </c>
      <c r="AC230" s="16">
        <f t="shared" si="113"/>
        <v>5894715.2100000083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16">
        <v>0</v>
      </c>
      <c r="AS230" s="16">
        <v>0</v>
      </c>
      <c r="AT230" s="16">
        <v>0</v>
      </c>
      <c r="AU230" s="16">
        <v>0</v>
      </c>
      <c r="AV230" s="16">
        <v>4728468</v>
      </c>
      <c r="AW230" s="16">
        <v>0</v>
      </c>
      <c r="AX230" s="16">
        <v>0</v>
      </c>
      <c r="AY230" s="16">
        <v>0</v>
      </c>
      <c r="AZ230" s="16">
        <v>0</v>
      </c>
      <c r="BA230" s="16">
        <v>-79.150000005960464</v>
      </c>
      <c r="BB230" s="16">
        <f t="shared" si="122"/>
        <v>4728388.849999994</v>
      </c>
      <c r="BC230" s="16">
        <f t="shared" si="110"/>
        <v>10623104.060000002</v>
      </c>
      <c r="BD230" s="16">
        <f t="shared" si="111"/>
        <v>187739000</v>
      </c>
      <c r="BE230" s="16"/>
      <c r="BF230" s="16">
        <f t="shared" si="115"/>
        <v>187739000</v>
      </c>
    </row>
    <row r="231" spans="1:58" outlineLevel="1">
      <c r="A231" s="10">
        <v>230</v>
      </c>
      <c r="B231" s="204"/>
      <c r="C231" s="39" t="s">
        <v>231</v>
      </c>
      <c r="D231" s="33">
        <v>356</v>
      </c>
      <c r="E231" s="16">
        <v>99444995.549999997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4653073.9800000042</v>
      </c>
      <c r="AC231" s="16">
        <f t="shared" si="113"/>
        <v>4653073.9800000042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0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16">
        <v>0</v>
      </c>
      <c r="AS231" s="16">
        <v>0</v>
      </c>
      <c r="AT231" s="16">
        <v>0</v>
      </c>
      <c r="AU231" s="16">
        <v>0</v>
      </c>
      <c r="AV231" s="16">
        <v>0</v>
      </c>
      <c r="AW231" s="16">
        <v>0</v>
      </c>
      <c r="AX231" s="16">
        <v>0</v>
      </c>
      <c r="AY231" s="16">
        <v>0</v>
      </c>
      <c r="AZ231" s="16">
        <v>0</v>
      </c>
      <c r="BA231" s="16">
        <v>-69.530000001192093</v>
      </c>
      <c r="BB231" s="16">
        <f t="shared" si="122"/>
        <v>-69.530000001192093</v>
      </c>
      <c r="BC231" s="16">
        <f t="shared" si="110"/>
        <v>4653004.450000003</v>
      </c>
      <c r="BD231" s="16">
        <f t="shared" si="111"/>
        <v>104098000</v>
      </c>
      <c r="BE231" s="16"/>
      <c r="BF231" s="16">
        <f t="shared" si="115"/>
        <v>104098000</v>
      </c>
    </row>
    <row r="232" spans="1:58" outlineLevel="1">
      <c r="A232" s="10">
        <v>231</v>
      </c>
      <c r="B232" s="204"/>
      <c r="C232" s="39" t="s">
        <v>232</v>
      </c>
      <c r="D232" s="33">
        <v>357</v>
      </c>
      <c r="E232" s="16">
        <v>2028210.06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107216.56999999983</v>
      </c>
      <c r="AC232" s="16">
        <f t="shared" si="113"/>
        <v>107216.56999999983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0</v>
      </c>
      <c r="AY232" s="16">
        <v>0</v>
      </c>
      <c r="AZ232" s="16">
        <v>0</v>
      </c>
      <c r="BA232" s="16">
        <v>-426.62999999988824</v>
      </c>
      <c r="BB232" s="16">
        <f t="shared" si="122"/>
        <v>-426.62999999988824</v>
      </c>
      <c r="BC232" s="16">
        <f t="shared" si="110"/>
        <v>106789.93999999994</v>
      </c>
      <c r="BD232" s="16">
        <f t="shared" si="111"/>
        <v>2135000</v>
      </c>
      <c r="BE232" s="16"/>
      <c r="BF232" s="16">
        <f t="shared" si="115"/>
        <v>2135000</v>
      </c>
    </row>
    <row r="233" spans="1:58" outlineLevel="1">
      <c r="A233" s="10">
        <v>232</v>
      </c>
      <c r="B233" s="204"/>
      <c r="C233" s="39" t="s">
        <v>233</v>
      </c>
      <c r="D233" s="33">
        <v>358</v>
      </c>
      <c r="E233" s="16">
        <v>1600776.62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107953.5299999998</v>
      </c>
      <c r="AC233" s="16">
        <f t="shared" si="113"/>
        <v>107953.5299999998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v>0</v>
      </c>
      <c r="AO233" s="16">
        <v>0</v>
      </c>
      <c r="AP233" s="16">
        <v>0</v>
      </c>
      <c r="AQ233" s="16">
        <v>0</v>
      </c>
      <c r="AR233" s="16">
        <v>0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0</v>
      </c>
      <c r="BA233" s="16">
        <v>269.85000000009313</v>
      </c>
      <c r="BB233" s="16">
        <f t="shared" si="122"/>
        <v>269.85000000009313</v>
      </c>
      <c r="BC233" s="16">
        <f t="shared" si="110"/>
        <v>108223.37999999989</v>
      </c>
      <c r="BD233" s="16">
        <f t="shared" si="111"/>
        <v>1709000</v>
      </c>
      <c r="BE233" s="16"/>
      <c r="BF233" s="16">
        <f t="shared" si="115"/>
        <v>1709000</v>
      </c>
    </row>
    <row r="234" spans="1:58" outlineLevel="1">
      <c r="A234" s="10">
        <v>233</v>
      </c>
      <c r="B234" s="204"/>
      <c r="C234" s="39" t="s">
        <v>234</v>
      </c>
      <c r="D234" s="33">
        <v>359</v>
      </c>
      <c r="E234" s="16">
        <v>1384350.2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-1147.6499999999069</v>
      </c>
      <c r="AC234" s="16">
        <f t="shared" si="113"/>
        <v>-1147.6499999999069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0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0</v>
      </c>
      <c r="AY234" s="16">
        <v>0</v>
      </c>
      <c r="AZ234" s="16">
        <v>0</v>
      </c>
      <c r="BA234" s="16">
        <v>-202.55000000004657</v>
      </c>
      <c r="BB234" s="16">
        <f t="shared" si="122"/>
        <v>-202.55000000004657</v>
      </c>
      <c r="BC234" s="16">
        <f t="shared" si="110"/>
        <v>-1350.1999999999534</v>
      </c>
      <c r="BD234" s="16">
        <f t="shared" si="111"/>
        <v>1383000</v>
      </c>
      <c r="BE234" s="16"/>
      <c r="BF234" s="16">
        <f t="shared" si="115"/>
        <v>1383000</v>
      </c>
    </row>
    <row r="235" spans="1:58" ht="15.75" customHeight="1" outlineLevel="1">
      <c r="A235" s="10">
        <v>234</v>
      </c>
      <c r="B235" s="204"/>
      <c r="C235" s="40" t="s">
        <v>235</v>
      </c>
      <c r="D235" s="49">
        <v>359.1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f t="shared" si="113"/>
        <v>0</v>
      </c>
      <c r="AD235" s="16">
        <v>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6">
        <v>0</v>
      </c>
      <c r="AN235" s="16">
        <v>0</v>
      </c>
      <c r="AO235" s="16">
        <v>0</v>
      </c>
      <c r="AP235" s="16">
        <v>0</v>
      </c>
      <c r="AQ235" s="16">
        <v>0</v>
      </c>
      <c r="AR235" s="16">
        <v>0</v>
      </c>
      <c r="AS235" s="16">
        <v>0</v>
      </c>
      <c r="AT235" s="16">
        <v>0</v>
      </c>
      <c r="AU235" s="16">
        <v>0</v>
      </c>
      <c r="AV235" s="16">
        <v>0</v>
      </c>
      <c r="AW235" s="16">
        <v>0</v>
      </c>
      <c r="AX235" s="16">
        <v>0</v>
      </c>
      <c r="AY235" s="16">
        <v>0</v>
      </c>
      <c r="AZ235" s="16">
        <v>0</v>
      </c>
      <c r="BA235" s="16">
        <v>0</v>
      </c>
      <c r="BB235" s="16">
        <f t="shared" si="122"/>
        <v>0</v>
      </c>
      <c r="BC235" s="16">
        <f t="shared" si="110"/>
        <v>0</v>
      </c>
      <c r="BD235" s="16">
        <f t="shared" si="111"/>
        <v>0</v>
      </c>
      <c r="BE235" s="16"/>
      <c r="BF235" s="16">
        <f t="shared" si="115"/>
        <v>0</v>
      </c>
    </row>
    <row r="236" spans="1:58">
      <c r="A236" s="10">
        <v>235</v>
      </c>
      <c r="B236" s="197"/>
      <c r="C236" s="210" t="s">
        <v>236</v>
      </c>
      <c r="D236" s="211"/>
      <c r="E236" s="21">
        <f>SUM(E226:E235)</f>
        <v>509896910.67000002</v>
      </c>
      <c r="F236" s="22">
        <f>SUM(F226:F235)</f>
        <v>0</v>
      </c>
      <c r="G236" s="22">
        <f t="shared" ref="G236:BA236" si="123">SUM(G226:G235)</f>
        <v>0</v>
      </c>
      <c r="H236" s="22">
        <f t="shared" si="123"/>
        <v>0</v>
      </c>
      <c r="I236" s="22">
        <f t="shared" si="123"/>
        <v>0</v>
      </c>
      <c r="J236" s="22">
        <f t="shared" si="123"/>
        <v>0</v>
      </c>
      <c r="K236" s="22">
        <f t="shared" si="123"/>
        <v>0</v>
      </c>
      <c r="L236" s="22">
        <f t="shared" si="123"/>
        <v>0</v>
      </c>
      <c r="M236" s="22">
        <f t="shared" si="123"/>
        <v>0</v>
      </c>
      <c r="N236" s="22">
        <f t="shared" si="123"/>
        <v>0</v>
      </c>
      <c r="O236" s="22">
        <f t="shared" si="123"/>
        <v>0</v>
      </c>
      <c r="P236" s="22">
        <f t="shared" si="123"/>
        <v>0</v>
      </c>
      <c r="Q236" s="22">
        <f t="shared" si="123"/>
        <v>0</v>
      </c>
      <c r="R236" s="22">
        <f t="shared" si="123"/>
        <v>0</v>
      </c>
      <c r="S236" s="22">
        <f t="shared" si="123"/>
        <v>0</v>
      </c>
      <c r="T236" s="22">
        <f t="shared" si="123"/>
        <v>0</v>
      </c>
      <c r="U236" s="22">
        <f t="shared" si="123"/>
        <v>0</v>
      </c>
      <c r="V236" s="22">
        <f t="shared" si="123"/>
        <v>0</v>
      </c>
      <c r="W236" s="22">
        <f t="shared" si="123"/>
        <v>0</v>
      </c>
      <c r="X236" s="22">
        <f t="shared" si="123"/>
        <v>0</v>
      </c>
      <c r="Y236" s="22">
        <f t="shared" si="123"/>
        <v>0</v>
      </c>
      <c r="Z236" s="22">
        <f t="shared" si="123"/>
        <v>0</v>
      </c>
      <c r="AA236" s="22">
        <f t="shared" si="123"/>
        <v>0</v>
      </c>
      <c r="AB236" s="22">
        <f t="shared" si="123"/>
        <v>17967335.190000031</v>
      </c>
      <c r="AC236" s="22">
        <f t="shared" si="113"/>
        <v>17967335.190000031</v>
      </c>
      <c r="AD236" s="22">
        <f t="shared" si="123"/>
        <v>0</v>
      </c>
      <c r="AE236" s="22">
        <f t="shared" si="123"/>
        <v>0</v>
      </c>
      <c r="AF236" s="22">
        <f t="shared" si="123"/>
        <v>0</v>
      </c>
      <c r="AG236" s="22">
        <f t="shared" si="123"/>
        <v>0</v>
      </c>
      <c r="AH236" s="22">
        <f t="shared" si="123"/>
        <v>0</v>
      </c>
      <c r="AI236" s="22">
        <f t="shared" si="123"/>
        <v>0</v>
      </c>
      <c r="AJ236" s="22">
        <f t="shared" si="123"/>
        <v>0</v>
      </c>
      <c r="AK236" s="22">
        <f t="shared" si="123"/>
        <v>0</v>
      </c>
      <c r="AL236" s="22">
        <f t="shared" si="123"/>
        <v>0</v>
      </c>
      <c r="AM236" s="22">
        <f t="shared" si="123"/>
        <v>0</v>
      </c>
      <c r="AN236" s="22">
        <f t="shared" si="123"/>
        <v>0</v>
      </c>
      <c r="AO236" s="22">
        <f t="shared" si="123"/>
        <v>0</v>
      </c>
      <c r="AP236" s="22">
        <f t="shared" si="123"/>
        <v>0</v>
      </c>
      <c r="AQ236" s="22">
        <f t="shared" si="123"/>
        <v>11460000</v>
      </c>
      <c r="AR236" s="22">
        <f t="shared" si="123"/>
        <v>6759000</v>
      </c>
      <c r="AS236" s="22">
        <f t="shared" si="123"/>
        <v>28736000</v>
      </c>
      <c r="AT236" s="22">
        <f t="shared" si="123"/>
        <v>0</v>
      </c>
      <c r="AU236" s="22">
        <f t="shared" si="123"/>
        <v>0</v>
      </c>
      <c r="AV236" s="22">
        <f t="shared" si="123"/>
        <v>4728468</v>
      </c>
      <c r="AW236" s="22">
        <f t="shared" si="123"/>
        <v>1098164</v>
      </c>
      <c r="AX236" s="22">
        <f t="shared" si="123"/>
        <v>0</v>
      </c>
      <c r="AY236" s="22">
        <f t="shared" si="123"/>
        <v>0</v>
      </c>
      <c r="AZ236" s="22">
        <f t="shared" si="123"/>
        <v>0</v>
      </c>
      <c r="BA236" s="22">
        <f t="shared" si="123"/>
        <v>122.13999998965301</v>
      </c>
      <c r="BB236" s="22">
        <f t="shared" si="122"/>
        <v>52781754.139999993</v>
      </c>
      <c r="BC236" s="22">
        <f t="shared" si="110"/>
        <v>70749089.330000028</v>
      </c>
      <c r="BD236" s="22">
        <f t="shared" si="111"/>
        <v>580646000</v>
      </c>
      <c r="BE236" s="22">
        <f t="shared" ref="BE236" si="124">SUM(BE226:BE235)</f>
        <v>0</v>
      </c>
      <c r="BF236" s="22">
        <f t="shared" si="115"/>
        <v>580646000</v>
      </c>
    </row>
    <row r="237" spans="1:58" outlineLevel="1">
      <c r="A237" s="10">
        <v>236</v>
      </c>
      <c r="B237" s="204"/>
      <c r="C237" s="37" t="s">
        <v>208</v>
      </c>
      <c r="D237" s="38">
        <v>360</v>
      </c>
      <c r="E237" s="16">
        <v>6788057.8199999994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720700.96999999986</v>
      </c>
      <c r="AC237" s="16">
        <f t="shared" si="113"/>
        <v>720700.96999999986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16">
        <v>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0</v>
      </c>
      <c r="AY237" s="16">
        <v>0</v>
      </c>
      <c r="AZ237" s="16">
        <v>0</v>
      </c>
      <c r="BA237" s="16">
        <v>241.21000000089407</v>
      </c>
      <c r="BB237" s="16">
        <f t="shared" si="122"/>
        <v>241.21000000089407</v>
      </c>
      <c r="BC237" s="16">
        <f t="shared" si="110"/>
        <v>720942.18000000075</v>
      </c>
      <c r="BD237" s="16">
        <f t="shared" si="111"/>
        <v>7509000</v>
      </c>
      <c r="BE237" s="16"/>
      <c r="BF237" s="16">
        <f t="shared" si="115"/>
        <v>7509000</v>
      </c>
    </row>
    <row r="238" spans="1:58" outlineLevel="1">
      <c r="A238" s="10">
        <v>237</v>
      </c>
      <c r="B238" s="204"/>
      <c r="C238" s="39" t="s">
        <v>209</v>
      </c>
      <c r="D238" s="33">
        <v>361</v>
      </c>
      <c r="E238" s="16">
        <v>27284015.719999999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-509271.41999999806</v>
      </c>
      <c r="AC238" s="16">
        <f t="shared" si="113"/>
        <v>-509271.41999999806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16">
        <v>0</v>
      </c>
      <c r="AU238" s="16">
        <v>0</v>
      </c>
      <c r="AV238" s="16">
        <v>0</v>
      </c>
      <c r="AW238" s="16">
        <v>0</v>
      </c>
      <c r="AX238" s="16">
        <v>0</v>
      </c>
      <c r="AY238" s="16">
        <v>0</v>
      </c>
      <c r="AZ238" s="16">
        <v>0</v>
      </c>
      <c r="BA238" s="16">
        <v>255.69999999925494</v>
      </c>
      <c r="BB238" s="16">
        <f t="shared" si="122"/>
        <v>255.69999999925494</v>
      </c>
      <c r="BC238" s="16">
        <f t="shared" si="110"/>
        <v>-509015.71999999881</v>
      </c>
      <c r="BD238" s="16">
        <f t="shared" si="111"/>
        <v>26775000</v>
      </c>
      <c r="BE238" s="16"/>
      <c r="BF238" s="16">
        <f t="shared" si="115"/>
        <v>26775000</v>
      </c>
    </row>
    <row r="239" spans="1:58" outlineLevel="1">
      <c r="A239" s="10">
        <v>238</v>
      </c>
      <c r="B239" s="204"/>
      <c r="C239" s="39" t="s">
        <v>228</v>
      </c>
      <c r="D239" s="33">
        <v>362</v>
      </c>
      <c r="E239" s="16">
        <v>94950686.439999998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5856468.049999997</v>
      </c>
      <c r="AC239" s="16">
        <f t="shared" si="113"/>
        <v>5856468.049999997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0</v>
      </c>
      <c r="AL239" s="16">
        <v>0</v>
      </c>
      <c r="AM239" s="16">
        <v>0</v>
      </c>
      <c r="AN239" s="16">
        <v>0</v>
      </c>
      <c r="AO239" s="16">
        <v>0</v>
      </c>
      <c r="AP239" s="16">
        <v>0</v>
      </c>
      <c r="AQ239" s="16">
        <v>0</v>
      </c>
      <c r="AR239" s="16">
        <v>0</v>
      </c>
      <c r="AS239" s="16">
        <v>0</v>
      </c>
      <c r="AT239" s="16">
        <v>0</v>
      </c>
      <c r="AU239" s="16">
        <v>0</v>
      </c>
      <c r="AV239" s="16">
        <v>0</v>
      </c>
      <c r="AW239" s="16">
        <v>0</v>
      </c>
      <c r="AX239" s="16">
        <v>0</v>
      </c>
      <c r="AY239" s="16">
        <v>0</v>
      </c>
      <c r="AZ239" s="16">
        <v>0</v>
      </c>
      <c r="BA239" s="16">
        <v>-154.48999999463558</v>
      </c>
      <c r="BB239" s="16">
        <f t="shared" si="122"/>
        <v>-154.48999999463558</v>
      </c>
      <c r="BC239" s="16">
        <f t="shared" si="110"/>
        <v>5856313.5600000024</v>
      </c>
      <c r="BD239" s="16">
        <f t="shared" si="111"/>
        <v>100807000</v>
      </c>
      <c r="BE239" s="16"/>
      <c r="BF239" s="16">
        <f t="shared" si="115"/>
        <v>100807000</v>
      </c>
    </row>
    <row r="240" spans="1:58" outlineLevel="1">
      <c r="A240" s="10">
        <v>239</v>
      </c>
      <c r="B240" s="204"/>
      <c r="C240" s="39" t="s">
        <v>237</v>
      </c>
      <c r="D240" s="33">
        <v>363</v>
      </c>
      <c r="E240" s="16">
        <v>2592392.65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-125410.37999999989</v>
      </c>
      <c r="AC240" s="16">
        <f t="shared" si="113"/>
        <v>-125410.37999999989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16">
        <v>0</v>
      </c>
      <c r="AU240" s="16">
        <v>0</v>
      </c>
      <c r="AV240" s="16">
        <v>0</v>
      </c>
      <c r="AW240" s="16">
        <v>0</v>
      </c>
      <c r="AX240" s="16">
        <v>0</v>
      </c>
      <c r="AY240" s="16">
        <v>0</v>
      </c>
      <c r="AZ240" s="16">
        <v>0</v>
      </c>
      <c r="BA240" s="16">
        <v>17.729999999981374</v>
      </c>
      <c r="BB240" s="16">
        <f t="shared" si="122"/>
        <v>17.729999999981374</v>
      </c>
      <c r="BC240" s="16">
        <f t="shared" si="110"/>
        <v>-125392.64999999991</v>
      </c>
      <c r="BD240" s="16">
        <f t="shared" si="111"/>
        <v>2467000</v>
      </c>
      <c r="BE240" s="16"/>
      <c r="BF240" s="16">
        <f t="shared" si="115"/>
        <v>2467000</v>
      </c>
    </row>
    <row r="241" spans="1:58" outlineLevel="1">
      <c r="A241" s="10">
        <v>240</v>
      </c>
      <c r="B241" s="204"/>
      <c r="C241" s="39" t="s">
        <v>238</v>
      </c>
      <c r="D241" s="33">
        <v>364</v>
      </c>
      <c r="E241" s="16">
        <v>274387138.61000001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73890.099999964237</v>
      </c>
      <c r="AC241" s="16">
        <f t="shared" si="113"/>
        <v>73890.099999964237</v>
      </c>
      <c r="AD241" s="16">
        <v>0</v>
      </c>
      <c r="AE241" s="16">
        <v>0</v>
      </c>
      <c r="AF241" s="16">
        <v>0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0</v>
      </c>
      <c r="AN241" s="16">
        <v>0</v>
      </c>
      <c r="AO241" s="16">
        <v>0</v>
      </c>
      <c r="AP241" s="16">
        <v>0</v>
      </c>
      <c r="AQ241" s="16">
        <v>1395000</v>
      </c>
      <c r="AR241" s="16">
        <v>28821000</v>
      </c>
      <c r="AS241" s="16">
        <v>3315000</v>
      </c>
      <c r="AT241" s="16">
        <v>0</v>
      </c>
      <c r="AU241" s="16">
        <v>0</v>
      </c>
      <c r="AV241" s="16">
        <v>8807466</v>
      </c>
      <c r="AW241" s="16">
        <v>0</v>
      </c>
      <c r="AX241" s="16">
        <v>0</v>
      </c>
      <c r="AY241" s="16">
        <v>0</v>
      </c>
      <c r="AZ241" s="16">
        <v>0</v>
      </c>
      <c r="BA241" s="16">
        <v>-494.70999997854233</v>
      </c>
      <c r="BB241" s="16">
        <f t="shared" si="122"/>
        <v>42337971.290000021</v>
      </c>
      <c r="BC241" s="16">
        <f t="shared" si="110"/>
        <v>42411861.389999986</v>
      </c>
      <c r="BD241" s="16">
        <f t="shared" si="111"/>
        <v>316799000</v>
      </c>
      <c r="BE241" s="16"/>
      <c r="BF241" s="16">
        <f t="shared" si="115"/>
        <v>316799000</v>
      </c>
    </row>
    <row r="242" spans="1:58" outlineLevel="1">
      <c r="A242" s="10">
        <v>241</v>
      </c>
      <c r="B242" s="204"/>
      <c r="C242" s="39" t="s">
        <v>231</v>
      </c>
      <c r="D242" s="33">
        <v>365</v>
      </c>
      <c r="E242" s="16">
        <v>174751063.96000001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0</v>
      </c>
      <c r="AB242" s="16">
        <v>-0.24000000953674316</v>
      </c>
      <c r="AC242" s="16">
        <f t="shared" si="113"/>
        <v>-0.24000000953674316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0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6">
        <v>0</v>
      </c>
      <c r="AS242" s="16">
        <v>0</v>
      </c>
      <c r="AT242" s="16">
        <v>0</v>
      </c>
      <c r="AU242" s="16">
        <v>0</v>
      </c>
      <c r="AV242" s="16">
        <v>0</v>
      </c>
      <c r="AW242" s="16">
        <v>0</v>
      </c>
      <c r="AX242" s="16">
        <v>0</v>
      </c>
      <c r="AY242" s="16">
        <v>0</v>
      </c>
      <c r="AZ242" s="16">
        <v>0</v>
      </c>
      <c r="BA242" s="16">
        <v>-63.719999998807907</v>
      </c>
      <c r="BB242" s="16">
        <f t="shared" si="122"/>
        <v>-63.719999998807907</v>
      </c>
      <c r="BC242" s="16">
        <f t="shared" si="110"/>
        <v>-63.96000000834465</v>
      </c>
      <c r="BD242" s="16">
        <f t="shared" si="111"/>
        <v>174751000</v>
      </c>
      <c r="BE242" s="16"/>
      <c r="BF242" s="16">
        <f t="shared" si="115"/>
        <v>174751000</v>
      </c>
    </row>
    <row r="243" spans="1:58" outlineLevel="1">
      <c r="A243" s="10">
        <v>242</v>
      </c>
      <c r="B243" s="204"/>
      <c r="C243" s="39" t="s">
        <v>232</v>
      </c>
      <c r="D243" s="33">
        <v>366</v>
      </c>
      <c r="E243" s="16">
        <v>79249260.650000006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0.40999999642372131</v>
      </c>
      <c r="AC243" s="16">
        <f t="shared" si="113"/>
        <v>0.40999999642372131</v>
      </c>
      <c r="AD243" s="16">
        <v>0</v>
      </c>
      <c r="AE243" s="16">
        <v>0</v>
      </c>
      <c r="AF243" s="16">
        <v>0</v>
      </c>
      <c r="AG243" s="16">
        <v>0</v>
      </c>
      <c r="AH243" s="16">
        <v>0</v>
      </c>
      <c r="AI243" s="16">
        <v>0</v>
      </c>
      <c r="AJ243" s="16">
        <v>0</v>
      </c>
      <c r="AK243" s="16">
        <v>0</v>
      </c>
      <c r="AL243" s="16">
        <v>0</v>
      </c>
      <c r="AM243" s="16">
        <v>0</v>
      </c>
      <c r="AN243" s="16">
        <v>0</v>
      </c>
      <c r="AO243" s="16">
        <v>0</v>
      </c>
      <c r="AP243" s="16">
        <v>0</v>
      </c>
      <c r="AQ243" s="16">
        <v>0</v>
      </c>
      <c r="AR243" s="16">
        <v>0</v>
      </c>
      <c r="AS243" s="16">
        <v>0</v>
      </c>
      <c r="AT243" s="16">
        <v>0</v>
      </c>
      <c r="AU243" s="16">
        <v>0</v>
      </c>
      <c r="AV243" s="16">
        <v>0</v>
      </c>
      <c r="AW243" s="16">
        <v>0</v>
      </c>
      <c r="AX243" s="16">
        <v>0</v>
      </c>
      <c r="AY243" s="16">
        <v>0</v>
      </c>
      <c r="AZ243" s="16">
        <v>0</v>
      </c>
      <c r="BA243" s="16">
        <v>-261.06000000238419</v>
      </c>
      <c r="BB243" s="16">
        <f t="shared" si="122"/>
        <v>-261.06000000238419</v>
      </c>
      <c r="BC243" s="16">
        <f t="shared" si="110"/>
        <v>-260.65000000596046</v>
      </c>
      <c r="BD243" s="16">
        <f t="shared" si="111"/>
        <v>79249000</v>
      </c>
      <c r="BE243" s="16"/>
      <c r="BF243" s="16">
        <f t="shared" si="115"/>
        <v>79249000</v>
      </c>
    </row>
    <row r="244" spans="1:58" outlineLevel="1">
      <c r="A244" s="10">
        <v>243</v>
      </c>
      <c r="B244" s="204"/>
      <c r="C244" s="39" t="s">
        <v>233</v>
      </c>
      <c r="D244" s="33">
        <v>367</v>
      </c>
      <c r="E244" s="16">
        <v>141799870.18000001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3.9999991655349731E-2</v>
      </c>
      <c r="AC244" s="16">
        <f t="shared" si="113"/>
        <v>3.9999991655349731E-2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6">
        <v>0</v>
      </c>
      <c r="AU244" s="16">
        <v>0</v>
      </c>
      <c r="AV244" s="16">
        <v>0</v>
      </c>
      <c r="AW244" s="16">
        <v>0</v>
      </c>
      <c r="AX244" s="16">
        <v>0</v>
      </c>
      <c r="AY244" s="16">
        <v>0</v>
      </c>
      <c r="AZ244" s="16">
        <v>0</v>
      </c>
      <c r="BA244" s="16">
        <v>129.78000000119209</v>
      </c>
      <c r="BB244" s="16">
        <f t="shared" si="122"/>
        <v>129.78000000119209</v>
      </c>
      <c r="BC244" s="16">
        <f t="shared" si="110"/>
        <v>129.81999999284744</v>
      </c>
      <c r="BD244" s="16">
        <f t="shared" si="111"/>
        <v>141800000</v>
      </c>
      <c r="BE244" s="16"/>
      <c r="BF244" s="16">
        <f t="shared" si="115"/>
        <v>141800000</v>
      </c>
    </row>
    <row r="245" spans="1:58" outlineLevel="1">
      <c r="A245" s="10">
        <v>244</v>
      </c>
      <c r="B245" s="204"/>
      <c r="C245" s="39" t="s">
        <v>239</v>
      </c>
      <c r="D245" s="33">
        <v>368</v>
      </c>
      <c r="E245" s="16">
        <v>189938120.59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-0.31999999284744263</v>
      </c>
      <c r="AC245" s="16">
        <f t="shared" si="113"/>
        <v>-0.31999999284744263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6">
        <v>0</v>
      </c>
      <c r="AU245" s="16">
        <v>0</v>
      </c>
      <c r="AV245" s="16">
        <v>0</v>
      </c>
      <c r="AW245" s="16">
        <v>0</v>
      </c>
      <c r="AX245" s="16">
        <v>0</v>
      </c>
      <c r="AY245" s="16">
        <v>0</v>
      </c>
      <c r="AZ245" s="16">
        <v>0</v>
      </c>
      <c r="BA245" s="16">
        <v>-120.27000001072884</v>
      </c>
      <c r="BB245" s="16">
        <f t="shared" si="122"/>
        <v>-120.27000001072884</v>
      </c>
      <c r="BC245" s="16">
        <f t="shared" si="110"/>
        <v>-120.59000000357628</v>
      </c>
      <c r="BD245" s="16">
        <f t="shared" si="111"/>
        <v>189938000</v>
      </c>
      <c r="BE245" s="16"/>
      <c r="BF245" s="16">
        <f t="shared" si="115"/>
        <v>189938000</v>
      </c>
    </row>
    <row r="246" spans="1:58" outlineLevel="1">
      <c r="A246" s="10">
        <v>245</v>
      </c>
      <c r="B246" s="204"/>
      <c r="C246" s="39" t="s">
        <v>240</v>
      </c>
      <c r="D246" s="33">
        <v>369</v>
      </c>
      <c r="E246" s="16">
        <v>116033074.43000001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f t="shared" si="113"/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0</v>
      </c>
      <c r="AT246" s="16">
        <v>0</v>
      </c>
      <c r="AU246" s="16">
        <v>0</v>
      </c>
      <c r="AV246" s="16">
        <v>0</v>
      </c>
      <c r="AW246" s="16">
        <v>0</v>
      </c>
      <c r="AX246" s="16">
        <v>0</v>
      </c>
      <c r="AY246" s="16">
        <v>0</v>
      </c>
      <c r="AZ246" s="16">
        <v>0</v>
      </c>
      <c r="BA246" s="16">
        <v>-74.430000007152557</v>
      </c>
      <c r="BB246" s="16">
        <f t="shared" si="122"/>
        <v>-74.430000007152557</v>
      </c>
      <c r="BC246" s="16">
        <f t="shared" si="110"/>
        <v>-74.430000007152557</v>
      </c>
      <c r="BD246" s="16">
        <f t="shared" si="111"/>
        <v>116033000</v>
      </c>
      <c r="BE246" s="16"/>
      <c r="BF246" s="16">
        <f t="shared" si="115"/>
        <v>116033000</v>
      </c>
    </row>
    <row r="247" spans="1:58" outlineLevel="1">
      <c r="A247" s="10">
        <v>246</v>
      </c>
      <c r="B247" s="204"/>
      <c r="C247" s="39" t="s">
        <v>241</v>
      </c>
      <c r="D247" s="33">
        <v>370</v>
      </c>
      <c r="E247" s="16">
        <v>43512208.210000001</v>
      </c>
      <c r="F247" s="16">
        <v>0</v>
      </c>
      <c r="G247" s="16">
        <v>0</v>
      </c>
      <c r="H247" s="16">
        <v>0</v>
      </c>
      <c r="I247" s="16">
        <v>-19145726.049166601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-0.39083339646458626</v>
      </c>
      <c r="AC247" s="16">
        <f t="shared" si="113"/>
        <v>-19145726.439999998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0</v>
      </c>
      <c r="AM247" s="16">
        <v>0</v>
      </c>
      <c r="AN247" s="16">
        <v>0</v>
      </c>
      <c r="AO247" s="16">
        <v>0</v>
      </c>
      <c r="AP247" s="16">
        <v>0</v>
      </c>
      <c r="AQ247" s="16">
        <v>0</v>
      </c>
      <c r="AR247" s="16">
        <v>0</v>
      </c>
      <c r="AS247" s="16">
        <v>0</v>
      </c>
      <c r="AT247" s="16">
        <v>0</v>
      </c>
      <c r="AU247" s="16">
        <v>34773176</v>
      </c>
      <c r="AV247" s="16">
        <v>0</v>
      </c>
      <c r="AW247" s="16">
        <v>0</v>
      </c>
      <c r="AX247" s="16">
        <v>0</v>
      </c>
      <c r="AY247" s="16">
        <v>0</v>
      </c>
      <c r="AZ247" s="16">
        <v>0</v>
      </c>
      <c r="BA247" s="16">
        <v>342.22999999672174</v>
      </c>
      <c r="BB247" s="16">
        <f t="shared" si="122"/>
        <v>34773518.229999997</v>
      </c>
      <c r="BC247" s="16">
        <f t="shared" si="110"/>
        <v>15627791.789999999</v>
      </c>
      <c r="BD247" s="16">
        <f t="shared" si="111"/>
        <v>59140000</v>
      </c>
      <c r="BE247" s="16"/>
      <c r="BF247" s="16">
        <f t="shared" si="115"/>
        <v>59140000</v>
      </c>
    </row>
    <row r="248" spans="1:58" outlineLevel="1">
      <c r="A248" s="10">
        <v>247</v>
      </c>
      <c r="B248" s="204"/>
      <c r="C248" s="39" t="s">
        <v>242</v>
      </c>
      <c r="D248" s="33">
        <v>371</v>
      </c>
      <c r="E248" s="16">
        <v>1716016.47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0</v>
      </c>
      <c r="AB248" s="16">
        <v>399549.55999999982</v>
      </c>
      <c r="AC248" s="16">
        <f t="shared" si="113"/>
        <v>399549.55999999982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16">
        <v>0</v>
      </c>
      <c r="AU248" s="16">
        <v>0</v>
      </c>
      <c r="AV248" s="16">
        <v>0</v>
      </c>
      <c r="AW248" s="16">
        <v>0</v>
      </c>
      <c r="AX248" s="16">
        <v>0</v>
      </c>
      <c r="AY248" s="16">
        <v>0</v>
      </c>
      <c r="AZ248" s="16">
        <v>0</v>
      </c>
      <c r="BA248" s="16">
        <v>-566.02999999979511</v>
      </c>
      <c r="BB248" s="16">
        <f t="shared" si="122"/>
        <v>-566.02999999979511</v>
      </c>
      <c r="BC248" s="16">
        <f t="shared" si="110"/>
        <v>398983.53</v>
      </c>
      <c r="BD248" s="16">
        <f t="shared" si="111"/>
        <v>2115000</v>
      </c>
      <c r="BE248" s="16"/>
      <c r="BF248" s="16">
        <f t="shared" si="115"/>
        <v>2115000</v>
      </c>
    </row>
    <row r="249" spans="1:58" ht="15.75" customHeight="1" outlineLevel="1">
      <c r="A249" s="10">
        <v>248</v>
      </c>
      <c r="B249" s="204"/>
      <c r="C249" s="39" t="s">
        <v>243</v>
      </c>
      <c r="D249" s="33">
        <v>372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0</v>
      </c>
      <c r="AB249" s="16">
        <v>0</v>
      </c>
      <c r="AC249" s="16">
        <f t="shared" si="113"/>
        <v>0</v>
      </c>
      <c r="AD249" s="16">
        <v>0</v>
      </c>
      <c r="AE249" s="16">
        <v>0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6">
        <v>0</v>
      </c>
      <c r="AM249" s="16">
        <v>0</v>
      </c>
      <c r="AN249" s="16">
        <v>0</v>
      </c>
      <c r="AO249" s="16">
        <v>0</v>
      </c>
      <c r="AP249" s="16">
        <v>0</v>
      </c>
      <c r="AQ249" s="16">
        <v>0</v>
      </c>
      <c r="AR249" s="16">
        <v>0</v>
      </c>
      <c r="AS249" s="16">
        <v>0</v>
      </c>
      <c r="AT249" s="16">
        <v>0</v>
      </c>
      <c r="AU249" s="16">
        <v>0</v>
      </c>
      <c r="AV249" s="16">
        <v>0</v>
      </c>
      <c r="AW249" s="16">
        <v>0</v>
      </c>
      <c r="AX249" s="16">
        <v>0</v>
      </c>
      <c r="AY249" s="16">
        <v>0</v>
      </c>
      <c r="AZ249" s="16">
        <v>0</v>
      </c>
      <c r="BA249" s="16">
        <v>0</v>
      </c>
      <c r="BB249" s="16">
        <f t="shared" si="122"/>
        <v>0</v>
      </c>
      <c r="BC249" s="16">
        <f t="shared" si="110"/>
        <v>0</v>
      </c>
      <c r="BD249" s="16">
        <f t="shared" si="111"/>
        <v>0</v>
      </c>
      <c r="BE249" s="16"/>
      <c r="BF249" s="16">
        <f t="shared" si="115"/>
        <v>0</v>
      </c>
    </row>
    <row r="250" spans="1:58" outlineLevel="1">
      <c r="A250" s="10">
        <v>249</v>
      </c>
      <c r="B250" s="204"/>
      <c r="C250" s="39" t="s">
        <v>244</v>
      </c>
      <c r="D250" s="33">
        <v>373</v>
      </c>
      <c r="E250" s="16">
        <v>41474507.310000002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1094099.6199999973</v>
      </c>
      <c r="AC250" s="16">
        <f t="shared" si="113"/>
        <v>1094099.6199999973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0</v>
      </c>
      <c r="AT250" s="16">
        <v>0</v>
      </c>
      <c r="AU250" s="16">
        <v>0</v>
      </c>
      <c r="AV250" s="16">
        <v>0</v>
      </c>
      <c r="AW250" s="16">
        <v>0</v>
      </c>
      <c r="AX250" s="16">
        <v>0</v>
      </c>
      <c r="AY250" s="16">
        <v>0</v>
      </c>
      <c r="AZ250" s="16">
        <v>0</v>
      </c>
      <c r="BA250" s="16">
        <v>393.07000000029802</v>
      </c>
      <c r="BB250" s="16">
        <f t="shared" si="122"/>
        <v>393.07000000029802</v>
      </c>
      <c r="BC250" s="16">
        <f t="shared" si="110"/>
        <v>1094492.6899999976</v>
      </c>
      <c r="BD250" s="16">
        <f t="shared" si="111"/>
        <v>42569000</v>
      </c>
      <c r="BE250" s="16"/>
      <c r="BF250" s="16">
        <f t="shared" si="115"/>
        <v>42569000</v>
      </c>
    </row>
    <row r="251" spans="1:58" ht="15.75" customHeight="1" outlineLevel="1">
      <c r="A251" s="10">
        <v>250</v>
      </c>
      <c r="B251" s="204"/>
      <c r="C251" s="40" t="s">
        <v>245</v>
      </c>
      <c r="D251" s="41">
        <v>374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f t="shared" si="113"/>
        <v>0</v>
      </c>
      <c r="AD251" s="16">
        <v>0</v>
      </c>
      <c r="AE251" s="16">
        <v>0</v>
      </c>
      <c r="AF251" s="16">
        <v>0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6">
        <v>0</v>
      </c>
      <c r="AN251" s="16">
        <v>0</v>
      </c>
      <c r="AO251" s="16">
        <v>0</v>
      </c>
      <c r="AP251" s="16">
        <v>0</v>
      </c>
      <c r="AQ251" s="16">
        <v>0</v>
      </c>
      <c r="AR251" s="16">
        <v>0</v>
      </c>
      <c r="AS251" s="16">
        <v>0</v>
      </c>
      <c r="AT251" s="16">
        <v>0</v>
      </c>
      <c r="AU251" s="16">
        <v>0</v>
      </c>
      <c r="AV251" s="16">
        <v>0</v>
      </c>
      <c r="AW251" s="16">
        <v>0</v>
      </c>
      <c r="AX251" s="16">
        <v>0</v>
      </c>
      <c r="AY251" s="16">
        <v>0</v>
      </c>
      <c r="AZ251" s="16">
        <v>0</v>
      </c>
      <c r="BA251" s="16">
        <v>0</v>
      </c>
      <c r="BB251" s="16">
        <f t="shared" si="122"/>
        <v>0</v>
      </c>
      <c r="BC251" s="16">
        <f t="shared" si="110"/>
        <v>0</v>
      </c>
      <c r="BD251" s="16">
        <f t="shared" si="111"/>
        <v>0</v>
      </c>
      <c r="BE251" s="16"/>
      <c r="BF251" s="16">
        <f t="shared" si="115"/>
        <v>0</v>
      </c>
    </row>
    <row r="252" spans="1:58">
      <c r="A252" s="10">
        <v>251</v>
      </c>
      <c r="B252" s="197"/>
      <c r="C252" s="210" t="s">
        <v>246</v>
      </c>
      <c r="D252" s="211"/>
      <c r="E252" s="21">
        <f>SUM(E237:E251)</f>
        <v>1194476413.04</v>
      </c>
      <c r="F252" s="22">
        <f>SUM(F237:F251)</f>
        <v>0</v>
      </c>
      <c r="G252" s="22">
        <f t="shared" ref="G252:BA252" si="125">SUM(G237:G251)</f>
        <v>0</v>
      </c>
      <c r="H252" s="22">
        <f t="shared" si="125"/>
        <v>0</v>
      </c>
      <c r="I252" s="22">
        <f t="shared" si="125"/>
        <v>-19145726.049166601</v>
      </c>
      <c r="J252" s="22">
        <f t="shared" si="125"/>
        <v>0</v>
      </c>
      <c r="K252" s="22">
        <f t="shared" si="125"/>
        <v>0</v>
      </c>
      <c r="L252" s="22">
        <f t="shared" si="125"/>
        <v>0</v>
      </c>
      <c r="M252" s="22">
        <f t="shared" si="125"/>
        <v>0</v>
      </c>
      <c r="N252" s="22">
        <f t="shared" si="125"/>
        <v>0</v>
      </c>
      <c r="O252" s="22">
        <f t="shared" si="125"/>
        <v>0</v>
      </c>
      <c r="P252" s="22">
        <f t="shared" si="125"/>
        <v>0</v>
      </c>
      <c r="Q252" s="22">
        <f t="shared" si="125"/>
        <v>0</v>
      </c>
      <c r="R252" s="22">
        <f t="shared" si="125"/>
        <v>0</v>
      </c>
      <c r="S252" s="22">
        <f t="shared" si="125"/>
        <v>0</v>
      </c>
      <c r="T252" s="22">
        <f t="shared" si="125"/>
        <v>0</v>
      </c>
      <c r="U252" s="22">
        <f t="shared" si="125"/>
        <v>0</v>
      </c>
      <c r="V252" s="22">
        <f t="shared" si="125"/>
        <v>0</v>
      </c>
      <c r="W252" s="22">
        <f t="shared" si="125"/>
        <v>0</v>
      </c>
      <c r="X252" s="22">
        <f t="shared" si="125"/>
        <v>0</v>
      </c>
      <c r="Y252" s="22">
        <f t="shared" si="125"/>
        <v>0</v>
      </c>
      <c r="Z252" s="22">
        <f t="shared" si="125"/>
        <v>0</v>
      </c>
      <c r="AA252" s="22">
        <f t="shared" si="125"/>
        <v>0</v>
      </c>
      <c r="AB252" s="22">
        <f t="shared" si="125"/>
        <v>7510025.9991665492</v>
      </c>
      <c r="AC252" s="22">
        <f t="shared" si="113"/>
        <v>-11635700.050000053</v>
      </c>
      <c r="AD252" s="22">
        <f t="shared" si="125"/>
        <v>0</v>
      </c>
      <c r="AE252" s="22">
        <f t="shared" si="125"/>
        <v>0</v>
      </c>
      <c r="AF252" s="22">
        <f t="shared" si="125"/>
        <v>0</v>
      </c>
      <c r="AG252" s="22">
        <f t="shared" si="125"/>
        <v>0</v>
      </c>
      <c r="AH252" s="22">
        <f t="shared" si="125"/>
        <v>0</v>
      </c>
      <c r="AI252" s="22">
        <f t="shared" si="125"/>
        <v>0</v>
      </c>
      <c r="AJ252" s="22">
        <f t="shared" si="125"/>
        <v>0</v>
      </c>
      <c r="AK252" s="22">
        <f t="shared" si="125"/>
        <v>0</v>
      </c>
      <c r="AL252" s="22">
        <f t="shared" si="125"/>
        <v>0</v>
      </c>
      <c r="AM252" s="22">
        <f t="shared" si="125"/>
        <v>0</v>
      </c>
      <c r="AN252" s="22">
        <f t="shared" si="125"/>
        <v>0</v>
      </c>
      <c r="AO252" s="22">
        <f t="shared" si="125"/>
        <v>0</v>
      </c>
      <c r="AP252" s="22">
        <f t="shared" si="125"/>
        <v>0</v>
      </c>
      <c r="AQ252" s="22">
        <f t="shared" si="125"/>
        <v>1395000</v>
      </c>
      <c r="AR252" s="22">
        <f t="shared" si="125"/>
        <v>28821000</v>
      </c>
      <c r="AS252" s="22">
        <f t="shared" si="125"/>
        <v>3315000</v>
      </c>
      <c r="AT252" s="22">
        <f t="shared" si="125"/>
        <v>0</v>
      </c>
      <c r="AU252" s="22">
        <f t="shared" si="125"/>
        <v>34773176</v>
      </c>
      <c r="AV252" s="22">
        <f t="shared" si="125"/>
        <v>8807466</v>
      </c>
      <c r="AW252" s="22">
        <f t="shared" si="125"/>
        <v>0</v>
      </c>
      <c r="AX252" s="22">
        <f t="shared" si="125"/>
        <v>0</v>
      </c>
      <c r="AY252" s="22">
        <f t="shared" si="125"/>
        <v>0</v>
      </c>
      <c r="AZ252" s="22">
        <f t="shared" si="125"/>
        <v>0</v>
      </c>
      <c r="BA252" s="22">
        <f t="shared" si="125"/>
        <v>-354.98999999370426</v>
      </c>
      <c r="BB252" s="22">
        <f t="shared" si="122"/>
        <v>77111287.010000005</v>
      </c>
      <c r="BC252" s="22">
        <f t="shared" si="110"/>
        <v>65475586.959999949</v>
      </c>
      <c r="BD252" s="22">
        <f t="shared" si="111"/>
        <v>1259952000</v>
      </c>
      <c r="BE252" s="22">
        <f t="shared" ref="BE252" si="126">SUM(BE237:BE251)</f>
        <v>0</v>
      </c>
      <c r="BF252" s="22">
        <f t="shared" si="115"/>
        <v>1259952000</v>
      </c>
    </row>
    <row r="253" spans="1:58" outlineLevel="1">
      <c r="A253" s="10">
        <v>252</v>
      </c>
      <c r="B253" s="204"/>
      <c r="C253" s="37" t="s">
        <v>208</v>
      </c>
      <c r="D253" s="38">
        <v>389</v>
      </c>
      <c r="E253" s="16">
        <v>6168367.71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794067.61000000034</v>
      </c>
      <c r="AC253" s="16">
        <f t="shared" si="113"/>
        <v>794067.61000000034</v>
      </c>
      <c r="AD253" s="16">
        <v>0</v>
      </c>
      <c r="AE253" s="16">
        <v>0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>
        <v>0</v>
      </c>
      <c r="AM253" s="16">
        <v>0</v>
      </c>
      <c r="AN253" s="16">
        <v>0</v>
      </c>
      <c r="AO253" s="16">
        <v>0</v>
      </c>
      <c r="AP253" s="16">
        <v>0</v>
      </c>
      <c r="AQ253" s="16">
        <v>0</v>
      </c>
      <c r="AR253" s="16">
        <v>0</v>
      </c>
      <c r="AS253" s="16">
        <v>0</v>
      </c>
      <c r="AT253" s="16">
        <v>0</v>
      </c>
      <c r="AU253" s="16">
        <v>0</v>
      </c>
      <c r="AV253" s="16">
        <v>0</v>
      </c>
      <c r="AW253" s="16">
        <v>0</v>
      </c>
      <c r="AX253" s="16">
        <v>0</v>
      </c>
      <c r="AY253" s="16">
        <v>0</v>
      </c>
      <c r="AZ253" s="16">
        <v>0</v>
      </c>
      <c r="BA253" s="16">
        <v>-435.32000000029802</v>
      </c>
      <c r="BB253" s="16">
        <f t="shared" si="122"/>
        <v>-435.32000000029802</v>
      </c>
      <c r="BC253" s="16">
        <f t="shared" si="110"/>
        <v>793632.29</v>
      </c>
      <c r="BD253" s="16">
        <f t="shared" si="111"/>
        <v>6962000</v>
      </c>
      <c r="BE253" s="16"/>
      <c r="BF253" s="16">
        <f t="shared" si="115"/>
        <v>6962000</v>
      </c>
    </row>
    <row r="254" spans="1:58" outlineLevel="1">
      <c r="A254" s="10">
        <v>253</v>
      </c>
      <c r="B254" s="204"/>
      <c r="C254" s="39" t="s">
        <v>209</v>
      </c>
      <c r="D254" s="33">
        <v>390</v>
      </c>
      <c r="E254" s="16">
        <v>74868141.189999998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6199307.0100000054</v>
      </c>
      <c r="AC254" s="16">
        <f t="shared" si="113"/>
        <v>6199307.0100000054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0</v>
      </c>
      <c r="AP254" s="16">
        <v>0</v>
      </c>
      <c r="AQ254" s="16">
        <v>0</v>
      </c>
      <c r="AR254" s="16">
        <v>0</v>
      </c>
      <c r="AS254" s="16">
        <v>0</v>
      </c>
      <c r="AT254" s="16">
        <v>0</v>
      </c>
      <c r="AU254" s="16">
        <v>0</v>
      </c>
      <c r="AV254" s="16">
        <v>0</v>
      </c>
      <c r="AW254" s="16">
        <v>0</v>
      </c>
      <c r="AX254" s="16">
        <v>0</v>
      </c>
      <c r="AY254" s="16">
        <v>0</v>
      </c>
      <c r="AZ254" s="16">
        <v>0</v>
      </c>
      <c r="BA254" s="16">
        <v>-448.20000000298023</v>
      </c>
      <c r="BB254" s="16">
        <f t="shared" si="122"/>
        <v>-448.20000000298023</v>
      </c>
      <c r="BC254" s="16">
        <f t="shared" si="110"/>
        <v>6198858.8100000024</v>
      </c>
      <c r="BD254" s="16">
        <f t="shared" si="111"/>
        <v>81067000</v>
      </c>
      <c r="BE254" s="16"/>
      <c r="BF254" s="16">
        <f t="shared" si="115"/>
        <v>81067000</v>
      </c>
    </row>
    <row r="255" spans="1:58" outlineLevel="1">
      <c r="A255" s="10">
        <v>254</v>
      </c>
      <c r="B255" s="204"/>
      <c r="C255" s="39" t="s">
        <v>247</v>
      </c>
      <c r="D255" s="33">
        <v>391</v>
      </c>
      <c r="E255" s="16">
        <v>47863070.619999997</v>
      </c>
      <c r="F255" s="16">
        <v>0</v>
      </c>
      <c r="G255" s="16">
        <v>0</v>
      </c>
      <c r="H255" s="16">
        <v>0</v>
      </c>
      <c r="I255" s="16">
        <v>-4708761.1997626899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-570958.38197179977</v>
      </c>
      <c r="AC255" s="16">
        <f t="shared" si="113"/>
        <v>-5279719.5817344896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0</v>
      </c>
      <c r="AL255" s="16">
        <v>0</v>
      </c>
      <c r="AM255" s="16">
        <v>0</v>
      </c>
      <c r="AN255" s="16">
        <v>0</v>
      </c>
      <c r="AO255" s="16">
        <v>0</v>
      </c>
      <c r="AP255" s="16">
        <v>19000</v>
      </c>
      <c r="AQ255" s="16">
        <v>995000</v>
      </c>
      <c r="AR255" s="16">
        <v>4921000</v>
      </c>
      <c r="AS255" s="16">
        <v>0</v>
      </c>
      <c r="AT255" s="16">
        <v>-3299000</v>
      </c>
      <c r="AU255" s="16">
        <v>5366317</v>
      </c>
      <c r="AV255" s="16">
        <v>0</v>
      </c>
      <c r="AW255" s="16">
        <v>0</v>
      </c>
      <c r="AX255" s="16">
        <v>0</v>
      </c>
      <c r="AY255" s="16">
        <v>0</v>
      </c>
      <c r="AZ255" s="16">
        <v>0</v>
      </c>
      <c r="BA255" s="16">
        <v>331.96173448860645</v>
      </c>
      <c r="BB255" s="16">
        <f t="shared" si="122"/>
        <v>8002648.9617344886</v>
      </c>
      <c r="BC255" s="16">
        <f t="shared" si="110"/>
        <v>2722929.379999999</v>
      </c>
      <c r="BD255" s="16">
        <f t="shared" si="111"/>
        <v>50586000</v>
      </c>
      <c r="BE255" s="16"/>
      <c r="BF255" s="16">
        <f t="shared" si="115"/>
        <v>50586000</v>
      </c>
    </row>
    <row r="256" spans="1:58" outlineLevel="1">
      <c r="A256" s="10">
        <v>255</v>
      </c>
      <c r="B256" s="204"/>
      <c r="C256" s="39" t="s">
        <v>248</v>
      </c>
      <c r="D256" s="33">
        <v>392</v>
      </c>
      <c r="E256" s="16">
        <v>40505301.530000001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1777235.0300000012</v>
      </c>
      <c r="AC256" s="16">
        <f t="shared" si="113"/>
        <v>1777235.0300000012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0</v>
      </c>
      <c r="AS256" s="16">
        <v>0</v>
      </c>
      <c r="AT256" s="16">
        <v>0</v>
      </c>
      <c r="AU256" s="16">
        <v>0</v>
      </c>
      <c r="AV256" s="16">
        <v>0</v>
      </c>
      <c r="AW256" s="16">
        <v>0</v>
      </c>
      <c r="AX256" s="16">
        <v>0</v>
      </c>
      <c r="AY256" s="16">
        <v>0</v>
      </c>
      <c r="AZ256" s="16">
        <v>0</v>
      </c>
      <c r="BA256" s="16">
        <v>463.43999999761581</v>
      </c>
      <c r="BB256" s="16">
        <f t="shared" si="122"/>
        <v>463.43999999761581</v>
      </c>
      <c r="BC256" s="16">
        <f t="shared" si="110"/>
        <v>1777698.4699999988</v>
      </c>
      <c r="BD256" s="16">
        <f t="shared" si="111"/>
        <v>42283000</v>
      </c>
      <c r="BE256" s="16"/>
      <c r="BF256" s="16">
        <f t="shared" si="115"/>
        <v>42283000</v>
      </c>
    </row>
    <row r="257" spans="1:58" outlineLevel="1">
      <c r="A257" s="10">
        <v>256</v>
      </c>
      <c r="B257" s="204"/>
      <c r="C257" s="39" t="s">
        <v>249</v>
      </c>
      <c r="D257" s="33">
        <v>393</v>
      </c>
      <c r="E257" s="16">
        <v>2918908.28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-44856.169999999925</v>
      </c>
      <c r="AC257" s="16">
        <f t="shared" si="113"/>
        <v>-44856.169999999925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0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v>0</v>
      </c>
      <c r="BA257" s="16">
        <v>-52.109999999869615</v>
      </c>
      <c r="BB257" s="16">
        <f t="shared" si="122"/>
        <v>-52.109999999869615</v>
      </c>
      <c r="BC257" s="16">
        <f t="shared" si="110"/>
        <v>-44908.279999999795</v>
      </c>
      <c r="BD257" s="16">
        <f t="shared" si="111"/>
        <v>2874000</v>
      </c>
      <c r="BE257" s="16"/>
      <c r="BF257" s="16">
        <f t="shared" si="115"/>
        <v>2874000</v>
      </c>
    </row>
    <row r="258" spans="1:58" outlineLevel="1">
      <c r="A258" s="10">
        <v>257</v>
      </c>
      <c r="B258" s="204"/>
      <c r="C258" s="39" t="s">
        <v>250</v>
      </c>
      <c r="D258" s="33">
        <v>394</v>
      </c>
      <c r="E258" s="16">
        <v>10634190.82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0</v>
      </c>
      <c r="AB258" s="16">
        <v>354199.66000000091</v>
      </c>
      <c r="AC258" s="16">
        <f t="shared" si="113"/>
        <v>354199.66000000091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16">
        <v>0</v>
      </c>
      <c r="AU258" s="16">
        <v>0</v>
      </c>
      <c r="AV258" s="16">
        <v>0</v>
      </c>
      <c r="AW258" s="16">
        <v>0</v>
      </c>
      <c r="AX258" s="16">
        <v>0</v>
      </c>
      <c r="AY258" s="16">
        <v>0</v>
      </c>
      <c r="AZ258" s="16">
        <v>0</v>
      </c>
      <c r="BA258" s="16">
        <v>-390.48000000044703</v>
      </c>
      <c r="BB258" s="16">
        <f t="shared" si="122"/>
        <v>-390.48000000044703</v>
      </c>
      <c r="BC258" s="16">
        <f t="shared" ref="BC258:BC321" si="127">AC258+BB258</f>
        <v>353809.18000000046</v>
      </c>
      <c r="BD258" s="16">
        <f t="shared" ref="BD258:BD321" si="128">E258+BC258</f>
        <v>10988000</v>
      </c>
      <c r="BE258" s="16"/>
      <c r="BF258" s="16">
        <f t="shared" si="115"/>
        <v>10988000</v>
      </c>
    </row>
    <row r="259" spans="1:58" outlineLevel="1">
      <c r="A259" s="10">
        <v>258</v>
      </c>
      <c r="B259" s="204"/>
      <c r="C259" s="39" t="s">
        <v>251</v>
      </c>
      <c r="D259" s="33">
        <v>395</v>
      </c>
      <c r="E259" s="16">
        <v>1923152.6</v>
      </c>
      <c r="F259" s="16">
        <v>0</v>
      </c>
      <c r="G259" s="16">
        <v>0</v>
      </c>
      <c r="H259" s="16">
        <v>0</v>
      </c>
      <c r="I259" s="16">
        <v>-160223.61583333299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150571.15583333271</v>
      </c>
      <c r="AC259" s="16">
        <f t="shared" si="113"/>
        <v>-9652.4600000002829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0</v>
      </c>
      <c r="AL259" s="16">
        <v>0</v>
      </c>
      <c r="AM259" s="16">
        <v>0</v>
      </c>
      <c r="AN259" s="16">
        <v>0</v>
      </c>
      <c r="AO259" s="16">
        <v>0</v>
      </c>
      <c r="AP259" s="16">
        <v>0</v>
      </c>
      <c r="AQ259" s="16">
        <v>0</v>
      </c>
      <c r="AR259" s="16">
        <v>0</v>
      </c>
      <c r="AS259" s="16">
        <v>0</v>
      </c>
      <c r="AT259" s="16">
        <v>0</v>
      </c>
      <c r="AU259" s="16">
        <v>238809</v>
      </c>
      <c r="AV259" s="16">
        <v>0</v>
      </c>
      <c r="AW259" s="16">
        <v>0</v>
      </c>
      <c r="AX259" s="16">
        <v>0</v>
      </c>
      <c r="AY259" s="16">
        <v>0</v>
      </c>
      <c r="AZ259" s="16">
        <v>0</v>
      </c>
      <c r="BA259" s="16">
        <v>-309.13999999966472</v>
      </c>
      <c r="BB259" s="16">
        <f t="shared" si="122"/>
        <v>238499.86000000034</v>
      </c>
      <c r="BC259" s="16">
        <f t="shared" si="127"/>
        <v>228847.40000000005</v>
      </c>
      <c r="BD259" s="16">
        <f t="shared" si="128"/>
        <v>2152000</v>
      </c>
      <c r="BE259" s="16"/>
      <c r="BF259" s="16">
        <f t="shared" si="115"/>
        <v>2152000</v>
      </c>
    </row>
    <row r="260" spans="1:58" outlineLevel="1">
      <c r="A260" s="10">
        <v>259</v>
      </c>
      <c r="B260" s="204"/>
      <c r="C260" s="39" t="s">
        <v>252</v>
      </c>
      <c r="D260" s="33">
        <v>396</v>
      </c>
      <c r="E260" s="16">
        <v>20714670.469999999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-151172.98000000045</v>
      </c>
      <c r="AC260" s="16">
        <f t="shared" si="113"/>
        <v>-151172.98000000045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0</v>
      </c>
      <c r="AS260" s="16">
        <v>0</v>
      </c>
      <c r="AT260" s="16">
        <v>0</v>
      </c>
      <c r="AU260" s="16">
        <v>0</v>
      </c>
      <c r="AV260" s="16">
        <v>0</v>
      </c>
      <c r="AW260" s="16">
        <v>0</v>
      </c>
      <c r="AX260" s="16">
        <v>0</v>
      </c>
      <c r="AY260" s="16">
        <v>0</v>
      </c>
      <c r="AZ260" s="16">
        <v>0</v>
      </c>
      <c r="BA260" s="16">
        <v>502.51000000163913</v>
      </c>
      <c r="BB260" s="16">
        <f t="shared" si="122"/>
        <v>502.51000000163913</v>
      </c>
      <c r="BC260" s="16">
        <f t="shared" si="127"/>
        <v>-150670.46999999881</v>
      </c>
      <c r="BD260" s="16">
        <f t="shared" si="128"/>
        <v>20564000</v>
      </c>
      <c r="BE260" s="16"/>
      <c r="BF260" s="16">
        <f t="shared" si="115"/>
        <v>20564000</v>
      </c>
    </row>
    <row r="261" spans="1:58" outlineLevel="1">
      <c r="A261" s="10">
        <v>260</v>
      </c>
      <c r="B261" s="204"/>
      <c r="C261" s="39" t="s">
        <v>253</v>
      </c>
      <c r="D261" s="33">
        <v>397</v>
      </c>
      <c r="E261" s="16">
        <v>73540856.319999993</v>
      </c>
      <c r="F261" s="16">
        <v>0</v>
      </c>
      <c r="G261" s="16">
        <v>0</v>
      </c>
      <c r="H261" s="16">
        <v>0</v>
      </c>
      <c r="I261" s="16">
        <v>-3427522.2522334801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-2906191.6509616077</v>
      </c>
      <c r="AC261" s="16">
        <f t="shared" ref="AC261:AC324" si="129">SUM(F261:AB261)</f>
        <v>-6333713.9031950878</v>
      </c>
      <c r="AD261" s="16">
        <v>0</v>
      </c>
      <c r="AE261" s="16">
        <v>0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0</v>
      </c>
      <c r="AL261" s="16">
        <v>0</v>
      </c>
      <c r="AM261" s="16">
        <v>0</v>
      </c>
      <c r="AN261" s="16">
        <v>0</v>
      </c>
      <c r="AO261" s="16">
        <v>0</v>
      </c>
      <c r="AP261" s="16">
        <v>0</v>
      </c>
      <c r="AQ261" s="16">
        <v>0</v>
      </c>
      <c r="AR261" s="16">
        <v>0</v>
      </c>
      <c r="AS261" s="16">
        <v>0</v>
      </c>
      <c r="AT261" s="16">
        <v>0</v>
      </c>
      <c r="AU261" s="16">
        <v>11043696</v>
      </c>
      <c r="AV261" s="16">
        <v>0</v>
      </c>
      <c r="AW261" s="16">
        <v>0</v>
      </c>
      <c r="AX261" s="16">
        <v>0</v>
      </c>
      <c r="AY261" s="16">
        <v>0</v>
      </c>
      <c r="AZ261" s="16">
        <v>0</v>
      </c>
      <c r="BA261" s="16">
        <v>161.58319509029388</v>
      </c>
      <c r="BB261" s="16">
        <f t="shared" si="122"/>
        <v>11043857.58319509</v>
      </c>
      <c r="BC261" s="16">
        <f t="shared" si="127"/>
        <v>4710143.6800000025</v>
      </c>
      <c r="BD261" s="16">
        <f t="shared" si="128"/>
        <v>78251000</v>
      </c>
      <c r="BE261" s="16"/>
      <c r="BF261" s="16">
        <f t="shared" ref="BF261:BF324" si="130">BD261+BE261</f>
        <v>78251000</v>
      </c>
    </row>
    <row r="262" spans="1:58" outlineLevel="1">
      <c r="A262" s="10">
        <v>261</v>
      </c>
      <c r="B262" s="204"/>
      <c r="C262" s="39" t="s">
        <v>254</v>
      </c>
      <c r="D262" s="33">
        <v>398</v>
      </c>
      <c r="E262" s="16">
        <v>419588.24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11108.97000000003</v>
      </c>
      <c r="AC262" s="16">
        <f t="shared" si="129"/>
        <v>11108.97000000003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0</v>
      </c>
      <c r="AS262" s="16">
        <v>0</v>
      </c>
      <c r="AT262" s="16">
        <v>0</v>
      </c>
      <c r="AU262" s="16">
        <v>0</v>
      </c>
      <c r="AV262" s="16">
        <v>0</v>
      </c>
      <c r="AW262" s="16">
        <v>0</v>
      </c>
      <c r="AX262" s="16">
        <v>0</v>
      </c>
      <c r="AY262" s="16">
        <v>0</v>
      </c>
      <c r="AZ262" s="16">
        <v>0</v>
      </c>
      <c r="BA262" s="16">
        <v>302.78999999997905</v>
      </c>
      <c r="BB262" s="16">
        <f t="shared" si="122"/>
        <v>302.78999999997905</v>
      </c>
      <c r="BC262" s="16">
        <f t="shared" si="127"/>
        <v>11411.760000000009</v>
      </c>
      <c r="BD262" s="16">
        <f t="shared" si="128"/>
        <v>431000</v>
      </c>
      <c r="BE262" s="16"/>
      <c r="BF262" s="16">
        <f t="shared" si="130"/>
        <v>431000</v>
      </c>
    </row>
    <row r="263" spans="1:58" outlineLevel="1">
      <c r="A263" s="10">
        <v>262</v>
      </c>
      <c r="B263" s="204"/>
      <c r="C263" s="39" t="s">
        <v>255</v>
      </c>
      <c r="D263" s="33">
        <v>399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0</v>
      </c>
      <c r="AC263" s="16">
        <f t="shared" si="129"/>
        <v>0</v>
      </c>
      <c r="AD263" s="16">
        <v>0</v>
      </c>
      <c r="AE263" s="16">
        <v>0</v>
      </c>
      <c r="AF263" s="16">
        <v>0</v>
      </c>
      <c r="AG263" s="16">
        <v>0</v>
      </c>
      <c r="AH263" s="16">
        <v>0</v>
      </c>
      <c r="AI263" s="16">
        <v>0</v>
      </c>
      <c r="AJ263" s="16">
        <v>0</v>
      </c>
      <c r="AK263" s="16">
        <v>0</v>
      </c>
      <c r="AL263" s="16">
        <v>0</v>
      </c>
      <c r="AM263" s="16">
        <v>0</v>
      </c>
      <c r="AN263" s="16">
        <v>0</v>
      </c>
      <c r="AO263" s="16">
        <v>0</v>
      </c>
      <c r="AP263" s="16">
        <v>0</v>
      </c>
      <c r="AQ263" s="16">
        <v>0</v>
      </c>
      <c r="AR263" s="16">
        <v>0</v>
      </c>
      <c r="AS263" s="16">
        <v>0</v>
      </c>
      <c r="AT263" s="16">
        <v>0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v>0</v>
      </c>
      <c r="BA263" s="16">
        <v>0</v>
      </c>
      <c r="BB263" s="16">
        <f t="shared" si="122"/>
        <v>0</v>
      </c>
      <c r="BC263" s="16">
        <f t="shared" si="127"/>
        <v>0</v>
      </c>
      <c r="BD263" s="16">
        <f t="shared" si="128"/>
        <v>0</v>
      </c>
      <c r="BE263" s="16"/>
      <c r="BF263" s="16">
        <f t="shared" si="130"/>
        <v>0</v>
      </c>
    </row>
    <row r="264" spans="1:58" ht="15.75" customHeight="1" outlineLevel="1">
      <c r="A264" s="10">
        <v>263</v>
      </c>
      <c r="B264" s="204"/>
      <c r="C264" s="40" t="s">
        <v>256</v>
      </c>
      <c r="D264" s="49">
        <v>399.1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f t="shared" si="129"/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0</v>
      </c>
      <c r="AT264" s="16">
        <v>0</v>
      </c>
      <c r="AU264" s="16">
        <v>0</v>
      </c>
      <c r="AV264" s="16">
        <v>0</v>
      </c>
      <c r="AW264" s="16">
        <v>0</v>
      </c>
      <c r="AX264" s="16">
        <v>0</v>
      </c>
      <c r="AY264" s="16">
        <v>0</v>
      </c>
      <c r="AZ264" s="16">
        <v>0</v>
      </c>
      <c r="BA264" s="16">
        <v>0</v>
      </c>
      <c r="BB264" s="16">
        <f t="shared" si="122"/>
        <v>0</v>
      </c>
      <c r="BC264" s="16">
        <f t="shared" si="127"/>
        <v>0</v>
      </c>
      <c r="BD264" s="16">
        <f t="shared" si="128"/>
        <v>0</v>
      </c>
      <c r="BE264" s="16"/>
      <c r="BF264" s="16">
        <f t="shared" si="130"/>
        <v>0</v>
      </c>
    </row>
    <row r="265" spans="1:58">
      <c r="A265" s="10">
        <v>264</v>
      </c>
      <c r="B265" s="198"/>
      <c r="C265" s="180" t="s">
        <v>257</v>
      </c>
      <c r="D265" s="212"/>
      <c r="E265" s="21">
        <f>SUM(E253:E264)</f>
        <v>279556247.77999997</v>
      </c>
      <c r="F265" s="22">
        <f>SUM(F253:F264)</f>
        <v>0</v>
      </c>
      <c r="G265" s="22">
        <f t="shared" ref="G265:BA265" si="131">SUM(G253:G264)</f>
        <v>0</v>
      </c>
      <c r="H265" s="22">
        <f t="shared" si="131"/>
        <v>0</v>
      </c>
      <c r="I265" s="22">
        <f t="shared" si="131"/>
        <v>-8296507.0678295027</v>
      </c>
      <c r="J265" s="22">
        <f t="shared" si="131"/>
        <v>0</v>
      </c>
      <c r="K265" s="22">
        <f t="shared" si="131"/>
        <v>0</v>
      </c>
      <c r="L265" s="22">
        <f t="shared" si="131"/>
        <v>0</v>
      </c>
      <c r="M265" s="22">
        <f t="shared" si="131"/>
        <v>0</v>
      </c>
      <c r="N265" s="22">
        <f t="shared" si="131"/>
        <v>0</v>
      </c>
      <c r="O265" s="22">
        <f t="shared" si="131"/>
        <v>0</v>
      </c>
      <c r="P265" s="22">
        <f t="shared" si="131"/>
        <v>0</v>
      </c>
      <c r="Q265" s="22">
        <f t="shared" si="131"/>
        <v>0</v>
      </c>
      <c r="R265" s="22">
        <f t="shared" si="131"/>
        <v>0</v>
      </c>
      <c r="S265" s="22">
        <f t="shared" si="131"/>
        <v>0</v>
      </c>
      <c r="T265" s="22">
        <f t="shared" si="131"/>
        <v>0</v>
      </c>
      <c r="U265" s="22">
        <f t="shared" si="131"/>
        <v>0</v>
      </c>
      <c r="V265" s="22">
        <f t="shared" si="131"/>
        <v>0</v>
      </c>
      <c r="W265" s="22">
        <f t="shared" si="131"/>
        <v>0</v>
      </c>
      <c r="X265" s="22">
        <f t="shared" si="131"/>
        <v>0</v>
      </c>
      <c r="Y265" s="22">
        <f t="shared" si="131"/>
        <v>0</v>
      </c>
      <c r="Z265" s="22">
        <f t="shared" si="131"/>
        <v>0</v>
      </c>
      <c r="AA265" s="22">
        <f t="shared" si="131"/>
        <v>0</v>
      </c>
      <c r="AB265" s="22">
        <f t="shared" si="131"/>
        <v>5613310.2528999308</v>
      </c>
      <c r="AC265" s="22">
        <f t="shared" si="129"/>
        <v>-2683196.8149295719</v>
      </c>
      <c r="AD265" s="22">
        <f t="shared" si="131"/>
        <v>0</v>
      </c>
      <c r="AE265" s="22">
        <f t="shared" si="131"/>
        <v>0</v>
      </c>
      <c r="AF265" s="22">
        <f t="shared" si="131"/>
        <v>0</v>
      </c>
      <c r="AG265" s="22">
        <f t="shared" si="131"/>
        <v>0</v>
      </c>
      <c r="AH265" s="22">
        <f t="shared" si="131"/>
        <v>0</v>
      </c>
      <c r="AI265" s="22">
        <f t="shared" si="131"/>
        <v>0</v>
      </c>
      <c r="AJ265" s="22">
        <f t="shared" si="131"/>
        <v>0</v>
      </c>
      <c r="AK265" s="22">
        <f t="shared" si="131"/>
        <v>0</v>
      </c>
      <c r="AL265" s="22">
        <f t="shared" si="131"/>
        <v>0</v>
      </c>
      <c r="AM265" s="22">
        <f t="shared" si="131"/>
        <v>0</v>
      </c>
      <c r="AN265" s="22">
        <f t="shared" si="131"/>
        <v>0</v>
      </c>
      <c r="AO265" s="22">
        <f t="shared" si="131"/>
        <v>0</v>
      </c>
      <c r="AP265" s="22">
        <f t="shared" si="131"/>
        <v>19000</v>
      </c>
      <c r="AQ265" s="22">
        <f t="shared" si="131"/>
        <v>995000</v>
      </c>
      <c r="AR265" s="22">
        <f t="shared" si="131"/>
        <v>4921000</v>
      </c>
      <c r="AS265" s="22">
        <f t="shared" si="131"/>
        <v>0</v>
      </c>
      <c r="AT265" s="22">
        <f t="shared" si="131"/>
        <v>-3299000</v>
      </c>
      <c r="AU265" s="22">
        <f t="shared" si="131"/>
        <v>16648822</v>
      </c>
      <c r="AV265" s="22">
        <f t="shared" si="131"/>
        <v>0</v>
      </c>
      <c r="AW265" s="22">
        <f t="shared" si="131"/>
        <v>0</v>
      </c>
      <c r="AX265" s="22">
        <f t="shared" si="131"/>
        <v>0</v>
      </c>
      <c r="AY265" s="22">
        <f t="shared" si="131"/>
        <v>0</v>
      </c>
      <c r="AZ265" s="22">
        <f t="shared" si="131"/>
        <v>0</v>
      </c>
      <c r="BA265" s="22">
        <f t="shared" si="131"/>
        <v>127.0349295748747</v>
      </c>
      <c r="BB265" s="22">
        <f t="shared" si="122"/>
        <v>19284949.034929574</v>
      </c>
      <c r="BC265" s="22">
        <f t="shared" si="127"/>
        <v>16601752.220000003</v>
      </c>
      <c r="BD265" s="22">
        <f t="shared" si="128"/>
        <v>296158000</v>
      </c>
      <c r="BE265" s="22">
        <f t="shared" ref="BE265" si="132">SUM(BE253:BE264)</f>
        <v>0</v>
      </c>
      <c r="BF265" s="22">
        <f t="shared" si="130"/>
        <v>296158000</v>
      </c>
    </row>
    <row r="266" spans="1:58" ht="16.5" thickBot="1">
      <c r="A266" s="10">
        <v>265</v>
      </c>
      <c r="B266" s="190" t="s">
        <v>203</v>
      </c>
      <c r="C266" s="190"/>
      <c r="D266" s="191"/>
      <c r="E266" s="51">
        <f>E197+E206+E215+E225+E236+E252+E265</f>
        <v>3097741331.0100002</v>
      </c>
      <c r="F266" s="28">
        <f>F197+F206+F215+F225+F236+F252+F265</f>
        <v>0</v>
      </c>
      <c r="G266" s="28">
        <f t="shared" ref="G266:BA266" si="133">G197+G206+G215+G225+G236+G252+G265</f>
        <v>0</v>
      </c>
      <c r="H266" s="28">
        <f t="shared" si="133"/>
        <v>0</v>
      </c>
      <c r="I266" s="28">
        <f t="shared" si="133"/>
        <v>-57667001.729552805</v>
      </c>
      <c r="J266" s="28">
        <f t="shared" si="133"/>
        <v>0</v>
      </c>
      <c r="K266" s="28">
        <f t="shared" si="133"/>
        <v>0</v>
      </c>
      <c r="L266" s="28">
        <f t="shared" si="133"/>
        <v>0</v>
      </c>
      <c r="M266" s="28">
        <f t="shared" si="133"/>
        <v>0</v>
      </c>
      <c r="N266" s="28">
        <f t="shared" si="133"/>
        <v>0</v>
      </c>
      <c r="O266" s="28">
        <f t="shared" si="133"/>
        <v>0</v>
      </c>
      <c r="P266" s="28">
        <f t="shared" si="133"/>
        <v>0</v>
      </c>
      <c r="Q266" s="28">
        <f t="shared" si="133"/>
        <v>0</v>
      </c>
      <c r="R266" s="28">
        <f t="shared" si="133"/>
        <v>0</v>
      </c>
      <c r="S266" s="28">
        <f t="shared" si="133"/>
        <v>0</v>
      </c>
      <c r="T266" s="28">
        <f t="shared" si="133"/>
        <v>0</v>
      </c>
      <c r="U266" s="28">
        <f t="shared" si="133"/>
        <v>0</v>
      </c>
      <c r="V266" s="28">
        <f t="shared" si="133"/>
        <v>0</v>
      </c>
      <c r="W266" s="28">
        <f t="shared" si="133"/>
        <v>0</v>
      </c>
      <c r="X266" s="28">
        <f t="shared" si="133"/>
        <v>0</v>
      </c>
      <c r="Y266" s="28">
        <f t="shared" si="133"/>
        <v>0</v>
      </c>
      <c r="Z266" s="28">
        <f t="shared" si="133"/>
        <v>0</v>
      </c>
      <c r="AA266" s="28">
        <f t="shared" si="133"/>
        <v>0</v>
      </c>
      <c r="AB266" s="28">
        <f t="shared" si="133"/>
        <v>37514166.378680952</v>
      </c>
      <c r="AC266" s="28">
        <f t="shared" si="129"/>
        <v>-20152835.350871854</v>
      </c>
      <c r="AD266" s="28">
        <f t="shared" si="133"/>
        <v>0</v>
      </c>
      <c r="AE266" s="28">
        <f t="shared" si="133"/>
        <v>0</v>
      </c>
      <c r="AF266" s="28">
        <f t="shared" si="133"/>
        <v>0</v>
      </c>
      <c r="AG266" s="28">
        <f t="shared" si="133"/>
        <v>0</v>
      </c>
      <c r="AH266" s="28">
        <f t="shared" si="133"/>
        <v>0</v>
      </c>
      <c r="AI266" s="28">
        <f t="shared" si="133"/>
        <v>0</v>
      </c>
      <c r="AJ266" s="28">
        <f t="shared" si="133"/>
        <v>0</v>
      </c>
      <c r="AK266" s="28">
        <f t="shared" si="133"/>
        <v>0</v>
      </c>
      <c r="AL266" s="28">
        <f t="shared" si="133"/>
        <v>0</v>
      </c>
      <c r="AM266" s="28">
        <f t="shared" si="133"/>
        <v>0</v>
      </c>
      <c r="AN266" s="28">
        <f t="shared" si="133"/>
        <v>0</v>
      </c>
      <c r="AO266" s="28">
        <f t="shared" si="133"/>
        <v>0</v>
      </c>
      <c r="AP266" s="28">
        <f t="shared" si="133"/>
        <v>3726000</v>
      </c>
      <c r="AQ266" s="28">
        <f t="shared" si="133"/>
        <v>15633000</v>
      </c>
      <c r="AR266" s="28">
        <f t="shared" si="133"/>
        <v>43319000</v>
      </c>
      <c r="AS266" s="28">
        <f t="shared" si="133"/>
        <v>33737000</v>
      </c>
      <c r="AT266" s="28">
        <f t="shared" si="133"/>
        <v>3707000</v>
      </c>
      <c r="AU266" s="28">
        <f t="shared" si="133"/>
        <v>81197464</v>
      </c>
      <c r="AV266" s="28">
        <f t="shared" si="133"/>
        <v>13535934</v>
      </c>
      <c r="AW266" s="28">
        <f t="shared" si="133"/>
        <v>10775133</v>
      </c>
      <c r="AX266" s="28">
        <f t="shared" si="133"/>
        <v>12359965.289999999</v>
      </c>
      <c r="AY266" s="28">
        <f t="shared" si="133"/>
        <v>0</v>
      </c>
      <c r="AZ266" s="28">
        <f t="shared" si="133"/>
        <v>0</v>
      </c>
      <c r="BA266" s="28">
        <f t="shared" si="133"/>
        <v>1008.0508718415049</v>
      </c>
      <c r="BB266" s="28">
        <f t="shared" si="122"/>
        <v>217991504.34087184</v>
      </c>
      <c r="BC266" s="28">
        <f t="shared" si="127"/>
        <v>197838668.98999998</v>
      </c>
      <c r="BD266" s="28">
        <f t="shared" si="128"/>
        <v>3295580000</v>
      </c>
      <c r="BE266" s="28">
        <f t="shared" ref="BE266" si="134">BE197+BE206+BE215+BE225+BE236+BE252+BE265</f>
        <v>0</v>
      </c>
      <c r="BF266" s="28">
        <f t="shared" si="130"/>
        <v>3295580000</v>
      </c>
    </row>
    <row r="267" spans="1:58" ht="16.5" outlineLevel="1" thickTop="1">
      <c r="A267" s="10">
        <v>266</v>
      </c>
      <c r="B267" s="203" t="s">
        <v>258</v>
      </c>
      <c r="C267" s="55" t="s">
        <v>207</v>
      </c>
      <c r="D267" s="56">
        <v>101.1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>
        <f t="shared" si="129"/>
        <v>0</v>
      </c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>
        <f t="shared" si="122"/>
        <v>0</v>
      </c>
      <c r="BC267" s="16">
        <f t="shared" si="127"/>
        <v>0</v>
      </c>
      <c r="BD267" s="16">
        <f t="shared" si="128"/>
        <v>0</v>
      </c>
      <c r="BE267" s="16"/>
      <c r="BF267" s="16">
        <f t="shared" si="130"/>
        <v>0</v>
      </c>
    </row>
    <row r="268" spans="1:58" outlineLevel="1">
      <c r="A268" s="10">
        <v>267</v>
      </c>
      <c r="B268" s="204"/>
      <c r="C268" s="42" t="s">
        <v>216</v>
      </c>
      <c r="D268" s="35">
        <v>101.1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>
        <f t="shared" si="129"/>
        <v>0</v>
      </c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>
        <f t="shared" si="122"/>
        <v>0</v>
      </c>
      <c r="BC268" s="16">
        <f t="shared" si="127"/>
        <v>0</v>
      </c>
      <c r="BD268" s="16">
        <f t="shared" si="128"/>
        <v>0</v>
      </c>
      <c r="BE268" s="16"/>
      <c r="BF268" s="16">
        <f t="shared" si="130"/>
        <v>0</v>
      </c>
    </row>
    <row r="269" spans="1:58" outlineLevel="1">
      <c r="A269" s="10">
        <v>268</v>
      </c>
      <c r="B269" s="204"/>
      <c r="C269" s="42" t="s">
        <v>221</v>
      </c>
      <c r="D269" s="35">
        <v>101.1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>
        <f t="shared" si="129"/>
        <v>0</v>
      </c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>
        <f t="shared" si="122"/>
        <v>0</v>
      </c>
      <c r="BC269" s="16">
        <f t="shared" si="127"/>
        <v>0</v>
      </c>
      <c r="BD269" s="16">
        <f t="shared" si="128"/>
        <v>0</v>
      </c>
      <c r="BE269" s="16"/>
      <c r="BF269" s="16">
        <f t="shared" si="130"/>
        <v>0</v>
      </c>
    </row>
    <row r="270" spans="1:58" outlineLevel="1">
      <c r="A270" s="10">
        <v>269</v>
      </c>
      <c r="B270" s="204"/>
      <c r="C270" s="42" t="s">
        <v>227</v>
      </c>
      <c r="D270" s="35">
        <v>101.1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>
        <f t="shared" si="129"/>
        <v>0</v>
      </c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>
        <f t="shared" si="122"/>
        <v>0</v>
      </c>
      <c r="BC270" s="16">
        <f t="shared" si="127"/>
        <v>0</v>
      </c>
      <c r="BD270" s="16">
        <f t="shared" si="128"/>
        <v>0</v>
      </c>
      <c r="BE270" s="16"/>
      <c r="BF270" s="16">
        <f t="shared" si="130"/>
        <v>0</v>
      </c>
    </row>
    <row r="271" spans="1:58" outlineLevel="1">
      <c r="A271" s="10">
        <v>270</v>
      </c>
      <c r="B271" s="204"/>
      <c r="C271" s="42" t="s">
        <v>236</v>
      </c>
      <c r="D271" s="35">
        <v>101.1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>
        <f t="shared" si="129"/>
        <v>0</v>
      </c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>
        <f t="shared" si="122"/>
        <v>0</v>
      </c>
      <c r="BC271" s="16">
        <f t="shared" si="127"/>
        <v>0</v>
      </c>
      <c r="BD271" s="16">
        <f t="shared" si="128"/>
        <v>0</v>
      </c>
      <c r="BE271" s="16"/>
      <c r="BF271" s="16">
        <f t="shared" si="130"/>
        <v>0</v>
      </c>
    </row>
    <row r="272" spans="1:58" outlineLevel="1">
      <c r="A272" s="10">
        <v>271</v>
      </c>
      <c r="B272" s="204"/>
      <c r="C272" s="42" t="s">
        <v>246</v>
      </c>
      <c r="D272" s="35">
        <v>101.1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>
        <f t="shared" si="129"/>
        <v>0</v>
      </c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>
        <f t="shared" si="122"/>
        <v>0</v>
      </c>
      <c r="BC272" s="16">
        <f t="shared" si="127"/>
        <v>0</v>
      </c>
      <c r="BD272" s="16">
        <f t="shared" si="128"/>
        <v>0</v>
      </c>
      <c r="BE272" s="16"/>
      <c r="BF272" s="16">
        <f t="shared" si="130"/>
        <v>0</v>
      </c>
    </row>
    <row r="273" spans="1:58">
      <c r="A273" s="10">
        <v>272</v>
      </c>
      <c r="B273" s="205"/>
      <c r="C273" s="57" t="s">
        <v>257</v>
      </c>
      <c r="D273" s="58">
        <v>101.1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>
        <f t="shared" si="129"/>
        <v>0</v>
      </c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>
        <f t="shared" si="122"/>
        <v>0</v>
      </c>
      <c r="BC273" s="16">
        <f t="shared" si="127"/>
        <v>0</v>
      </c>
      <c r="BD273" s="16">
        <f t="shared" si="128"/>
        <v>0</v>
      </c>
      <c r="BE273" s="16"/>
      <c r="BF273" s="16">
        <f t="shared" si="130"/>
        <v>0</v>
      </c>
    </row>
    <row r="274" spans="1:58">
      <c r="A274" s="10">
        <v>273</v>
      </c>
      <c r="B274" s="199" t="s">
        <v>259</v>
      </c>
      <c r="C274" s="206"/>
      <c r="D274" s="207"/>
      <c r="E274" s="21">
        <f>SUM(E267:E273)</f>
        <v>0</v>
      </c>
      <c r="F274" s="22">
        <f>SUM(F267:F273)</f>
        <v>0</v>
      </c>
      <c r="G274" s="22">
        <f t="shared" ref="G274:BA274" si="135">SUM(G267:G273)</f>
        <v>0</v>
      </c>
      <c r="H274" s="22">
        <f t="shared" si="135"/>
        <v>0</v>
      </c>
      <c r="I274" s="22">
        <f t="shared" si="135"/>
        <v>0</v>
      </c>
      <c r="J274" s="22">
        <f t="shared" si="135"/>
        <v>0</v>
      </c>
      <c r="K274" s="22">
        <f t="shared" si="135"/>
        <v>0</v>
      </c>
      <c r="L274" s="22">
        <f t="shared" si="135"/>
        <v>0</v>
      </c>
      <c r="M274" s="22">
        <f t="shared" si="135"/>
        <v>0</v>
      </c>
      <c r="N274" s="22">
        <f t="shared" si="135"/>
        <v>0</v>
      </c>
      <c r="O274" s="22">
        <f t="shared" si="135"/>
        <v>0</v>
      </c>
      <c r="P274" s="22">
        <f t="shared" si="135"/>
        <v>0</v>
      </c>
      <c r="Q274" s="22">
        <f t="shared" si="135"/>
        <v>0</v>
      </c>
      <c r="R274" s="22">
        <f t="shared" si="135"/>
        <v>0</v>
      </c>
      <c r="S274" s="22">
        <f t="shared" si="135"/>
        <v>0</v>
      </c>
      <c r="T274" s="22">
        <f t="shared" si="135"/>
        <v>0</v>
      </c>
      <c r="U274" s="22">
        <f t="shared" si="135"/>
        <v>0</v>
      </c>
      <c r="V274" s="22">
        <f t="shared" si="135"/>
        <v>0</v>
      </c>
      <c r="W274" s="22">
        <f t="shared" si="135"/>
        <v>0</v>
      </c>
      <c r="X274" s="22">
        <f t="shared" si="135"/>
        <v>0</v>
      </c>
      <c r="Y274" s="22">
        <f t="shared" si="135"/>
        <v>0</v>
      </c>
      <c r="Z274" s="22">
        <f t="shared" si="135"/>
        <v>0</v>
      </c>
      <c r="AA274" s="22">
        <f t="shared" si="135"/>
        <v>0</v>
      </c>
      <c r="AB274" s="22">
        <f t="shared" si="135"/>
        <v>0</v>
      </c>
      <c r="AC274" s="22">
        <f t="shared" si="129"/>
        <v>0</v>
      </c>
      <c r="AD274" s="22">
        <f t="shared" si="135"/>
        <v>0</v>
      </c>
      <c r="AE274" s="22">
        <f t="shared" si="135"/>
        <v>0</v>
      </c>
      <c r="AF274" s="22">
        <f t="shared" si="135"/>
        <v>0</v>
      </c>
      <c r="AG274" s="22">
        <f t="shared" si="135"/>
        <v>0</v>
      </c>
      <c r="AH274" s="22">
        <f t="shared" si="135"/>
        <v>0</v>
      </c>
      <c r="AI274" s="22">
        <f t="shared" si="135"/>
        <v>0</v>
      </c>
      <c r="AJ274" s="22">
        <f t="shared" si="135"/>
        <v>0</v>
      </c>
      <c r="AK274" s="22">
        <f t="shared" si="135"/>
        <v>0</v>
      </c>
      <c r="AL274" s="22">
        <f t="shared" si="135"/>
        <v>0</v>
      </c>
      <c r="AM274" s="22">
        <f t="shared" si="135"/>
        <v>0</v>
      </c>
      <c r="AN274" s="22">
        <f t="shared" si="135"/>
        <v>0</v>
      </c>
      <c r="AO274" s="22">
        <f t="shared" si="135"/>
        <v>0</v>
      </c>
      <c r="AP274" s="22">
        <f t="shared" si="135"/>
        <v>0</v>
      </c>
      <c r="AQ274" s="22">
        <f t="shared" si="135"/>
        <v>0</v>
      </c>
      <c r="AR274" s="22">
        <f t="shared" si="135"/>
        <v>0</v>
      </c>
      <c r="AS274" s="22">
        <f t="shared" si="135"/>
        <v>0</v>
      </c>
      <c r="AT274" s="22">
        <f t="shared" si="135"/>
        <v>0</v>
      </c>
      <c r="AU274" s="22">
        <f t="shared" si="135"/>
        <v>0</v>
      </c>
      <c r="AV274" s="22">
        <f t="shared" si="135"/>
        <v>0</v>
      </c>
      <c r="AW274" s="22">
        <f t="shared" si="135"/>
        <v>0</v>
      </c>
      <c r="AX274" s="22">
        <f t="shared" si="135"/>
        <v>0</v>
      </c>
      <c r="AY274" s="22">
        <f t="shared" si="135"/>
        <v>0</v>
      </c>
      <c r="AZ274" s="22">
        <f t="shared" si="135"/>
        <v>0</v>
      </c>
      <c r="BA274" s="22">
        <f t="shared" si="135"/>
        <v>0</v>
      </c>
      <c r="BB274" s="22">
        <f t="shared" si="122"/>
        <v>0</v>
      </c>
      <c r="BC274" s="22">
        <f t="shared" si="127"/>
        <v>0</v>
      </c>
      <c r="BD274" s="22">
        <f t="shared" si="128"/>
        <v>0</v>
      </c>
      <c r="BE274" s="22">
        <f t="shared" ref="BE274" si="136">SUM(BE267:BE273)</f>
        <v>0</v>
      </c>
      <c r="BF274" s="22">
        <f t="shared" si="130"/>
        <v>0</v>
      </c>
    </row>
    <row r="275" spans="1:58" ht="34.5" customHeight="1">
      <c r="A275" s="10">
        <v>274</v>
      </c>
      <c r="B275" s="59" t="s">
        <v>260</v>
      </c>
      <c r="C275" s="60" t="s">
        <v>260</v>
      </c>
      <c r="D275" s="61">
        <v>102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>
        <f t="shared" si="129"/>
        <v>0</v>
      </c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>
        <f t="shared" si="122"/>
        <v>0</v>
      </c>
      <c r="BC275" s="16">
        <f t="shared" si="127"/>
        <v>0</v>
      </c>
      <c r="BD275" s="16">
        <f t="shared" si="128"/>
        <v>0</v>
      </c>
      <c r="BE275" s="16"/>
      <c r="BF275" s="16">
        <f t="shared" si="130"/>
        <v>0</v>
      </c>
    </row>
    <row r="276" spans="1:58">
      <c r="A276" s="10">
        <v>275</v>
      </c>
      <c r="B276" s="199" t="s">
        <v>261</v>
      </c>
      <c r="C276" s="201"/>
      <c r="D276" s="202"/>
      <c r="E276" s="21">
        <f>SUM(E275)</f>
        <v>0</v>
      </c>
      <c r="F276" s="22">
        <f>SUM(F275)</f>
        <v>0</v>
      </c>
      <c r="G276" s="22">
        <f t="shared" ref="G276:BA276" si="137">SUM(G275)</f>
        <v>0</v>
      </c>
      <c r="H276" s="22">
        <f t="shared" si="137"/>
        <v>0</v>
      </c>
      <c r="I276" s="22">
        <f t="shared" si="137"/>
        <v>0</v>
      </c>
      <c r="J276" s="22">
        <f t="shared" si="137"/>
        <v>0</v>
      </c>
      <c r="K276" s="22">
        <f t="shared" si="137"/>
        <v>0</v>
      </c>
      <c r="L276" s="22">
        <f t="shared" si="137"/>
        <v>0</v>
      </c>
      <c r="M276" s="22">
        <f t="shared" si="137"/>
        <v>0</v>
      </c>
      <c r="N276" s="22">
        <f t="shared" si="137"/>
        <v>0</v>
      </c>
      <c r="O276" s="22">
        <f t="shared" si="137"/>
        <v>0</v>
      </c>
      <c r="P276" s="22">
        <f t="shared" si="137"/>
        <v>0</v>
      </c>
      <c r="Q276" s="22">
        <f t="shared" si="137"/>
        <v>0</v>
      </c>
      <c r="R276" s="22">
        <f t="shared" si="137"/>
        <v>0</v>
      </c>
      <c r="S276" s="22">
        <f t="shared" si="137"/>
        <v>0</v>
      </c>
      <c r="T276" s="22">
        <f t="shared" si="137"/>
        <v>0</v>
      </c>
      <c r="U276" s="22">
        <f t="shared" si="137"/>
        <v>0</v>
      </c>
      <c r="V276" s="22">
        <f t="shared" si="137"/>
        <v>0</v>
      </c>
      <c r="W276" s="22">
        <f t="shared" si="137"/>
        <v>0</v>
      </c>
      <c r="X276" s="22">
        <f t="shared" si="137"/>
        <v>0</v>
      </c>
      <c r="Y276" s="22">
        <f t="shared" si="137"/>
        <v>0</v>
      </c>
      <c r="Z276" s="22">
        <f t="shared" si="137"/>
        <v>0</v>
      </c>
      <c r="AA276" s="22">
        <f t="shared" si="137"/>
        <v>0</v>
      </c>
      <c r="AB276" s="22">
        <f t="shared" si="137"/>
        <v>0</v>
      </c>
      <c r="AC276" s="22">
        <f t="shared" si="129"/>
        <v>0</v>
      </c>
      <c r="AD276" s="22">
        <f t="shared" si="137"/>
        <v>0</v>
      </c>
      <c r="AE276" s="22">
        <f t="shared" si="137"/>
        <v>0</v>
      </c>
      <c r="AF276" s="22">
        <f t="shared" si="137"/>
        <v>0</v>
      </c>
      <c r="AG276" s="22">
        <f t="shared" si="137"/>
        <v>0</v>
      </c>
      <c r="AH276" s="22">
        <f t="shared" si="137"/>
        <v>0</v>
      </c>
      <c r="AI276" s="22">
        <f t="shared" si="137"/>
        <v>0</v>
      </c>
      <c r="AJ276" s="22">
        <f t="shared" si="137"/>
        <v>0</v>
      </c>
      <c r="AK276" s="22">
        <f t="shared" si="137"/>
        <v>0</v>
      </c>
      <c r="AL276" s="22">
        <f t="shared" si="137"/>
        <v>0</v>
      </c>
      <c r="AM276" s="22">
        <f t="shared" si="137"/>
        <v>0</v>
      </c>
      <c r="AN276" s="22">
        <f t="shared" si="137"/>
        <v>0</v>
      </c>
      <c r="AO276" s="22">
        <f t="shared" si="137"/>
        <v>0</v>
      </c>
      <c r="AP276" s="22">
        <f t="shared" si="137"/>
        <v>0</v>
      </c>
      <c r="AQ276" s="22">
        <f t="shared" si="137"/>
        <v>0</v>
      </c>
      <c r="AR276" s="22">
        <f t="shared" si="137"/>
        <v>0</v>
      </c>
      <c r="AS276" s="22">
        <f t="shared" si="137"/>
        <v>0</v>
      </c>
      <c r="AT276" s="22">
        <f t="shared" si="137"/>
        <v>0</v>
      </c>
      <c r="AU276" s="22">
        <f t="shared" si="137"/>
        <v>0</v>
      </c>
      <c r="AV276" s="22">
        <f t="shared" si="137"/>
        <v>0</v>
      </c>
      <c r="AW276" s="22">
        <f t="shared" si="137"/>
        <v>0</v>
      </c>
      <c r="AX276" s="22">
        <f t="shared" si="137"/>
        <v>0</v>
      </c>
      <c r="AY276" s="22">
        <f t="shared" si="137"/>
        <v>0</v>
      </c>
      <c r="AZ276" s="22">
        <f t="shared" si="137"/>
        <v>0</v>
      </c>
      <c r="BA276" s="22">
        <f t="shared" si="137"/>
        <v>0</v>
      </c>
      <c r="BB276" s="22">
        <f t="shared" si="122"/>
        <v>0</v>
      </c>
      <c r="BC276" s="22">
        <f t="shared" si="127"/>
        <v>0</v>
      </c>
      <c r="BD276" s="22">
        <f t="shared" si="128"/>
        <v>0</v>
      </c>
      <c r="BE276" s="22">
        <f t="shared" ref="BE276" si="138">SUM(BE275)</f>
        <v>0</v>
      </c>
      <c r="BF276" s="22">
        <f t="shared" si="130"/>
        <v>0</v>
      </c>
    </row>
    <row r="277" spans="1:58" outlineLevel="1">
      <c r="A277" s="10">
        <v>276</v>
      </c>
      <c r="B277" s="203" t="s">
        <v>262</v>
      </c>
      <c r="C277" s="55" t="s">
        <v>207</v>
      </c>
      <c r="D277" s="56">
        <v>104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>
        <f t="shared" si="129"/>
        <v>0</v>
      </c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>
        <f t="shared" si="122"/>
        <v>0</v>
      </c>
      <c r="BC277" s="16">
        <f t="shared" si="127"/>
        <v>0</v>
      </c>
      <c r="BD277" s="16">
        <f t="shared" si="128"/>
        <v>0</v>
      </c>
      <c r="BE277" s="16"/>
      <c r="BF277" s="16">
        <f t="shared" si="130"/>
        <v>0</v>
      </c>
    </row>
    <row r="278" spans="1:58" outlineLevel="1">
      <c r="A278" s="10">
        <v>277</v>
      </c>
      <c r="B278" s="204"/>
      <c r="C278" s="42" t="s">
        <v>216</v>
      </c>
      <c r="D278" s="35">
        <v>104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>
        <f t="shared" si="129"/>
        <v>0</v>
      </c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>
        <f t="shared" si="122"/>
        <v>0</v>
      </c>
      <c r="BC278" s="16">
        <f t="shared" si="127"/>
        <v>0</v>
      </c>
      <c r="BD278" s="16">
        <f t="shared" si="128"/>
        <v>0</v>
      </c>
      <c r="BE278" s="16"/>
      <c r="BF278" s="16">
        <f t="shared" si="130"/>
        <v>0</v>
      </c>
    </row>
    <row r="279" spans="1:58" outlineLevel="1">
      <c r="A279" s="10">
        <v>278</v>
      </c>
      <c r="B279" s="204"/>
      <c r="C279" s="42" t="s">
        <v>221</v>
      </c>
      <c r="D279" s="35">
        <v>104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>
        <f t="shared" si="129"/>
        <v>0</v>
      </c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>
        <f t="shared" si="122"/>
        <v>0</v>
      </c>
      <c r="BC279" s="16">
        <f t="shared" si="127"/>
        <v>0</v>
      </c>
      <c r="BD279" s="16">
        <f t="shared" si="128"/>
        <v>0</v>
      </c>
      <c r="BE279" s="16"/>
      <c r="BF279" s="16">
        <f t="shared" si="130"/>
        <v>0</v>
      </c>
    </row>
    <row r="280" spans="1:58" outlineLevel="1">
      <c r="A280" s="10">
        <v>279</v>
      </c>
      <c r="B280" s="204"/>
      <c r="C280" s="42" t="s">
        <v>227</v>
      </c>
      <c r="D280" s="35">
        <v>104</v>
      </c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>
        <f t="shared" si="129"/>
        <v>0</v>
      </c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>
        <f t="shared" si="122"/>
        <v>0</v>
      </c>
      <c r="BC280" s="16">
        <f t="shared" si="127"/>
        <v>0</v>
      </c>
      <c r="BD280" s="16">
        <f t="shared" si="128"/>
        <v>0</v>
      </c>
      <c r="BE280" s="16"/>
      <c r="BF280" s="16">
        <f t="shared" si="130"/>
        <v>0</v>
      </c>
    </row>
    <row r="281" spans="1:58" outlineLevel="1">
      <c r="A281" s="10">
        <v>280</v>
      </c>
      <c r="B281" s="204"/>
      <c r="C281" s="42" t="s">
        <v>236</v>
      </c>
      <c r="D281" s="35">
        <v>104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>
        <f t="shared" si="129"/>
        <v>0</v>
      </c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>
        <f t="shared" si="122"/>
        <v>0</v>
      </c>
      <c r="BC281" s="16">
        <f t="shared" si="127"/>
        <v>0</v>
      </c>
      <c r="BD281" s="16">
        <f t="shared" si="128"/>
        <v>0</v>
      </c>
      <c r="BE281" s="16"/>
      <c r="BF281" s="16">
        <f t="shared" si="130"/>
        <v>0</v>
      </c>
    </row>
    <row r="282" spans="1:58" outlineLevel="1">
      <c r="A282" s="10">
        <v>281</v>
      </c>
      <c r="B282" s="204"/>
      <c r="C282" s="42" t="s">
        <v>246</v>
      </c>
      <c r="D282" s="35">
        <v>104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>
        <f t="shared" si="129"/>
        <v>0</v>
      </c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>
        <f t="shared" si="122"/>
        <v>0</v>
      </c>
      <c r="BC282" s="16">
        <f t="shared" si="127"/>
        <v>0</v>
      </c>
      <c r="BD282" s="16">
        <f t="shared" si="128"/>
        <v>0</v>
      </c>
      <c r="BE282" s="16"/>
      <c r="BF282" s="16">
        <f t="shared" si="130"/>
        <v>0</v>
      </c>
    </row>
    <row r="283" spans="1:58">
      <c r="A283" s="10">
        <v>282</v>
      </c>
      <c r="B283" s="205"/>
      <c r="C283" s="57" t="s">
        <v>257</v>
      </c>
      <c r="D283" s="58">
        <v>104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>
        <f t="shared" si="129"/>
        <v>0</v>
      </c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>
        <f t="shared" si="122"/>
        <v>0</v>
      </c>
      <c r="BC283" s="16">
        <f t="shared" si="127"/>
        <v>0</v>
      </c>
      <c r="BD283" s="16">
        <f t="shared" si="128"/>
        <v>0</v>
      </c>
      <c r="BE283" s="16"/>
      <c r="BF283" s="16">
        <f t="shared" si="130"/>
        <v>0</v>
      </c>
    </row>
    <row r="284" spans="1:58">
      <c r="A284" s="10">
        <v>283</v>
      </c>
      <c r="B284" s="199" t="s">
        <v>263</v>
      </c>
      <c r="C284" s="208"/>
      <c r="D284" s="209"/>
      <c r="E284" s="21">
        <f>SUM(E277:E283)</f>
        <v>0</v>
      </c>
      <c r="F284" s="22">
        <f>SUM(F277:F283)</f>
        <v>0</v>
      </c>
      <c r="G284" s="22">
        <f t="shared" ref="G284:BA284" si="139">SUM(G277:G283)</f>
        <v>0</v>
      </c>
      <c r="H284" s="22">
        <f t="shared" si="139"/>
        <v>0</v>
      </c>
      <c r="I284" s="22">
        <f t="shared" si="139"/>
        <v>0</v>
      </c>
      <c r="J284" s="22">
        <f t="shared" si="139"/>
        <v>0</v>
      </c>
      <c r="K284" s="22">
        <f t="shared" si="139"/>
        <v>0</v>
      </c>
      <c r="L284" s="22">
        <f t="shared" si="139"/>
        <v>0</v>
      </c>
      <c r="M284" s="22">
        <f t="shared" si="139"/>
        <v>0</v>
      </c>
      <c r="N284" s="22">
        <f t="shared" si="139"/>
        <v>0</v>
      </c>
      <c r="O284" s="22">
        <f t="shared" si="139"/>
        <v>0</v>
      </c>
      <c r="P284" s="22">
        <f t="shared" si="139"/>
        <v>0</v>
      </c>
      <c r="Q284" s="22">
        <f t="shared" si="139"/>
        <v>0</v>
      </c>
      <c r="R284" s="22">
        <f t="shared" si="139"/>
        <v>0</v>
      </c>
      <c r="S284" s="22">
        <f t="shared" si="139"/>
        <v>0</v>
      </c>
      <c r="T284" s="22">
        <f t="shared" si="139"/>
        <v>0</v>
      </c>
      <c r="U284" s="22">
        <f t="shared" si="139"/>
        <v>0</v>
      </c>
      <c r="V284" s="22">
        <f t="shared" si="139"/>
        <v>0</v>
      </c>
      <c r="W284" s="22">
        <f t="shared" si="139"/>
        <v>0</v>
      </c>
      <c r="X284" s="22">
        <f t="shared" si="139"/>
        <v>0</v>
      </c>
      <c r="Y284" s="22">
        <f t="shared" si="139"/>
        <v>0</v>
      </c>
      <c r="Z284" s="22">
        <f t="shared" si="139"/>
        <v>0</v>
      </c>
      <c r="AA284" s="22">
        <f t="shared" si="139"/>
        <v>0</v>
      </c>
      <c r="AB284" s="22">
        <f t="shared" si="139"/>
        <v>0</v>
      </c>
      <c r="AC284" s="22">
        <f t="shared" si="129"/>
        <v>0</v>
      </c>
      <c r="AD284" s="22">
        <f t="shared" si="139"/>
        <v>0</v>
      </c>
      <c r="AE284" s="22">
        <f t="shared" si="139"/>
        <v>0</v>
      </c>
      <c r="AF284" s="22">
        <f t="shared" si="139"/>
        <v>0</v>
      </c>
      <c r="AG284" s="22">
        <f t="shared" si="139"/>
        <v>0</v>
      </c>
      <c r="AH284" s="22">
        <f t="shared" si="139"/>
        <v>0</v>
      </c>
      <c r="AI284" s="22">
        <f t="shared" si="139"/>
        <v>0</v>
      </c>
      <c r="AJ284" s="22">
        <f t="shared" si="139"/>
        <v>0</v>
      </c>
      <c r="AK284" s="22">
        <f t="shared" si="139"/>
        <v>0</v>
      </c>
      <c r="AL284" s="22">
        <f t="shared" si="139"/>
        <v>0</v>
      </c>
      <c r="AM284" s="22">
        <f t="shared" si="139"/>
        <v>0</v>
      </c>
      <c r="AN284" s="22">
        <f t="shared" si="139"/>
        <v>0</v>
      </c>
      <c r="AO284" s="22">
        <f t="shared" si="139"/>
        <v>0</v>
      </c>
      <c r="AP284" s="22">
        <f t="shared" si="139"/>
        <v>0</v>
      </c>
      <c r="AQ284" s="22">
        <f t="shared" si="139"/>
        <v>0</v>
      </c>
      <c r="AR284" s="22">
        <f t="shared" si="139"/>
        <v>0</v>
      </c>
      <c r="AS284" s="22">
        <f t="shared" si="139"/>
        <v>0</v>
      </c>
      <c r="AT284" s="22">
        <f t="shared" si="139"/>
        <v>0</v>
      </c>
      <c r="AU284" s="22">
        <f t="shared" si="139"/>
        <v>0</v>
      </c>
      <c r="AV284" s="22">
        <f t="shared" si="139"/>
        <v>0</v>
      </c>
      <c r="AW284" s="22">
        <f t="shared" si="139"/>
        <v>0</v>
      </c>
      <c r="AX284" s="22">
        <f t="shared" si="139"/>
        <v>0</v>
      </c>
      <c r="AY284" s="22">
        <f t="shared" si="139"/>
        <v>0</v>
      </c>
      <c r="AZ284" s="22">
        <f t="shared" si="139"/>
        <v>0</v>
      </c>
      <c r="BA284" s="22">
        <f t="shared" si="139"/>
        <v>0</v>
      </c>
      <c r="BB284" s="22">
        <f t="shared" si="122"/>
        <v>0</v>
      </c>
      <c r="BC284" s="22">
        <f t="shared" si="127"/>
        <v>0</v>
      </c>
      <c r="BD284" s="22">
        <f t="shared" si="128"/>
        <v>0</v>
      </c>
      <c r="BE284" s="22">
        <f t="shared" ref="BE284" si="140">SUM(BE277:BE283)</f>
        <v>0</v>
      </c>
      <c r="BF284" s="22">
        <f t="shared" si="130"/>
        <v>0</v>
      </c>
    </row>
    <row r="285" spans="1:58" outlineLevel="1">
      <c r="A285" s="10">
        <v>284</v>
      </c>
      <c r="B285" s="203" t="s">
        <v>264</v>
      </c>
      <c r="C285" s="55" t="s">
        <v>216</v>
      </c>
      <c r="D285" s="56">
        <v>105</v>
      </c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>
        <f t="shared" si="129"/>
        <v>0</v>
      </c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>
        <f t="shared" si="122"/>
        <v>0</v>
      </c>
      <c r="BC285" s="16">
        <f t="shared" si="127"/>
        <v>0</v>
      </c>
      <c r="BD285" s="16">
        <f t="shared" si="128"/>
        <v>0</v>
      </c>
      <c r="BE285" s="16"/>
      <c r="BF285" s="16">
        <f t="shared" si="130"/>
        <v>0</v>
      </c>
    </row>
    <row r="286" spans="1:58" outlineLevel="1">
      <c r="A286" s="10">
        <v>285</v>
      </c>
      <c r="B286" s="204"/>
      <c r="C286" s="42" t="s">
        <v>221</v>
      </c>
      <c r="D286" s="35">
        <v>105</v>
      </c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>
        <f t="shared" si="129"/>
        <v>0</v>
      </c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>
        <f t="shared" si="122"/>
        <v>0</v>
      </c>
      <c r="BC286" s="16">
        <f t="shared" si="127"/>
        <v>0</v>
      </c>
      <c r="BD286" s="16">
        <f t="shared" si="128"/>
        <v>0</v>
      </c>
      <c r="BE286" s="16"/>
      <c r="BF286" s="16">
        <f t="shared" si="130"/>
        <v>0</v>
      </c>
    </row>
    <row r="287" spans="1:58" outlineLevel="1">
      <c r="A287" s="10">
        <v>286</v>
      </c>
      <c r="B287" s="204"/>
      <c r="C287" s="42" t="s">
        <v>227</v>
      </c>
      <c r="D287" s="35">
        <v>105</v>
      </c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>
        <f t="shared" si="129"/>
        <v>0</v>
      </c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>
        <f t="shared" si="122"/>
        <v>0</v>
      </c>
      <c r="BC287" s="16">
        <f t="shared" si="127"/>
        <v>0</v>
      </c>
      <c r="BD287" s="16">
        <f t="shared" si="128"/>
        <v>0</v>
      </c>
      <c r="BE287" s="16"/>
      <c r="BF287" s="16">
        <f t="shared" si="130"/>
        <v>0</v>
      </c>
    </row>
    <row r="288" spans="1:58" outlineLevel="1">
      <c r="A288" s="10">
        <v>287</v>
      </c>
      <c r="B288" s="204"/>
      <c r="C288" s="42" t="s">
        <v>236</v>
      </c>
      <c r="D288" s="35">
        <v>105</v>
      </c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>
        <f t="shared" si="129"/>
        <v>0</v>
      </c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>
        <f t="shared" si="122"/>
        <v>0</v>
      </c>
      <c r="BC288" s="16">
        <f t="shared" si="127"/>
        <v>0</v>
      </c>
      <c r="BD288" s="16">
        <f t="shared" si="128"/>
        <v>0</v>
      </c>
      <c r="BE288" s="16"/>
      <c r="BF288" s="16">
        <f t="shared" si="130"/>
        <v>0</v>
      </c>
    </row>
    <row r="289" spans="1:58" outlineLevel="1">
      <c r="A289" s="10">
        <v>288</v>
      </c>
      <c r="B289" s="204"/>
      <c r="C289" s="42" t="s">
        <v>246</v>
      </c>
      <c r="D289" s="35">
        <v>105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>
        <f t="shared" si="129"/>
        <v>0</v>
      </c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>
        <f t="shared" si="122"/>
        <v>0</v>
      </c>
      <c r="BC289" s="16">
        <f t="shared" si="127"/>
        <v>0</v>
      </c>
      <c r="BD289" s="16">
        <f t="shared" si="128"/>
        <v>0</v>
      </c>
      <c r="BE289" s="16"/>
      <c r="BF289" s="16">
        <f t="shared" si="130"/>
        <v>0</v>
      </c>
    </row>
    <row r="290" spans="1:58">
      <c r="A290" s="10">
        <v>289</v>
      </c>
      <c r="B290" s="205"/>
      <c r="C290" s="57" t="s">
        <v>257</v>
      </c>
      <c r="D290" s="58">
        <v>105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>
        <f t="shared" si="129"/>
        <v>0</v>
      </c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>
        <f t="shared" ref="BB290:BB321" si="141">SUM(AD290:BA290)</f>
        <v>0</v>
      </c>
      <c r="BC290" s="16">
        <f t="shared" si="127"/>
        <v>0</v>
      </c>
      <c r="BD290" s="16">
        <f t="shared" si="128"/>
        <v>0</v>
      </c>
      <c r="BE290" s="16"/>
      <c r="BF290" s="16">
        <f t="shared" si="130"/>
        <v>0</v>
      </c>
    </row>
    <row r="291" spans="1:58">
      <c r="A291" s="10">
        <v>290</v>
      </c>
      <c r="B291" s="199" t="s">
        <v>265</v>
      </c>
      <c r="C291" s="206"/>
      <c r="D291" s="207"/>
      <c r="E291" s="21">
        <f>SUM(E285:E290)</f>
        <v>0</v>
      </c>
      <c r="F291" s="22">
        <f>SUM(F285:F290)</f>
        <v>0</v>
      </c>
      <c r="G291" s="22">
        <f t="shared" ref="G291:BA291" si="142">SUM(G285:G290)</f>
        <v>0</v>
      </c>
      <c r="H291" s="22">
        <f t="shared" si="142"/>
        <v>0</v>
      </c>
      <c r="I291" s="22">
        <f t="shared" si="142"/>
        <v>0</v>
      </c>
      <c r="J291" s="22">
        <f t="shared" si="142"/>
        <v>0</v>
      </c>
      <c r="K291" s="22">
        <f t="shared" si="142"/>
        <v>0</v>
      </c>
      <c r="L291" s="22">
        <f t="shared" si="142"/>
        <v>0</v>
      </c>
      <c r="M291" s="22">
        <f t="shared" si="142"/>
        <v>0</v>
      </c>
      <c r="N291" s="22">
        <f t="shared" si="142"/>
        <v>0</v>
      </c>
      <c r="O291" s="22">
        <f t="shared" si="142"/>
        <v>0</v>
      </c>
      <c r="P291" s="22">
        <f t="shared" si="142"/>
        <v>0</v>
      </c>
      <c r="Q291" s="22">
        <f t="shared" si="142"/>
        <v>0</v>
      </c>
      <c r="R291" s="22">
        <f t="shared" si="142"/>
        <v>0</v>
      </c>
      <c r="S291" s="22">
        <f t="shared" si="142"/>
        <v>0</v>
      </c>
      <c r="T291" s="22">
        <f t="shared" si="142"/>
        <v>0</v>
      </c>
      <c r="U291" s="22">
        <f t="shared" si="142"/>
        <v>0</v>
      </c>
      <c r="V291" s="22">
        <f t="shared" si="142"/>
        <v>0</v>
      </c>
      <c r="W291" s="22">
        <f t="shared" si="142"/>
        <v>0</v>
      </c>
      <c r="X291" s="22">
        <f t="shared" si="142"/>
        <v>0</v>
      </c>
      <c r="Y291" s="22">
        <f t="shared" si="142"/>
        <v>0</v>
      </c>
      <c r="Z291" s="22">
        <f t="shared" si="142"/>
        <v>0</v>
      </c>
      <c r="AA291" s="22">
        <f t="shared" si="142"/>
        <v>0</v>
      </c>
      <c r="AB291" s="22">
        <f t="shared" si="142"/>
        <v>0</v>
      </c>
      <c r="AC291" s="22">
        <f t="shared" si="129"/>
        <v>0</v>
      </c>
      <c r="AD291" s="22">
        <f t="shared" si="142"/>
        <v>0</v>
      </c>
      <c r="AE291" s="22">
        <f t="shared" si="142"/>
        <v>0</v>
      </c>
      <c r="AF291" s="22">
        <f t="shared" si="142"/>
        <v>0</v>
      </c>
      <c r="AG291" s="22">
        <f t="shared" si="142"/>
        <v>0</v>
      </c>
      <c r="AH291" s="22">
        <f t="shared" si="142"/>
        <v>0</v>
      </c>
      <c r="AI291" s="22">
        <f t="shared" si="142"/>
        <v>0</v>
      </c>
      <c r="AJ291" s="22">
        <f t="shared" si="142"/>
        <v>0</v>
      </c>
      <c r="AK291" s="22">
        <f t="shared" si="142"/>
        <v>0</v>
      </c>
      <c r="AL291" s="22">
        <f t="shared" si="142"/>
        <v>0</v>
      </c>
      <c r="AM291" s="22">
        <f t="shared" si="142"/>
        <v>0</v>
      </c>
      <c r="AN291" s="22">
        <f t="shared" si="142"/>
        <v>0</v>
      </c>
      <c r="AO291" s="22">
        <f t="shared" si="142"/>
        <v>0</v>
      </c>
      <c r="AP291" s="22">
        <f t="shared" si="142"/>
        <v>0</v>
      </c>
      <c r="AQ291" s="22">
        <f t="shared" si="142"/>
        <v>0</v>
      </c>
      <c r="AR291" s="22">
        <f t="shared" si="142"/>
        <v>0</v>
      </c>
      <c r="AS291" s="22">
        <f t="shared" si="142"/>
        <v>0</v>
      </c>
      <c r="AT291" s="22">
        <f t="shared" si="142"/>
        <v>0</v>
      </c>
      <c r="AU291" s="22">
        <f t="shared" si="142"/>
        <v>0</v>
      </c>
      <c r="AV291" s="22">
        <f t="shared" si="142"/>
        <v>0</v>
      </c>
      <c r="AW291" s="22">
        <f t="shared" si="142"/>
        <v>0</v>
      </c>
      <c r="AX291" s="22">
        <f t="shared" si="142"/>
        <v>0</v>
      </c>
      <c r="AY291" s="22">
        <f t="shared" si="142"/>
        <v>0</v>
      </c>
      <c r="AZ291" s="22">
        <f t="shared" si="142"/>
        <v>0</v>
      </c>
      <c r="BA291" s="22">
        <f t="shared" si="142"/>
        <v>0</v>
      </c>
      <c r="BB291" s="22">
        <f t="shared" si="141"/>
        <v>0</v>
      </c>
      <c r="BC291" s="22">
        <f t="shared" si="127"/>
        <v>0</v>
      </c>
      <c r="BD291" s="22">
        <f t="shared" si="128"/>
        <v>0</v>
      </c>
      <c r="BE291" s="22">
        <f t="shared" ref="BE291" si="143">SUM(BE285:BE290)</f>
        <v>0</v>
      </c>
      <c r="BF291" s="22">
        <f t="shared" si="130"/>
        <v>0</v>
      </c>
    </row>
    <row r="292" spans="1:58" ht="31.5">
      <c r="A292" s="10">
        <v>291</v>
      </c>
      <c r="B292" s="59" t="s">
        <v>266</v>
      </c>
      <c r="C292" s="62" t="s">
        <v>266</v>
      </c>
      <c r="D292" s="63">
        <v>106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>
        <f t="shared" si="129"/>
        <v>0</v>
      </c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>
        <f t="shared" si="141"/>
        <v>0</v>
      </c>
      <c r="BC292" s="16">
        <f t="shared" si="127"/>
        <v>0</v>
      </c>
      <c r="BD292" s="16">
        <f t="shared" si="128"/>
        <v>0</v>
      </c>
      <c r="BE292" s="16"/>
      <c r="BF292" s="16">
        <f t="shared" si="130"/>
        <v>0</v>
      </c>
    </row>
    <row r="293" spans="1:58">
      <c r="A293" s="10">
        <v>292</v>
      </c>
      <c r="B293" s="199" t="s">
        <v>267</v>
      </c>
      <c r="C293" s="201"/>
      <c r="D293" s="202"/>
      <c r="E293" s="21">
        <f>SUM(E292)</f>
        <v>0</v>
      </c>
      <c r="F293" s="22">
        <f>SUM(F292)</f>
        <v>0</v>
      </c>
      <c r="G293" s="22">
        <f t="shared" ref="G293:BA293" si="144">SUM(G292)</f>
        <v>0</v>
      </c>
      <c r="H293" s="22">
        <f t="shared" si="144"/>
        <v>0</v>
      </c>
      <c r="I293" s="22">
        <f t="shared" si="144"/>
        <v>0</v>
      </c>
      <c r="J293" s="22">
        <f t="shared" si="144"/>
        <v>0</v>
      </c>
      <c r="K293" s="22">
        <f t="shared" si="144"/>
        <v>0</v>
      </c>
      <c r="L293" s="22">
        <f t="shared" si="144"/>
        <v>0</v>
      </c>
      <c r="M293" s="22">
        <f t="shared" si="144"/>
        <v>0</v>
      </c>
      <c r="N293" s="22">
        <f t="shared" si="144"/>
        <v>0</v>
      </c>
      <c r="O293" s="22">
        <f t="shared" si="144"/>
        <v>0</v>
      </c>
      <c r="P293" s="22">
        <f t="shared" si="144"/>
        <v>0</v>
      </c>
      <c r="Q293" s="22">
        <f t="shared" si="144"/>
        <v>0</v>
      </c>
      <c r="R293" s="22">
        <f t="shared" si="144"/>
        <v>0</v>
      </c>
      <c r="S293" s="22">
        <f t="shared" si="144"/>
        <v>0</v>
      </c>
      <c r="T293" s="22">
        <f t="shared" si="144"/>
        <v>0</v>
      </c>
      <c r="U293" s="22">
        <f t="shared" si="144"/>
        <v>0</v>
      </c>
      <c r="V293" s="22">
        <f t="shared" si="144"/>
        <v>0</v>
      </c>
      <c r="W293" s="22">
        <f t="shared" si="144"/>
        <v>0</v>
      </c>
      <c r="X293" s="22">
        <f t="shared" si="144"/>
        <v>0</v>
      </c>
      <c r="Y293" s="22">
        <f t="shared" si="144"/>
        <v>0</v>
      </c>
      <c r="Z293" s="22">
        <f t="shared" si="144"/>
        <v>0</v>
      </c>
      <c r="AA293" s="22">
        <f t="shared" si="144"/>
        <v>0</v>
      </c>
      <c r="AB293" s="22">
        <f t="shared" si="144"/>
        <v>0</v>
      </c>
      <c r="AC293" s="22">
        <f t="shared" si="129"/>
        <v>0</v>
      </c>
      <c r="AD293" s="22">
        <f t="shared" si="144"/>
        <v>0</v>
      </c>
      <c r="AE293" s="22">
        <f t="shared" si="144"/>
        <v>0</v>
      </c>
      <c r="AF293" s="22">
        <f t="shared" si="144"/>
        <v>0</v>
      </c>
      <c r="AG293" s="22">
        <f t="shared" si="144"/>
        <v>0</v>
      </c>
      <c r="AH293" s="22">
        <f t="shared" si="144"/>
        <v>0</v>
      </c>
      <c r="AI293" s="22">
        <f t="shared" si="144"/>
        <v>0</v>
      </c>
      <c r="AJ293" s="22">
        <f t="shared" si="144"/>
        <v>0</v>
      </c>
      <c r="AK293" s="22">
        <f t="shared" si="144"/>
        <v>0</v>
      </c>
      <c r="AL293" s="22">
        <f t="shared" si="144"/>
        <v>0</v>
      </c>
      <c r="AM293" s="22">
        <f t="shared" si="144"/>
        <v>0</v>
      </c>
      <c r="AN293" s="22">
        <f t="shared" si="144"/>
        <v>0</v>
      </c>
      <c r="AO293" s="22">
        <f t="shared" si="144"/>
        <v>0</v>
      </c>
      <c r="AP293" s="22">
        <f t="shared" si="144"/>
        <v>0</v>
      </c>
      <c r="AQ293" s="22">
        <f t="shared" si="144"/>
        <v>0</v>
      </c>
      <c r="AR293" s="22">
        <f t="shared" si="144"/>
        <v>0</v>
      </c>
      <c r="AS293" s="22">
        <f t="shared" si="144"/>
        <v>0</v>
      </c>
      <c r="AT293" s="22">
        <f t="shared" si="144"/>
        <v>0</v>
      </c>
      <c r="AU293" s="22">
        <f t="shared" si="144"/>
        <v>0</v>
      </c>
      <c r="AV293" s="22">
        <f t="shared" si="144"/>
        <v>0</v>
      </c>
      <c r="AW293" s="22">
        <f t="shared" si="144"/>
        <v>0</v>
      </c>
      <c r="AX293" s="22">
        <f t="shared" si="144"/>
        <v>0</v>
      </c>
      <c r="AY293" s="22">
        <f t="shared" si="144"/>
        <v>0</v>
      </c>
      <c r="AZ293" s="22">
        <f t="shared" si="144"/>
        <v>0</v>
      </c>
      <c r="BA293" s="22">
        <f t="shared" si="144"/>
        <v>0</v>
      </c>
      <c r="BB293" s="22">
        <f t="shared" si="141"/>
        <v>0</v>
      </c>
      <c r="BC293" s="22">
        <f t="shared" si="127"/>
        <v>0</v>
      </c>
      <c r="BD293" s="22">
        <f t="shared" si="128"/>
        <v>0</v>
      </c>
      <c r="BE293" s="22">
        <f t="shared" ref="BE293" si="145">SUM(BE292)</f>
        <v>0</v>
      </c>
      <c r="BF293" s="22">
        <f t="shared" si="130"/>
        <v>0</v>
      </c>
    </row>
    <row r="294" spans="1:58" outlineLevel="1">
      <c r="A294" s="10">
        <v>293</v>
      </c>
      <c r="B294" s="203" t="s">
        <v>268</v>
      </c>
      <c r="C294" s="55" t="s">
        <v>216</v>
      </c>
      <c r="D294" s="56">
        <v>107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>
        <f t="shared" si="129"/>
        <v>0</v>
      </c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>
        <f t="shared" si="141"/>
        <v>0</v>
      </c>
      <c r="BC294" s="16">
        <f t="shared" si="127"/>
        <v>0</v>
      </c>
      <c r="BD294" s="16">
        <f t="shared" si="128"/>
        <v>0</v>
      </c>
      <c r="BE294" s="16"/>
      <c r="BF294" s="16">
        <f t="shared" si="130"/>
        <v>0</v>
      </c>
    </row>
    <row r="295" spans="1:58" outlineLevel="1">
      <c r="A295" s="10">
        <v>294</v>
      </c>
      <c r="B295" s="204"/>
      <c r="C295" s="42" t="s">
        <v>221</v>
      </c>
      <c r="D295" s="35">
        <v>107</v>
      </c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>
        <f t="shared" si="129"/>
        <v>0</v>
      </c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>
        <f t="shared" si="141"/>
        <v>0</v>
      </c>
      <c r="BC295" s="16">
        <f t="shared" si="127"/>
        <v>0</v>
      </c>
      <c r="BD295" s="16">
        <f t="shared" si="128"/>
        <v>0</v>
      </c>
      <c r="BE295" s="16"/>
      <c r="BF295" s="16">
        <f t="shared" si="130"/>
        <v>0</v>
      </c>
    </row>
    <row r="296" spans="1:58" outlineLevel="1">
      <c r="A296" s="10">
        <v>295</v>
      </c>
      <c r="B296" s="204"/>
      <c r="C296" s="42" t="s">
        <v>227</v>
      </c>
      <c r="D296" s="35">
        <v>107</v>
      </c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>
        <f t="shared" si="129"/>
        <v>0</v>
      </c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>
        <f t="shared" si="141"/>
        <v>0</v>
      </c>
      <c r="BC296" s="16">
        <f t="shared" si="127"/>
        <v>0</v>
      </c>
      <c r="BD296" s="16">
        <f t="shared" si="128"/>
        <v>0</v>
      </c>
      <c r="BE296" s="16"/>
      <c r="BF296" s="16">
        <f t="shared" si="130"/>
        <v>0</v>
      </c>
    </row>
    <row r="297" spans="1:58" outlineLevel="1">
      <c r="A297" s="10">
        <v>296</v>
      </c>
      <c r="B297" s="204"/>
      <c r="C297" s="42" t="s">
        <v>236</v>
      </c>
      <c r="D297" s="35">
        <v>107</v>
      </c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>
        <f t="shared" si="129"/>
        <v>0</v>
      </c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>
        <f t="shared" si="141"/>
        <v>0</v>
      </c>
      <c r="BC297" s="16">
        <f t="shared" si="127"/>
        <v>0</v>
      </c>
      <c r="BD297" s="16">
        <f t="shared" si="128"/>
        <v>0</v>
      </c>
      <c r="BE297" s="16"/>
      <c r="BF297" s="16">
        <f t="shared" si="130"/>
        <v>0</v>
      </c>
    </row>
    <row r="298" spans="1:58" outlineLevel="1">
      <c r="A298" s="10">
        <v>297</v>
      </c>
      <c r="B298" s="204"/>
      <c r="C298" s="42" t="s">
        <v>246</v>
      </c>
      <c r="D298" s="35">
        <v>107</v>
      </c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>
        <f t="shared" si="129"/>
        <v>0</v>
      </c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>
        <f t="shared" si="141"/>
        <v>0</v>
      </c>
      <c r="BC298" s="16">
        <f t="shared" si="127"/>
        <v>0</v>
      </c>
      <c r="BD298" s="16">
        <f t="shared" si="128"/>
        <v>0</v>
      </c>
      <c r="BE298" s="16"/>
      <c r="BF298" s="16">
        <f t="shared" si="130"/>
        <v>0</v>
      </c>
    </row>
    <row r="299" spans="1:58">
      <c r="A299" s="10">
        <v>298</v>
      </c>
      <c r="B299" s="205"/>
      <c r="C299" s="57" t="s">
        <v>257</v>
      </c>
      <c r="D299" s="58">
        <v>107</v>
      </c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>
        <f t="shared" si="129"/>
        <v>0</v>
      </c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>
        <f t="shared" si="141"/>
        <v>0</v>
      </c>
      <c r="BC299" s="16">
        <f t="shared" si="127"/>
        <v>0</v>
      </c>
      <c r="BD299" s="16">
        <f t="shared" si="128"/>
        <v>0</v>
      </c>
      <c r="BE299" s="16"/>
      <c r="BF299" s="16">
        <f t="shared" si="130"/>
        <v>0</v>
      </c>
    </row>
    <row r="300" spans="1:58">
      <c r="A300" s="10">
        <v>299</v>
      </c>
      <c r="B300" s="199" t="s">
        <v>269</v>
      </c>
      <c r="C300" s="199"/>
      <c r="D300" s="200"/>
      <c r="E300" s="21">
        <f>SUM(E294:E299)</f>
        <v>0</v>
      </c>
      <c r="F300" s="22">
        <f>SUM(F294:F299)</f>
        <v>0</v>
      </c>
      <c r="G300" s="22">
        <f t="shared" ref="G300:BA300" si="146">SUM(G294:G299)</f>
        <v>0</v>
      </c>
      <c r="H300" s="22">
        <f t="shared" si="146"/>
        <v>0</v>
      </c>
      <c r="I300" s="22">
        <f t="shared" si="146"/>
        <v>0</v>
      </c>
      <c r="J300" s="22">
        <f t="shared" si="146"/>
        <v>0</v>
      </c>
      <c r="K300" s="22">
        <f t="shared" si="146"/>
        <v>0</v>
      </c>
      <c r="L300" s="22">
        <f t="shared" si="146"/>
        <v>0</v>
      </c>
      <c r="M300" s="22">
        <f t="shared" si="146"/>
        <v>0</v>
      </c>
      <c r="N300" s="22">
        <f t="shared" si="146"/>
        <v>0</v>
      </c>
      <c r="O300" s="22">
        <f t="shared" si="146"/>
        <v>0</v>
      </c>
      <c r="P300" s="22">
        <f t="shared" si="146"/>
        <v>0</v>
      </c>
      <c r="Q300" s="22">
        <f t="shared" si="146"/>
        <v>0</v>
      </c>
      <c r="R300" s="22">
        <f t="shared" si="146"/>
        <v>0</v>
      </c>
      <c r="S300" s="22">
        <f t="shared" si="146"/>
        <v>0</v>
      </c>
      <c r="T300" s="22">
        <f t="shared" si="146"/>
        <v>0</v>
      </c>
      <c r="U300" s="22">
        <f t="shared" si="146"/>
        <v>0</v>
      </c>
      <c r="V300" s="22">
        <f t="shared" si="146"/>
        <v>0</v>
      </c>
      <c r="W300" s="22">
        <f t="shared" si="146"/>
        <v>0</v>
      </c>
      <c r="X300" s="22">
        <f t="shared" si="146"/>
        <v>0</v>
      </c>
      <c r="Y300" s="22">
        <f t="shared" si="146"/>
        <v>0</v>
      </c>
      <c r="Z300" s="22">
        <f t="shared" si="146"/>
        <v>0</v>
      </c>
      <c r="AA300" s="22">
        <f t="shared" si="146"/>
        <v>0</v>
      </c>
      <c r="AB300" s="22">
        <f t="shared" si="146"/>
        <v>0</v>
      </c>
      <c r="AC300" s="22">
        <f t="shared" si="129"/>
        <v>0</v>
      </c>
      <c r="AD300" s="22">
        <f t="shared" si="146"/>
        <v>0</v>
      </c>
      <c r="AE300" s="22">
        <f t="shared" si="146"/>
        <v>0</v>
      </c>
      <c r="AF300" s="22">
        <f t="shared" si="146"/>
        <v>0</v>
      </c>
      <c r="AG300" s="22">
        <f t="shared" si="146"/>
        <v>0</v>
      </c>
      <c r="AH300" s="22">
        <f t="shared" si="146"/>
        <v>0</v>
      </c>
      <c r="AI300" s="22">
        <f t="shared" si="146"/>
        <v>0</v>
      </c>
      <c r="AJ300" s="22">
        <f t="shared" si="146"/>
        <v>0</v>
      </c>
      <c r="AK300" s="22">
        <f t="shared" si="146"/>
        <v>0</v>
      </c>
      <c r="AL300" s="22">
        <f t="shared" si="146"/>
        <v>0</v>
      </c>
      <c r="AM300" s="22">
        <f t="shared" si="146"/>
        <v>0</v>
      </c>
      <c r="AN300" s="22">
        <f t="shared" si="146"/>
        <v>0</v>
      </c>
      <c r="AO300" s="22">
        <f t="shared" si="146"/>
        <v>0</v>
      </c>
      <c r="AP300" s="22">
        <f t="shared" si="146"/>
        <v>0</v>
      </c>
      <c r="AQ300" s="22">
        <f t="shared" si="146"/>
        <v>0</v>
      </c>
      <c r="AR300" s="22">
        <f t="shared" si="146"/>
        <v>0</v>
      </c>
      <c r="AS300" s="22">
        <f t="shared" si="146"/>
        <v>0</v>
      </c>
      <c r="AT300" s="22">
        <f t="shared" si="146"/>
        <v>0</v>
      </c>
      <c r="AU300" s="22">
        <f t="shared" si="146"/>
        <v>0</v>
      </c>
      <c r="AV300" s="22">
        <f t="shared" si="146"/>
        <v>0</v>
      </c>
      <c r="AW300" s="22">
        <f t="shared" si="146"/>
        <v>0</v>
      </c>
      <c r="AX300" s="22">
        <f t="shared" si="146"/>
        <v>0</v>
      </c>
      <c r="AY300" s="22">
        <f t="shared" si="146"/>
        <v>0</v>
      </c>
      <c r="AZ300" s="22">
        <f t="shared" si="146"/>
        <v>0</v>
      </c>
      <c r="BA300" s="22">
        <f t="shared" si="146"/>
        <v>0</v>
      </c>
      <c r="BB300" s="22">
        <f t="shared" si="141"/>
        <v>0</v>
      </c>
      <c r="BC300" s="22">
        <f t="shared" si="127"/>
        <v>0</v>
      </c>
      <c r="BD300" s="22">
        <f t="shared" si="128"/>
        <v>0</v>
      </c>
      <c r="BE300" s="22">
        <f t="shared" ref="BE300" si="147">SUM(BE294:BE299)</f>
        <v>0</v>
      </c>
      <c r="BF300" s="22">
        <f t="shared" si="130"/>
        <v>0</v>
      </c>
    </row>
    <row r="301" spans="1:58" outlineLevel="1">
      <c r="A301" s="10">
        <v>300</v>
      </c>
      <c r="B301" s="204" t="s">
        <v>270</v>
      </c>
      <c r="C301" s="55" t="s">
        <v>216</v>
      </c>
      <c r="D301" s="56">
        <v>108</v>
      </c>
      <c r="E301" s="16">
        <v>-202373415.43000001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6">
        <v>0</v>
      </c>
      <c r="X301" s="16">
        <v>0</v>
      </c>
      <c r="Y301" s="16">
        <v>0</v>
      </c>
      <c r="Z301" s="16">
        <v>0</v>
      </c>
      <c r="AA301" s="16">
        <v>0</v>
      </c>
      <c r="AB301" s="16">
        <v>-2231761.8499999978</v>
      </c>
      <c r="AC301" s="16">
        <f t="shared" si="129"/>
        <v>-2231761.8499999978</v>
      </c>
      <c r="AD301" s="16">
        <v>0</v>
      </c>
      <c r="AE301" s="16">
        <v>0</v>
      </c>
      <c r="AF301" s="16">
        <v>0</v>
      </c>
      <c r="AG301" s="16">
        <v>0</v>
      </c>
      <c r="AH301" s="16">
        <v>0</v>
      </c>
      <c r="AI301" s="16">
        <v>0</v>
      </c>
      <c r="AJ301" s="16">
        <v>0</v>
      </c>
      <c r="AK301" s="16">
        <v>0</v>
      </c>
      <c r="AL301" s="16">
        <v>0</v>
      </c>
      <c r="AM301" s="16">
        <v>0</v>
      </c>
      <c r="AN301" s="16">
        <v>0</v>
      </c>
      <c r="AO301" s="16">
        <v>0</v>
      </c>
      <c r="AP301" s="16">
        <v>0</v>
      </c>
      <c r="AQ301" s="16">
        <v>2083000</v>
      </c>
      <c r="AR301" s="16">
        <v>0</v>
      </c>
      <c r="AS301" s="16">
        <v>0</v>
      </c>
      <c r="AT301" s="16">
        <v>0</v>
      </c>
      <c r="AU301" s="16">
        <v>0</v>
      </c>
      <c r="AV301" s="16">
        <v>0</v>
      </c>
      <c r="AW301" s="16">
        <v>0</v>
      </c>
      <c r="AX301" s="16">
        <v>-25563284.705269374</v>
      </c>
      <c r="AY301" s="16">
        <v>0</v>
      </c>
      <c r="AZ301" s="16">
        <v>0</v>
      </c>
      <c r="BA301" s="16">
        <v>-538.01473063230515</v>
      </c>
      <c r="BB301" s="16">
        <f t="shared" si="141"/>
        <v>-23480822.720000006</v>
      </c>
      <c r="BC301" s="16">
        <f t="shared" si="127"/>
        <v>-25712584.570000004</v>
      </c>
      <c r="BD301" s="16">
        <f t="shared" si="128"/>
        <v>-228086000</v>
      </c>
      <c r="BE301" s="16"/>
      <c r="BF301" s="16">
        <f t="shared" si="130"/>
        <v>-228086000</v>
      </c>
    </row>
    <row r="302" spans="1:58" outlineLevel="1">
      <c r="A302" s="10">
        <v>301</v>
      </c>
      <c r="B302" s="204"/>
      <c r="C302" s="42" t="s">
        <v>221</v>
      </c>
      <c r="D302" s="35">
        <v>108</v>
      </c>
      <c r="E302" s="16">
        <v>-92485466.189999998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6">
        <v>0</v>
      </c>
      <c r="X302" s="16">
        <v>0</v>
      </c>
      <c r="Y302" s="16">
        <v>0</v>
      </c>
      <c r="Z302" s="16">
        <v>0</v>
      </c>
      <c r="AA302" s="16">
        <v>0</v>
      </c>
      <c r="AB302" s="16">
        <v>-2507902.4699999983</v>
      </c>
      <c r="AC302" s="16">
        <f t="shared" si="129"/>
        <v>-2507902.4699999983</v>
      </c>
      <c r="AD302" s="16">
        <v>0</v>
      </c>
      <c r="AE302" s="16">
        <v>0</v>
      </c>
      <c r="AF302" s="16">
        <v>0</v>
      </c>
      <c r="AG302" s="16">
        <v>0</v>
      </c>
      <c r="AH302" s="16">
        <v>0</v>
      </c>
      <c r="AI302" s="16">
        <v>0</v>
      </c>
      <c r="AJ302" s="16">
        <v>0</v>
      </c>
      <c r="AK302" s="16">
        <v>0</v>
      </c>
      <c r="AL302" s="16">
        <v>0</v>
      </c>
      <c r="AM302" s="16">
        <v>0</v>
      </c>
      <c r="AN302" s="16">
        <v>0</v>
      </c>
      <c r="AO302" s="16">
        <v>0</v>
      </c>
      <c r="AP302" s="16">
        <v>0</v>
      </c>
      <c r="AQ302" s="16">
        <v>576000</v>
      </c>
      <c r="AR302" s="16">
        <v>182000</v>
      </c>
      <c r="AS302" s="16">
        <v>337000</v>
      </c>
      <c r="AT302" s="16">
        <v>0</v>
      </c>
      <c r="AU302" s="16">
        <v>0</v>
      </c>
      <c r="AV302" s="16">
        <v>0</v>
      </c>
      <c r="AW302" s="16">
        <v>-79549</v>
      </c>
      <c r="AX302" s="16">
        <v>0</v>
      </c>
      <c r="AY302" s="16">
        <v>0</v>
      </c>
      <c r="AZ302" s="16">
        <v>0</v>
      </c>
      <c r="BA302" s="16">
        <v>-82.34000001847744</v>
      </c>
      <c r="BB302" s="16">
        <f t="shared" si="141"/>
        <v>1015368.6599999815</v>
      </c>
      <c r="BC302" s="16">
        <f t="shared" si="127"/>
        <v>-1492533.8100000168</v>
      </c>
      <c r="BD302" s="16">
        <f t="shared" si="128"/>
        <v>-93978000.000000015</v>
      </c>
      <c r="BE302" s="16"/>
      <c r="BF302" s="16">
        <f t="shared" si="130"/>
        <v>-93978000.000000015</v>
      </c>
    </row>
    <row r="303" spans="1:58" outlineLevel="1">
      <c r="A303" s="10">
        <v>302</v>
      </c>
      <c r="B303" s="204"/>
      <c r="C303" s="42" t="s">
        <v>227</v>
      </c>
      <c r="D303" s="35">
        <v>108</v>
      </c>
      <c r="E303" s="16">
        <v>-87578969.969999999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0</v>
      </c>
      <c r="S303" s="16">
        <v>0</v>
      </c>
      <c r="T303" s="16">
        <v>0</v>
      </c>
      <c r="U303" s="16">
        <v>0</v>
      </c>
      <c r="V303" s="16">
        <v>0</v>
      </c>
      <c r="W303" s="16">
        <v>0</v>
      </c>
      <c r="X303" s="16">
        <v>0</v>
      </c>
      <c r="Y303" s="16">
        <v>0</v>
      </c>
      <c r="Z303" s="16">
        <v>0</v>
      </c>
      <c r="AA303" s="16">
        <v>0</v>
      </c>
      <c r="AB303" s="16">
        <v>-3433618.4600000042</v>
      </c>
      <c r="AC303" s="16">
        <f t="shared" si="129"/>
        <v>-3433618.4600000042</v>
      </c>
      <c r="AD303" s="16">
        <v>0</v>
      </c>
      <c r="AE303" s="16">
        <v>0</v>
      </c>
      <c r="AF303" s="16">
        <v>0</v>
      </c>
      <c r="AG303" s="16">
        <v>0</v>
      </c>
      <c r="AH303" s="16">
        <v>0</v>
      </c>
      <c r="AI303" s="16">
        <v>0</v>
      </c>
      <c r="AJ303" s="16">
        <v>0</v>
      </c>
      <c r="AK303" s="16">
        <v>0</v>
      </c>
      <c r="AL303" s="16">
        <v>0</v>
      </c>
      <c r="AM303" s="16">
        <v>0</v>
      </c>
      <c r="AN303" s="16">
        <v>0</v>
      </c>
      <c r="AO303" s="16">
        <v>0</v>
      </c>
      <c r="AP303" s="16">
        <v>0</v>
      </c>
      <c r="AQ303" s="16">
        <v>0</v>
      </c>
      <c r="AR303" s="16">
        <v>225000</v>
      </c>
      <c r="AS303" s="16">
        <v>0</v>
      </c>
      <c r="AT303" s="16">
        <v>0</v>
      </c>
      <c r="AU303" s="16">
        <v>0</v>
      </c>
      <c r="AV303" s="16">
        <v>0</v>
      </c>
      <c r="AW303" s="16">
        <v>0</v>
      </c>
      <c r="AX303" s="16">
        <v>0</v>
      </c>
      <c r="AY303" s="16">
        <v>0</v>
      </c>
      <c r="AZ303" s="16">
        <v>0</v>
      </c>
      <c r="BA303" s="16">
        <v>588.43000000715256</v>
      </c>
      <c r="BB303" s="16">
        <f t="shared" si="141"/>
        <v>225588.43000000715</v>
      </c>
      <c r="BC303" s="16">
        <f t="shared" si="127"/>
        <v>-3208030.029999997</v>
      </c>
      <c r="BD303" s="16">
        <f t="shared" si="128"/>
        <v>-90787000</v>
      </c>
      <c r="BE303" s="16"/>
      <c r="BF303" s="16">
        <f t="shared" si="130"/>
        <v>-90787000</v>
      </c>
    </row>
    <row r="304" spans="1:58" outlineLevel="1">
      <c r="A304" s="10">
        <v>303</v>
      </c>
      <c r="B304" s="204"/>
      <c r="C304" s="42" t="s">
        <v>236</v>
      </c>
      <c r="D304" s="35">
        <v>108</v>
      </c>
      <c r="E304" s="16">
        <v>-147015726.20999998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0</v>
      </c>
      <c r="X304" s="16">
        <v>0</v>
      </c>
      <c r="Y304" s="16">
        <v>0</v>
      </c>
      <c r="Z304" s="16">
        <v>0</v>
      </c>
      <c r="AA304" s="16">
        <v>0</v>
      </c>
      <c r="AB304" s="16">
        <v>-3771001.3999999966</v>
      </c>
      <c r="AC304" s="16">
        <f t="shared" si="129"/>
        <v>-3771001.3999999966</v>
      </c>
      <c r="AD304" s="16">
        <v>0</v>
      </c>
      <c r="AE304" s="16">
        <v>0</v>
      </c>
      <c r="AF304" s="16">
        <v>0</v>
      </c>
      <c r="AG304" s="16">
        <v>0</v>
      </c>
      <c r="AH304" s="16">
        <v>0</v>
      </c>
      <c r="AI304" s="16">
        <v>0</v>
      </c>
      <c r="AJ304" s="16">
        <v>0</v>
      </c>
      <c r="AK304" s="16">
        <v>0</v>
      </c>
      <c r="AL304" s="16">
        <v>0</v>
      </c>
      <c r="AM304" s="16">
        <v>0</v>
      </c>
      <c r="AN304" s="16">
        <v>0</v>
      </c>
      <c r="AO304" s="16">
        <v>0</v>
      </c>
      <c r="AP304" s="16">
        <v>0</v>
      </c>
      <c r="AQ304" s="16">
        <v>2685000</v>
      </c>
      <c r="AR304" s="16">
        <v>760000</v>
      </c>
      <c r="AS304" s="16">
        <v>2084000</v>
      </c>
      <c r="AT304" s="16">
        <v>0</v>
      </c>
      <c r="AU304" s="16">
        <v>0</v>
      </c>
      <c r="AV304" s="16">
        <v>-91912</v>
      </c>
      <c r="AW304" s="16">
        <v>-30406</v>
      </c>
      <c r="AX304" s="16">
        <v>0</v>
      </c>
      <c r="AY304" s="16">
        <v>0</v>
      </c>
      <c r="AZ304" s="16">
        <v>0</v>
      </c>
      <c r="BA304" s="16">
        <v>1045.6099999845028</v>
      </c>
      <c r="BB304" s="16">
        <f t="shared" si="141"/>
        <v>5407727.6099999845</v>
      </c>
      <c r="BC304" s="16">
        <f t="shared" si="127"/>
        <v>1636726.2099999879</v>
      </c>
      <c r="BD304" s="16">
        <f t="shared" si="128"/>
        <v>-145379000</v>
      </c>
      <c r="BE304" s="16"/>
      <c r="BF304" s="16">
        <f t="shared" si="130"/>
        <v>-145379000</v>
      </c>
    </row>
    <row r="305" spans="1:58" outlineLevel="1">
      <c r="A305" s="10">
        <v>304</v>
      </c>
      <c r="B305" s="204"/>
      <c r="C305" s="42" t="s">
        <v>246</v>
      </c>
      <c r="D305" s="35">
        <v>108</v>
      </c>
      <c r="E305" s="16">
        <v>-358988794.79999995</v>
      </c>
      <c r="F305" s="16">
        <v>0</v>
      </c>
      <c r="G305" s="16">
        <v>0</v>
      </c>
      <c r="H305" s="16">
        <v>0</v>
      </c>
      <c r="I305" s="16">
        <v>546444.54416666599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  <c r="V305" s="16">
        <v>0</v>
      </c>
      <c r="W305" s="16">
        <v>0</v>
      </c>
      <c r="X305" s="16">
        <v>0</v>
      </c>
      <c r="Y305" s="16">
        <v>0</v>
      </c>
      <c r="Z305" s="16">
        <v>0</v>
      </c>
      <c r="AA305" s="16">
        <v>0</v>
      </c>
      <c r="AB305" s="16">
        <v>558264.08583332202</v>
      </c>
      <c r="AC305" s="16">
        <f t="shared" si="129"/>
        <v>1104708.629999988</v>
      </c>
      <c r="AD305" s="16">
        <v>0</v>
      </c>
      <c r="AE305" s="16">
        <v>0</v>
      </c>
      <c r="AF305" s="16">
        <v>0</v>
      </c>
      <c r="AG305" s="16">
        <v>0</v>
      </c>
      <c r="AH305" s="16">
        <v>0</v>
      </c>
      <c r="AI305" s="16">
        <v>0</v>
      </c>
      <c r="AJ305" s="16">
        <v>0</v>
      </c>
      <c r="AK305" s="16">
        <v>0</v>
      </c>
      <c r="AL305" s="16">
        <v>0</v>
      </c>
      <c r="AM305" s="16">
        <v>0</v>
      </c>
      <c r="AN305" s="16">
        <v>0</v>
      </c>
      <c r="AO305" s="16">
        <v>0</v>
      </c>
      <c r="AP305" s="16">
        <v>0</v>
      </c>
      <c r="AQ305" s="16">
        <v>1366000</v>
      </c>
      <c r="AR305" s="16">
        <v>4218000</v>
      </c>
      <c r="AS305" s="16">
        <v>484000</v>
      </c>
      <c r="AT305" s="16">
        <v>0</v>
      </c>
      <c r="AU305" s="16">
        <v>-6933434</v>
      </c>
      <c r="AV305" s="16">
        <v>-151760</v>
      </c>
      <c r="AW305" s="16">
        <v>0</v>
      </c>
      <c r="AX305" s="16">
        <v>0</v>
      </c>
      <c r="AY305" s="16">
        <v>0</v>
      </c>
      <c r="AZ305" s="16">
        <v>0</v>
      </c>
      <c r="BA305" s="16">
        <v>-719.83000004291534</v>
      </c>
      <c r="BB305" s="16">
        <f t="shared" si="141"/>
        <v>-1017913.8300000429</v>
      </c>
      <c r="BC305" s="16">
        <f t="shared" si="127"/>
        <v>86794.799999945099</v>
      </c>
      <c r="BD305" s="16">
        <f t="shared" si="128"/>
        <v>-358902000</v>
      </c>
      <c r="BE305" s="16"/>
      <c r="BF305" s="16">
        <f t="shared" si="130"/>
        <v>-358902000</v>
      </c>
    </row>
    <row r="306" spans="1:58">
      <c r="A306" s="10">
        <v>305</v>
      </c>
      <c r="B306" s="205"/>
      <c r="C306" s="57" t="s">
        <v>257</v>
      </c>
      <c r="D306" s="58">
        <v>108</v>
      </c>
      <c r="E306" s="16">
        <v>-92864474.790000007</v>
      </c>
      <c r="F306" s="16">
        <v>0</v>
      </c>
      <c r="G306" s="16">
        <v>0</v>
      </c>
      <c r="H306" s="16">
        <v>0</v>
      </c>
      <c r="I306" s="16">
        <v>1199857.0593110528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0</v>
      </c>
      <c r="X306" s="16">
        <v>0</v>
      </c>
      <c r="Y306" s="16">
        <v>0</v>
      </c>
      <c r="Z306" s="16">
        <v>0</v>
      </c>
      <c r="AA306" s="16">
        <v>0</v>
      </c>
      <c r="AB306" s="16">
        <v>1101826.8094429593</v>
      </c>
      <c r="AC306" s="16">
        <f t="shared" si="129"/>
        <v>2301683.868754012</v>
      </c>
      <c r="AD306" s="16">
        <v>0</v>
      </c>
      <c r="AE306" s="16">
        <v>0</v>
      </c>
      <c r="AF306" s="16">
        <v>0</v>
      </c>
      <c r="AG306" s="16">
        <v>0</v>
      </c>
      <c r="AH306" s="16">
        <v>0</v>
      </c>
      <c r="AI306" s="16">
        <v>0</v>
      </c>
      <c r="AJ306" s="16">
        <v>0</v>
      </c>
      <c r="AK306" s="16">
        <v>0</v>
      </c>
      <c r="AL306" s="16">
        <v>0</v>
      </c>
      <c r="AM306" s="16">
        <v>0</v>
      </c>
      <c r="AN306" s="16">
        <v>0</v>
      </c>
      <c r="AO306" s="16">
        <v>0</v>
      </c>
      <c r="AP306" s="16">
        <v>-2000</v>
      </c>
      <c r="AQ306" s="16">
        <v>1702000</v>
      </c>
      <c r="AR306" s="16">
        <v>4990000</v>
      </c>
      <c r="AS306" s="16">
        <v>0</v>
      </c>
      <c r="AT306" s="16">
        <v>7007000</v>
      </c>
      <c r="AU306" s="16">
        <v>-4883679</v>
      </c>
      <c r="AV306" s="16">
        <v>0</v>
      </c>
      <c r="AW306" s="16">
        <v>0</v>
      </c>
      <c r="AX306" s="16">
        <v>0</v>
      </c>
      <c r="AY306" s="16">
        <v>0</v>
      </c>
      <c r="AZ306" s="16">
        <v>0</v>
      </c>
      <c r="BA306" s="16">
        <v>-2530.0787540078163</v>
      </c>
      <c r="BB306" s="16">
        <f t="shared" si="141"/>
        <v>8810790.9212459922</v>
      </c>
      <c r="BC306" s="16">
        <f t="shared" si="127"/>
        <v>11112474.790000005</v>
      </c>
      <c r="BD306" s="16">
        <f t="shared" si="128"/>
        <v>-81752000</v>
      </c>
      <c r="BE306" s="16"/>
      <c r="BF306" s="16">
        <f t="shared" si="130"/>
        <v>-81752000</v>
      </c>
    </row>
    <row r="307" spans="1:58">
      <c r="A307" s="10">
        <v>306</v>
      </c>
      <c r="B307" s="199" t="s">
        <v>271</v>
      </c>
      <c r="C307" s="208"/>
      <c r="D307" s="209"/>
      <c r="E307" s="21">
        <f>SUM(E301:E306)</f>
        <v>-981306847.38999987</v>
      </c>
      <c r="F307" s="22">
        <f>SUM(F301:F306)</f>
        <v>0</v>
      </c>
      <c r="G307" s="22">
        <f t="shared" ref="G307:BA307" si="148">SUM(G301:G306)</f>
        <v>0</v>
      </c>
      <c r="H307" s="22">
        <f t="shared" si="148"/>
        <v>0</v>
      </c>
      <c r="I307" s="22">
        <f t="shared" si="148"/>
        <v>1746301.6034777188</v>
      </c>
      <c r="J307" s="22">
        <f t="shared" si="148"/>
        <v>0</v>
      </c>
      <c r="K307" s="22">
        <f t="shared" si="148"/>
        <v>0</v>
      </c>
      <c r="L307" s="22">
        <f t="shared" si="148"/>
        <v>0</v>
      </c>
      <c r="M307" s="22">
        <f t="shared" si="148"/>
        <v>0</v>
      </c>
      <c r="N307" s="22">
        <f t="shared" si="148"/>
        <v>0</v>
      </c>
      <c r="O307" s="22">
        <f t="shared" si="148"/>
        <v>0</v>
      </c>
      <c r="P307" s="22">
        <f t="shared" si="148"/>
        <v>0</v>
      </c>
      <c r="Q307" s="22">
        <f t="shared" si="148"/>
        <v>0</v>
      </c>
      <c r="R307" s="22">
        <f t="shared" si="148"/>
        <v>0</v>
      </c>
      <c r="S307" s="22">
        <f t="shared" si="148"/>
        <v>0</v>
      </c>
      <c r="T307" s="22">
        <f t="shared" si="148"/>
        <v>0</v>
      </c>
      <c r="U307" s="22">
        <f t="shared" si="148"/>
        <v>0</v>
      </c>
      <c r="V307" s="22">
        <f t="shared" si="148"/>
        <v>0</v>
      </c>
      <c r="W307" s="22">
        <f t="shared" si="148"/>
        <v>0</v>
      </c>
      <c r="X307" s="22">
        <f t="shared" si="148"/>
        <v>0</v>
      </c>
      <c r="Y307" s="22">
        <f t="shared" si="148"/>
        <v>0</v>
      </c>
      <c r="Z307" s="22">
        <f t="shared" si="148"/>
        <v>0</v>
      </c>
      <c r="AA307" s="22">
        <f t="shared" si="148"/>
        <v>0</v>
      </c>
      <c r="AB307" s="22">
        <f t="shared" si="148"/>
        <v>-10284193.284723716</v>
      </c>
      <c r="AC307" s="22">
        <f t="shared" si="129"/>
        <v>-8537891.6812459975</v>
      </c>
      <c r="AD307" s="22">
        <f t="shared" si="148"/>
        <v>0</v>
      </c>
      <c r="AE307" s="22">
        <f t="shared" si="148"/>
        <v>0</v>
      </c>
      <c r="AF307" s="22">
        <f t="shared" si="148"/>
        <v>0</v>
      </c>
      <c r="AG307" s="22">
        <f t="shared" si="148"/>
        <v>0</v>
      </c>
      <c r="AH307" s="22">
        <f t="shared" si="148"/>
        <v>0</v>
      </c>
      <c r="AI307" s="22">
        <f t="shared" si="148"/>
        <v>0</v>
      </c>
      <c r="AJ307" s="22">
        <f t="shared" si="148"/>
        <v>0</v>
      </c>
      <c r="AK307" s="22">
        <f t="shared" si="148"/>
        <v>0</v>
      </c>
      <c r="AL307" s="22">
        <f t="shared" si="148"/>
        <v>0</v>
      </c>
      <c r="AM307" s="22">
        <f t="shared" si="148"/>
        <v>0</v>
      </c>
      <c r="AN307" s="22">
        <f t="shared" si="148"/>
        <v>0</v>
      </c>
      <c r="AO307" s="22">
        <f t="shared" si="148"/>
        <v>0</v>
      </c>
      <c r="AP307" s="22">
        <f t="shared" si="148"/>
        <v>-2000</v>
      </c>
      <c r="AQ307" s="22">
        <f t="shared" si="148"/>
        <v>8412000</v>
      </c>
      <c r="AR307" s="22">
        <f t="shared" si="148"/>
        <v>10375000</v>
      </c>
      <c r="AS307" s="22">
        <f t="shared" si="148"/>
        <v>2905000</v>
      </c>
      <c r="AT307" s="22">
        <f t="shared" si="148"/>
        <v>7007000</v>
      </c>
      <c r="AU307" s="22">
        <f t="shared" si="148"/>
        <v>-11817113</v>
      </c>
      <c r="AV307" s="22">
        <f t="shared" si="148"/>
        <v>-243672</v>
      </c>
      <c r="AW307" s="22">
        <f t="shared" si="148"/>
        <v>-109955</v>
      </c>
      <c r="AX307" s="22">
        <f t="shared" si="148"/>
        <v>-25563284.705269374</v>
      </c>
      <c r="AY307" s="22">
        <f t="shared" si="148"/>
        <v>0</v>
      </c>
      <c r="AZ307" s="22">
        <f t="shared" si="148"/>
        <v>0</v>
      </c>
      <c r="BA307" s="22">
        <f t="shared" si="148"/>
        <v>-2236.2234847098589</v>
      </c>
      <c r="BB307" s="22">
        <f t="shared" si="141"/>
        <v>-9039260.9287540838</v>
      </c>
      <c r="BC307" s="22">
        <f t="shared" si="127"/>
        <v>-17577152.610000081</v>
      </c>
      <c r="BD307" s="22">
        <f t="shared" si="128"/>
        <v>-998884000</v>
      </c>
      <c r="BE307" s="22">
        <f t="shared" ref="BE307" si="149">SUM(BE301:BE306)</f>
        <v>0</v>
      </c>
      <c r="BF307" s="22">
        <f t="shared" si="130"/>
        <v>-998884000</v>
      </c>
    </row>
    <row r="308" spans="1:58" outlineLevel="1">
      <c r="A308" s="10">
        <v>307</v>
      </c>
      <c r="B308" s="203" t="s">
        <v>272</v>
      </c>
      <c r="C308" s="55" t="s">
        <v>207</v>
      </c>
      <c r="D308" s="56">
        <v>111</v>
      </c>
      <c r="E308" s="16">
        <v>-57078473.730000004</v>
      </c>
      <c r="F308" s="16">
        <v>0</v>
      </c>
      <c r="G308" s="16">
        <v>0</v>
      </c>
      <c r="H308" s="16">
        <v>0</v>
      </c>
      <c r="I308" s="16">
        <v>4432251.4118441399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-5297449.6186770489</v>
      </c>
      <c r="AC308" s="16">
        <f t="shared" si="129"/>
        <v>-865198.20683290903</v>
      </c>
      <c r="AD308" s="16">
        <v>0</v>
      </c>
      <c r="AE308" s="16">
        <v>0</v>
      </c>
      <c r="AF308" s="16">
        <v>0</v>
      </c>
      <c r="AG308" s="16">
        <v>0</v>
      </c>
      <c r="AH308" s="16">
        <v>0</v>
      </c>
      <c r="AI308" s="16">
        <v>0</v>
      </c>
      <c r="AJ308" s="16">
        <v>0</v>
      </c>
      <c r="AK308" s="16">
        <v>0</v>
      </c>
      <c r="AL308" s="16">
        <v>0</v>
      </c>
      <c r="AM308" s="16">
        <v>0</v>
      </c>
      <c r="AN308" s="16">
        <v>0</v>
      </c>
      <c r="AO308" s="16">
        <v>0</v>
      </c>
      <c r="AP308" s="16">
        <v>6156000</v>
      </c>
      <c r="AQ308" s="16">
        <v>-27000</v>
      </c>
      <c r="AR308" s="16">
        <v>-37000</v>
      </c>
      <c r="AS308" s="16">
        <v>0</v>
      </c>
      <c r="AT308" s="16">
        <v>703000</v>
      </c>
      <c r="AU308" s="16">
        <v>-16191606</v>
      </c>
      <c r="AV308" s="16">
        <v>0</v>
      </c>
      <c r="AW308" s="16">
        <v>-989584</v>
      </c>
      <c r="AX308" s="16">
        <v>0</v>
      </c>
      <c r="AY308" s="16">
        <v>0</v>
      </c>
      <c r="AZ308" s="16">
        <v>0</v>
      </c>
      <c r="BA308" s="16">
        <v>-1138.0631670951843</v>
      </c>
      <c r="BB308" s="16">
        <f t="shared" si="141"/>
        <v>-10387328.063167095</v>
      </c>
      <c r="BC308" s="16">
        <f t="shared" si="127"/>
        <v>-11252526.270000003</v>
      </c>
      <c r="BD308" s="16">
        <f t="shared" si="128"/>
        <v>-68331000</v>
      </c>
      <c r="BE308" s="16"/>
      <c r="BF308" s="16">
        <f t="shared" si="130"/>
        <v>-68331000</v>
      </c>
    </row>
    <row r="309" spans="1:58" outlineLevel="1">
      <c r="A309" s="10">
        <v>308</v>
      </c>
      <c r="B309" s="204"/>
      <c r="C309" s="42" t="s">
        <v>216</v>
      </c>
      <c r="D309" s="35">
        <v>111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>
        <f t="shared" si="129"/>
        <v>0</v>
      </c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>
        <f t="shared" si="141"/>
        <v>0</v>
      </c>
      <c r="BC309" s="16">
        <f t="shared" si="127"/>
        <v>0</v>
      </c>
      <c r="BD309" s="16">
        <f t="shared" si="128"/>
        <v>0</v>
      </c>
      <c r="BE309" s="16"/>
      <c r="BF309" s="16">
        <f t="shared" si="130"/>
        <v>0</v>
      </c>
    </row>
    <row r="310" spans="1:58" outlineLevel="1">
      <c r="A310" s="10">
        <v>309</v>
      </c>
      <c r="B310" s="204"/>
      <c r="C310" s="42" t="s">
        <v>221</v>
      </c>
      <c r="D310" s="35">
        <v>111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>
        <f t="shared" si="129"/>
        <v>0</v>
      </c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>
        <f t="shared" si="141"/>
        <v>0</v>
      </c>
      <c r="BC310" s="16">
        <f t="shared" si="127"/>
        <v>0</v>
      </c>
      <c r="BD310" s="16">
        <f t="shared" si="128"/>
        <v>0</v>
      </c>
      <c r="BE310" s="16"/>
      <c r="BF310" s="16">
        <f t="shared" si="130"/>
        <v>0</v>
      </c>
    </row>
    <row r="311" spans="1:58" outlineLevel="1">
      <c r="A311" s="10">
        <v>310</v>
      </c>
      <c r="B311" s="204"/>
      <c r="C311" s="42" t="s">
        <v>227</v>
      </c>
      <c r="D311" s="35">
        <v>111</v>
      </c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>
        <f t="shared" si="129"/>
        <v>0</v>
      </c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>
        <f t="shared" si="141"/>
        <v>0</v>
      </c>
      <c r="BC311" s="16">
        <f t="shared" si="127"/>
        <v>0</v>
      </c>
      <c r="BD311" s="16">
        <f t="shared" si="128"/>
        <v>0</v>
      </c>
      <c r="BE311" s="16"/>
      <c r="BF311" s="16">
        <f t="shared" si="130"/>
        <v>0</v>
      </c>
    </row>
    <row r="312" spans="1:58" outlineLevel="1">
      <c r="A312" s="10">
        <v>311</v>
      </c>
      <c r="B312" s="204"/>
      <c r="C312" s="42" t="s">
        <v>236</v>
      </c>
      <c r="D312" s="35">
        <v>111</v>
      </c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>
        <f t="shared" si="129"/>
        <v>0</v>
      </c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>
        <f t="shared" si="141"/>
        <v>0</v>
      </c>
      <c r="BC312" s="16">
        <f t="shared" si="127"/>
        <v>0</v>
      </c>
      <c r="BD312" s="16">
        <f t="shared" si="128"/>
        <v>0</v>
      </c>
      <c r="BE312" s="16"/>
      <c r="BF312" s="16">
        <f t="shared" si="130"/>
        <v>0</v>
      </c>
    </row>
    <row r="313" spans="1:58" outlineLevel="1">
      <c r="A313" s="10">
        <v>312</v>
      </c>
      <c r="B313" s="204"/>
      <c r="C313" s="42" t="s">
        <v>246</v>
      </c>
      <c r="D313" s="35">
        <v>111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>
        <f t="shared" si="129"/>
        <v>0</v>
      </c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>
        <f t="shared" si="141"/>
        <v>0</v>
      </c>
      <c r="BC313" s="16">
        <f t="shared" si="127"/>
        <v>0</v>
      </c>
      <c r="BD313" s="16">
        <f t="shared" si="128"/>
        <v>0</v>
      </c>
      <c r="BE313" s="16"/>
      <c r="BF313" s="16">
        <f t="shared" si="130"/>
        <v>0</v>
      </c>
    </row>
    <row r="314" spans="1:58">
      <c r="A314" s="10">
        <v>313</v>
      </c>
      <c r="B314" s="205"/>
      <c r="C314" s="57" t="s">
        <v>257</v>
      </c>
      <c r="D314" s="58">
        <v>111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>
        <f t="shared" si="129"/>
        <v>0</v>
      </c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>
        <f t="shared" si="141"/>
        <v>0</v>
      </c>
      <c r="BC314" s="16">
        <f t="shared" si="127"/>
        <v>0</v>
      </c>
      <c r="BD314" s="16">
        <f t="shared" si="128"/>
        <v>0</v>
      </c>
      <c r="BE314" s="16"/>
      <c r="BF314" s="16">
        <f t="shared" si="130"/>
        <v>0</v>
      </c>
    </row>
    <row r="315" spans="1:58">
      <c r="A315" s="10">
        <v>314</v>
      </c>
      <c r="B315" s="199" t="s">
        <v>273</v>
      </c>
      <c r="C315" s="208"/>
      <c r="D315" s="209"/>
      <c r="E315" s="21">
        <f>SUM(E308:E314)</f>
        <v>-57078473.730000004</v>
      </c>
      <c r="F315" s="22">
        <f>SUM(F308:F314)</f>
        <v>0</v>
      </c>
      <c r="G315" s="22">
        <f t="shared" ref="G315:BA315" si="150">SUM(G308:G314)</f>
        <v>0</v>
      </c>
      <c r="H315" s="22">
        <f t="shared" si="150"/>
        <v>0</v>
      </c>
      <c r="I315" s="22">
        <f t="shared" si="150"/>
        <v>4432251.4118441399</v>
      </c>
      <c r="J315" s="22">
        <f t="shared" si="150"/>
        <v>0</v>
      </c>
      <c r="K315" s="22">
        <f t="shared" si="150"/>
        <v>0</v>
      </c>
      <c r="L315" s="22">
        <f t="shared" si="150"/>
        <v>0</v>
      </c>
      <c r="M315" s="22">
        <f t="shared" si="150"/>
        <v>0</v>
      </c>
      <c r="N315" s="22">
        <f t="shared" si="150"/>
        <v>0</v>
      </c>
      <c r="O315" s="22">
        <f t="shared" si="150"/>
        <v>0</v>
      </c>
      <c r="P315" s="22">
        <f t="shared" si="150"/>
        <v>0</v>
      </c>
      <c r="Q315" s="22">
        <f t="shared" si="150"/>
        <v>0</v>
      </c>
      <c r="R315" s="22">
        <f t="shared" si="150"/>
        <v>0</v>
      </c>
      <c r="S315" s="22">
        <f t="shared" si="150"/>
        <v>0</v>
      </c>
      <c r="T315" s="22">
        <f t="shared" si="150"/>
        <v>0</v>
      </c>
      <c r="U315" s="22">
        <f t="shared" si="150"/>
        <v>0</v>
      </c>
      <c r="V315" s="22">
        <f t="shared" si="150"/>
        <v>0</v>
      </c>
      <c r="W315" s="22">
        <f t="shared" si="150"/>
        <v>0</v>
      </c>
      <c r="X315" s="22">
        <f t="shared" si="150"/>
        <v>0</v>
      </c>
      <c r="Y315" s="22">
        <f t="shared" si="150"/>
        <v>0</v>
      </c>
      <c r="Z315" s="22">
        <f t="shared" si="150"/>
        <v>0</v>
      </c>
      <c r="AA315" s="22">
        <f t="shared" si="150"/>
        <v>0</v>
      </c>
      <c r="AB315" s="22">
        <f t="shared" si="150"/>
        <v>-5297449.6186770489</v>
      </c>
      <c r="AC315" s="22">
        <f t="shared" si="129"/>
        <v>-865198.20683290903</v>
      </c>
      <c r="AD315" s="22">
        <f t="shared" si="150"/>
        <v>0</v>
      </c>
      <c r="AE315" s="22">
        <f t="shared" si="150"/>
        <v>0</v>
      </c>
      <c r="AF315" s="22">
        <f t="shared" si="150"/>
        <v>0</v>
      </c>
      <c r="AG315" s="22">
        <f t="shared" si="150"/>
        <v>0</v>
      </c>
      <c r="AH315" s="22">
        <f t="shared" si="150"/>
        <v>0</v>
      </c>
      <c r="AI315" s="22">
        <f t="shared" si="150"/>
        <v>0</v>
      </c>
      <c r="AJ315" s="22">
        <f t="shared" si="150"/>
        <v>0</v>
      </c>
      <c r="AK315" s="22">
        <f t="shared" si="150"/>
        <v>0</v>
      </c>
      <c r="AL315" s="22">
        <f t="shared" si="150"/>
        <v>0</v>
      </c>
      <c r="AM315" s="22">
        <f t="shared" si="150"/>
        <v>0</v>
      </c>
      <c r="AN315" s="22">
        <f t="shared" si="150"/>
        <v>0</v>
      </c>
      <c r="AO315" s="22">
        <f t="shared" si="150"/>
        <v>0</v>
      </c>
      <c r="AP315" s="22">
        <f t="shared" si="150"/>
        <v>6156000</v>
      </c>
      <c r="AQ315" s="22">
        <f t="shared" si="150"/>
        <v>-27000</v>
      </c>
      <c r="AR315" s="22">
        <f t="shared" si="150"/>
        <v>-37000</v>
      </c>
      <c r="AS315" s="22">
        <f t="shared" si="150"/>
        <v>0</v>
      </c>
      <c r="AT315" s="22">
        <f t="shared" si="150"/>
        <v>703000</v>
      </c>
      <c r="AU315" s="22">
        <f t="shared" si="150"/>
        <v>-16191606</v>
      </c>
      <c r="AV315" s="22">
        <f t="shared" si="150"/>
        <v>0</v>
      </c>
      <c r="AW315" s="22">
        <f t="shared" si="150"/>
        <v>-989584</v>
      </c>
      <c r="AX315" s="22">
        <f t="shared" si="150"/>
        <v>0</v>
      </c>
      <c r="AY315" s="22">
        <f t="shared" si="150"/>
        <v>0</v>
      </c>
      <c r="AZ315" s="22">
        <f t="shared" si="150"/>
        <v>0</v>
      </c>
      <c r="BA315" s="22">
        <f t="shared" si="150"/>
        <v>-1138.0631670951843</v>
      </c>
      <c r="BB315" s="22">
        <f t="shared" si="141"/>
        <v>-10387328.063167095</v>
      </c>
      <c r="BC315" s="22">
        <f t="shared" si="127"/>
        <v>-11252526.270000003</v>
      </c>
      <c r="BD315" s="22">
        <f t="shared" si="128"/>
        <v>-68331000</v>
      </c>
      <c r="BE315" s="22">
        <f t="shared" ref="BE315" si="151">SUM(BE308:BE314)</f>
        <v>0</v>
      </c>
      <c r="BF315" s="22">
        <f t="shared" si="130"/>
        <v>-68331000</v>
      </c>
    </row>
    <row r="316" spans="1:58" ht="31.5">
      <c r="A316" s="10">
        <v>315</v>
      </c>
      <c r="B316" s="64" t="s">
        <v>274</v>
      </c>
      <c r="C316" s="60" t="s">
        <v>274</v>
      </c>
      <c r="D316" s="63">
        <v>114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>
        <f t="shared" si="129"/>
        <v>0</v>
      </c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>
        <f t="shared" si="141"/>
        <v>0</v>
      </c>
      <c r="BC316" s="16">
        <f t="shared" si="127"/>
        <v>0</v>
      </c>
      <c r="BD316" s="16">
        <f t="shared" si="128"/>
        <v>0</v>
      </c>
      <c r="BE316" s="16"/>
      <c r="BF316" s="16">
        <f t="shared" si="130"/>
        <v>0</v>
      </c>
    </row>
    <row r="317" spans="1:58">
      <c r="A317" s="10">
        <v>316</v>
      </c>
      <c r="B317" s="199" t="s">
        <v>275</v>
      </c>
      <c r="C317" s="201"/>
      <c r="D317" s="202"/>
      <c r="E317" s="21">
        <f>SUM(E316)</f>
        <v>0</v>
      </c>
      <c r="F317" s="22">
        <f>SUM(F316)</f>
        <v>0</v>
      </c>
      <c r="G317" s="22">
        <f t="shared" ref="G317:BA317" si="152">SUM(G316)</f>
        <v>0</v>
      </c>
      <c r="H317" s="22">
        <f t="shared" si="152"/>
        <v>0</v>
      </c>
      <c r="I317" s="22">
        <f t="shared" si="152"/>
        <v>0</v>
      </c>
      <c r="J317" s="22">
        <f t="shared" si="152"/>
        <v>0</v>
      </c>
      <c r="K317" s="22">
        <f t="shared" si="152"/>
        <v>0</v>
      </c>
      <c r="L317" s="22">
        <f t="shared" si="152"/>
        <v>0</v>
      </c>
      <c r="M317" s="22">
        <f t="shared" si="152"/>
        <v>0</v>
      </c>
      <c r="N317" s="22">
        <f t="shared" si="152"/>
        <v>0</v>
      </c>
      <c r="O317" s="22">
        <f t="shared" si="152"/>
        <v>0</v>
      </c>
      <c r="P317" s="22">
        <f t="shared" si="152"/>
        <v>0</v>
      </c>
      <c r="Q317" s="22">
        <f t="shared" si="152"/>
        <v>0</v>
      </c>
      <c r="R317" s="22">
        <f t="shared" si="152"/>
        <v>0</v>
      </c>
      <c r="S317" s="22">
        <f t="shared" si="152"/>
        <v>0</v>
      </c>
      <c r="T317" s="22">
        <f t="shared" si="152"/>
        <v>0</v>
      </c>
      <c r="U317" s="22">
        <f t="shared" si="152"/>
        <v>0</v>
      </c>
      <c r="V317" s="22">
        <f t="shared" si="152"/>
        <v>0</v>
      </c>
      <c r="W317" s="22">
        <f t="shared" si="152"/>
        <v>0</v>
      </c>
      <c r="X317" s="22">
        <f t="shared" si="152"/>
        <v>0</v>
      </c>
      <c r="Y317" s="22">
        <f t="shared" si="152"/>
        <v>0</v>
      </c>
      <c r="Z317" s="22">
        <f t="shared" si="152"/>
        <v>0</v>
      </c>
      <c r="AA317" s="22">
        <f t="shared" si="152"/>
        <v>0</v>
      </c>
      <c r="AB317" s="22">
        <f t="shared" si="152"/>
        <v>0</v>
      </c>
      <c r="AC317" s="22">
        <f t="shared" si="129"/>
        <v>0</v>
      </c>
      <c r="AD317" s="22">
        <f t="shared" si="152"/>
        <v>0</v>
      </c>
      <c r="AE317" s="22">
        <f t="shared" si="152"/>
        <v>0</v>
      </c>
      <c r="AF317" s="22">
        <f t="shared" si="152"/>
        <v>0</v>
      </c>
      <c r="AG317" s="22">
        <f t="shared" si="152"/>
        <v>0</v>
      </c>
      <c r="AH317" s="22">
        <f t="shared" si="152"/>
        <v>0</v>
      </c>
      <c r="AI317" s="22">
        <f t="shared" si="152"/>
        <v>0</v>
      </c>
      <c r="AJ317" s="22">
        <f t="shared" si="152"/>
        <v>0</v>
      </c>
      <c r="AK317" s="22">
        <f t="shared" si="152"/>
        <v>0</v>
      </c>
      <c r="AL317" s="22">
        <f t="shared" si="152"/>
        <v>0</v>
      </c>
      <c r="AM317" s="22">
        <f t="shared" si="152"/>
        <v>0</v>
      </c>
      <c r="AN317" s="22">
        <f t="shared" si="152"/>
        <v>0</v>
      </c>
      <c r="AO317" s="22">
        <f t="shared" si="152"/>
        <v>0</v>
      </c>
      <c r="AP317" s="22">
        <f t="shared" si="152"/>
        <v>0</v>
      </c>
      <c r="AQ317" s="22">
        <f t="shared" si="152"/>
        <v>0</v>
      </c>
      <c r="AR317" s="22">
        <f t="shared" si="152"/>
        <v>0</v>
      </c>
      <c r="AS317" s="22">
        <f t="shared" si="152"/>
        <v>0</v>
      </c>
      <c r="AT317" s="22">
        <f t="shared" si="152"/>
        <v>0</v>
      </c>
      <c r="AU317" s="22">
        <f t="shared" si="152"/>
        <v>0</v>
      </c>
      <c r="AV317" s="22">
        <f t="shared" si="152"/>
        <v>0</v>
      </c>
      <c r="AW317" s="22">
        <f t="shared" si="152"/>
        <v>0</v>
      </c>
      <c r="AX317" s="22">
        <f t="shared" si="152"/>
        <v>0</v>
      </c>
      <c r="AY317" s="22">
        <f t="shared" si="152"/>
        <v>0</v>
      </c>
      <c r="AZ317" s="22">
        <f t="shared" si="152"/>
        <v>0</v>
      </c>
      <c r="BA317" s="22">
        <f t="shared" si="152"/>
        <v>0</v>
      </c>
      <c r="BB317" s="22">
        <f t="shared" si="141"/>
        <v>0</v>
      </c>
      <c r="BC317" s="22">
        <f t="shared" si="127"/>
        <v>0</v>
      </c>
      <c r="BD317" s="22">
        <f t="shared" si="128"/>
        <v>0</v>
      </c>
      <c r="BE317" s="22">
        <f t="shared" ref="BE317" si="153">SUM(BE316)</f>
        <v>0</v>
      </c>
      <c r="BF317" s="22">
        <f t="shared" si="130"/>
        <v>0</v>
      </c>
    </row>
    <row r="318" spans="1:58" ht="47.25">
      <c r="A318" s="10">
        <v>317</v>
      </c>
      <c r="B318" s="64" t="s">
        <v>276</v>
      </c>
      <c r="C318" s="60" t="s">
        <v>276</v>
      </c>
      <c r="D318" s="63">
        <v>115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>
        <f t="shared" si="129"/>
        <v>0</v>
      </c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>
        <f t="shared" si="141"/>
        <v>0</v>
      </c>
      <c r="BC318" s="16">
        <f t="shared" si="127"/>
        <v>0</v>
      </c>
      <c r="BD318" s="16">
        <f t="shared" si="128"/>
        <v>0</v>
      </c>
      <c r="BE318" s="16"/>
      <c r="BF318" s="16">
        <f t="shared" si="130"/>
        <v>0</v>
      </c>
    </row>
    <row r="319" spans="1:58">
      <c r="A319" s="10">
        <v>318</v>
      </c>
      <c r="B319" s="199" t="s">
        <v>277</v>
      </c>
      <c r="C319" s="199"/>
      <c r="D319" s="200"/>
      <c r="E319" s="21">
        <f>SUM(E318)</f>
        <v>0</v>
      </c>
      <c r="F319" s="22">
        <f>SUM(F318)</f>
        <v>0</v>
      </c>
      <c r="G319" s="22">
        <f t="shared" ref="G319:BA319" si="154">SUM(G318)</f>
        <v>0</v>
      </c>
      <c r="H319" s="22">
        <f t="shared" si="154"/>
        <v>0</v>
      </c>
      <c r="I319" s="22">
        <f t="shared" si="154"/>
        <v>0</v>
      </c>
      <c r="J319" s="22">
        <f t="shared" si="154"/>
        <v>0</v>
      </c>
      <c r="K319" s="22">
        <f t="shared" si="154"/>
        <v>0</v>
      </c>
      <c r="L319" s="22">
        <f t="shared" si="154"/>
        <v>0</v>
      </c>
      <c r="M319" s="22">
        <f t="shared" si="154"/>
        <v>0</v>
      </c>
      <c r="N319" s="22">
        <f t="shared" si="154"/>
        <v>0</v>
      </c>
      <c r="O319" s="22">
        <f t="shared" si="154"/>
        <v>0</v>
      </c>
      <c r="P319" s="22">
        <f t="shared" si="154"/>
        <v>0</v>
      </c>
      <c r="Q319" s="22">
        <f t="shared" si="154"/>
        <v>0</v>
      </c>
      <c r="R319" s="22">
        <f t="shared" si="154"/>
        <v>0</v>
      </c>
      <c r="S319" s="22">
        <f t="shared" si="154"/>
        <v>0</v>
      </c>
      <c r="T319" s="22">
        <f t="shared" si="154"/>
        <v>0</v>
      </c>
      <c r="U319" s="22">
        <f t="shared" si="154"/>
        <v>0</v>
      </c>
      <c r="V319" s="22">
        <f t="shared" si="154"/>
        <v>0</v>
      </c>
      <c r="W319" s="22">
        <f t="shared" si="154"/>
        <v>0</v>
      </c>
      <c r="X319" s="22">
        <f t="shared" si="154"/>
        <v>0</v>
      </c>
      <c r="Y319" s="22">
        <f t="shared" si="154"/>
        <v>0</v>
      </c>
      <c r="Z319" s="22">
        <f t="shared" si="154"/>
        <v>0</v>
      </c>
      <c r="AA319" s="22">
        <f t="shared" si="154"/>
        <v>0</v>
      </c>
      <c r="AB319" s="22">
        <f t="shared" si="154"/>
        <v>0</v>
      </c>
      <c r="AC319" s="22">
        <f t="shared" si="129"/>
        <v>0</v>
      </c>
      <c r="AD319" s="22">
        <f t="shared" si="154"/>
        <v>0</v>
      </c>
      <c r="AE319" s="22">
        <f t="shared" si="154"/>
        <v>0</v>
      </c>
      <c r="AF319" s="22">
        <f t="shared" si="154"/>
        <v>0</v>
      </c>
      <c r="AG319" s="22">
        <f t="shared" si="154"/>
        <v>0</v>
      </c>
      <c r="AH319" s="22">
        <f t="shared" si="154"/>
        <v>0</v>
      </c>
      <c r="AI319" s="22">
        <f t="shared" si="154"/>
        <v>0</v>
      </c>
      <c r="AJ319" s="22">
        <f t="shared" si="154"/>
        <v>0</v>
      </c>
      <c r="AK319" s="22">
        <f t="shared" si="154"/>
        <v>0</v>
      </c>
      <c r="AL319" s="22">
        <f t="shared" si="154"/>
        <v>0</v>
      </c>
      <c r="AM319" s="22">
        <f t="shared" si="154"/>
        <v>0</v>
      </c>
      <c r="AN319" s="22">
        <f t="shared" si="154"/>
        <v>0</v>
      </c>
      <c r="AO319" s="22">
        <f t="shared" si="154"/>
        <v>0</v>
      </c>
      <c r="AP319" s="22">
        <f t="shared" si="154"/>
        <v>0</v>
      </c>
      <c r="AQ319" s="22">
        <f t="shared" si="154"/>
        <v>0</v>
      </c>
      <c r="AR319" s="22">
        <f t="shared" si="154"/>
        <v>0</v>
      </c>
      <c r="AS319" s="22">
        <f t="shared" si="154"/>
        <v>0</v>
      </c>
      <c r="AT319" s="22">
        <f t="shared" si="154"/>
        <v>0</v>
      </c>
      <c r="AU319" s="22">
        <f t="shared" si="154"/>
        <v>0</v>
      </c>
      <c r="AV319" s="22">
        <f t="shared" si="154"/>
        <v>0</v>
      </c>
      <c r="AW319" s="22">
        <f t="shared" si="154"/>
        <v>0</v>
      </c>
      <c r="AX319" s="22">
        <f t="shared" si="154"/>
        <v>0</v>
      </c>
      <c r="AY319" s="22">
        <f t="shared" si="154"/>
        <v>0</v>
      </c>
      <c r="AZ319" s="22">
        <f t="shared" si="154"/>
        <v>0</v>
      </c>
      <c r="BA319" s="22">
        <f t="shared" si="154"/>
        <v>0</v>
      </c>
      <c r="BB319" s="22">
        <f t="shared" si="141"/>
        <v>0</v>
      </c>
      <c r="BC319" s="22">
        <f t="shared" si="127"/>
        <v>0</v>
      </c>
      <c r="BD319" s="22">
        <f t="shared" si="128"/>
        <v>0</v>
      </c>
      <c r="BE319" s="22">
        <f t="shared" ref="BE319" si="155">SUM(BE318)</f>
        <v>0</v>
      </c>
      <c r="BF319" s="22">
        <f t="shared" si="130"/>
        <v>0</v>
      </c>
    </row>
    <row r="320" spans="1:58" ht="16.5" thickBot="1">
      <c r="A320" s="10">
        <v>319</v>
      </c>
      <c r="B320" s="190" t="s">
        <v>278</v>
      </c>
      <c r="C320" s="190"/>
      <c r="D320" s="191"/>
      <c r="E320" s="51">
        <f>E266+E274+E276+E284+E291+E293+E300+E307+E315+E317+E319</f>
        <v>2059356009.8900003</v>
      </c>
      <c r="F320" s="28">
        <f>F266+F274+F276+F284+F291+F293+F300+F307+F315+F317+F319</f>
        <v>0</v>
      </c>
      <c r="G320" s="28">
        <f t="shared" ref="G320:BA320" si="156">G266+G274+G276+G284+G291+G293+G300+G307+G315+G317+G319</f>
        <v>0</v>
      </c>
      <c r="H320" s="28">
        <f t="shared" si="156"/>
        <v>0</v>
      </c>
      <c r="I320" s="28">
        <f t="shared" si="156"/>
        <v>-51488448.714230947</v>
      </c>
      <c r="J320" s="28">
        <f t="shared" si="156"/>
        <v>0</v>
      </c>
      <c r="K320" s="28">
        <f t="shared" si="156"/>
        <v>0</v>
      </c>
      <c r="L320" s="28">
        <f t="shared" si="156"/>
        <v>0</v>
      </c>
      <c r="M320" s="28">
        <f t="shared" si="156"/>
        <v>0</v>
      </c>
      <c r="N320" s="28">
        <f t="shared" si="156"/>
        <v>0</v>
      </c>
      <c r="O320" s="28">
        <f t="shared" si="156"/>
        <v>0</v>
      </c>
      <c r="P320" s="28">
        <f t="shared" si="156"/>
        <v>0</v>
      </c>
      <c r="Q320" s="28">
        <f t="shared" si="156"/>
        <v>0</v>
      </c>
      <c r="R320" s="28">
        <f t="shared" si="156"/>
        <v>0</v>
      </c>
      <c r="S320" s="28">
        <f t="shared" si="156"/>
        <v>0</v>
      </c>
      <c r="T320" s="28">
        <f t="shared" si="156"/>
        <v>0</v>
      </c>
      <c r="U320" s="28">
        <f t="shared" si="156"/>
        <v>0</v>
      </c>
      <c r="V320" s="28">
        <f t="shared" si="156"/>
        <v>0</v>
      </c>
      <c r="W320" s="28">
        <f t="shared" si="156"/>
        <v>0</v>
      </c>
      <c r="X320" s="28">
        <f t="shared" si="156"/>
        <v>0</v>
      </c>
      <c r="Y320" s="28">
        <f t="shared" si="156"/>
        <v>0</v>
      </c>
      <c r="Z320" s="28">
        <f t="shared" si="156"/>
        <v>0</v>
      </c>
      <c r="AA320" s="28">
        <f t="shared" si="156"/>
        <v>0</v>
      </c>
      <c r="AB320" s="28">
        <f t="shared" si="156"/>
        <v>21932523.475280188</v>
      </c>
      <c r="AC320" s="28">
        <f t="shared" si="129"/>
        <v>-29555925.238950759</v>
      </c>
      <c r="AD320" s="28">
        <f t="shared" si="156"/>
        <v>0</v>
      </c>
      <c r="AE320" s="28">
        <f t="shared" si="156"/>
        <v>0</v>
      </c>
      <c r="AF320" s="28">
        <f t="shared" si="156"/>
        <v>0</v>
      </c>
      <c r="AG320" s="28">
        <f t="shared" si="156"/>
        <v>0</v>
      </c>
      <c r="AH320" s="28">
        <f t="shared" si="156"/>
        <v>0</v>
      </c>
      <c r="AI320" s="28">
        <f t="shared" si="156"/>
        <v>0</v>
      </c>
      <c r="AJ320" s="28">
        <f t="shared" si="156"/>
        <v>0</v>
      </c>
      <c r="AK320" s="28">
        <f t="shared" si="156"/>
        <v>0</v>
      </c>
      <c r="AL320" s="28">
        <f t="shared" si="156"/>
        <v>0</v>
      </c>
      <c r="AM320" s="28">
        <f t="shared" si="156"/>
        <v>0</v>
      </c>
      <c r="AN320" s="28">
        <f t="shared" si="156"/>
        <v>0</v>
      </c>
      <c r="AO320" s="28">
        <f t="shared" si="156"/>
        <v>0</v>
      </c>
      <c r="AP320" s="28">
        <f t="shared" si="156"/>
        <v>9880000</v>
      </c>
      <c r="AQ320" s="28">
        <f t="shared" si="156"/>
        <v>24018000</v>
      </c>
      <c r="AR320" s="28">
        <f t="shared" si="156"/>
        <v>53657000</v>
      </c>
      <c r="AS320" s="28">
        <f t="shared" si="156"/>
        <v>36642000</v>
      </c>
      <c r="AT320" s="28">
        <f t="shared" si="156"/>
        <v>11417000</v>
      </c>
      <c r="AU320" s="28">
        <f t="shared" si="156"/>
        <v>53188745</v>
      </c>
      <c r="AV320" s="28">
        <f t="shared" si="156"/>
        <v>13292262</v>
      </c>
      <c r="AW320" s="28">
        <f t="shared" si="156"/>
        <v>9675594</v>
      </c>
      <c r="AX320" s="28">
        <f t="shared" si="156"/>
        <v>-13203319.415269375</v>
      </c>
      <c r="AY320" s="28">
        <f t="shared" si="156"/>
        <v>0</v>
      </c>
      <c r="AZ320" s="28">
        <f t="shared" si="156"/>
        <v>0</v>
      </c>
      <c r="BA320" s="28">
        <f t="shared" si="156"/>
        <v>-2366.2357799635383</v>
      </c>
      <c r="BB320" s="28">
        <f t="shared" si="141"/>
        <v>198564915.34895065</v>
      </c>
      <c r="BC320" s="28">
        <f t="shared" si="127"/>
        <v>169008990.1099999</v>
      </c>
      <c r="BD320" s="28">
        <f t="shared" si="128"/>
        <v>2228365000</v>
      </c>
      <c r="BE320" s="28">
        <f t="shared" ref="BE320" si="157">BE266+BE274+BE276+BE284+BE291+BE293+BE300+BE307+BE315+BE317+BE319</f>
        <v>0</v>
      </c>
      <c r="BF320" s="28">
        <f t="shared" si="130"/>
        <v>2228365000</v>
      </c>
    </row>
    <row r="321" spans="1:58" ht="16.5" thickTop="1">
      <c r="A321" s="10">
        <v>320</v>
      </c>
      <c r="B321" s="64" t="s">
        <v>279</v>
      </c>
      <c r="C321" s="65" t="s">
        <v>279</v>
      </c>
      <c r="D321" s="63">
        <v>151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>
        <f t="shared" si="129"/>
        <v>0</v>
      </c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>
        <f t="shared" si="141"/>
        <v>0</v>
      </c>
      <c r="BC321" s="16">
        <f t="shared" si="127"/>
        <v>0</v>
      </c>
      <c r="BD321" s="16">
        <f t="shared" si="128"/>
        <v>0</v>
      </c>
      <c r="BE321" s="16"/>
      <c r="BF321" s="16">
        <f t="shared" si="130"/>
        <v>0</v>
      </c>
    </row>
    <row r="322" spans="1:58">
      <c r="A322" s="10">
        <v>321</v>
      </c>
      <c r="B322" s="199" t="s">
        <v>280</v>
      </c>
      <c r="C322" s="201"/>
      <c r="D322" s="202"/>
      <c r="E322" s="21">
        <f>SUM(E321)</f>
        <v>0</v>
      </c>
      <c r="F322" s="22">
        <f>SUM(F321)</f>
        <v>0</v>
      </c>
      <c r="G322" s="22">
        <f t="shared" ref="G322:BA322" si="158">SUM(G321)</f>
        <v>0</v>
      </c>
      <c r="H322" s="22">
        <f t="shared" si="158"/>
        <v>0</v>
      </c>
      <c r="I322" s="22">
        <f t="shared" si="158"/>
        <v>0</v>
      </c>
      <c r="J322" s="22">
        <f t="shared" si="158"/>
        <v>0</v>
      </c>
      <c r="K322" s="22">
        <f t="shared" si="158"/>
        <v>0</v>
      </c>
      <c r="L322" s="22">
        <f t="shared" si="158"/>
        <v>0</v>
      </c>
      <c r="M322" s="22">
        <f t="shared" si="158"/>
        <v>0</v>
      </c>
      <c r="N322" s="22">
        <f t="shared" si="158"/>
        <v>0</v>
      </c>
      <c r="O322" s="22">
        <f t="shared" si="158"/>
        <v>0</v>
      </c>
      <c r="P322" s="22">
        <f t="shared" si="158"/>
        <v>0</v>
      </c>
      <c r="Q322" s="22">
        <f t="shared" si="158"/>
        <v>0</v>
      </c>
      <c r="R322" s="22">
        <f t="shared" si="158"/>
        <v>0</v>
      </c>
      <c r="S322" s="22">
        <f t="shared" si="158"/>
        <v>0</v>
      </c>
      <c r="T322" s="22">
        <f t="shared" si="158"/>
        <v>0</v>
      </c>
      <c r="U322" s="22">
        <f t="shared" si="158"/>
        <v>0</v>
      </c>
      <c r="V322" s="22">
        <f t="shared" si="158"/>
        <v>0</v>
      </c>
      <c r="W322" s="22">
        <f t="shared" si="158"/>
        <v>0</v>
      </c>
      <c r="X322" s="22">
        <f t="shared" si="158"/>
        <v>0</v>
      </c>
      <c r="Y322" s="22">
        <f t="shared" si="158"/>
        <v>0</v>
      </c>
      <c r="Z322" s="22">
        <f t="shared" si="158"/>
        <v>0</v>
      </c>
      <c r="AA322" s="22">
        <f t="shared" si="158"/>
        <v>0</v>
      </c>
      <c r="AB322" s="22">
        <f t="shared" si="158"/>
        <v>0</v>
      </c>
      <c r="AC322" s="22">
        <f t="shared" si="129"/>
        <v>0</v>
      </c>
      <c r="AD322" s="22">
        <f t="shared" si="158"/>
        <v>0</v>
      </c>
      <c r="AE322" s="22">
        <f t="shared" si="158"/>
        <v>0</v>
      </c>
      <c r="AF322" s="22">
        <f t="shared" si="158"/>
        <v>0</v>
      </c>
      <c r="AG322" s="22">
        <f t="shared" si="158"/>
        <v>0</v>
      </c>
      <c r="AH322" s="22">
        <f t="shared" si="158"/>
        <v>0</v>
      </c>
      <c r="AI322" s="22">
        <f t="shared" si="158"/>
        <v>0</v>
      </c>
      <c r="AJ322" s="22">
        <f t="shared" si="158"/>
        <v>0</v>
      </c>
      <c r="AK322" s="22">
        <f t="shared" si="158"/>
        <v>0</v>
      </c>
      <c r="AL322" s="22">
        <f t="shared" si="158"/>
        <v>0</v>
      </c>
      <c r="AM322" s="22">
        <f t="shared" si="158"/>
        <v>0</v>
      </c>
      <c r="AN322" s="22">
        <f t="shared" si="158"/>
        <v>0</v>
      </c>
      <c r="AO322" s="22">
        <f t="shared" si="158"/>
        <v>0</v>
      </c>
      <c r="AP322" s="22">
        <f t="shared" si="158"/>
        <v>0</v>
      </c>
      <c r="AQ322" s="22">
        <f t="shared" si="158"/>
        <v>0</v>
      </c>
      <c r="AR322" s="22">
        <f t="shared" si="158"/>
        <v>0</v>
      </c>
      <c r="AS322" s="22">
        <f t="shared" si="158"/>
        <v>0</v>
      </c>
      <c r="AT322" s="22">
        <f t="shared" si="158"/>
        <v>0</v>
      </c>
      <c r="AU322" s="22">
        <f t="shared" si="158"/>
        <v>0</v>
      </c>
      <c r="AV322" s="22">
        <f t="shared" si="158"/>
        <v>0</v>
      </c>
      <c r="AW322" s="22">
        <f t="shared" si="158"/>
        <v>0</v>
      </c>
      <c r="AX322" s="22">
        <f t="shared" si="158"/>
        <v>0</v>
      </c>
      <c r="AY322" s="22">
        <f t="shared" si="158"/>
        <v>0</v>
      </c>
      <c r="AZ322" s="22">
        <f t="shared" si="158"/>
        <v>0</v>
      </c>
      <c r="BA322" s="22">
        <f t="shared" si="158"/>
        <v>0</v>
      </c>
      <c r="BB322" s="22">
        <f t="shared" ref="BB322:BB353" si="159">SUM(AD322:BA322)</f>
        <v>0</v>
      </c>
      <c r="BC322" s="22">
        <f t="shared" ref="BC322:BC354" si="160">AC322+BB322</f>
        <v>0</v>
      </c>
      <c r="BD322" s="22">
        <f t="shared" ref="BD322:BD353" si="161">E322+BC322</f>
        <v>0</v>
      </c>
      <c r="BE322" s="22">
        <f t="shared" ref="BE322" si="162">SUM(BE321)</f>
        <v>0</v>
      </c>
      <c r="BF322" s="22">
        <f t="shared" si="130"/>
        <v>0</v>
      </c>
    </row>
    <row r="323" spans="1:58" ht="30.75" customHeight="1">
      <c r="A323" s="10">
        <v>322</v>
      </c>
      <c r="B323" s="64" t="s">
        <v>281</v>
      </c>
      <c r="C323" s="60" t="s">
        <v>281</v>
      </c>
      <c r="D323" s="63">
        <v>154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>
        <f t="shared" si="129"/>
        <v>0</v>
      </c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>
        <f t="shared" si="159"/>
        <v>0</v>
      </c>
      <c r="BC323" s="16">
        <f t="shared" si="160"/>
        <v>0</v>
      </c>
      <c r="BD323" s="16">
        <f t="shared" si="161"/>
        <v>0</v>
      </c>
      <c r="BE323" s="16"/>
      <c r="BF323" s="16">
        <f t="shared" si="130"/>
        <v>0</v>
      </c>
    </row>
    <row r="324" spans="1:58">
      <c r="A324" s="10">
        <v>323</v>
      </c>
      <c r="B324" s="199" t="s">
        <v>282</v>
      </c>
      <c r="C324" s="201"/>
      <c r="D324" s="202"/>
      <c r="E324" s="21">
        <f>SUM(E323)</f>
        <v>0</v>
      </c>
      <c r="F324" s="22">
        <f>SUM(F323)</f>
        <v>0</v>
      </c>
      <c r="G324" s="22">
        <f t="shared" ref="G324:BA324" si="163">SUM(G323)</f>
        <v>0</v>
      </c>
      <c r="H324" s="22">
        <f t="shared" si="163"/>
        <v>0</v>
      </c>
      <c r="I324" s="22">
        <f t="shared" si="163"/>
        <v>0</v>
      </c>
      <c r="J324" s="22">
        <f t="shared" si="163"/>
        <v>0</v>
      </c>
      <c r="K324" s="22">
        <f t="shared" si="163"/>
        <v>0</v>
      </c>
      <c r="L324" s="22">
        <f t="shared" si="163"/>
        <v>0</v>
      </c>
      <c r="M324" s="22">
        <f t="shared" si="163"/>
        <v>0</v>
      </c>
      <c r="N324" s="22">
        <f t="shared" si="163"/>
        <v>0</v>
      </c>
      <c r="O324" s="22">
        <f t="shared" si="163"/>
        <v>0</v>
      </c>
      <c r="P324" s="22">
        <f t="shared" si="163"/>
        <v>0</v>
      </c>
      <c r="Q324" s="22">
        <f t="shared" si="163"/>
        <v>0</v>
      </c>
      <c r="R324" s="22">
        <f t="shared" si="163"/>
        <v>0</v>
      </c>
      <c r="S324" s="22">
        <f t="shared" si="163"/>
        <v>0</v>
      </c>
      <c r="T324" s="22">
        <f t="shared" si="163"/>
        <v>0</v>
      </c>
      <c r="U324" s="22">
        <f t="shared" si="163"/>
        <v>0</v>
      </c>
      <c r="V324" s="22">
        <f t="shared" si="163"/>
        <v>0</v>
      </c>
      <c r="W324" s="22">
        <f t="shared" si="163"/>
        <v>0</v>
      </c>
      <c r="X324" s="22">
        <f t="shared" si="163"/>
        <v>0</v>
      </c>
      <c r="Y324" s="22">
        <f t="shared" si="163"/>
        <v>0</v>
      </c>
      <c r="Z324" s="22">
        <f t="shared" si="163"/>
        <v>0</v>
      </c>
      <c r="AA324" s="22">
        <f t="shared" si="163"/>
        <v>0</v>
      </c>
      <c r="AB324" s="22">
        <f t="shared" si="163"/>
        <v>0</v>
      </c>
      <c r="AC324" s="22">
        <f t="shared" si="129"/>
        <v>0</v>
      </c>
      <c r="AD324" s="22">
        <f t="shared" si="163"/>
        <v>0</v>
      </c>
      <c r="AE324" s="22">
        <f t="shared" si="163"/>
        <v>0</v>
      </c>
      <c r="AF324" s="22">
        <f t="shared" si="163"/>
        <v>0</v>
      </c>
      <c r="AG324" s="22">
        <f t="shared" si="163"/>
        <v>0</v>
      </c>
      <c r="AH324" s="22">
        <f t="shared" si="163"/>
        <v>0</v>
      </c>
      <c r="AI324" s="22">
        <f t="shared" si="163"/>
        <v>0</v>
      </c>
      <c r="AJ324" s="22">
        <f t="shared" si="163"/>
        <v>0</v>
      </c>
      <c r="AK324" s="22">
        <f t="shared" si="163"/>
        <v>0</v>
      </c>
      <c r="AL324" s="22">
        <f t="shared" si="163"/>
        <v>0</v>
      </c>
      <c r="AM324" s="22">
        <f t="shared" si="163"/>
        <v>0</v>
      </c>
      <c r="AN324" s="22">
        <f t="shared" si="163"/>
        <v>0</v>
      </c>
      <c r="AO324" s="22">
        <f t="shared" si="163"/>
        <v>0</v>
      </c>
      <c r="AP324" s="22">
        <f t="shared" si="163"/>
        <v>0</v>
      </c>
      <c r="AQ324" s="22">
        <f t="shared" si="163"/>
        <v>0</v>
      </c>
      <c r="AR324" s="22">
        <f t="shared" si="163"/>
        <v>0</v>
      </c>
      <c r="AS324" s="22">
        <f t="shared" si="163"/>
        <v>0</v>
      </c>
      <c r="AT324" s="22">
        <f t="shared" si="163"/>
        <v>0</v>
      </c>
      <c r="AU324" s="22">
        <f t="shared" si="163"/>
        <v>0</v>
      </c>
      <c r="AV324" s="22">
        <f t="shared" si="163"/>
        <v>0</v>
      </c>
      <c r="AW324" s="22">
        <f t="shared" si="163"/>
        <v>0</v>
      </c>
      <c r="AX324" s="22">
        <f t="shared" si="163"/>
        <v>0</v>
      </c>
      <c r="AY324" s="22">
        <f t="shared" si="163"/>
        <v>0</v>
      </c>
      <c r="AZ324" s="22">
        <f t="shared" si="163"/>
        <v>0</v>
      </c>
      <c r="BA324" s="22">
        <f t="shared" si="163"/>
        <v>0</v>
      </c>
      <c r="BB324" s="22">
        <f t="shared" si="159"/>
        <v>0</v>
      </c>
      <c r="BC324" s="22">
        <f t="shared" si="160"/>
        <v>0</v>
      </c>
      <c r="BD324" s="22">
        <f t="shared" si="161"/>
        <v>0</v>
      </c>
      <c r="BE324" s="22">
        <f t="shared" ref="BE324" si="164">SUM(BE323)</f>
        <v>0</v>
      </c>
      <c r="BF324" s="22">
        <f t="shared" si="130"/>
        <v>0</v>
      </c>
    </row>
    <row r="325" spans="1:58" ht="18" customHeight="1">
      <c r="A325" s="10">
        <v>324</v>
      </c>
      <c r="B325" s="64" t="s">
        <v>283</v>
      </c>
      <c r="C325" s="65" t="s">
        <v>283</v>
      </c>
      <c r="D325" s="63">
        <v>165</v>
      </c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>
        <f t="shared" ref="AC325:AC353" si="165">SUM(F325:AB325)</f>
        <v>0</v>
      </c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>
        <f t="shared" si="159"/>
        <v>0</v>
      </c>
      <c r="BC325" s="16">
        <f t="shared" si="160"/>
        <v>0</v>
      </c>
      <c r="BD325" s="16">
        <f t="shared" si="161"/>
        <v>0</v>
      </c>
      <c r="BE325" s="16"/>
      <c r="BF325" s="16">
        <f t="shared" ref="BF325:BF353" si="166">BD325+BE325</f>
        <v>0</v>
      </c>
    </row>
    <row r="326" spans="1:58">
      <c r="A326" s="10">
        <v>325</v>
      </c>
      <c r="B326" s="199" t="s">
        <v>284</v>
      </c>
      <c r="C326" s="199"/>
      <c r="D326" s="200"/>
      <c r="E326" s="21">
        <f>SUM(E325)</f>
        <v>0</v>
      </c>
      <c r="F326" s="22">
        <f>SUM(F325)</f>
        <v>0</v>
      </c>
      <c r="G326" s="22">
        <f t="shared" ref="G326:BA326" si="167">SUM(G325)</f>
        <v>0</v>
      </c>
      <c r="H326" s="22">
        <f t="shared" si="167"/>
        <v>0</v>
      </c>
      <c r="I326" s="22">
        <f t="shared" si="167"/>
        <v>0</v>
      </c>
      <c r="J326" s="22">
        <f t="shared" si="167"/>
        <v>0</v>
      </c>
      <c r="K326" s="22">
        <f t="shared" si="167"/>
        <v>0</v>
      </c>
      <c r="L326" s="22">
        <f t="shared" si="167"/>
        <v>0</v>
      </c>
      <c r="M326" s="22">
        <f t="shared" si="167"/>
        <v>0</v>
      </c>
      <c r="N326" s="22">
        <f t="shared" si="167"/>
        <v>0</v>
      </c>
      <c r="O326" s="22">
        <f t="shared" si="167"/>
        <v>0</v>
      </c>
      <c r="P326" s="22">
        <f t="shared" si="167"/>
        <v>0</v>
      </c>
      <c r="Q326" s="22">
        <f t="shared" si="167"/>
        <v>0</v>
      </c>
      <c r="R326" s="22">
        <f t="shared" si="167"/>
        <v>0</v>
      </c>
      <c r="S326" s="22">
        <f t="shared" si="167"/>
        <v>0</v>
      </c>
      <c r="T326" s="22">
        <f t="shared" si="167"/>
        <v>0</v>
      </c>
      <c r="U326" s="22">
        <f t="shared" si="167"/>
        <v>0</v>
      </c>
      <c r="V326" s="22">
        <f t="shared" si="167"/>
        <v>0</v>
      </c>
      <c r="W326" s="22">
        <f t="shared" si="167"/>
        <v>0</v>
      </c>
      <c r="X326" s="22">
        <f t="shared" si="167"/>
        <v>0</v>
      </c>
      <c r="Y326" s="22">
        <f t="shared" si="167"/>
        <v>0</v>
      </c>
      <c r="Z326" s="22">
        <f t="shared" si="167"/>
        <v>0</v>
      </c>
      <c r="AA326" s="22">
        <f t="shared" si="167"/>
        <v>0</v>
      </c>
      <c r="AB326" s="22">
        <f t="shared" si="167"/>
        <v>0</v>
      </c>
      <c r="AC326" s="22">
        <f t="shared" si="165"/>
        <v>0</v>
      </c>
      <c r="AD326" s="22">
        <f t="shared" si="167"/>
        <v>0</v>
      </c>
      <c r="AE326" s="22">
        <f t="shared" si="167"/>
        <v>0</v>
      </c>
      <c r="AF326" s="22">
        <f t="shared" si="167"/>
        <v>0</v>
      </c>
      <c r="AG326" s="22">
        <f t="shared" si="167"/>
        <v>0</v>
      </c>
      <c r="AH326" s="22">
        <f t="shared" si="167"/>
        <v>0</v>
      </c>
      <c r="AI326" s="22">
        <f t="shared" si="167"/>
        <v>0</v>
      </c>
      <c r="AJ326" s="22">
        <f t="shared" si="167"/>
        <v>0</v>
      </c>
      <c r="AK326" s="22">
        <f t="shared" si="167"/>
        <v>0</v>
      </c>
      <c r="AL326" s="22">
        <f t="shared" si="167"/>
        <v>0</v>
      </c>
      <c r="AM326" s="22">
        <f t="shared" si="167"/>
        <v>0</v>
      </c>
      <c r="AN326" s="22">
        <f t="shared" si="167"/>
        <v>0</v>
      </c>
      <c r="AO326" s="22">
        <f t="shared" si="167"/>
        <v>0</v>
      </c>
      <c r="AP326" s="22">
        <f t="shared" si="167"/>
        <v>0</v>
      </c>
      <c r="AQ326" s="22">
        <f t="shared" si="167"/>
        <v>0</v>
      </c>
      <c r="AR326" s="22">
        <f t="shared" si="167"/>
        <v>0</v>
      </c>
      <c r="AS326" s="22">
        <f t="shared" si="167"/>
        <v>0</v>
      </c>
      <c r="AT326" s="22">
        <f t="shared" si="167"/>
        <v>0</v>
      </c>
      <c r="AU326" s="22">
        <f t="shared" si="167"/>
        <v>0</v>
      </c>
      <c r="AV326" s="22">
        <f t="shared" si="167"/>
        <v>0</v>
      </c>
      <c r="AW326" s="22">
        <f t="shared" si="167"/>
        <v>0</v>
      </c>
      <c r="AX326" s="22">
        <f t="shared" si="167"/>
        <v>0</v>
      </c>
      <c r="AY326" s="22">
        <f t="shared" si="167"/>
        <v>0</v>
      </c>
      <c r="AZ326" s="22">
        <f t="shared" si="167"/>
        <v>0</v>
      </c>
      <c r="BA326" s="22">
        <f t="shared" si="167"/>
        <v>0</v>
      </c>
      <c r="BB326" s="22">
        <f t="shared" si="159"/>
        <v>0</v>
      </c>
      <c r="BC326" s="22">
        <f t="shared" si="160"/>
        <v>0</v>
      </c>
      <c r="BD326" s="22">
        <f t="shared" si="161"/>
        <v>0</v>
      </c>
      <c r="BE326" s="22">
        <f t="shared" ref="BE326" si="168">SUM(BE325)</f>
        <v>0</v>
      </c>
      <c r="BF326" s="22">
        <f t="shared" si="166"/>
        <v>0</v>
      </c>
    </row>
    <row r="327" spans="1:58" ht="16.5" thickBot="1">
      <c r="A327" s="10">
        <v>326</v>
      </c>
      <c r="B327" s="190" t="s">
        <v>285</v>
      </c>
      <c r="C327" s="190"/>
      <c r="D327" s="191"/>
      <c r="E327" s="51">
        <f>E322+E324+E326</f>
        <v>0</v>
      </c>
      <c r="F327" s="28">
        <f>F322+F324+F326</f>
        <v>0</v>
      </c>
      <c r="G327" s="28">
        <f t="shared" ref="G327:BA327" si="169">G322+G324+G326</f>
        <v>0</v>
      </c>
      <c r="H327" s="28">
        <f t="shared" si="169"/>
        <v>0</v>
      </c>
      <c r="I327" s="28">
        <f t="shared" si="169"/>
        <v>0</v>
      </c>
      <c r="J327" s="28">
        <f t="shared" si="169"/>
        <v>0</v>
      </c>
      <c r="K327" s="28">
        <f t="shared" si="169"/>
        <v>0</v>
      </c>
      <c r="L327" s="28">
        <f t="shared" si="169"/>
        <v>0</v>
      </c>
      <c r="M327" s="28">
        <f t="shared" si="169"/>
        <v>0</v>
      </c>
      <c r="N327" s="28">
        <f t="shared" si="169"/>
        <v>0</v>
      </c>
      <c r="O327" s="28">
        <f t="shared" si="169"/>
        <v>0</v>
      </c>
      <c r="P327" s="28">
        <f t="shared" si="169"/>
        <v>0</v>
      </c>
      <c r="Q327" s="28">
        <f t="shared" si="169"/>
        <v>0</v>
      </c>
      <c r="R327" s="28">
        <f t="shared" si="169"/>
        <v>0</v>
      </c>
      <c r="S327" s="28">
        <f t="shared" si="169"/>
        <v>0</v>
      </c>
      <c r="T327" s="28">
        <f t="shared" si="169"/>
        <v>0</v>
      </c>
      <c r="U327" s="28">
        <f t="shared" si="169"/>
        <v>0</v>
      </c>
      <c r="V327" s="28">
        <f t="shared" si="169"/>
        <v>0</v>
      </c>
      <c r="W327" s="28">
        <f t="shared" si="169"/>
        <v>0</v>
      </c>
      <c r="X327" s="28">
        <f t="shared" si="169"/>
        <v>0</v>
      </c>
      <c r="Y327" s="28">
        <f t="shared" si="169"/>
        <v>0</v>
      </c>
      <c r="Z327" s="28">
        <f t="shared" si="169"/>
        <v>0</v>
      </c>
      <c r="AA327" s="28">
        <f t="shared" si="169"/>
        <v>0</v>
      </c>
      <c r="AB327" s="28">
        <f t="shared" si="169"/>
        <v>0</v>
      </c>
      <c r="AC327" s="28">
        <f t="shared" si="165"/>
        <v>0</v>
      </c>
      <c r="AD327" s="28">
        <f t="shared" si="169"/>
        <v>0</v>
      </c>
      <c r="AE327" s="28">
        <f t="shared" si="169"/>
        <v>0</v>
      </c>
      <c r="AF327" s="28">
        <f t="shared" si="169"/>
        <v>0</v>
      </c>
      <c r="AG327" s="28">
        <f t="shared" si="169"/>
        <v>0</v>
      </c>
      <c r="AH327" s="28">
        <f t="shared" si="169"/>
        <v>0</v>
      </c>
      <c r="AI327" s="28">
        <f t="shared" si="169"/>
        <v>0</v>
      </c>
      <c r="AJ327" s="28">
        <f t="shared" si="169"/>
        <v>0</v>
      </c>
      <c r="AK327" s="28">
        <f t="shared" si="169"/>
        <v>0</v>
      </c>
      <c r="AL327" s="28">
        <f t="shared" si="169"/>
        <v>0</v>
      </c>
      <c r="AM327" s="28">
        <f t="shared" si="169"/>
        <v>0</v>
      </c>
      <c r="AN327" s="28">
        <f t="shared" si="169"/>
        <v>0</v>
      </c>
      <c r="AO327" s="28">
        <f t="shared" si="169"/>
        <v>0</v>
      </c>
      <c r="AP327" s="28">
        <f t="shared" si="169"/>
        <v>0</v>
      </c>
      <c r="AQ327" s="28">
        <f t="shared" si="169"/>
        <v>0</v>
      </c>
      <c r="AR327" s="28">
        <f t="shared" si="169"/>
        <v>0</v>
      </c>
      <c r="AS327" s="28">
        <f t="shared" si="169"/>
        <v>0</v>
      </c>
      <c r="AT327" s="28">
        <f t="shared" si="169"/>
        <v>0</v>
      </c>
      <c r="AU327" s="28">
        <f t="shared" si="169"/>
        <v>0</v>
      </c>
      <c r="AV327" s="28">
        <f t="shared" si="169"/>
        <v>0</v>
      </c>
      <c r="AW327" s="28">
        <f t="shared" si="169"/>
        <v>0</v>
      </c>
      <c r="AX327" s="28">
        <f t="shared" si="169"/>
        <v>0</v>
      </c>
      <c r="AY327" s="28">
        <f t="shared" si="169"/>
        <v>0</v>
      </c>
      <c r="AZ327" s="28">
        <f t="shared" si="169"/>
        <v>0</v>
      </c>
      <c r="BA327" s="28">
        <f t="shared" si="169"/>
        <v>0</v>
      </c>
      <c r="BB327" s="28">
        <f t="shared" si="159"/>
        <v>0</v>
      </c>
      <c r="BC327" s="28">
        <f t="shared" si="160"/>
        <v>0</v>
      </c>
      <c r="BD327" s="28">
        <f t="shared" si="161"/>
        <v>0</v>
      </c>
      <c r="BE327" s="28">
        <f t="shared" ref="BE327" si="170">BE322+BE324+BE326</f>
        <v>0</v>
      </c>
      <c r="BF327" s="28">
        <f t="shared" si="166"/>
        <v>0</v>
      </c>
    </row>
    <row r="328" spans="1:58" ht="16.5" outlineLevel="2" thickTop="1">
      <c r="A328" s="10">
        <v>327</v>
      </c>
      <c r="B328" s="203" t="s">
        <v>286</v>
      </c>
      <c r="C328" s="37" t="s">
        <v>287</v>
      </c>
      <c r="D328" s="47">
        <v>182.3</v>
      </c>
      <c r="E328" s="16">
        <v>27846814.289999999</v>
      </c>
      <c r="F328" s="29">
        <v>0</v>
      </c>
      <c r="G328" s="29">
        <v>5</v>
      </c>
      <c r="H328" s="29">
        <v>0</v>
      </c>
      <c r="I328" s="29">
        <v>-182457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v>0</v>
      </c>
      <c r="P328" s="29">
        <v>0</v>
      </c>
      <c r="Q328" s="29">
        <v>0</v>
      </c>
      <c r="R328" s="29">
        <v>0</v>
      </c>
      <c r="S328" s="29">
        <v>0</v>
      </c>
      <c r="T328" s="29">
        <v>0</v>
      </c>
      <c r="U328" s="29">
        <v>0</v>
      </c>
      <c r="V328" s="29">
        <v>0</v>
      </c>
      <c r="W328" s="29">
        <v>0</v>
      </c>
      <c r="X328" s="29">
        <v>0</v>
      </c>
      <c r="Y328" s="29">
        <v>0</v>
      </c>
      <c r="Z328" s="29">
        <v>0</v>
      </c>
      <c r="AA328" s="29">
        <v>0</v>
      </c>
      <c r="AB328" s="29">
        <v>-366535.41999999655</v>
      </c>
      <c r="AC328" s="16">
        <f t="shared" si="165"/>
        <v>-548987.41999999655</v>
      </c>
      <c r="AD328" s="16">
        <v>0</v>
      </c>
      <c r="AE328" s="16">
        <v>0</v>
      </c>
      <c r="AF328" s="16">
        <v>0</v>
      </c>
      <c r="AG328" s="16">
        <v>-400122</v>
      </c>
      <c r="AH328" s="16">
        <v>0</v>
      </c>
      <c r="AI328" s="16">
        <v>0</v>
      </c>
      <c r="AJ328" s="16">
        <v>0</v>
      </c>
      <c r="AK328" s="16">
        <v>0</v>
      </c>
      <c r="AL328" s="16">
        <v>0</v>
      </c>
      <c r="AM328" s="16">
        <v>0</v>
      </c>
      <c r="AN328" s="16">
        <v>0</v>
      </c>
      <c r="AO328" s="16">
        <v>0</v>
      </c>
      <c r="AP328" s="16">
        <v>0</v>
      </c>
      <c r="AQ328" s="16">
        <v>0</v>
      </c>
      <c r="AR328" s="16">
        <v>0</v>
      </c>
      <c r="AS328" s="16">
        <v>0</v>
      </c>
      <c r="AT328" s="16">
        <v>0</v>
      </c>
      <c r="AU328" s="16">
        <v>53344898</v>
      </c>
      <c r="AV328" s="16">
        <v>0</v>
      </c>
      <c r="AW328" s="16">
        <v>0</v>
      </c>
      <c r="AX328" s="16">
        <v>0</v>
      </c>
      <c r="AY328" s="16">
        <v>0</v>
      </c>
      <c r="AZ328" s="16">
        <v>0</v>
      </c>
      <c r="BA328" s="16">
        <v>-602.86999999731779</v>
      </c>
      <c r="BB328" s="16">
        <f t="shared" si="159"/>
        <v>52944173.130000003</v>
      </c>
      <c r="BC328" s="16">
        <f t="shared" si="160"/>
        <v>52395185.710000008</v>
      </c>
      <c r="BD328" s="16">
        <f t="shared" si="161"/>
        <v>80242000</v>
      </c>
      <c r="BE328" s="16"/>
      <c r="BF328" s="16">
        <f t="shared" si="166"/>
        <v>80242000</v>
      </c>
    </row>
    <row r="329" spans="1:58" outlineLevel="2">
      <c r="A329" s="10">
        <v>328</v>
      </c>
      <c r="B329" s="204"/>
      <c r="C329" s="39" t="s">
        <v>288</v>
      </c>
      <c r="D329" s="33">
        <v>186</v>
      </c>
      <c r="E329" s="16">
        <v>623530.68000000331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  <c r="V329" s="16">
        <v>0</v>
      </c>
      <c r="W329" s="16">
        <v>0</v>
      </c>
      <c r="X329" s="16">
        <v>0</v>
      </c>
      <c r="Y329" s="16">
        <v>0</v>
      </c>
      <c r="Z329" s="16">
        <v>0</v>
      </c>
      <c r="AA329" s="16">
        <v>0</v>
      </c>
      <c r="AB329" s="16">
        <v>0</v>
      </c>
      <c r="AC329" s="16">
        <f t="shared" si="165"/>
        <v>0</v>
      </c>
      <c r="AD329" s="16">
        <v>0</v>
      </c>
      <c r="AE329" s="16">
        <v>0</v>
      </c>
      <c r="AF329" s="16">
        <v>0</v>
      </c>
      <c r="AG329" s="16">
        <v>-544143</v>
      </c>
      <c r="AH329" s="16">
        <v>0</v>
      </c>
      <c r="AI329" s="16">
        <v>0</v>
      </c>
      <c r="AJ329" s="16">
        <v>0</v>
      </c>
      <c r="AK329" s="16">
        <v>0</v>
      </c>
      <c r="AL329" s="16">
        <v>0</v>
      </c>
      <c r="AM329" s="16">
        <v>0</v>
      </c>
      <c r="AN329" s="16">
        <v>0</v>
      </c>
      <c r="AO329" s="16">
        <v>0</v>
      </c>
      <c r="AP329" s="16">
        <v>0</v>
      </c>
      <c r="AQ329" s="16">
        <v>0</v>
      </c>
      <c r="AR329" s="16">
        <v>0</v>
      </c>
      <c r="AS329" s="16">
        <v>0</v>
      </c>
      <c r="AT329" s="16">
        <v>0</v>
      </c>
      <c r="AU329" s="16">
        <v>0</v>
      </c>
      <c r="AV329" s="16">
        <v>0</v>
      </c>
      <c r="AW329" s="16">
        <v>0</v>
      </c>
      <c r="AX329" s="16">
        <v>0</v>
      </c>
      <c r="AY329" s="16">
        <v>0</v>
      </c>
      <c r="AZ329" s="16">
        <v>0</v>
      </c>
      <c r="BA329" s="16">
        <v>-387.68000000331085</v>
      </c>
      <c r="BB329" s="16">
        <f t="shared" si="159"/>
        <v>-544530.68000000331</v>
      </c>
      <c r="BC329" s="16">
        <f t="shared" si="160"/>
        <v>-544530.68000000331</v>
      </c>
      <c r="BD329" s="16">
        <f t="shared" si="161"/>
        <v>79000</v>
      </c>
      <c r="BE329" s="16"/>
      <c r="BF329" s="16">
        <f t="shared" si="166"/>
        <v>79000</v>
      </c>
    </row>
    <row r="330" spans="1:58">
      <c r="A330" s="10">
        <v>329</v>
      </c>
      <c r="B330" s="205"/>
      <c r="C330" s="40" t="s">
        <v>289</v>
      </c>
      <c r="D330" s="41">
        <v>190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f t="shared" si="165"/>
        <v>0</v>
      </c>
      <c r="AD330" s="16">
        <v>0</v>
      </c>
      <c r="AE330" s="16">
        <v>0</v>
      </c>
      <c r="AF330" s="16">
        <v>0</v>
      </c>
      <c r="AG330" s="16">
        <v>0</v>
      </c>
      <c r="AH330" s="16">
        <v>0</v>
      </c>
      <c r="AI330" s="16">
        <v>0</v>
      </c>
      <c r="AJ330" s="16">
        <v>0</v>
      </c>
      <c r="AK330" s="16">
        <v>0</v>
      </c>
      <c r="AL330" s="16">
        <v>0</v>
      </c>
      <c r="AM330" s="16">
        <v>0</v>
      </c>
      <c r="AN330" s="16">
        <v>0</v>
      </c>
      <c r="AO330" s="16">
        <v>0</v>
      </c>
      <c r="AP330" s="16">
        <v>0</v>
      </c>
      <c r="AQ330" s="16">
        <v>0</v>
      </c>
      <c r="AR330" s="16">
        <v>0</v>
      </c>
      <c r="AS330" s="16">
        <v>0</v>
      </c>
      <c r="AT330" s="16">
        <v>0</v>
      </c>
      <c r="AU330" s="16">
        <v>0</v>
      </c>
      <c r="AV330" s="16">
        <v>0</v>
      </c>
      <c r="AW330" s="16">
        <v>0</v>
      </c>
      <c r="AX330" s="16">
        <v>4051822.99</v>
      </c>
      <c r="AY330" s="16">
        <v>0</v>
      </c>
      <c r="AZ330" s="16">
        <v>0</v>
      </c>
      <c r="BA330" s="16">
        <v>177.00999999977648</v>
      </c>
      <c r="BB330" s="16">
        <f t="shared" si="159"/>
        <v>4052000</v>
      </c>
      <c r="BC330" s="16">
        <f t="shared" si="160"/>
        <v>4052000</v>
      </c>
      <c r="BD330" s="16">
        <f t="shared" si="161"/>
        <v>4052000</v>
      </c>
      <c r="BE330" s="16"/>
      <c r="BF330" s="16">
        <f t="shared" si="166"/>
        <v>4052000</v>
      </c>
    </row>
    <row r="331" spans="1:58">
      <c r="A331" s="10">
        <v>330</v>
      </c>
      <c r="B331" s="216" t="s">
        <v>290</v>
      </c>
      <c r="C331" s="217"/>
      <c r="D331" s="218"/>
      <c r="E331" s="21">
        <f>SUM(E328:E330)</f>
        <v>28470344.970000003</v>
      </c>
      <c r="F331" s="22">
        <f>SUM(F328:F330)</f>
        <v>0</v>
      </c>
      <c r="G331" s="22">
        <f t="shared" ref="G331:AB331" si="171">SUM(G328:G330)</f>
        <v>5</v>
      </c>
      <c r="H331" s="22">
        <f t="shared" si="171"/>
        <v>0</v>
      </c>
      <c r="I331" s="22">
        <f t="shared" si="171"/>
        <v>-182457</v>
      </c>
      <c r="J331" s="22">
        <f t="shared" si="171"/>
        <v>0</v>
      </c>
      <c r="K331" s="22">
        <f t="shared" si="171"/>
        <v>0</v>
      </c>
      <c r="L331" s="22">
        <f t="shared" si="171"/>
        <v>0</v>
      </c>
      <c r="M331" s="22">
        <f t="shared" si="171"/>
        <v>0</v>
      </c>
      <c r="N331" s="22">
        <f t="shared" si="171"/>
        <v>0</v>
      </c>
      <c r="O331" s="22">
        <f t="shared" si="171"/>
        <v>0</v>
      </c>
      <c r="P331" s="22">
        <f t="shared" si="171"/>
        <v>0</v>
      </c>
      <c r="Q331" s="22">
        <f t="shared" si="171"/>
        <v>0</v>
      </c>
      <c r="R331" s="22">
        <f t="shared" si="171"/>
        <v>0</v>
      </c>
      <c r="S331" s="22">
        <f t="shared" si="171"/>
        <v>0</v>
      </c>
      <c r="T331" s="22">
        <f t="shared" si="171"/>
        <v>0</v>
      </c>
      <c r="U331" s="22">
        <f t="shared" si="171"/>
        <v>0</v>
      </c>
      <c r="V331" s="22">
        <f t="shared" si="171"/>
        <v>0</v>
      </c>
      <c r="W331" s="22">
        <f t="shared" si="171"/>
        <v>0</v>
      </c>
      <c r="X331" s="22">
        <f t="shared" si="171"/>
        <v>0</v>
      </c>
      <c r="Y331" s="22">
        <f t="shared" si="171"/>
        <v>0</v>
      </c>
      <c r="Z331" s="22">
        <f t="shared" si="171"/>
        <v>0</v>
      </c>
      <c r="AA331" s="22">
        <f t="shared" si="171"/>
        <v>0</v>
      </c>
      <c r="AB331" s="22">
        <f t="shared" si="171"/>
        <v>-366535.41999999655</v>
      </c>
      <c r="AC331" s="22">
        <f t="shared" si="165"/>
        <v>-548987.41999999655</v>
      </c>
      <c r="AD331" s="22">
        <f t="shared" ref="AD331:BA331" si="172">SUM(AD328:AD330)</f>
        <v>0</v>
      </c>
      <c r="AE331" s="22">
        <f t="shared" si="172"/>
        <v>0</v>
      </c>
      <c r="AF331" s="22">
        <f t="shared" si="172"/>
        <v>0</v>
      </c>
      <c r="AG331" s="22">
        <f t="shared" si="172"/>
        <v>-944265</v>
      </c>
      <c r="AH331" s="22">
        <f t="shared" si="172"/>
        <v>0</v>
      </c>
      <c r="AI331" s="22">
        <f t="shared" si="172"/>
        <v>0</v>
      </c>
      <c r="AJ331" s="22">
        <f t="shared" si="172"/>
        <v>0</v>
      </c>
      <c r="AK331" s="22">
        <f t="shared" si="172"/>
        <v>0</v>
      </c>
      <c r="AL331" s="22">
        <f t="shared" si="172"/>
        <v>0</v>
      </c>
      <c r="AM331" s="22">
        <f t="shared" si="172"/>
        <v>0</v>
      </c>
      <c r="AN331" s="22">
        <f t="shared" si="172"/>
        <v>0</v>
      </c>
      <c r="AO331" s="22">
        <f t="shared" si="172"/>
        <v>0</v>
      </c>
      <c r="AP331" s="22">
        <f t="shared" si="172"/>
        <v>0</v>
      </c>
      <c r="AQ331" s="22">
        <f t="shared" si="172"/>
        <v>0</v>
      </c>
      <c r="AR331" s="22">
        <f t="shared" si="172"/>
        <v>0</v>
      </c>
      <c r="AS331" s="22">
        <f t="shared" si="172"/>
        <v>0</v>
      </c>
      <c r="AT331" s="22">
        <f t="shared" si="172"/>
        <v>0</v>
      </c>
      <c r="AU331" s="22">
        <f t="shared" si="172"/>
        <v>53344898</v>
      </c>
      <c r="AV331" s="22">
        <f t="shared" si="172"/>
        <v>0</v>
      </c>
      <c r="AW331" s="22">
        <f t="shared" si="172"/>
        <v>0</v>
      </c>
      <c r="AX331" s="22">
        <f t="shared" si="172"/>
        <v>4051822.99</v>
      </c>
      <c r="AY331" s="22">
        <f t="shared" si="172"/>
        <v>0</v>
      </c>
      <c r="AZ331" s="22">
        <f t="shared" si="172"/>
        <v>0</v>
      </c>
      <c r="BA331" s="22">
        <f t="shared" si="172"/>
        <v>-813.54000000085216</v>
      </c>
      <c r="BB331" s="22">
        <f t="shared" si="159"/>
        <v>56451642.450000003</v>
      </c>
      <c r="BC331" s="22">
        <f t="shared" si="160"/>
        <v>55902655.030000009</v>
      </c>
      <c r="BD331" s="22">
        <f t="shared" si="161"/>
        <v>84373000.000000015</v>
      </c>
      <c r="BE331" s="22">
        <f t="shared" ref="BE331" si="173">SUM(BE328:BE330)</f>
        <v>0</v>
      </c>
      <c r="BF331" s="22">
        <f t="shared" si="166"/>
        <v>84373000.000000015</v>
      </c>
    </row>
    <row r="332" spans="1:58" outlineLevel="1">
      <c r="A332" s="10">
        <v>331</v>
      </c>
      <c r="B332" s="219" t="s">
        <v>291</v>
      </c>
      <c r="C332" s="37" t="s">
        <v>292</v>
      </c>
      <c r="D332" s="47">
        <v>228.1</v>
      </c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>
        <f t="shared" si="165"/>
        <v>0</v>
      </c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>
        <f t="shared" si="159"/>
        <v>0</v>
      </c>
      <c r="BC332" s="16">
        <f t="shared" si="160"/>
        <v>0</v>
      </c>
      <c r="BD332" s="16">
        <f t="shared" si="161"/>
        <v>0</v>
      </c>
      <c r="BE332" s="16"/>
      <c r="BF332" s="16">
        <f t="shared" si="166"/>
        <v>0</v>
      </c>
    </row>
    <row r="333" spans="1:58" outlineLevel="1">
      <c r="A333" s="10">
        <v>332</v>
      </c>
      <c r="B333" s="220"/>
      <c r="C333" s="39" t="s">
        <v>293</v>
      </c>
      <c r="D333" s="48">
        <v>228.2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>
        <f t="shared" si="165"/>
        <v>0</v>
      </c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>
        <f t="shared" si="159"/>
        <v>0</v>
      </c>
      <c r="BC333" s="16">
        <f t="shared" si="160"/>
        <v>0</v>
      </c>
      <c r="BD333" s="16">
        <f t="shared" si="161"/>
        <v>0</v>
      </c>
      <c r="BE333" s="16"/>
      <c r="BF333" s="16">
        <f t="shared" si="166"/>
        <v>0</v>
      </c>
    </row>
    <row r="334" spans="1:58" outlineLevel="1">
      <c r="A334" s="10">
        <v>333</v>
      </c>
      <c r="B334" s="220"/>
      <c r="C334" s="39" t="s">
        <v>294</v>
      </c>
      <c r="D334" s="48">
        <v>228.3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>
        <f t="shared" si="165"/>
        <v>0</v>
      </c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>
        <f t="shared" si="159"/>
        <v>0</v>
      </c>
      <c r="BC334" s="16">
        <f t="shared" si="160"/>
        <v>0</v>
      </c>
      <c r="BD334" s="16">
        <f t="shared" si="161"/>
        <v>0</v>
      </c>
      <c r="BE334" s="16"/>
      <c r="BF334" s="16">
        <f t="shared" si="166"/>
        <v>0</v>
      </c>
    </row>
    <row r="335" spans="1:58" outlineLevel="1">
      <c r="A335" s="10">
        <v>334</v>
      </c>
      <c r="B335" s="220"/>
      <c r="C335" s="39" t="s">
        <v>295</v>
      </c>
      <c r="D335" s="48">
        <v>228.4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>
        <f t="shared" si="165"/>
        <v>0</v>
      </c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>
        <f t="shared" si="159"/>
        <v>0</v>
      </c>
      <c r="BC335" s="16">
        <f t="shared" si="160"/>
        <v>0</v>
      </c>
      <c r="BD335" s="16">
        <f t="shared" si="161"/>
        <v>0</v>
      </c>
      <c r="BE335" s="16"/>
      <c r="BF335" s="16">
        <f t="shared" si="166"/>
        <v>0</v>
      </c>
    </row>
    <row r="336" spans="1:58">
      <c r="A336" s="10">
        <v>335</v>
      </c>
      <c r="B336" s="221"/>
      <c r="C336" s="40" t="s">
        <v>296</v>
      </c>
      <c r="D336" s="41">
        <v>230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>
        <f t="shared" si="165"/>
        <v>0</v>
      </c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>
        <f t="shared" si="159"/>
        <v>0</v>
      </c>
      <c r="BC336" s="16">
        <f t="shared" si="160"/>
        <v>0</v>
      </c>
      <c r="BD336" s="16">
        <f t="shared" si="161"/>
        <v>0</v>
      </c>
      <c r="BE336" s="16"/>
      <c r="BF336" s="16">
        <f t="shared" si="166"/>
        <v>0</v>
      </c>
    </row>
    <row r="337" spans="1:58">
      <c r="A337" s="10">
        <v>336</v>
      </c>
      <c r="B337" s="216" t="s">
        <v>297</v>
      </c>
      <c r="C337" s="222"/>
      <c r="D337" s="223"/>
      <c r="E337" s="21">
        <f>SUM(E332:E336)</f>
        <v>0</v>
      </c>
      <c r="F337" s="22">
        <f>SUM(F332:F336)</f>
        <v>0</v>
      </c>
      <c r="G337" s="22">
        <f t="shared" ref="G337:AB337" si="174">SUM(G332:G336)</f>
        <v>0</v>
      </c>
      <c r="H337" s="22">
        <f t="shared" si="174"/>
        <v>0</v>
      </c>
      <c r="I337" s="22">
        <f t="shared" si="174"/>
        <v>0</v>
      </c>
      <c r="J337" s="22">
        <f t="shared" si="174"/>
        <v>0</v>
      </c>
      <c r="K337" s="22">
        <f t="shared" si="174"/>
        <v>0</v>
      </c>
      <c r="L337" s="22">
        <f t="shared" si="174"/>
        <v>0</v>
      </c>
      <c r="M337" s="22">
        <f t="shared" si="174"/>
        <v>0</v>
      </c>
      <c r="N337" s="22">
        <f t="shared" si="174"/>
        <v>0</v>
      </c>
      <c r="O337" s="22">
        <f t="shared" si="174"/>
        <v>0</v>
      </c>
      <c r="P337" s="22">
        <f t="shared" si="174"/>
        <v>0</v>
      </c>
      <c r="Q337" s="22">
        <f t="shared" si="174"/>
        <v>0</v>
      </c>
      <c r="R337" s="22">
        <f t="shared" si="174"/>
        <v>0</v>
      </c>
      <c r="S337" s="22">
        <f t="shared" si="174"/>
        <v>0</v>
      </c>
      <c r="T337" s="22">
        <f t="shared" si="174"/>
        <v>0</v>
      </c>
      <c r="U337" s="22">
        <f t="shared" si="174"/>
        <v>0</v>
      </c>
      <c r="V337" s="22">
        <f t="shared" si="174"/>
        <v>0</v>
      </c>
      <c r="W337" s="22">
        <f t="shared" si="174"/>
        <v>0</v>
      </c>
      <c r="X337" s="22">
        <f t="shared" si="174"/>
        <v>0</v>
      </c>
      <c r="Y337" s="22">
        <f t="shared" si="174"/>
        <v>0</v>
      </c>
      <c r="Z337" s="22">
        <f t="shared" si="174"/>
        <v>0</v>
      </c>
      <c r="AA337" s="22">
        <f t="shared" si="174"/>
        <v>0</v>
      </c>
      <c r="AB337" s="22">
        <f t="shared" si="174"/>
        <v>0</v>
      </c>
      <c r="AC337" s="22">
        <f t="shared" si="165"/>
        <v>0</v>
      </c>
      <c r="AD337" s="22">
        <f t="shared" ref="AD337:BA337" si="175">SUM(AD332:AD336)</f>
        <v>0</v>
      </c>
      <c r="AE337" s="22">
        <f t="shared" si="175"/>
        <v>0</v>
      </c>
      <c r="AF337" s="22">
        <f t="shared" si="175"/>
        <v>0</v>
      </c>
      <c r="AG337" s="22">
        <f t="shared" si="175"/>
        <v>0</v>
      </c>
      <c r="AH337" s="22">
        <f t="shared" si="175"/>
        <v>0</v>
      </c>
      <c r="AI337" s="22">
        <f t="shared" si="175"/>
        <v>0</v>
      </c>
      <c r="AJ337" s="22">
        <f t="shared" si="175"/>
        <v>0</v>
      </c>
      <c r="AK337" s="22">
        <f t="shared" si="175"/>
        <v>0</v>
      </c>
      <c r="AL337" s="22">
        <f t="shared" si="175"/>
        <v>0</v>
      </c>
      <c r="AM337" s="22">
        <f t="shared" si="175"/>
        <v>0</v>
      </c>
      <c r="AN337" s="22">
        <f t="shared" si="175"/>
        <v>0</v>
      </c>
      <c r="AO337" s="22">
        <f t="shared" si="175"/>
        <v>0</v>
      </c>
      <c r="AP337" s="22">
        <f t="shared" si="175"/>
        <v>0</v>
      </c>
      <c r="AQ337" s="22">
        <f t="shared" si="175"/>
        <v>0</v>
      </c>
      <c r="AR337" s="22">
        <f t="shared" si="175"/>
        <v>0</v>
      </c>
      <c r="AS337" s="22">
        <f t="shared" si="175"/>
        <v>0</v>
      </c>
      <c r="AT337" s="22">
        <f t="shared" si="175"/>
        <v>0</v>
      </c>
      <c r="AU337" s="22">
        <f t="shared" si="175"/>
        <v>0</v>
      </c>
      <c r="AV337" s="22">
        <f t="shared" si="175"/>
        <v>0</v>
      </c>
      <c r="AW337" s="22">
        <f t="shared" si="175"/>
        <v>0</v>
      </c>
      <c r="AX337" s="22">
        <f t="shared" si="175"/>
        <v>0</v>
      </c>
      <c r="AY337" s="22">
        <f t="shared" si="175"/>
        <v>0</v>
      </c>
      <c r="AZ337" s="22">
        <f t="shared" si="175"/>
        <v>0</v>
      </c>
      <c r="BA337" s="22">
        <f t="shared" si="175"/>
        <v>0</v>
      </c>
      <c r="BB337" s="22">
        <f t="shared" si="159"/>
        <v>0</v>
      </c>
      <c r="BC337" s="22">
        <f t="shared" si="160"/>
        <v>0</v>
      </c>
      <c r="BD337" s="22">
        <f t="shared" si="161"/>
        <v>0</v>
      </c>
      <c r="BE337" s="22">
        <f t="shared" ref="BE337" si="176">SUM(BE332:BE336)</f>
        <v>0</v>
      </c>
      <c r="BF337" s="22">
        <f t="shared" si="166"/>
        <v>0</v>
      </c>
    </row>
    <row r="338" spans="1:58" ht="18" customHeight="1">
      <c r="A338" s="10">
        <v>337</v>
      </c>
      <c r="B338" s="66" t="s">
        <v>298</v>
      </c>
      <c r="C338" s="67" t="s">
        <v>298</v>
      </c>
      <c r="D338" s="33">
        <v>235</v>
      </c>
      <c r="E338" s="16">
        <v>-1998549.19</v>
      </c>
      <c r="F338" s="16">
        <v>0</v>
      </c>
      <c r="G338" s="16">
        <v>-26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  <c r="V338" s="16">
        <v>0</v>
      </c>
      <c r="W338" s="16">
        <v>0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f t="shared" si="165"/>
        <v>-26</v>
      </c>
      <c r="AD338" s="16">
        <v>0</v>
      </c>
      <c r="AE338" s="16">
        <v>0</v>
      </c>
      <c r="AF338" s="16">
        <v>0</v>
      </c>
      <c r="AG338" s="16">
        <v>0</v>
      </c>
      <c r="AH338" s="16">
        <v>0</v>
      </c>
      <c r="AI338" s="16">
        <v>0</v>
      </c>
      <c r="AJ338" s="16">
        <v>0</v>
      </c>
      <c r="AK338" s="16">
        <v>0</v>
      </c>
      <c r="AL338" s="16">
        <v>0</v>
      </c>
      <c r="AM338" s="16">
        <v>0</v>
      </c>
      <c r="AN338" s="16">
        <v>0</v>
      </c>
      <c r="AO338" s="16">
        <v>0</v>
      </c>
      <c r="AP338" s="16">
        <v>0</v>
      </c>
      <c r="AQ338" s="16">
        <v>0</v>
      </c>
      <c r="AR338" s="16">
        <v>0</v>
      </c>
      <c r="AS338" s="16">
        <v>0</v>
      </c>
      <c r="AT338" s="16">
        <v>0</v>
      </c>
      <c r="AU338" s="16">
        <v>0</v>
      </c>
      <c r="AV338" s="16">
        <v>0</v>
      </c>
      <c r="AW338" s="16">
        <v>0</v>
      </c>
      <c r="AX338" s="16">
        <v>0</v>
      </c>
      <c r="AY338" s="16">
        <v>0</v>
      </c>
      <c r="AZ338" s="16">
        <v>0</v>
      </c>
      <c r="BA338" s="16">
        <v>-424.81000000005588</v>
      </c>
      <c r="BB338" s="16">
        <f t="shared" si="159"/>
        <v>-424.81000000005588</v>
      </c>
      <c r="BC338" s="16">
        <f t="shared" si="160"/>
        <v>-450.81000000005588</v>
      </c>
      <c r="BD338" s="16">
        <f t="shared" si="161"/>
        <v>-1999000</v>
      </c>
      <c r="BE338" s="16"/>
      <c r="BF338" s="16">
        <f t="shared" si="166"/>
        <v>-1999000</v>
      </c>
    </row>
    <row r="339" spans="1:58" ht="16.5" thickBot="1">
      <c r="A339" s="10">
        <v>338</v>
      </c>
      <c r="B339" s="190" t="s">
        <v>299</v>
      </c>
      <c r="C339" s="190"/>
      <c r="D339" s="191"/>
      <c r="E339" s="51">
        <f>E331+E337+E338</f>
        <v>26471795.780000001</v>
      </c>
      <c r="F339" s="28">
        <f>F331+F337+F338</f>
        <v>0</v>
      </c>
      <c r="G339" s="28">
        <f t="shared" ref="G339:AB339" si="177">G331+G337+G338</f>
        <v>-21</v>
      </c>
      <c r="H339" s="28">
        <f t="shared" si="177"/>
        <v>0</v>
      </c>
      <c r="I339" s="28">
        <f t="shared" si="177"/>
        <v>-182457</v>
      </c>
      <c r="J339" s="28">
        <f t="shared" si="177"/>
        <v>0</v>
      </c>
      <c r="K339" s="28">
        <f t="shared" si="177"/>
        <v>0</v>
      </c>
      <c r="L339" s="28">
        <f t="shared" si="177"/>
        <v>0</v>
      </c>
      <c r="M339" s="28">
        <f t="shared" si="177"/>
        <v>0</v>
      </c>
      <c r="N339" s="28">
        <f t="shared" si="177"/>
        <v>0</v>
      </c>
      <c r="O339" s="28">
        <f t="shared" si="177"/>
        <v>0</v>
      </c>
      <c r="P339" s="28">
        <f t="shared" si="177"/>
        <v>0</v>
      </c>
      <c r="Q339" s="28">
        <f t="shared" si="177"/>
        <v>0</v>
      </c>
      <c r="R339" s="28">
        <f t="shared" si="177"/>
        <v>0</v>
      </c>
      <c r="S339" s="28">
        <f t="shared" si="177"/>
        <v>0</v>
      </c>
      <c r="T339" s="28">
        <f t="shared" si="177"/>
        <v>0</v>
      </c>
      <c r="U339" s="28">
        <f t="shared" si="177"/>
        <v>0</v>
      </c>
      <c r="V339" s="28">
        <f t="shared" si="177"/>
        <v>0</v>
      </c>
      <c r="W339" s="28">
        <f t="shared" si="177"/>
        <v>0</v>
      </c>
      <c r="X339" s="28">
        <f t="shared" si="177"/>
        <v>0</v>
      </c>
      <c r="Y339" s="28">
        <f t="shared" si="177"/>
        <v>0</v>
      </c>
      <c r="Z339" s="28">
        <f t="shared" si="177"/>
        <v>0</v>
      </c>
      <c r="AA339" s="28">
        <f t="shared" si="177"/>
        <v>0</v>
      </c>
      <c r="AB339" s="28">
        <f t="shared" si="177"/>
        <v>-366535.41999999655</v>
      </c>
      <c r="AC339" s="28">
        <f t="shared" si="165"/>
        <v>-549013.41999999655</v>
      </c>
      <c r="AD339" s="28">
        <f t="shared" ref="AD339:BA339" si="178">AD331+AD337+AD338</f>
        <v>0</v>
      </c>
      <c r="AE339" s="28">
        <f t="shared" si="178"/>
        <v>0</v>
      </c>
      <c r="AF339" s="28">
        <f t="shared" si="178"/>
        <v>0</v>
      </c>
      <c r="AG339" s="28">
        <f t="shared" si="178"/>
        <v>-944265</v>
      </c>
      <c r="AH339" s="28">
        <f t="shared" si="178"/>
        <v>0</v>
      </c>
      <c r="AI339" s="28">
        <f t="shared" si="178"/>
        <v>0</v>
      </c>
      <c r="AJ339" s="28">
        <f t="shared" si="178"/>
        <v>0</v>
      </c>
      <c r="AK339" s="28">
        <f t="shared" si="178"/>
        <v>0</v>
      </c>
      <c r="AL339" s="28">
        <f t="shared" si="178"/>
        <v>0</v>
      </c>
      <c r="AM339" s="28">
        <f t="shared" si="178"/>
        <v>0</v>
      </c>
      <c r="AN339" s="28">
        <f t="shared" si="178"/>
        <v>0</v>
      </c>
      <c r="AO339" s="28">
        <f t="shared" si="178"/>
        <v>0</v>
      </c>
      <c r="AP339" s="28">
        <f t="shared" si="178"/>
        <v>0</v>
      </c>
      <c r="AQ339" s="28">
        <f t="shared" si="178"/>
        <v>0</v>
      </c>
      <c r="AR339" s="28">
        <f t="shared" si="178"/>
        <v>0</v>
      </c>
      <c r="AS339" s="28">
        <f t="shared" si="178"/>
        <v>0</v>
      </c>
      <c r="AT339" s="28">
        <f t="shared" si="178"/>
        <v>0</v>
      </c>
      <c r="AU339" s="28">
        <f t="shared" si="178"/>
        <v>53344898</v>
      </c>
      <c r="AV339" s="28">
        <f t="shared" si="178"/>
        <v>0</v>
      </c>
      <c r="AW339" s="28">
        <f t="shared" si="178"/>
        <v>0</v>
      </c>
      <c r="AX339" s="28">
        <f t="shared" si="178"/>
        <v>4051822.99</v>
      </c>
      <c r="AY339" s="28">
        <f t="shared" si="178"/>
        <v>0</v>
      </c>
      <c r="AZ339" s="28">
        <f t="shared" si="178"/>
        <v>0</v>
      </c>
      <c r="BA339" s="28">
        <f t="shared" si="178"/>
        <v>-1238.350000000908</v>
      </c>
      <c r="BB339" s="28">
        <f t="shared" si="159"/>
        <v>56451217.640000001</v>
      </c>
      <c r="BC339" s="28">
        <f t="shared" si="160"/>
        <v>55902204.220000006</v>
      </c>
      <c r="BD339" s="28">
        <f t="shared" si="161"/>
        <v>82374000</v>
      </c>
      <c r="BE339" s="28">
        <f t="shared" ref="BE339" si="179">BE331+BE337+BE338</f>
        <v>0</v>
      </c>
      <c r="BF339" s="28">
        <f t="shared" si="166"/>
        <v>82374000</v>
      </c>
    </row>
    <row r="340" spans="1:58" ht="16.5" outlineLevel="1" thickTop="1">
      <c r="A340" s="10">
        <v>339</v>
      </c>
      <c r="B340" s="224" t="s">
        <v>300</v>
      </c>
      <c r="C340" s="37" t="s">
        <v>301</v>
      </c>
      <c r="D340" s="38">
        <v>253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>
        <f t="shared" si="165"/>
        <v>0</v>
      </c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>
        <f t="shared" si="159"/>
        <v>0</v>
      </c>
      <c r="BC340" s="16">
        <f t="shared" si="160"/>
        <v>0</v>
      </c>
      <c r="BD340" s="16">
        <f t="shared" si="161"/>
        <v>0</v>
      </c>
      <c r="BE340" s="16"/>
      <c r="BF340" s="16">
        <f t="shared" si="166"/>
        <v>0</v>
      </c>
    </row>
    <row r="341" spans="1:58" ht="38.25" customHeight="1" outlineLevel="1">
      <c r="A341" s="10">
        <v>340</v>
      </c>
      <c r="B341" s="225"/>
      <c r="C341" s="39" t="s">
        <v>302</v>
      </c>
      <c r="D341" s="33">
        <v>281</v>
      </c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>
        <f t="shared" si="165"/>
        <v>0</v>
      </c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>
        <f t="shared" si="159"/>
        <v>0</v>
      </c>
      <c r="BC341" s="16">
        <f t="shared" si="160"/>
        <v>0</v>
      </c>
      <c r="BD341" s="16">
        <f t="shared" si="161"/>
        <v>0</v>
      </c>
      <c r="BE341" s="16"/>
      <c r="BF341" s="16">
        <f t="shared" si="166"/>
        <v>0</v>
      </c>
    </row>
    <row r="342" spans="1:58" ht="31.5" outlineLevel="1">
      <c r="A342" s="10">
        <v>341</v>
      </c>
      <c r="B342" s="225"/>
      <c r="C342" s="39" t="s">
        <v>303</v>
      </c>
      <c r="D342" s="33">
        <v>282</v>
      </c>
      <c r="E342" s="16">
        <v>-414029285.11000001</v>
      </c>
      <c r="F342" s="16">
        <v>47437</v>
      </c>
      <c r="G342" s="16">
        <v>0</v>
      </c>
      <c r="H342" s="16">
        <v>0</v>
      </c>
      <c r="I342" s="16">
        <v>3383729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0</v>
      </c>
      <c r="AA342" s="16">
        <v>0</v>
      </c>
      <c r="AB342" s="16">
        <v>-749436.65999997128</v>
      </c>
      <c r="AC342" s="16">
        <f t="shared" si="165"/>
        <v>2681729.3400000287</v>
      </c>
      <c r="AD342" s="16">
        <v>0</v>
      </c>
      <c r="AE342" s="16">
        <v>0</v>
      </c>
      <c r="AF342" s="16">
        <v>0</v>
      </c>
      <c r="AG342" s="16">
        <v>0</v>
      </c>
      <c r="AH342" s="16">
        <v>0</v>
      </c>
      <c r="AI342" s="16">
        <v>0</v>
      </c>
      <c r="AJ342" s="16">
        <v>0</v>
      </c>
      <c r="AK342" s="16">
        <v>0</v>
      </c>
      <c r="AL342" s="16">
        <v>0</v>
      </c>
      <c r="AM342" s="16">
        <v>0</v>
      </c>
      <c r="AN342" s="16">
        <v>0</v>
      </c>
      <c r="AO342" s="16">
        <v>0</v>
      </c>
      <c r="AP342" s="16">
        <v>-564000</v>
      </c>
      <c r="AQ342" s="16">
        <v>-710000</v>
      </c>
      <c r="AR342" s="16">
        <v>-2119000</v>
      </c>
      <c r="AS342" s="16">
        <v>-1058000</v>
      </c>
      <c r="AT342" s="16">
        <v>-531000</v>
      </c>
      <c r="AU342" s="16">
        <v>-14369883</v>
      </c>
      <c r="AV342" s="16">
        <v>-165810</v>
      </c>
      <c r="AW342" s="16">
        <v>-316974</v>
      </c>
      <c r="AX342" s="16">
        <v>1862661</v>
      </c>
      <c r="AY342" s="16">
        <v>0</v>
      </c>
      <c r="AZ342" s="16">
        <v>-30541749</v>
      </c>
      <c r="BA342" s="16">
        <v>310.76999998092651</v>
      </c>
      <c r="BB342" s="16">
        <f t="shared" si="159"/>
        <v>-48513444.230000019</v>
      </c>
      <c r="BC342" s="16">
        <f t="shared" si="160"/>
        <v>-45831714.889999993</v>
      </c>
      <c r="BD342" s="16">
        <f t="shared" si="161"/>
        <v>-459861000</v>
      </c>
      <c r="BE342" s="16"/>
      <c r="BF342" s="16">
        <f t="shared" si="166"/>
        <v>-459861000</v>
      </c>
    </row>
    <row r="343" spans="1:58" ht="15.75" customHeight="1" outlineLevel="1">
      <c r="A343" s="10">
        <v>342</v>
      </c>
      <c r="B343" s="225"/>
      <c r="C343" s="39" t="s">
        <v>304</v>
      </c>
      <c r="D343" s="33">
        <v>283</v>
      </c>
      <c r="E343" s="16">
        <v>-5120158.9499999993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0</v>
      </c>
      <c r="Z343" s="16">
        <v>0</v>
      </c>
      <c r="AA343" s="16">
        <v>0</v>
      </c>
      <c r="AB343" s="16">
        <v>232142.61999999994</v>
      </c>
      <c r="AC343" s="16">
        <f t="shared" si="165"/>
        <v>232142.61999999994</v>
      </c>
      <c r="AD343" s="16">
        <v>0</v>
      </c>
      <c r="AE343" s="16">
        <v>0</v>
      </c>
      <c r="AF343" s="16">
        <v>0</v>
      </c>
      <c r="AG343" s="16">
        <v>178575</v>
      </c>
      <c r="AH343" s="16">
        <v>0</v>
      </c>
      <c r="AI343" s="16">
        <v>0</v>
      </c>
      <c r="AJ343" s="16">
        <v>0</v>
      </c>
      <c r="AK343" s="16">
        <v>0</v>
      </c>
      <c r="AL343" s="16">
        <v>0</v>
      </c>
      <c r="AM343" s="16">
        <v>0</v>
      </c>
      <c r="AN343" s="16">
        <v>0</v>
      </c>
      <c r="AO343" s="16">
        <v>0</v>
      </c>
      <c r="AP343" s="16">
        <v>0</v>
      </c>
      <c r="AQ343" s="16">
        <v>0</v>
      </c>
      <c r="AR343" s="16">
        <v>0</v>
      </c>
      <c r="AS343" s="16">
        <v>0</v>
      </c>
      <c r="AT343" s="16">
        <v>0</v>
      </c>
      <c r="AU343" s="16">
        <v>0</v>
      </c>
      <c r="AV343" s="16">
        <v>0</v>
      </c>
      <c r="AW343" s="16">
        <v>0</v>
      </c>
      <c r="AX343" s="16">
        <v>-2917793</v>
      </c>
      <c r="AY343" s="16">
        <v>0</v>
      </c>
      <c r="AZ343" s="16">
        <v>0</v>
      </c>
      <c r="BA343" s="16">
        <v>234.32999999914318</v>
      </c>
      <c r="BB343" s="16">
        <f t="shared" si="159"/>
        <v>-2738983.6700000009</v>
      </c>
      <c r="BC343" s="16">
        <f t="shared" si="160"/>
        <v>-2506841.0500000007</v>
      </c>
      <c r="BD343" s="16">
        <f t="shared" si="161"/>
        <v>-7627000</v>
      </c>
      <c r="BE343" s="16"/>
      <c r="BF343" s="16">
        <f t="shared" si="166"/>
        <v>-7627000</v>
      </c>
    </row>
    <row r="344" spans="1:58" ht="15.75" customHeight="1" outlineLevel="1">
      <c r="A344" s="10">
        <v>343</v>
      </c>
      <c r="B344" s="225"/>
      <c r="C344" s="39" t="s">
        <v>305</v>
      </c>
      <c r="D344" s="33">
        <v>255</v>
      </c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>
        <f t="shared" si="165"/>
        <v>0</v>
      </c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>
        <f t="shared" si="159"/>
        <v>0</v>
      </c>
      <c r="BC344" s="16">
        <f t="shared" si="160"/>
        <v>0</v>
      </c>
      <c r="BD344" s="16">
        <f t="shared" si="161"/>
        <v>0</v>
      </c>
      <c r="BE344" s="16"/>
      <c r="BF344" s="16">
        <f t="shared" si="166"/>
        <v>0</v>
      </c>
    </row>
    <row r="345" spans="1:58" outlineLevel="1">
      <c r="A345" s="10">
        <v>344</v>
      </c>
      <c r="B345" s="225"/>
      <c r="C345" s="39" t="s">
        <v>306</v>
      </c>
      <c r="D345" s="33">
        <v>252</v>
      </c>
      <c r="E345" s="16">
        <v>-940445.24</v>
      </c>
      <c r="F345" s="16">
        <v>0</v>
      </c>
      <c r="G345" s="16">
        <v>1472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f t="shared" si="165"/>
        <v>1472</v>
      </c>
      <c r="AD345" s="16">
        <v>0</v>
      </c>
      <c r="AE345" s="16">
        <v>0</v>
      </c>
      <c r="AF345" s="16">
        <v>0</v>
      </c>
      <c r="AG345" s="16">
        <v>0</v>
      </c>
      <c r="AH345" s="16">
        <v>0</v>
      </c>
      <c r="AI345" s="16">
        <v>0</v>
      </c>
      <c r="AJ345" s="16">
        <v>0</v>
      </c>
      <c r="AK345" s="16">
        <v>0</v>
      </c>
      <c r="AL345" s="16">
        <v>0</v>
      </c>
      <c r="AM345" s="16">
        <v>0</v>
      </c>
      <c r="AN345" s="16">
        <v>0</v>
      </c>
      <c r="AO345" s="16">
        <v>0</v>
      </c>
      <c r="AP345" s="16">
        <v>0</v>
      </c>
      <c r="AQ345" s="16">
        <v>0</v>
      </c>
      <c r="AR345" s="16">
        <v>0</v>
      </c>
      <c r="AS345" s="16">
        <v>0</v>
      </c>
      <c r="AT345" s="16">
        <v>0</v>
      </c>
      <c r="AU345" s="16">
        <v>0</v>
      </c>
      <c r="AV345" s="16">
        <v>0</v>
      </c>
      <c r="AW345" s="16">
        <v>0</v>
      </c>
      <c r="AX345" s="16">
        <v>0</v>
      </c>
      <c r="AY345" s="16">
        <v>0</v>
      </c>
      <c r="AZ345" s="16">
        <v>0</v>
      </c>
      <c r="BA345" s="16">
        <v>-26.760000000009313</v>
      </c>
      <c r="BB345" s="16">
        <f t="shared" si="159"/>
        <v>-26.760000000009313</v>
      </c>
      <c r="BC345" s="16">
        <f t="shared" si="160"/>
        <v>1445.2399999999907</v>
      </c>
      <c r="BD345" s="16">
        <f t="shared" si="161"/>
        <v>-939000</v>
      </c>
      <c r="BE345" s="16"/>
      <c r="BF345" s="16">
        <f t="shared" si="166"/>
        <v>-939000</v>
      </c>
    </row>
    <row r="346" spans="1:58">
      <c r="A346" s="10">
        <v>345</v>
      </c>
      <c r="B346" s="226"/>
      <c r="C346" s="40" t="s">
        <v>307</v>
      </c>
      <c r="D346" s="41">
        <v>254</v>
      </c>
      <c r="E346" s="16">
        <v>-65332.08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  <c r="V346" s="16">
        <v>0</v>
      </c>
      <c r="W346" s="16">
        <v>0</v>
      </c>
      <c r="X346" s="16">
        <v>0</v>
      </c>
      <c r="Y346" s="16">
        <v>0</v>
      </c>
      <c r="Z346" s="16">
        <v>0</v>
      </c>
      <c r="AA346" s="16">
        <v>0</v>
      </c>
      <c r="AB346" s="16">
        <v>0</v>
      </c>
      <c r="AC346" s="16">
        <f t="shared" si="165"/>
        <v>0</v>
      </c>
      <c r="AD346" s="16">
        <v>0</v>
      </c>
      <c r="AE346" s="16">
        <v>0</v>
      </c>
      <c r="AF346" s="16">
        <v>0</v>
      </c>
      <c r="AG346" s="16">
        <v>0</v>
      </c>
      <c r="AH346" s="16">
        <v>0</v>
      </c>
      <c r="AI346" s="16">
        <v>0</v>
      </c>
      <c r="AJ346" s="16">
        <v>0</v>
      </c>
      <c r="AK346" s="16">
        <v>0</v>
      </c>
      <c r="AL346" s="16">
        <v>0</v>
      </c>
      <c r="AM346" s="16">
        <v>0</v>
      </c>
      <c r="AN346" s="16">
        <v>0</v>
      </c>
      <c r="AO346" s="16">
        <v>0</v>
      </c>
      <c r="AP346" s="16">
        <v>0</v>
      </c>
      <c r="AQ346" s="16">
        <v>0</v>
      </c>
      <c r="AR346" s="16">
        <v>0</v>
      </c>
      <c r="AS346" s="16">
        <v>0</v>
      </c>
      <c r="AT346" s="16">
        <v>0</v>
      </c>
      <c r="AU346" s="16">
        <v>0</v>
      </c>
      <c r="AV346" s="16">
        <v>0</v>
      </c>
      <c r="AW346" s="16">
        <v>0</v>
      </c>
      <c r="AX346" s="16">
        <v>-5400143</v>
      </c>
      <c r="AY346" s="16">
        <v>0</v>
      </c>
      <c r="AZ346" s="16">
        <v>0</v>
      </c>
      <c r="BA346" s="16">
        <v>475.08000000007451</v>
      </c>
      <c r="BB346" s="16">
        <f t="shared" si="159"/>
        <v>-5399667.9199999999</v>
      </c>
      <c r="BC346" s="16">
        <f t="shared" si="160"/>
        <v>-5399667.9199999999</v>
      </c>
      <c r="BD346" s="16">
        <f t="shared" si="161"/>
        <v>-5465000</v>
      </c>
      <c r="BE346" s="16"/>
      <c r="BF346" s="16">
        <f t="shared" si="166"/>
        <v>-5465000</v>
      </c>
    </row>
    <row r="347" spans="1:58">
      <c r="A347" s="10">
        <v>346</v>
      </c>
      <c r="B347" s="216" t="s">
        <v>308</v>
      </c>
      <c r="C347" s="222"/>
      <c r="D347" s="223"/>
      <c r="E347" s="21">
        <f>SUM(E340:E346)</f>
        <v>-420155221.38</v>
      </c>
      <c r="F347" s="22">
        <f>SUM(F340:F346)</f>
        <v>47437</v>
      </c>
      <c r="G347" s="22">
        <f t="shared" ref="G347:AB347" si="180">SUM(G340:G346)</f>
        <v>1472</v>
      </c>
      <c r="H347" s="22">
        <f t="shared" si="180"/>
        <v>0</v>
      </c>
      <c r="I347" s="22">
        <f t="shared" si="180"/>
        <v>3383729</v>
      </c>
      <c r="J347" s="22">
        <f t="shared" si="180"/>
        <v>0</v>
      </c>
      <c r="K347" s="22">
        <f t="shared" si="180"/>
        <v>0</v>
      </c>
      <c r="L347" s="22">
        <f t="shared" si="180"/>
        <v>0</v>
      </c>
      <c r="M347" s="22">
        <f t="shared" si="180"/>
        <v>0</v>
      </c>
      <c r="N347" s="22">
        <f t="shared" si="180"/>
        <v>0</v>
      </c>
      <c r="O347" s="22">
        <f t="shared" si="180"/>
        <v>0</v>
      </c>
      <c r="P347" s="22">
        <f t="shared" si="180"/>
        <v>0</v>
      </c>
      <c r="Q347" s="22">
        <f t="shared" si="180"/>
        <v>0</v>
      </c>
      <c r="R347" s="22">
        <f t="shared" si="180"/>
        <v>0</v>
      </c>
      <c r="S347" s="22">
        <f t="shared" si="180"/>
        <v>0</v>
      </c>
      <c r="T347" s="22">
        <f t="shared" si="180"/>
        <v>0</v>
      </c>
      <c r="U347" s="22">
        <f t="shared" si="180"/>
        <v>0</v>
      </c>
      <c r="V347" s="22">
        <f t="shared" si="180"/>
        <v>0</v>
      </c>
      <c r="W347" s="22">
        <f t="shared" si="180"/>
        <v>0</v>
      </c>
      <c r="X347" s="22">
        <f t="shared" si="180"/>
        <v>0</v>
      </c>
      <c r="Y347" s="22">
        <f t="shared" si="180"/>
        <v>0</v>
      </c>
      <c r="Z347" s="22">
        <f t="shared" si="180"/>
        <v>0</v>
      </c>
      <c r="AA347" s="22">
        <f t="shared" si="180"/>
        <v>0</v>
      </c>
      <c r="AB347" s="22">
        <f t="shared" si="180"/>
        <v>-517294.03999997134</v>
      </c>
      <c r="AC347" s="22">
        <f t="shared" si="165"/>
        <v>2915343.9600000288</v>
      </c>
      <c r="AD347" s="22">
        <f t="shared" ref="AD347:BA347" si="181">SUM(AD340:AD346)</f>
        <v>0</v>
      </c>
      <c r="AE347" s="22">
        <f t="shared" si="181"/>
        <v>0</v>
      </c>
      <c r="AF347" s="22">
        <f t="shared" si="181"/>
        <v>0</v>
      </c>
      <c r="AG347" s="22">
        <f t="shared" si="181"/>
        <v>178575</v>
      </c>
      <c r="AH347" s="22">
        <f t="shared" si="181"/>
        <v>0</v>
      </c>
      <c r="AI347" s="22">
        <f t="shared" si="181"/>
        <v>0</v>
      </c>
      <c r="AJ347" s="22">
        <f t="shared" si="181"/>
        <v>0</v>
      </c>
      <c r="AK347" s="22">
        <f t="shared" si="181"/>
        <v>0</v>
      </c>
      <c r="AL347" s="22">
        <f t="shared" si="181"/>
        <v>0</v>
      </c>
      <c r="AM347" s="22">
        <f t="shared" si="181"/>
        <v>0</v>
      </c>
      <c r="AN347" s="22">
        <f t="shared" si="181"/>
        <v>0</v>
      </c>
      <c r="AO347" s="22">
        <f t="shared" si="181"/>
        <v>0</v>
      </c>
      <c r="AP347" s="22">
        <f t="shared" si="181"/>
        <v>-564000</v>
      </c>
      <c r="AQ347" s="22">
        <f t="shared" si="181"/>
        <v>-710000</v>
      </c>
      <c r="AR347" s="22">
        <f t="shared" si="181"/>
        <v>-2119000</v>
      </c>
      <c r="AS347" s="22">
        <f t="shared" si="181"/>
        <v>-1058000</v>
      </c>
      <c r="AT347" s="22">
        <f t="shared" si="181"/>
        <v>-531000</v>
      </c>
      <c r="AU347" s="22">
        <f t="shared" si="181"/>
        <v>-14369883</v>
      </c>
      <c r="AV347" s="22">
        <f t="shared" si="181"/>
        <v>-165810</v>
      </c>
      <c r="AW347" s="22">
        <f t="shared" si="181"/>
        <v>-316974</v>
      </c>
      <c r="AX347" s="22">
        <f t="shared" si="181"/>
        <v>-6455275</v>
      </c>
      <c r="AY347" s="22">
        <f t="shared" si="181"/>
        <v>0</v>
      </c>
      <c r="AZ347" s="22">
        <f t="shared" si="181"/>
        <v>-30541749</v>
      </c>
      <c r="BA347" s="22">
        <f t="shared" si="181"/>
        <v>993.41999998013489</v>
      </c>
      <c r="BB347" s="22">
        <f t="shared" si="159"/>
        <v>-56652122.580000021</v>
      </c>
      <c r="BC347" s="22">
        <f t="shared" si="160"/>
        <v>-53736778.61999999</v>
      </c>
      <c r="BD347" s="22">
        <f t="shared" si="161"/>
        <v>-473892000</v>
      </c>
      <c r="BE347" s="22">
        <f t="shared" ref="BE347" si="182">SUM(BE340:BE346)</f>
        <v>0</v>
      </c>
      <c r="BF347" s="22">
        <f t="shared" si="166"/>
        <v>-473892000</v>
      </c>
    </row>
    <row r="348" spans="1:58">
      <c r="A348" s="10">
        <v>347</v>
      </c>
      <c r="B348" s="68" t="s">
        <v>309</v>
      </c>
      <c r="C348" s="65" t="s">
        <v>309</v>
      </c>
      <c r="D348" s="63" t="s">
        <v>310</v>
      </c>
      <c r="E348" s="16">
        <v>44462479.289999999</v>
      </c>
      <c r="F348" s="16">
        <v>0</v>
      </c>
      <c r="G348" s="16">
        <v>0</v>
      </c>
      <c r="H348" s="16">
        <v>-3752470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>
        <v>0</v>
      </c>
      <c r="T348" s="16">
        <v>0</v>
      </c>
      <c r="U348" s="16">
        <v>0</v>
      </c>
      <c r="V348" s="16">
        <v>0</v>
      </c>
      <c r="W348" s="16">
        <v>0</v>
      </c>
      <c r="X348" s="16">
        <v>0</v>
      </c>
      <c r="Y348" s="16">
        <v>0</v>
      </c>
      <c r="Z348" s="16">
        <v>0</v>
      </c>
      <c r="AA348" s="16">
        <v>0</v>
      </c>
      <c r="AB348" s="16">
        <v>0</v>
      </c>
      <c r="AC348" s="16">
        <f t="shared" si="165"/>
        <v>-3752470</v>
      </c>
      <c r="AD348" s="16">
        <v>0</v>
      </c>
      <c r="AE348" s="16">
        <v>0</v>
      </c>
      <c r="AF348" s="16">
        <v>0</v>
      </c>
      <c r="AG348" s="16">
        <v>0</v>
      </c>
      <c r="AH348" s="16">
        <v>0</v>
      </c>
      <c r="AI348" s="16">
        <v>0</v>
      </c>
      <c r="AJ348" s="16">
        <v>0</v>
      </c>
      <c r="AK348" s="16">
        <v>0</v>
      </c>
      <c r="AL348" s="16">
        <v>0</v>
      </c>
      <c r="AM348" s="16">
        <v>0</v>
      </c>
      <c r="AN348" s="16">
        <v>0</v>
      </c>
      <c r="AO348" s="16">
        <v>0</v>
      </c>
      <c r="AP348" s="16">
        <v>0</v>
      </c>
      <c r="AQ348" s="16">
        <v>0</v>
      </c>
      <c r="AR348" s="16">
        <v>0</v>
      </c>
      <c r="AS348" s="16">
        <v>0</v>
      </c>
      <c r="AT348" s="16">
        <v>0</v>
      </c>
      <c r="AU348" s="16">
        <v>0</v>
      </c>
      <c r="AV348" s="16">
        <v>0</v>
      </c>
      <c r="AW348" s="16">
        <v>0</v>
      </c>
      <c r="AX348" s="16">
        <v>0</v>
      </c>
      <c r="AY348" s="16">
        <v>0</v>
      </c>
      <c r="AZ348" s="16">
        <v>0</v>
      </c>
      <c r="BA348" s="16">
        <v>-9.2899999991059303</v>
      </c>
      <c r="BB348" s="16">
        <f t="shared" si="159"/>
        <v>-9.2899999991059303</v>
      </c>
      <c r="BC348" s="16">
        <f t="shared" si="160"/>
        <v>-3752479.2899999991</v>
      </c>
      <c r="BD348" s="16">
        <f t="shared" si="161"/>
        <v>40710000</v>
      </c>
      <c r="BE348" s="16"/>
      <c r="BF348" s="16">
        <f t="shared" si="166"/>
        <v>40710000</v>
      </c>
    </row>
    <row r="349" spans="1:58">
      <c r="A349" s="10">
        <v>348</v>
      </c>
      <c r="B349" s="216" t="s">
        <v>311</v>
      </c>
      <c r="C349" s="216"/>
      <c r="D349" s="227"/>
      <c r="E349" s="21">
        <f>E348</f>
        <v>44462479.289999999</v>
      </c>
      <c r="F349" s="22">
        <f>F348</f>
        <v>0</v>
      </c>
      <c r="G349" s="22">
        <f t="shared" ref="G349:AB349" si="183">G348</f>
        <v>0</v>
      </c>
      <c r="H349" s="22">
        <f t="shared" si="183"/>
        <v>-3752470</v>
      </c>
      <c r="I349" s="22">
        <f t="shared" si="183"/>
        <v>0</v>
      </c>
      <c r="J349" s="22">
        <f t="shared" si="183"/>
        <v>0</v>
      </c>
      <c r="K349" s="22">
        <f t="shared" si="183"/>
        <v>0</v>
      </c>
      <c r="L349" s="22">
        <f t="shared" si="183"/>
        <v>0</v>
      </c>
      <c r="M349" s="22">
        <f t="shared" si="183"/>
        <v>0</v>
      </c>
      <c r="N349" s="22">
        <f t="shared" si="183"/>
        <v>0</v>
      </c>
      <c r="O349" s="22">
        <f t="shared" si="183"/>
        <v>0</v>
      </c>
      <c r="P349" s="22">
        <f t="shared" si="183"/>
        <v>0</v>
      </c>
      <c r="Q349" s="22">
        <f t="shared" si="183"/>
        <v>0</v>
      </c>
      <c r="R349" s="22">
        <f t="shared" si="183"/>
        <v>0</v>
      </c>
      <c r="S349" s="22">
        <f t="shared" si="183"/>
        <v>0</v>
      </c>
      <c r="T349" s="22">
        <f t="shared" si="183"/>
        <v>0</v>
      </c>
      <c r="U349" s="22">
        <f t="shared" si="183"/>
        <v>0</v>
      </c>
      <c r="V349" s="22">
        <f t="shared" si="183"/>
        <v>0</v>
      </c>
      <c r="W349" s="22">
        <f t="shared" si="183"/>
        <v>0</v>
      </c>
      <c r="X349" s="22">
        <f t="shared" si="183"/>
        <v>0</v>
      </c>
      <c r="Y349" s="22">
        <f t="shared" si="183"/>
        <v>0</v>
      </c>
      <c r="Z349" s="22">
        <f t="shared" si="183"/>
        <v>0</v>
      </c>
      <c r="AA349" s="22">
        <f t="shared" si="183"/>
        <v>0</v>
      </c>
      <c r="AB349" s="22">
        <f t="shared" si="183"/>
        <v>0</v>
      </c>
      <c r="AC349" s="22">
        <f t="shared" si="165"/>
        <v>-3752470</v>
      </c>
      <c r="AD349" s="22">
        <f t="shared" ref="AD349:BA349" si="184">AD348</f>
        <v>0</v>
      </c>
      <c r="AE349" s="22">
        <f t="shared" si="184"/>
        <v>0</v>
      </c>
      <c r="AF349" s="22">
        <f t="shared" si="184"/>
        <v>0</v>
      </c>
      <c r="AG349" s="22">
        <f t="shared" si="184"/>
        <v>0</v>
      </c>
      <c r="AH349" s="22">
        <f t="shared" si="184"/>
        <v>0</v>
      </c>
      <c r="AI349" s="22">
        <f t="shared" si="184"/>
        <v>0</v>
      </c>
      <c r="AJ349" s="22">
        <f t="shared" si="184"/>
        <v>0</v>
      </c>
      <c r="AK349" s="22">
        <f t="shared" si="184"/>
        <v>0</v>
      </c>
      <c r="AL349" s="22">
        <f t="shared" si="184"/>
        <v>0</v>
      </c>
      <c r="AM349" s="22">
        <f t="shared" si="184"/>
        <v>0</v>
      </c>
      <c r="AN349" s="22">
        <f t="shared" si="184"/>
        <v>0</v>
      </c>
      <c r="AO349" s="22">
        <f t="shared" si="184"/>
        <v>0</v>
      </c>
      <c r="AP349" s="22">
        <f t="shared" si="184"/>
        <v>0</v>
      </c>
      <c r="AQ349" s="22">
        <f t="shared" si="184"/>
        <v>0</v>
      </c>
      <c r="AR349" s="22">
        <f t="shared" si="184"/>
        <v>0</v>
      </c>
      <c r="AS349" s="22">
        <f t="shared" si="184"/>
        <v>0</v>
      </c>
      <c r="AT349" s="22">
        <f t="shared" si="184"/>
        <v>0</v>
      </c>
      <c r="AU349" s="22">
        <f t="shared" si="184"/>
        <v>0</v>
      </c>
      <c r="AV349" s="22">
        <f t="shared" si="184"/>
        <v>0</v>
      </c>
      <c r="AW349" s="22">
        <f t="shared" si="184"/>
        <v>0</v>
      </c>
      <c r="AX349" s="22">
        <f t="shared" si="184"/>
        <v>0</v>
      </c>
      <c r="AY349" s="22">
        <f t="shared" si="184"/>
        <v>0</v>
      </c>
      <c r="AZ349" s="22">
        <f t="shared" si="184"/>
        <v>0</v>
      </c>
      <c r="BA349" s="22">
        <f t="shared" si="184"/>
        <v>-9.2899999991059303</v>
      </c>
      <c r="BB349" s="22">
        <f t="shared" si="159"/>
        <v>-9.2899999991059303</v>
      </c>
      <c r="BC349" s="22">
        <f t="shared" si="160"/>
        <v>-3752479.2899999991</v>
      </c>
      <c r="BD349" s="22">
        <f t="shared" si="161"/>
        <v>40710000</v>
      </c>
      <c r="BE349" s="22">
        <f t="shared" ref="BE349" si="185">BE348</f>
        <v>0</v>
      </c>
      <c r="BF349" s="22">
        <f t="shared" si="166"/>
        <v>40710000</v>
      </c>
    </row>
    <row r="350" spans="1:58" ht="16.5" thickBot="1">
      <c r="A350" s="10">
        <v>349</v>
      </c>
      <c r="B350" s="190" t="s">
        <v>312</v>
      </c>
      <c r="C350" s="190"/>
      <c r="D350" s="191"/>
      <c r="E350" s="51">
        <f>E320+E327+E339+E347+E349</f>
        <v>1710135063.5800004</v>
      </c>
      <c r="F350" s="28">
        <f>F320+F327+F339+F347+F349</f>
        <v>47437</v>
      </c>
      <c r="G350" s="28">
        <f t="shared" ref="G350:AB350" si="186">G320+G327+G339+G347+G349</f>
        <v>1451</v>
      </c>
      <c r="H350" s="28">
        <f t="shared" si="186"/>
        <v>-3752470</v>
      </c>
      <c r="I350" s="28">
        <f t="shared" si="186"/>
        <v>-48287176.714230947</v>
      </c>
      <c r="J350" s="28">
        <f t="shared" si="186"/>
        <v>0</v>
      </c>
      <c r="K350" s="28">
        <f t="shared" si="186"/>
        <v>0</v>
      </c>
      <c r="L350" s="28">
        <f t="shared" si="186"/>
        <v>0</v>
      </c>
      <c r="M350" s="28">
        <f t="shared" si="186"/>
        <v>0</v>
      </c>
      <c r="N350" s="28">
        <f t="shared" si="186"/>
        <v>0</v>
      </c>
      <c r="O350" s="28">
        <f t="shared" si="186"/>
        <v>0</v>
      </c>
      <c r="P350" s="28">
        <f t="shared" si="186"/>
        <v>0</v>
      </c>
      <c r="Q350" s="28">
        <f t="shared" si="186"/>
        <v>0</v>
      </c>
      <c r="R350" s="28">
        <f t="shared" si="186"/>
        <v>0</v>
      </c>
      <c r="S350" s="28">
        <f t="shared" si="186"/>
        <v>0</v>
      </c>
      <c r="T350" s="28">
        <f t="shared" si="186"/>
        <v>0</v>
      </c>
      <c r="U350" s="28">
        <f t="shared" si="186"/>
        <v>0</v>
      </c>
      <c r="V350" s="28">
        <f t="shared" si="186"/>
        <v>0</v>
      </c>
      <c r="W350" s="28">
        <f t="shared" si="186"/>
        <v>0</v>
      </c>
      <c r="X350" s="28">
        <f t="shared" si="186"/>
        <v>0</v>
      </c>
      <c r="Y350" s="28">
        <f t="shared" si="186"/>
        <v>0</v>
      </c>
      <c r="Z350" s="28">
        <f t="shared" si="186"/>
        <v>0</v>
      </c>
      <c r="AA350" s="28">
        <f t="shared" si="186"/>
        <v>0</v>
      </c>
      <c r="AB350" s="28">
        <f t="shared" si="186"/>
        <v>21048694.015280217</v>
      </c>
      <c r="AC350" s="28">
        <f t="shared" si="165"/>
        <v>-30942064.69895073</v>
      </c>
      <c r="AD350" s="28">
        <f t="shared" ref="AD350:BA350" si="187">AD320+AD327+AD339+AD347+AD349</f>
        <v>0</v>
      </c>
      <c r="AE350" s="28">
        <f t="shared" si="187"/>
        <v>0</v>
      </c>
      <c r="AF350" s="28">
        <f t="shared" si="187"/>
        <v>0</v>
      </c>
      <c r="AG350" s="28">
        <f t="shared" si="187"/>
        <v>-765690</v>
      </c>
      <c r="AH350" s="28">
        <f t="shared" si="187"/>
        <v>0</v>
      </c>
      <c r="AI350" s="28">
        <f t="shared" si="187"/>
        <v>0</v>
      </c>
      <c r="AJ350" s="28">
        <f t="shared" si="187"/>
        <v>0</v>
      </c>
      <c r="AK350" s="28">
        <f t="shared" si="187"/>
        <v>0</v>
      </c>
      <c r="AL350" s="28">
        <f t="shared" si="187"/>
        <v>0</v>
      </c>
      <c r="AM350" s="28">
        <f t="shared" si="187"/>
        <v>0</v>
      </c>
      <c r="AN350" s="28">
        <f t="shared" si="187"/>
        <v>0</v>
      </c>
      <c r="AO350" s="28">
        <f t="shared" si="187"/>
        <v>0</v>
      </c>
      <c r="AP350" s="28">
        <f t="shared" si="187"/>
        <v>9316000</v>
      </c>
      <c r="AQ350" s="28">
        <f t="shared" si="187"/>
        <v>23308000</v>
      </c>
      <c r="AR350" s="28">
        <f t="shared" si="187"/>
        <v>51538000</v>
      </c>
      <c r="AS350" s="28">
        <f t="shared" si="187"/>
        <v>35584000</v>
      </c>
      <c r="AT350" s="28">
        <f t="shared" si="187"/>
        <v>10886000</v>
      </c>
      <c r="AU350" s="28">
        <f t="shared" si="187"/>
        <v>92163760</v>
      </c>
      <c r="AV350" s="28">
        <f t="shared" si="187"/>
        <v>13126452</v>
      </c>
      <c r="AW350" s="28">
        <f t="shared" si="187"/>
        <v>9358620</v>
      </c>
      <c r="AX350" s="28">
        <f t="shared" si="187"/>
        <v>-15606771.425269375</v>
      </c>
      <c r="AY350" s="28">
        <f t="shared" si="187"/>
        <v>0</v>
      </c>
      <c r="AZ350" s="28">
        <f t="shared" si="187"/>
        <v>-30541749</v>
      </c>
      <c r="BA350" s="28">
        <f t="shared" si="187"/>
        <v>-2620.4557799834174</v>
      </c>
      <c r="BB350" s="28">
        <f t="shared" si="159"/>
        <v>198364001.11895066</v>
      </c>
      <c r="BC350" s="28">
        <f t="shared" si="160"/>
        <v>167421936.41999993</v>
      </c>
      <c r="BD350" s="28">
        <f t="shared" si="161"/>
        <v>1877557000.0000002</v>
      </c>
      <c r="BE350" s="28">
        <f t="shared" ref="BE350" si="188">BE320+BE327+BE339+BE347+BE349</f>
        <v>0</v>
      </c>
      <c r="BF350" s="28">
        <f t="shared" si="166"/>
        <v>1877557000.0000002</v>
      </c>
    </row>
    <row r="351" spans="1:58" ht="16.5" thickTop="1">
      <c r="A351" s="69">
        <v>350</v>
      </c>
      <c r="B351" s="70"/>
      <c r="C351" s="67"/>
      <c r="D351" s="35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>
        <f t="shared" si="165"/>
        <v>0</v>
      </c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>
        <f t="shared" si="159"/>
        <v>0</v>
      </c>
      <c r="BC351" s="16">
        <f t="shared" si="160"/>
        <v>0</v>
      </c>
      <c r="BD351" s="16">
        <f t="shared" si="161"/>
        <v>0</v>
      </c>
      <c r="BE351" s="16"/>
      <c r="BF351" s="16">
        <f t="shared" si="166"/>
        <v>0</v>
      </c>
    </row>
    <row r="352" spans="1:58">
      <c r="A352" s="69">
        <v>351</v>
      </c>
      <c r="B352" s="228" t="s">
        <v>313</v>
      </c>
      <c r="C352" s="229"/>
      <c r="D352" s="230"/>
      <c r="E352" s="16">
        <v>15942961.420746015</v>
      </c>
      <c r="F352" s="16">
        <v>4339.4423912715984</v>
      </c>
      <c r="G352" s="16">
        <v>59844.980004727964</v>
      </c>
      <c r="H352" s="16">
        <v>-343268.4906291489</v>
      </c>
      <c r="I352" s="16">
        <v>-4417214.8657916104</v>
      </c>
      <c r="J352" s="16">
        <v>83480.415544323376</v>
      </c>
      <c r="K352" s="16">
        <v>1046932.2498154448</v>
      </c>
      <c r="L352" s="16">
        <v>1502921.5187247309</v>
      </c>
      <c r="M352" s="16">
        <v>-388882.15627214313</v>
      </c>
      <c r="N352" s="16">
        <v>53456.417847209217</v>
      </c>
      <c r="O352" s="16">
        <v>-3482.0870506576853</v>
      </c>
      <c r="P352" s="16">
        <v>-54273.304877393733</v>
      </c>
      <c r="Q352" s="16">
        <v>35283.034813334678</v>
      </c>
      <c r="R352" s="16">
        <v>-60839.779621949965</v>
      </c>
      <c r="S352" s="16">
        <v>820024.2870195352</v>
      </c>
      <c r="T352" s="16">
        <v>1461542.6401276249</v>
      </c>
      <c r="U352" s="16">
        <v>-1280196.9038623855</v>
      </c>
      <c r="V352" s="16">
        <v>787516.75130157254</v>
      </c>
      <c r="W352" s="16">
        <v>1236251.8517135556</v>
      </c>
      <c r="X352" s="16">
        <v>-1420306.6875512411</v>
      </c>
      <c r="Y352" s="16">
        <v>-5230.7964634478612</v>
      </c>
      <c r="Z352" s="16">
        <v>-968865.67200253578</v>
      </c>
      <c r="AA352" s="16">
        <v>6134497.3521539103</v>
      </c>
      <c r="AB352" s="16">
        <v>3865806.4501369288</v>
      </c>
      <c r="AC352" s="16">
        <f t="shared" si="165"/>
        <v>8149336.6474716561</v>
      </c>
      <c r="AD352" s="16">
        <v>-15253090.347222589</v>
      </c>
      <c r="AE352" s="16">
        <v>-1155774.8634492876</v>
      </c>
      <c r="AF352" s="16">
        <v>-15544463.310886836</v>
      </c>
      <c r="AG352" s="16">
        <v>-2598479.6462635105</v>
      </c>
      <c r="AH352" s="16">
        <v>-661993.73586648004</v>
      </c>
      <c r="AI352" s="16">
        <v>3417527.3880904457</v>
      </c>
      <c r="AJ352" s="16">
        <v>-332120.5361004998</v>
      </c>
      <c r="AK352" s="16">
        <v>1171400.3120330598</v>
      </c>
      <c r="AL352" s="16">
        <v>3701726.1921564052</v>
      </c>
      <c r="AM352" s="16">
        <v>2105243.390797826</v>
      </c>
      <c r="AN352" s="16">
        <v>1786607.2434209355</v>
      </c>
      <c r="AO352" s="16">
        <v>1393321.6372165554</v>
      </c>
      <c r="AP352" s="16">
        <v>2774665.4359343583</v>
      </c>
      <c r="AQ352" s="16">
        <v>2608076.7689778022</v>
      </c>
      <c r="AR352" s="16">
        <v>6061777.4451908106</v>
      </c>
      <c r="AS352" s="16">
        <v>3997778.1039152876</v>
      </c>
      <c r="AT352" s="16">
        <v>3051121.5756960618</v>
      </c>
      <c r="AU352" s="16">
        <v>18537547.248565156</v>
      </c>
      <c r="AV352" s="16">
        <v>5738310.9458190994</v>
      </c>
      <c r="AW352" s="16">
        <v>3779998.6950477664</v>
      </c>
      <c r="AX352" s="16">
        <v>-1673781.5373786786</v>
      </c>
      <c r="AY352" s="16">
        <v>-17037.481222375965</v>
      </c>
      <c r="AZ352" s="16">
        <v>-2793898.4403351177</v>
      </c>
      <c r="BA352" s="16">
        <v>-1326.6582098403035</v>
      </c>
      <c r="BB352" s="16">
        <f t="shared" si="159"/>
        <v>20093135.82592636</v>
      </c>
      <c r="BC352" s="16">
        <f t="shared" si="160"/>
        <v>28242472.473398015</v>
      </c>
      <c r="BD352" s="16">
        <f t="shared" si="161"/>
        <v>44185433.894144028</v>
      </c>
      <c r="BE352" s="16">
        <f t="shared" ref="BE352" si="189">(BE353*0.0721-BE191)/0.754948</f>
        <v>-44205693.637177661</v>
      </c>
      <c r="BF352" s="16">
        <f>BD352+BE352</f>
        <v>-20259.743033632636</v>
      </c>
    </row>
    <row r="353" spans="1:58">
      <c r="A353" s="69">
        <v>352</v>
      </c>
      <c r="B353" s="228" t="s">
        <v>314</v>
      </c>
      <c r="C353" s="229"/>
      <c r="D353" s="230"/>
      <c r="E353" s="16">
        <f>E350</f>
        <v>1710135063.5800004</v>
      </c>
      <c r="F353" s="16">
        <f>F350</f>
        <v>47437</v>
      </c>
      <c r="G353" s="16">
        <f t="shared" ref="G353:AB353" si="190">G350</f>
        <v>1451</v>
      </c>
      <c r="H353" s="16">
        <f t="shared" si="190"/>
        <v>-3752470</v>
      </c>
      <c r="I353" s="16">
        <f t="shared" si="190"/>
        <v>-48287176.714230947</v>
      </c>
      <c r="J353" s="16">
        <f t="shared" si="190"/>
        <v>0</v>
      </c>
      <c r="K353" s="16">
        <f t="shared" si="190"/>
        <v>0</v>
      </c>
      <c r="L353" s="16">
        <f t="shared" si="190"/>
        <v>0</v>
      </c>
      <c r="M353" s="16">
        <f t="shared" si="190"/>
        <v>0</v>
      </c>
      <c r="N353" s="16">
        <f t="shared" si="190"/>
        <v>0</v>
      </c>
      <c r="O353" s="16">
        <f t="shared" si="190"/>
        <v>0</v>
      </c>
      <c r="P353" s="16">
        <f t="shared" si="190"/>
        <v>0</v>
      </c>
      <c r="Q353" s="16">
        <f t="shared" si="190"/>
        <v>0</v>
      </c>
      <c r="R353" s="16">
        <f t="shared" si="190"/>
        <v>0</v>
      </c>
      <c r="S353" s="16">
        <f t="shared" si="190"/>
        <v>0</v>
      </c>
      <c r="T353" s="16">
        <f t="shared" si="190"/>
        <v>0</v>
      </c>
      <c r="U353" s="16">
        <f t="shared" si="190"/>
        <v>0</v>
      </c>
      <c r="V353" s="16">
        <f t="shared" si="190"/>
        <v>0</v>
      </c>
      <c r="W353" s="16">
        <f t="shared" si="190"/>
        <v>0</v>
      </c>
      <c r="X353" s="16">
        <f t="shared" si="190"/>
        <v>0</v>
      </c>
      <c r="Y353" s="16">
        <f t="shared" si="190"/>
        <v>0</v>
      </c>
      <c r="Z353" s="16">
        <f t="shared" si="190"/>
        <v>0</v>
      </c>
      <c r="AA353" s="16">
        <f t="shared" si="190"/>
        <v>0</v>
      </c>
      <c r="AB353" s="16">
        <f t="shared" si="190"/>
        <v>21048694.015280217</v>
      </c>
      <c r="AC353" s="16">
        <f t="shared" si="165"/>
        <v>-30942064.69895073</v>
      </c>
      <c r="AD353" s="16">
        <f t="shared" ref="AD353:BA353" si="191">AD350</f>
        <v>0</v>
      </c>
      <c r="AE353" s="16">
        <f t="shared" si="191"/>
        <v>0</v>
      </c>
      <c r="AF353" s="16">
        <f t="shared" si="191"/>
        <v>0</v>
      </c>
      <c r="AG353" s="16">
        <f t="shared" si="191"/>
        <v>-765690</v>
      </c>
      <c r="AH353" s="16">
        <f t="shared" si="191"/>
        <v>0</v>
      </c>
      <c r="AI353" s="16">
        <f t="shared" si="191"/>
        <v>0</v>
      </c>
      <c r="AJ353" s="16">
        <f t="shared" si="191"/>
        <v>0</v>
      </c>
      <c r="AK353" s="16">
        <f t="shared" si="191"/>
        <v>0</v>
      </c>
      <c r="AL353" s="16">
        <f t="shared" si="191"/>
        <v>0</v>
      </c>
      <c r="AM353" s="16">
        <f t="shared" si="191"/>
        <v>0</v>
      </c>
      <c r="AN353" s="16">
        <f t="shared" si="191"/>
        <v>0</v>
      </c>
      <c r="AO353" s="16">
        <f t="shared" si="191"/>
        <v>0</v>
      </c>
      <c r="AP353" s="16">
        <f t="shared" si="191"/>
        <v>9316000</v>
      </c>
      <c r="AQ353" s="16">
        <f t="shared" si="191"/>
        <v>23308000</v>
      </c>
      <c r="AR353" s="16">
        <f t="shared" si="191"/>
        <v>51538000</v>
      </c>
      <c r="AS353" s="16">
        <f t="shared" si="191"/>
        <v>35584000</v>
      </c>
      <c r="AT353" s="16">
        <f t="shared" si="191"/>
        <v>10886000</v>
      </c>
      <c r="AU353" s="16">
        <f t="shared" si="191"/>
        <v>92163760</v>
      </c>
      <c r="AV353" s="16">
        <f t="shared" si="191"/>
        <v>13126452</v>
      </c>
      <c r="AW353" s="16">
        <f t="shared" si="191"/>
        <v>9358620</v>
      </c>
      <c r="AX353" s="16">
        <f t="shared" si="191"/>
        <v>-15606771.425269375</v>
      </c>
      <c r="AY353" s="16">
        <f t="shared" si="191"/>
        <v>0</v>
      </c>
      <c r="AZ353" s="16">
        <f t="shared" si="191"/>
        <v>-30541749</v>
      </c>
      <c r="BA353" s="16">
        <f t="shared" si="191"/>
        <v>-2620.4557799834174</v>
      </c>
      <c r="BB353" s="16">
        <f t="shared" si="159"/>
        <v>198364001.11895066</v>
      </c>
      <c r="BC353" s="16">
        <f t="shared" si="160"/>
        <v>167421936.41999993</v>
      </c>
      <c r="BD353" s="16">
        <f t="shared" si="161"/>
        <v>1877557000.0000002</v>
      </c>
      <c r="BE353" s="16">
        <f t="shared" ref="BE353" si="192">BE350</f>
        <v>0</v>
      </c>
      <c r="BF353" s="16">
        <f t="shared" si="166"/>
        <v>1877557000.0000002</v>
      </c>
    </row>
    <row r="354" spans="1:58">
      <c r="A354" s="69">
        <v>353</v>
      </c>
      <c r="B354" s="213" t="s">
        <v>315</v>
      </c>
      <c r="C354" s="214"/>
      <c r="D354" s="215"/>
      <c r="E354" s="71">
        <f>E191/E350</f>
        <v>6.7259476692566669E-2</v>
      </c>
      <c r="F354" s="71">
        <f>($E191+F191)/($E350+F350)-$E354</f>
        <v>-1.7211823293006301E-6</v>
      </c>
      <c r="G354" s="71">
        <f t="shared" ref="G354:BA354" si="193">($E191+G191)/($E350+G350)-$E354</f>
        <v>-2.6424993740212233E-5</v>
      </c>
      <c r="H354" s="71">
        <f t="shared" si="193"/>
        <v>1.3645609467689834E-4</v>
      </c>
      <c r="I354" s="71">
        <f t="shared" si="193"/>
        <v>1.8029872915047152E-3</v>
      </c>
      <c r="J354" s="71">
        <f t="shared" si="193"/>
        <v>-3.6869760373203775E-5</v>
      </c>
      <c r="K354" s="71">
        <f t="shared" si="193"/>
        <v>-4.6238558979351529E-4</v>
      </c>
      <c r="L354" s="71">
        <f t="shared" si="193"/>
        <v>-6.6377671809365879E-4</v>
      </c>
      <c r="M354" s="71">
        <f t="shared" si="193"/>
        <v>1.7175276167083475E-4</v>
      </c>
      <c r="N354" s="71">
        <f t="shared" si="193"/>
        <v>-2.3609433465146545E-5</v>
      </c>
      <c r="O354" s="71">
        <f t="shared" si="193"/>
        <v>1.5378902263329941E-6</v>
      </c>
      <c r="P354" s="71">
        <f t="shared" si="193"/>
        <v>2.3970217834248797E-5</v>
      </c>
      <c r="Q354" s="71">
        <f t="shared" si="193"/>
        <v>-1.5583020644124868E-5</v>
      </c>
      <c r="R354" s="71">
        <f t="shared" si="193"/>
        <v>2.6870351341606868E-5</v>
      </c>
      <c r="S354" s="71">
        <f t="shared" si="193"/>
        <v>-3.6216996244539668E-4</v>
      </c>
      <c r="T354" s="71">
        <f t="shared" si="193"/>
        <v>-6.4550142168504077E-4</v>
      </c>
      <c r="U354" s="71">
        <f t="shared" si="193"/>
        <v>5.6540869817371664E-4</v>
      </c>
      <c r="V354" s="71">
        <f t="shared" si="193"/>
        <v>-3.4781276208373235E-4</v>
      </c>
      <c r="W354" s="71">
        <f t="shared" si="193"/>
        <v>-5.4600003170086897E-4</v>
      </c>
      <c r="X354" s="71">
        <f t="shared" si="193"/>
        <v>6.2728924964038091E-4</v>
      </c>
      <c r="Y354" s="71">
        <f t="shared" si="193"/>
        <v>2.3102210369996268E-6</v>
      </c>
      <c r="Z354" s="71">
        <f t="shared" si="193"/>
        <v>4.2790689202529264E-4</v>
      </c>
      <c r="AA354" s="71">
        <f t="shared" si="193"/>
        <v>-2.7093474069238427E-3</v>
      </c>
      <c r="AB354" s="71">
        <f t="shared" si="193"/>
        <v>-1.6009913470699799E-3</v>
      </c>
      <c r="AC354" s="71">
        <f>SUM(F354:AB354)</f>
        <v>-3.6557039622169968E-3</v>
      </c>
      <c r="AD354" s="71">
        <f t="shared" si="193"/>
        <v>6.7366433478551202E-3</v>
      </c>
      <c r="AE354" s="71">
        <f t="shared" si="193"/>
        <v>5.1045675782622479E-4</v>
      </c>
      <c r="AF354" s="71">
        <f t="shared" si="193"/>
        <v>6.8653304330772158E-3</v>
      </c>
      <c r="AG354" s="71">
        <f t="shared" si="193"/>
        <v>1.1449982931948932E-3</v>
      </c>
      <c r="AH354" s="71">
        <f t="shared" si="193"/>
        <v>2.9237456774512671E-4</v>
      </c>
      <c r="AI354" s="71">
        <f t="shared" si="193"/>
        <v>-1.5093769604062196E-3</v>
      </c>
      <c r="AJ354" s="71">
        <f t="shared" si="193"/>
        <v>1.4668356046385056E-4</v>
      </c>
      <c r="AK354" s="71">
        <f t="shared" si="193"/>
        <v>-5.1735785602095852E-4</v>
      </c>
      <c r="AL354" s="71">
        <f t="shared" si="193"/>
        <v>-1.6348955234840173E-3</v>
      </c>
      <c r="AM354" s="71">
        <f t="shared" si="193"/>
        <v>-9.2979675340457146E-4</v>
      </c>
      <c r="AN354" s="71">
        <f t="shared" si="193"/>
        <v>-7.8906867576596096E-4</v>
      </c>
      <c r="AO354" s="71">
        <f t="shared" si="193"/>
        <v>-6.153710969453996E-4</v>
      </c>
      <c r="AP354" s="71">
        <f t="shared" si="193"/>
        <v>-1.1806625962597489E-3</v>
      </c>
      <c r="AQ354" s="71">
        <f t="shared" si="193"/>
        <v>-1.0417104874624744E-3</v>
      </c>
      <c r="AR354" s="71">
        <f t="shared" si="193"/>
        <v>-2.3929122224386479E-3</v>
      </c>
      <c r="AS354" s="71">
        <f t="shared" si="193"/>
        <v>-1.5861313566399027E-3</v>
      </c>
      <c r="AT354" s="71">
        <f t="shared" si="193"/>
        <v>-1.2944887325440496E-3</v>
      </c>
      <c r="AU354" s="71">
        <f t="shared" si="193"/>
        <v>-7.4085082152356638E-3</v>
      </c>
      <c r="AV354" s="71">
        <f t="shared" si="193"/>
        <v>-2.4614285191104507E-3</v>
      </c>
      <c r="AW354" s="71">
        <f t="shared" si="193"/>
        <v>-1.6220552697801399E-3</v>
      </c>
      <c r="AX354" s="71">
        <f t="shared" si="193"/>
        <v>6.8119546229206129E-4</v>
      </c>
      <c r="AY354" s="71">
        <f t="shared" si="193"/>
        <v>7.5247331477179547E-6</v>
      </c>
      <c r="AZ354" s="71">
        <f t="shared" si="193"/>
        <v>1.1283449450366634E-3</v>
      </c>
      <c r="BA354" s="71">
        <f t="shared" si="193"/>
        <v>5.7514007323344885E-7</v>
      </c>
      <c r="BB354" s="71">
        <f t="shared" ref="BB354" si="194">SUM(AD354:BA354)</f>
        <v>-7.469637024786098E-3</v>
      </c>
      <c r="BC354" s="71">
        <f t="shared" si="160"/>
        <v>-1.1125340987003095E-2</v>
      </c>
      <c r="BD354" s="71">
        <f>BD191/BD353</f>
        <v>5.6526113454877826E-2</v>
      </c>
      <c r="BE354" s="71">
        <f>($BD191+BE191)/($BD350+BE350)-$BD354</f>
        <v>1.7774693391465611E-2</v>
      </c>
      <c r="BF354" s="71">
        <f>BD354+BE354</f>
        <v>7.4300806846343437E-2</v>
      </c>
    </row>
    <row r="355" spans="1:58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</row>
    <row r="356" spans="1:58"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72"/>
      <c r="BE356" s="16"/>
      <c r="BF356" s="16"/>
    </row>
    <row r="357" spans="1:58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</row>
    <row r="358" spans="1:58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</row>
    <row r="359" spans="1:58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</row>
    <row r="360" spans="1:58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</row>
    <row r="361" spans="1:58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</row>
    <row r="362" spans="1:58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</row>
    <row r="363" spans="1:58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</row>
    <row r="364" spans="1:58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</row>
    <row r="365" spans="1:58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</row>
    <row r="366" spans="1:58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</row>
    <row r="367" spans="1:58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</row>
    <row r="368" spans="1:58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</row>
    <row r="369" spans="5:58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</row>
    <row r="370" spans="5:58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</row>
    <row r="371" spans="5:58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</row>
    <row r="372" spans="5:58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</row>
    <row r="373" spans="5:58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</row>
    <row r="374" spans="5:58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</row>
    <row r="375" spans="5:58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</row>
    <row r="376" spans="5:58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</row>
    <row r="377" spans="5:58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</row>
    <row r="378" spans="5:58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</row>
    <row r="379" spans="5:58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</row>
    <row r="380" spans="5:58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</row>
    <row r="381" spans="5:58"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</row>
    <row r="382" spans="5:58"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</row>
    <row r="383" spans="5:58"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</row>
    <row r="384" spans="5:58"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</row>
    <row r="385" spans="5:58"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</row>
    <row r="386" spans="5:58"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</row>
    <row r="387" spans="5:58"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</row>
    <row r="388" spans="5:58"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</row>
    <row r="389" spans="5:58"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</row>
    <row r="390" spans="5:58"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</row>
    <row r="391" spans="5:58"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</row>
    <row r="392" spans="5:58"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</row>
    <row r="393" spans="5:58"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</row>
    <row r="394" spans="5:58"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</row>
    <row r="395" spans="5:58"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</row>
    <row r="396" spans="5:58"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</row>
    <row r="397" spans="5:58"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</row>
    <row r="398" spans="5:58"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</row>
    <row r="399" spans="5:58"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</row>
    <row r="400" spans="5:58"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</row>
    <row r="401" spans="5:58"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</row>
    <row r="402" spans="5:58"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</row>
    <row r="403" spans="5:58"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</row>
    <row r="404" spans="5:58"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</row>
    <row r="405" spans="5:58"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</row>
    <row r="406" spans="5:58"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</row>
    <row r="407" spans="5:58"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</row>
    <row r="408" spans="5:58"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</row>
    <row r="409" spans="5:58"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</row>
    <row r="410" spans="5:58"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</row>
    <row r="411" spans="5:58"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</row>
    <row r="412" spans="5:58"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</row>
    <row r="413" spans="5:58"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</row>
    <row r="414" spans="5:58"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</row>
    <row r="415" spans="5:58"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</row>
    <row r="416" spans="5:58"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</row>
    <row r="417" spans="5:58"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</row>
    <row r="418" spans="5:58"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</row>
    <row r="419" spans="5:58"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</row>
    <row r="420" spans="5:58"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</row>
    <row r="421" spans="5:58"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</row>
    <row r="422" spans="5:58"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</row>
    <row r="423" spans="5:58"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</row>
    <row r="424" spans="5:58"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</row>
    <row r="425" spans="5:58"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</row>
    <row r="426" spans="5:58"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</row>
    <row r="427" spans="5:58"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</row>
    <row r="428" spans="5:58"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</row>
    <row r="429" spans="5:58"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</row>
    <row r="430" spans="5:58"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</row>
    <row r="431" spans="5:58"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</row>
    <row r="432" spans="5:58"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</row>
    <row r="433" spans="5:58"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</row>
    <row r="434" spans="5:58"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</row>
    <row r="435" spans="5:58"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</row>
    <row r="436" spans="5:58"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</row>
    <row r="437" spans="5:58"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</row>
    <row r="438" spans="5:58"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</row>
    <row r="439" spans="5:58"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</row>
    <row r="440" spans="5:58"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</row>
    <row r="441" spans="5:58"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</row>
    <row r="442" spans="5:58"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</row>
    <row r="443" spans="5:58"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</row>
    <row r="444" spans="5:58"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</row>
    <row r="445" spans="5:58"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</row>
    <row r="446" spans="5:58"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</row>
    <row r="447" spans="5:58"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</row>
    <row r="448" spans="5:58"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</row>
    <row r="449" spans="5:58"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</row>
    <row r="450" spans="5:58"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</row>
    <row r="451" spans="5:58"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</row>
    <row r="452" spans="5:58"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</row>
    <row r="453" spans="5:58"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</row>
    <row r="454" spans="5:58"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</row>
    <row r="455" spans="5:58"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</row>
    <row r="456" spans="5:58"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</row>
    <row r="457" spans="5:58"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</row>
    <row r="458" spans="5:58"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</row>
    <row r="459" spans="5:58"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</row>
    <row r="460" spans="5:58"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</row>
    <row r="461" spans="5:58"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</row>
    <row r="462" spans="5:58"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</row>
    <row r="463" spans="5:58"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</row>
    <row r="464" spans="5:58"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</row>
    <row r="465" spans="5:58"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</row>
    <row r="466" spans="5:58"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</row>
    <row r="467" spans="5:58"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</row>
    <row r="468" spans="5:58"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</row>
    <row r="469" spans="5:58"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</row>
    <row r="470" spans="5:58"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</row>
    <row r="471" spans="5:58"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</row>
    <row r="472" spans="5:58"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</row>
    <row r="473" spans="5:58"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</row>
    <row r="474" spans="5:58"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</row>
    <row r="475" spans="5:58"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</row>
    <row r="476" spans="5:58"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</row>
    <row r="477" spans="5:58"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</row>
    <row r="478" spans="5:58"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</row>
    <row r="479" spans="5:58"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</row>
    <row r="480" spans="5:58"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</row>
    <row r="481" spans="5:58"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</row>
    <row r="482" spans="5:58"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</row>
    <row r="483" spans="5:58"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</row>
    <row r="484" spans="5:58"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</row>
    <row r="485" spans="5:58"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</row>
    <row r="486" spans="5:58"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</row>
    <row r="487" spans="5:58"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</row>
    <row r="488" spans="5:58"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</row>
    <row r="489" spans="5:58"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</row>
    <row r="490" spans="5:58"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</row>
    <row r="491" spans="5:58"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</row>
    <row r="492" spans="5:58"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</row>
    <row r="493" spans="5:58"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</row>
    <row r="494" spans="5:58"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</row>
    <row r="495" spans="5:58"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</row>
    <row r="496" spans="5:58"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</row>
    <row r="497" spans="5:58"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</row>
    <row r="498" spans="5:58"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</row>
    <row r="499" spans="5:58"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</row>
    <row r="500" spans="5:58"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</row>
    <row r="501" spans="5:58"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</row>
    <row r="502" spans="5:58"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</row>
    <row r="503" spans="5:58"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</row>
    <row r="504" spans="5:58"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</row>
    <row r="505" spans="5:58"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</row>
    <row r="506" spans="5:58"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</row>
    <row r="507" spans="5:58"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</row>
    <row r="508" spans="5:58"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</row>
    <row r="509" spans="5:58"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</row>
    <row r="510" spans="5:58"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</row>
    <row r="511" spans="5:58"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</row>
    <row r="512" spans="5:58"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</row>
    <row r="513" spans="5:58"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</row>
    <row r="514" spans="5:58"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</row>
    <row r="515" spans="5:58"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</row>
    <row r="516" spans="5:58"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</row>
    <row r="517" spans="5:58"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</row>
    <row r="518" spans="5:58"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</row>
    <row r="519" spans="5:58"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</row>
    <row r="520" spans="5:58"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</row>
    <row r="521" spans="5:58"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</row>
    <row r="522" spans="5:58"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</row>
    <row r="523" spans="5:58"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</row>
    <row r="524" spans="5:58"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</row>
    <row r="525" spans="5:58"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</row>
    <row r="526" spans="5:58"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</row>
    <row r="527" spans="5:58"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</row>
    <row r="528" spans="5:58"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</row>
    <row r="529" spans="5:58"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</row>
    <row r="530" spans="5:58"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</row>
    <row r="531" spans="5:58"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</row>
    <row r="532" spans="5:58"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</row>
    <row r="533" spans="5:58"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</row>
    <row r="534" spans="5:58"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</row>
    <row r="535" spans="5:58"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</row>
    <row r="536" spans="5:58"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</row>
    <row r="537" spans="5:58"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</row>
    <row r="538" spans="5:58"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</row>
    <row r="539" spans="5:58"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</row>
    <row r="540" spans="5:58"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</row>
    <row r="541" spans="5:58"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</row>
    <row r="542" spans="5:58"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</row>
    <row r="543" spans="5:58"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</row>
    <row r="544" spans="5:58"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</row>
    <row r="545" spans="5:58"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</row>
    <row r="546" spans="5:58"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</row>
    <row r="547" spans="5:58"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</row>
    <row r="548" spans="5:58"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</row>
    <row r="549" spans="5:58"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</row>
    <row r="550" spans="5:58"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</row>
    <row r="551" spans="5:58"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</row>
    <row r="552" spans="5:58"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</row>
    <row r="553" spans="5:58"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</row>
    <row r="554" spans="5:58"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</row>
    <row r="555" spans="5:58"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</row>
    <row r="556" spans="5:58"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</row>
    <row r="557" spans="5:58"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</row>
    <row r="558" spans="5:58"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</row>
    <row r="559" spans="5:58"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</row>
    <row r="560" spans="5:58"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</row>
    <row r="561" spans="5:58"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</row>
    <row r="562" spans="5:58"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</row>
    <row r="563" spans="5:58"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</row>
    <row r="564" spans="5:58"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</row>
    <row r="565" spans="5:58"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</row>
    <row r="566" spans="5:58"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</row>
    <row r="567" spans="5:58"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</row>
    <row r="568" spans="5:58"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</row>
    <row r="569" spans="5:58"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</row>
    <row r="570" spans="5:58"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</row>
    <row r="571" spans="5:58"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</row>
    <row r="572" spans="5:58"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</row>
    <row r="573" spans="5:58"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</row>
    <row r="574" spans="5:58"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</row>
    <row r="575" spans="5:58"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</row>
    <row r="576" spans="5:58"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</row>
    <row r="577" spans="5:58"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</row>
    <row r="578" spans="5:58"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</row>
    <row r="579" spans="5:58"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</row>
    <row r="580" spans="5:58"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</row>
    <row r="581" spans="5:58"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</row>
    <row r="582" spans="5:58"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</row>
    <row r="583" spans="5:58"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</row>
    <row r="584" spans="5:58"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</row>
    <row r="585" spans="5:58"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</row>
    <row r="586" spans="5:58"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</row>
    <row r="587" spans="5:58"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</row>
    <row r="588" spans="5:58"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</row>
    <row r="589" spans="5:58"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</row>
    <row r="590" spans="5:58"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</row>
    <row r="591" spans="5:58"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</row>
    <row r="592" spans="5:58"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</row>
    <row r="593" spans="5:58"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</row>
    <row r="594" spans="5:58"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</row>
    <row r="595" spans="5:58"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</row>
    <row r="596" spans="5:58"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</row>
    <row r="597" spans="5:58"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</row>
    <row r="598" spans="5:58"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</row>
    <row r="599" spans="5:58"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</row>
    <row r="600" spans="5:58"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</row>
    <row r="601" spans="5:58"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</row>
    <row r="602" spans="5:58"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</row>
    <row r="603" spans="5:58"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</row>
    <row r="604" spans="5:58"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</row>
    <row r="605" spans="5:58"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</row>
    <row r="606" spans="5:58"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</row>
    <row r="607" spans="5:58"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</row>
    <row r="608" spans="5:58"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</row>
    <row r="609" spans="5:58"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</row>
    <row r="610" spans="5:58"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</row>
    <row r="611" spans="5:58"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</row>
    <row r="612" spans="5:58"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</row>
    <row r="613" spans="5:58"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</row>
    <row r="614" spans="5:58"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</row>
    <row r="615" spans="5:58"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</row>
    <row r="616" spans="5:58"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</row>
    <row r="617" spans="5:58"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</row>
    <row r="618" spans="5:58"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</row>
    <row r="619" spans="5:58"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</row>
    <row r="620" spans="5:58"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</row>
    <row r="621" spans="5:58"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</row>
    <row r="622" spans="5:58"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</row>
    <row r="623" spans="5:58"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</row>
    <row r="624" spans="5:58"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</row>
    <row r="625" spans="5:58"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</row>
    <row r="626" spans="5:58"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</row>
    <row r="627" spans="5:58"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</row>
    <row r="628" spans="5:58"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</row>
    <row r="629" spans="5:58"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</row>
    <row r="630" spans="5:58"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</row>
    <row r="631" spans="5:58"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</row>
    <row r="632" spans="5:58"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</row>
    <row r="633" spans="5:58"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</row>
    <row r="634" spans="5:58"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</row>
    <row r="635" spans="5:58"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</row>
    <row r="636" spans="5:58"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</row>
    <row r="637" spans="5:58"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</row>
    <row r="638" spans="5:58"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</row>
    <row r="639" spans="5:58"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</row>
    <row r="640" spans="5:58"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</row>
    <row r="641" spans="5:58"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</row>
    <row r="642" spans="5:58"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</row>
    <row r="643" spans="5:58"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</row>
    <row r="644" spans="5:58"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</row>
    <row r="645" spans="5:58"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</row>
    <row r="646" spans="5:58"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</row>
    <row r="647" spans="5:58"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</row>
    <row r="648" spans="5:58"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</row>
    <row r="649" spans="5:58"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</row>
    <row r="650" spans="5:58"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</row>
    <row r="651" spans="5:58"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</row>
    <row r="652" spans="5:58"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</row>
    <row r="653" spans="5:58"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</row>
    <row r="654" spans="5:58"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</row>
    <row r="655" spans="5:58"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</row>
    <row r="656" spans="5:58"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</row>
    <row r="657" spans="5:58"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</row>
    <row r="658" spans="5:58"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</row>
    <row r="659" spans="5:58"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</row>
    <row r="660" spans="5:58"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</row>
    <row r="661" spans="5:58"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</row>
    <row r="662" spans="5:58"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</row>
    <row r="663" spans="5:58"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</row>
    <row r="664" spans="5:58"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</row>
    <row r="665" spans="5:58"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</row>
    <row r="666" spans="5:58"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</row>
    <row r="667" spans="5:58"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</row>
    <row r="668" spans="5:58"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</row>
    <row r="669" spans="5:58"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</row>
    <row r="670" spans="5:58"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</row>
    <row r="671" spans="5:58"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</row>
    <row r="672" spans="5:58"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</row>
    <row r="673" spans="5:58"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6"/>
      <c r="BF673" s="16"/>
    </row>
    <row r="674" spans="5:58"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6"/>
      <c r="BF674" s="16"/>
    </row>
    <row r="675" spans="5:58"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6"/>
      <c r="BF675" s="16"/>
    </row>
    <row r="676" spans="5:58"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</row>
    <row r="677" spans="5:58"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</row>
    <row r="678" spans="5:58"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</row>
    <row r="679" spans="5:58"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</row>
    <row r="680" spans="5:58"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</row>
    <row r="681" spans="5:58"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</row>
    <row r="682" spans="5:58"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</row>
    <row r="683" spans="5:58"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</row>
    <row r="684" spans="5:58"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</row>
    <row r="685" spans="5:58"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</row>
    <row r="686" spans="5:58"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</row>
    <row r="687" spans="5:58"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</row>
    <row r="688" spans="5:58"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</row>
    <row r="689" spans="5:58"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</row>
    <row r="690" spans="5:58"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</row>
    <row r="691" spans="5:58"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6"/>
      <c r="BF691" s="16"/>
    </row>
    <row r="692" spans="5:58"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6"/>
      <c r="BF692" s="16"/>
    </row>
    <row r="693" spans="5:58"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6"/>
      <c r="BF693" s="16"/>
    </row>
    <row r="694" spans="5:58"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6"/>
      <c r="BF694" s="16"/>
    </row>
    <row r="695" spans="5:58"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6"/>
      <c r="BF695" s="16"/>
    </row>
    <row r="696" spans="5:58"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6"/>
      <c r="BF696" s="16"/>
    </row>
    <row r="697" spans="5:58"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6"/>
      <c r="BF697" s="16"/>
    </row>
    <row r="698" spans="5:58"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6"/>
      <c r="BF698" s="16"/>
    </row>
    <row r="699" spans="5:58"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6"/>
      <c r="BF699" s="16"/>
    </row>
    <row r="700" spans="5:58"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6"/>
      <c r="BF700" s="16"/>
    </row>
    <row r="701" spans="5:58"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6"/>
      <c r="BF701" s="16"/>
    </row>
    <row r="702" spans="5:58"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6"/>
      <c r="BF702" s="16"/>
    </row>
    <row r="703" spans="5:58"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</row>
    <row r="704" spans="5:58"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6"/>
      <c r="BF704" s="16"/>
    </row>
    <row r="705" spans="5:58"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6"/>
      <c r="BF705" s="16"/>
    </row>
    <row r="706" spans="5:58"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6"/>
      <c r="BF706" s="16"/>
    </row>
    <row r="707" spans="5:58"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6"/>
      <c r="BF707" s="16"/>
    </row>
    <row r="708" spans="5:58"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6"/>
      <c r="BF708" s="16"/>
    </row>
    <row r="709" spans="5:58"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6"/>
      <c r="BF709" s="16"/>
    </row>
    <row r="710" spans="5:58"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6"/>
      <c r="BF710" s="16"/>
    </row>
    <row r="711" spans="5:58"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6"/>
      <c r="BF711" s="16"/>
    </row>
    <row r="712" spans="5:58"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6"/>
      <c r="BF712" s="16"/>
    </row>
    <row r="713" spans="5:58"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6"/>
      <c r="BF713" s="16"/>
    </row>
    <row r="714" spans="5:58"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6"/>
      <c r="BF714" s="16"/>
    </row>
    <row r="715" spans="5:58"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6"/>
      <c r="BF715" s="16"/>
    </row>
    <row r="716" spans="5:58"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6"/>
      <c r="BF716" s="16"/>
    </row>
    <row r="717" spans="5:58"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6"/>
      <c r="BF717" s="16"/>
    </row>
    <row r="718" spans="5:58"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6"/>
      <c r="BF718" s="16"/>
    </row>
    <row r="719" spans="5:58"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6"/>
      <c r="BF719" s="16"/>
    </row>
    <row r="720" spans="5:58"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6"/>
      <c r="BF720" s="16"/>
    </row>
    <row r="721" spans="5:58"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6"/>
      <c r="BF721" s="16"/>
    </row>
    <row r="722" spans="5:58"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6"/>
      <c r="BF722" s="16"/>
    </row>
    <row r="723" spans="5:58"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6"/>
      <c r="BF723" s="16"/>
    </row>
    <row r="724" spans="5:58"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6"/>
      <c r="BF724" s="16"/>
    </row>
    <row r="725" spans="5:58"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6"/>
      <c r="BF725" s="16"/>
    </row>
    <row r="726" spans="5:58"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6"/>
      <c r="BF726" s="16"/>
    </row>
    <row r="727" spans="5:58"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6"/>
      <c r="BF727" s="16"/>
    </row>
    <row r="728" spans="5:58"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6"/>
      <c r="BF728" s="16"/>
    </row>
    <row r="729" spans="5:58"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6"/>
      <c r="BF729" s="16"/>
    </row>
    <row r="730" spans="5:58"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6"/>
      <c r="BF730" s="16"/>
    </row>
    <row r="731" spans="5:58"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6"/>
      <c r="BF731" s="16"/>
    </row>
    <row r="732" spans="5:58"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6"/>
      <c r="BF732" s="16"/>
    </row>
    <row r="733" spans="5:58"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6"/>
      <c r="BF733" s="16"/>
    </row>
    <row r="734" spans="5:58"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6"/>
      <c r="BF734" s="16"/>
    </row>
    <row r="735" spans="5:58"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6"/>
      <c r="BF735" s="16"/>
    </row>
    <row r="736" spans="5:58"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6"/>
      <c r="BF736" s="16"/>
    </row>
    <row r="737" spans="5:58"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6"/>
      <c r="BF737" s="16"/>
    </row>
    <row r="738" spans="5:58"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6"/>
      <c r="BF738" s="16"/>
    </row>
    <row r="739" spans="5:58"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6"/>
      <c r="BF739" s="16"/>
    </row>
    <row r="740" spans="5:58"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6"/>
      <c r="BF740" s="16"/>
    </row>
    <row r="741" spans="5:58"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6"/>
      <c r="BF741" s="16"/>
    </row>
    <row r="742" spans="5:58"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6"/>
      <c r="BF742" s="16"/>
    </row>
    <row r="743" spans="5:58"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6"/>
      <c r="BF743" s="16"/>
    </row>
    <row r="744" spans="5:58"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6"/>
      <c r="BF744" s="16"/>
    </row>
    <row r="745" spans="5:58"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6"/>
      <c r="BF745" s="16"/>
    </row>
    <row r="746" spans="5:58"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6"/>
      <c r="BF746" s="16"/>
    </row>
    <row r="747" spans="5:58"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6"/>
      <c r="BF747" s="16"/>
    </row>
    <row r="748" spans="5:58"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6"/>
      <c r="BF748" s="16"/>
    </row>
    <row r="749" spans="5:58"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6"/>
      <c r="BF749" s="16"/>
    </row>
    <row r="750" spans="5:58"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6"/>
      <c r="BF750" s="16"/>
    </row>
    <row r="751" spans="5:58"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6"/>
      <c r="BF751" s="16"/>
    </row>
    <row r="752" spans="5:58"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6"/>
      <c r="BF752" s="16"/>
    </row>
    <row r="753" spans="5:58"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6"/>
      <c r="BF753" s="16"/>
    </row>
    <row r="754" spans="5:58"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6"/>
      <c r="BF754" s="16"/>
    </row>
    <row r="755" spans="5:58"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6"/>
      <c r="BF755" s="16"/>
    </row>
    <row r="756" spans="5:58"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6"/>
      <c r="BF756" s="16"/>
    </row>
    <row r="757" spans="5:58"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6"/>
      <c r="BF757" s="16"/>
    </row>
    <row r="758" spans="5:58"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6"/>
      <c r="BF758" s="16"/>
    </row>
    <row r="759" spans="5:58"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6"/>
      <c r="BF759" s="16"/>
    </row>
    <row r="760" spans="5:58"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6"/>
      <c r="BF760" s="16"/>
    </row>
    <row r="761" spans="5:58"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6"/>
      <c r="BF761" s="16"/>
    </row>
    <row r="762" spans="5:58"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6"/>
      <c r="BF762" s="16"/>
    </row>
    <row r="763" spans="5:58"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6"/>
      <c r="BF763" s="16"/>
    </row>
    <row r="764" spans="5:58"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6"/>
      <c r="BF764" s="16"/>
    </row>
    <row r="765" spans="5:58"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6"/>
      <c r="BF765" s="16"/>
    </row>
    <row r="766" spans="5:58"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6"/>
      <c r="BF766" s="16"/>
    </row>
    <row r="767" spans="5:58"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6"/>
      <c r="BF767" s="16"/>
    </row>
    <row r="768" spans="5:58"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6"/>
      <c r="BF768" s="16"/>
    </row>
    <row r="769" spans="5:58"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6"/>
      <c r="BF769" s="16"/>
    </row>
    <row r="770" spans="5:58"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6"/>
      <c r="BF770" s="16"/>
    </row>
    <row r="771" spans="5:58"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6"/>
      <c r="BF771" s="16"/>
    </row>
    <row r="772" spans="5:58"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6"/>
      <c r="BF772" s="16"/>
    </row>
    <row r="773" spans="5:58"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6"/>
      <c r="BF773" s="16"/>
    </row>
    <row r="774" spans="5:58"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6"/>
      <c r="BF774" s="16"/>
    </row>
    <row r="775" spans="5:58"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6"/>
      <c r="BF775" s="16"/>
    </row>
    <row r="776" spans="5:58"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6"/>
      <c r="BF776" s="16"/>
    </row>
    <row r="777" spans="5:58"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6"/>
      <c r="BF777" s="16"/>
    </row>
    <row r="778" spans="5:58"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6"/>
      <c r="BF778" s="16"/>
    </row>
    <row r="779" spans="5:58"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6"/>
      <c r="BF779" s="16"/>
    </row>
    <row r="780" spans="5:58"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6"/>
      <c r="BF780" s="16"/>
    </row>
    <row r="781" spans="5:58"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6"/>
      <c r="BF781" s="16"/>
    </row>
    <row r="782" spans="5:58"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6"/>
      <c r="BF782" s="16"/>
    </row>
    <row r="783" spans="5:58"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6"/>
      <c r="BF783" s="16"/>
    </row>
    <row r="784" spans="5:58"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6"/>
      <c r="BF784" s="16"/>
    </row>
    <row r="785" spans="5:58"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6"/>
      <c r="BF785" s="16"/>
    </row>
    <row r="786" spans="5:58"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6"/>
      <c r="BF786" s="16"/>
    </row>
    <row r="787" spans="5:58"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6"/>
      <c r="BF787" s="16"/>
    </row>
    <row r="788" spans="5:58"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6"/>
      <c r="BF788" s="16"/>
    </row>
    <row r="789" spans="5:58"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</row>
    <row r="790" spans="5:58"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</row>
    <row r="791" spans="5:58"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6"/>
      <c r="BF791" s="16"/>
    </row>
    <row r="792" spans="5:58"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6"/>
      <c r="BF792" s="16"/>
    </row>
    <row r="793" spans="5:58"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6"/>
      <c r="BF793" s="16"/>
    </row>
    <row r="794" spans="5:58"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</row>
    <row r="795" spans="5:58"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6"/>
      <c r="BF795" s="16"/>
    </row>
    <row r="796" spans="5:58"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6"/>
      <c r="BF796" s="16"/>
    </row>
    <row r="797" spans="5:58"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6"/>
      <c r="BF797" s="16"/>
    </row>
    <row r="798" spans="5:58"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6"/>
      <c r="BF798" s="16"/>
    </row>
    <row r="799" spans="5:58"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6"/>
      <c r="BF799" s="16"/>
    </row>
    <row r="800" spans="5:58"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6"/>
      <c r="BF800" s="16"/>
    </row>
    <row r="801" spans="5:58"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6"/>
      <c r="BF801" s="16"/>
    </row>
    <row r="802" spans="5:58"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6"/>
      <c r="BF802" s="16"/>
    </row>
    <row r="803" spans="5:58"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6"/>
      <c r="BF803" s="16"/>
    </row>
    <row r="804" spans="5:58"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6"/>
      <c r="BF804" s="16"/>
    </row>
    <row r="805" spans="5:58"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6"/>
      <c r="BF805" s="16"/>
    </row>
    <row r="806" spans="5:58"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6"/>
      <c r="BF806" s="16"/>
    </row>
    <row r="807" spans="5:58"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6"/>
      <c r="BF807" s="16"/>
    </row>
    <row r="808" spans="5:58"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6"/>
      <c r="BF808" s="16"/>
    </row>
    <row r="809" spans="5:58"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6"/>
      <c r="BF809" s="16"/>
    </row>
    <row r="810" spans="5:58"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6"/>
      <c r="BF810" s="16"/>
    </row>
    <row r="811" spans="5:58"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6"/>
      <c r="BF811" s="16"/>
    </row>
    <row r="812" spans="5:58"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6"/>
      <c r="BF812" s="16"/>
    </row>
    <row r="813" spans="5:58"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6"/>
      <c r="BF813" s="16"/>
    </row>
    <row r="814" spans="5:58"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6"/>
      <c r="BF814" s="16"/>
    </row>
    <row r="815" spans="5:58"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6"/>
      <c r="BF815" s="16"/>
    </row>
    <row r="816" spans="5:58"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</row>
    <row r="817" spans="5:58"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</row>
    <row r="818" spans="5:58"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</row>
    <row r="819" spans="5:58"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6"/>
      <c r="BF819" s="16"/>
    </row>
    <row r="820" spans="5:58"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6"/>
      <c r="BF820" s="16"/>
    </row>
    <row r="821" spans="5:58"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6"/>
      <c r="BF821" s="16"/>
    </row>
    <row r="822" spans="5:58"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6"/>
      <c r="BF822" s="16"/>
    </row>
    <row r="823" spans="5:58"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6"/>
      <c r="BF823" s="16"/>
    </row>
    <row r="824" spans="5:58"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6"/>
      <c r="BF824" s="16"/>
    </row>
    <row r="825" spans="5:58"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6"/>
      <c r="BF825" s="16"/>
    </row>
    <row r="826" spans="5:58"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6"/>
      <c r="BF826" s="16"/>
    </row>
    <row r="827" spans="5:58"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6"/>
      <c r="BF827" s="16"/>
    </row>
    <row r="828" spans="5:58"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6"/>
      <c r="BF828" s="16"/>
    </row>
    <row r="829" spans="5:58"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6"/>
      <c r="BF829" s="16"/>
    </row>
    <row r="830" spans="5:58"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6"/>
      <c r="BF830" s="16"/>
    </row>
    <row r="831" spans="5:58"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6"/>
      <c r="BF831" s="16"/>
    </row>
    <row r="832" spans="5:58"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6"/>
      <c r="BF832" s="16"/>
    </row>
    <row r="833" spans="5:58"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6"/>
      <c r="BF833" s="16"/>
    </row>
    <row r="834" spans="5:58"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6"/>
      <c r="BF834" s="16"/>
    </row>
    <row r="835" spans="5:58"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6"/>
      <c r="BF835" s="16"/>
    </row>
    <row r="836" spans="5:58"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6"/>
      <c r="BF836" s="16"/>
    </row>
    <row r="837" spans="5:58"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6"/>
      <c r="BF837" s="16"/>
    </row>
    <row r="838" spans="5:58"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6"/>
      <c r="BF838" s="16"/>
    </row>
    <row r="839" spans="5:58"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6"/>
      <c r="BF839" s="16"/>
    </row>
    <row r="840" spans="5:58"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6"/>
      <c r="BF840" s="16"/>
    </row>
    <row r="841" spans="5:58"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6"/>
      <c r="BF841" s="16"/>
    </row>
    <row r="842" spans="5:58"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6"/>
      <c r="BF842" s="16"/>
    </row>
    <row r="843" spans="5:58"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6"/>
      <c r="BF843" s="16"/>
    </row>
    <row r="844" spans="5:58"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6"/>
      <c r="BF844" s="16"/>
    </row>
    <row r="845" spans="5:58"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6"/>
      <c r="BF845" s="16"/>
    </row>
    <row r="846" spans="5:58"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6"/>
      <c r="BF846" s="16"/>
    </row>
    <row r="847" spans="5:58"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6"/>
      <c r="BF847" s="16"/>
    </row>
    <row r="848" spans="5:58"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6"/>
      <c r="BF848" s="16"/>
    </row>
    <row r="849" spans="5:58"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6"/>
      <c r="BF849" s="16"/>
    </row>
    <row r="850" spans="5:58"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6"/>
      <c r="BF850" s="16"/>
    </row>
    <row r="851" spans="5:58"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</row>
    <row r="852" spans="5:58"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</row>
    <row r="853" spans="5:58"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</row>
    <row r="854" spans="5:58"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6"/>
      <c r="BF854" s="16"/>
    </row>
    <row r="855" spans="5:58"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6"/>
      <c r="BF855" s="16"/>
    </row>
    <row r="856" spans="5:58"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6"/>
      <c r="BF856" s="16"/>
    </row>
    <row r="857" spans="5:58"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6"/>
      <c r="BF857" s="16"/>
    </row>
    <row r="858" spans="5:58"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6"/>
      <c r="BF858" s="16"/>
    </row>
    <row r="859" spans="5:58"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6"/>
      <c r="BF859" s="16"/>
    </row>
    <row r="860" spans="5:58"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6"/>
      <c r="BF860" s="16"/>
    </row>
    <row r="861" spans="5:58"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</row>
    <row r="862" spans="5:58"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</row>
    <row r="863" spans="5:58"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</row>
    <row r="864" spans="5:58"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</row>
    <row r="865" spans="5:58"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</row>
    <row r="866" spans="5:58"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</row>
    <row r="867" spans="5:58"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</row>
    <row r="868" spans="5:58"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</row>
    <row r="869" spans="5:58"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</row>
    <row r="870" spans="5:58"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</row>
  </sheetData>
  <mergeCells count="86">
    <mergeCell ref="B354:D354"/>
    <mergeCell ref="B328:B330"/>
    <mergeCell ref="B331:D331"/>
    <mergeCell ref="B332:B336"/>
    <mergeCell ref="B337:D337"/>
    <mergeCell ref="B339:D339"/>
    <mergeCell ref="B340:B346"/>
    <mergeCell ref="B347:D347"/>
    <mergeCell ref="B349:D349"/>
    <mergeCell ref="B350:D350"/>
    <mergeCell ref="B352:D352"/>
    <mergeCell ref="B353:D353"/>
    <mergeCell ref="B327:D327"/>
    <mergeCell ref="B300:D300"/>
    <mergeCell ref="B301:B306"/>
    <mergeCell ref="B307:D307"/>
    <mergeCell ref="B308:B314"/>
    <mergeCell ref="B315:D315"/>
    <mergeCell ref="B317:D317"/>
    <mergeCell ref="B319:D319"/>
    <mergeCell ref="B320:D320"/>
    <mergeCell ref="B322:D322"/>
    <mergeCell ref="B324:D324"/>
    <mergeCell ref="B326:D326"/>
    <mergeCell ref="B294:B299"/>
    <mergeCell ref="C252:D252"/>
    <mergeCell ref="C265:D265"/>
    <mergeCell ref="B266:D266"/>
    <mergeCell ref="B267:B273"/>
    <mergeCell ref="B274:D274"/>
    <mergeCell ref="B276:D276"/>
    <mergeCell ref="B277:B283"/>
    <mergeCell ref="B284:D284"/>
    <mergeCell ref="B285:B290"/>
    <mergeCell ref="B291:D291"/>
    <mergeCell ref="B293:D293"/>
    <mergeCell ref="B182:B188"/>
    <mergeCell ref="B189:D189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B181:D181"/>
    <mergeCell ref="B133:D133"/>
    <mergeCell ref="B134:B137"/>
    <mergeCell ref="B138:D138"/>
    <mergeCell ref="B139:B152"/>
    <mergeCell ref="B153:D153"/>
    <mergeCell ref="B154:B160"/>
    <mergeCell ref="B161:D161"/>
    <mergeCell ref="B162:B171"/>
    <mergeCell ref="B172:D172"/>
    <mergeCell ref="B174:D174"/>
    <mergeCell ref="B175:B180"/>
    <mergeCell ref="B128:B132"/>
    <mergeCell ref="C70:D70"/>
    <mergeCell ref="C75:D75"/>
    <mergeCell ref="B76:D76"/>
    <mergeCell ref="B77:B103"/>
    <mergeCell ref="C92:D92"/>
    <mergeCell ref="C103:D103"/>
    <mergeCell ref="B104:D104"/>
    <mergeCell ref="B105:B126"/>
    <mergeCell ref="C115:D115"/>
    <mergeCell ref="C126:D126"/>
    <mergeCell ref="B127:D127"/>
    <mergeCell ref="B25:D25"/>
    <mergeCell ref="B26:B75"/>
    <mergeCell ref="C35:D35"/>
    <mergeCell ref="C41:D41"/>
    <mergeCell ref="C42:D42"/>
    <mergeCell ref="C49:D49"/>
    <mergeCell ref="C55:D55"/>
    <mergeCell ref="C56:D56"/>
    <mergeCell ref="C63:D63"/>
    <mergeCell ref="C69:D69"/>
    <mergeCell ref="B3:D3"/>
    <mergeCell ref="B4:B24"/>
    <mergeCell ref="C10:D10"/>
    <mergeCell ref="C12:D12"/>
    <mergeCell ref="C14:D14"/>
    <mergeCell ref="C24:D24"/>
  </mergeCells>
  <printOptions horizontalCentered="1"/>
  <pageMargins left="0.5" right="0.5" top="0.5" bottom="0.5" header="0.3" footer="0.3"/>
  <pageSetup scale="50" orientation="landscape" horizontalDpi="1200" verticalDpi="1200" r:id="rId1"/>
  <headerFooter scaleWithDoc="0">
    <oddHeader>&amp;RExh. TLK-2</oddHeader>
    <oddFooter>&amp;LSection &amp;A&amp;RPage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B1F3-FDD3-44EB-9172-92F418DB7130}">
  <dimension ref="A1:L354"/>
  <sheetViews>
    <sheetView tabSelected="1" workbookViewId="0">
      <selection activeCell="BM25" sqref="BM25"/>
    </sheetView>
  </sheetViews>
  <sheetFormatPr defaultColWidth="8.7109375" defaultRowHeight="15.75" outlineLevelRow="2"/>
  <cols>
    <col min="1" max="1" width="5.140625" style="137" customWidth="1"/>
    <col min="2" max="2" width="27.85546875" style="87" customWidth="1"/>
    <col min="3" max="3" width="46.42578125" style="87" customWidth="1"/>
    <col min="4" max="4" width="11.5703125" style="87" customWidth="1"/>
    <col min="5" max="5" width="15.85546875" style="87" customWidth="1"/>
    <col min="6" max="6" width="13.140625" style="87" customWidth="1"/>
    <col min="7" max="7" width="14.140625" style="87" customWidth="1"/>
    <col min="8" max="8" width="14.5703125" style="87" customWidth="1"/>
    <col min="9" max="9" width="13.85546875" style="87" customWidth="1"/>
    <col min="10" max="10" width="13.140625" style="87" customWidth="1"/>
    <col min="11" max="11" width="16.42578125" style="141" customWidth="1"/>
    <col min="12" max="16384" width="8.7109375" style="87"/>
  </cols>
  <sheetData>
    <row r="1" spans="1:12" s="73" customFormat="1" ht="16.5" thickBot="1">
      <c r="A1" s="73" t="s">
        <v>0</v>
      </c>
      <c r="B1" s="73" t="s">
        <v>1</v>
      </c>
    </row>
    <row r="2" spans="1:12" s="79" customFormat="1" ht="50.25" customHeight="1" thickBot="1">
      <c r="A2" s="74" t="s">
        <v>9</v>
      </c>
      <c r="B2" s="75"/>
      <c r="C2" s="76"/>
      <c r="D2" s="77" t="s">
        <v>10</v>
      </c>
      <c r="E2" s="78" t="s">
        <v>365</v>
      </c>
      <c r="F2" s="78" t="s">
        <v>366</v>
      </c>
      <c r="G2" s="78" t="s">
        <v>367</v>
      </c>
      <c r="H2" s="78" t="s">
        <v>368</v>
      </c>
      <c r="I2" s="78" t="s">
        <v>369</v>
      </c>
      <c r="J2" s="78" t="s">
        <v>370</v>
      </c>
      <c r="K2" s="78" t="s">
        <v>316</v>
      </c>
    </row>
    <row r="3" spans="1:12" s="79" customFormat="1" ht="15.6" customHeight="1">
      <c r="A3" s="80">
        <v>1</v>
      </c>
      <c r="B3" s="231"/>
      <c r="C3" s="231"/>
      <c r="D3" s="231"/>
      <c r="E3" s="231"/>
      <c r="F3" s="231"/>
      <c r="G3" s="231"/>
      <c r="H3" s="81"/>
      <c r="I3" s="81"/>
      <c r="J3" s="82"/>
      <c r="K3" s="82"/>
      <c r="L3" s="83"/>
    </row>
    <row r="4" spans="1:12" outlineLevel="1">
      <c r="A4" s="80">
        <v>2</v>
      </c>
      <c r="B4" s="232" t="s">
        <v>26</v>
      </c>
      <c r="C4" s="84" t="s">
        <v>27</v>
      </c>
      <c r="D4" s="85">
        <v>440</v>
      </c>
      <c r="E4" s="86">
        <v>232554000</v>
      </c>
      <c r="K4" s="88">
        <f>SUM(E4:J4)</f>
        <v>232554000</v>
      </c>
    </row>
    <row r="5" spans="1:12" outlineLevel="1">
      <c r="A5" s="80">
        <v>3</v>
      </c>
      <c r="B5" s="233"/>
      <c r="C5" s="89" t="s">
        <v>28</v>
      </c>
      <c r="D5" s="90">
        <v>442</v>
      </c>
      <c r="E5" s="86"/>
      <c r="F5" s="86">
        <v>77796000</v>
      </c>
      <c r="G5" s="86">
        <v>133266000</v>
      </c>
      <c r="H5" s="86">
        <v>69248000</v>
      </c>
      <c r="I5" s="86">
        <v>12229000</v>
      </c>
      <c r="K5" s="88">
        <f t="shared" ref="K5:K68" si="0">SUM(E5:J5)</f>
        <v>292539000</v>
      </c>
    </row>
    <row r="6" spans="1:12" outlineLevel="1">
      <c r="A6" s="80">
        <v>4</v>
      </c>
      <c r="B6" s="233"/>
      <c r="C6" s="89" t="s">
        <v>29</v>
      </c>
      <c r="D6" s="90">
        <v>444</v>
      </c>
      <c r="E6" s="86"/>
      <c r="J6" s="86">
        <v>6629000</v>
      </c>
      <c r="K6" s="88">
        <f t="shared" si="0"/>
        <v>6629000</v>
      </c>
    </row>
    <row r="7" spans="1:12" outlineLevel="1">
      <c r="A7" s="80">
        <v>5</v>
      </c>
      <c r="B7" s="233"/>
      <c r="C7" s="89" t="s">
        <v>30</v>
      </c>
      <c r="D7" s="91">
        <v>445</v>
      </c>
      <c r="E7" s="86"/>
      <c r="K7" s="88">
        <f t="shared" si="0"/>
        <v>0</v>
      </c>
    </row>
    <row r="8" spans="1:12" outlineLevel="1">
      <c r="A8" s="80">
        <v>6</v>
      </c>
      <c r="B8" s="233"/>
      <c r="C8" s="89" t="s">
        <v>31</v>
      </c>
      <c r="D8" s="91">
        <v>446</v>
      </c>
      <c r="E8" s="86"/>
      <c r="K8" s="88">
        <f t="shared" si="0"/>
        <v>0</v>
      </c>
    </row>
    <row r="9" spans="1:12" outlineLevel="1">
      <c r="A9" s="80">
        <v>7</v>
      </c>
      <c r="B9" s="233"/>
      <c r="C9" s="89" t="s">
        <v>32</v>
      </c>
      <c r="D9" s="91">
        <v>448</v>
      </c>
      <c r="E9" s="86"/>
      <c r="K9" s="88">
        <f t="shared" si="0"/>
        <v>0</v>
      </c>
    </row>
    <row r="10" spans="1:12">
      <c r="A10" s="80">
        <v>8</v>
      </c>
      <c r="B10" s="233"/>
      <c r="C10" s="235" t="s">
        <v>33</v>
      </c>
      <c r="D10" s="236"/>
      <c r="E10" s="92">
        <f>SUM(E4:E9)</f>
        <v>232554000</v>
      </c>
      <c r="F10" s="93">
        <f t="shared" ref="F10:J10" si="1">SUM(F4:F9)</f>
        <v>77796000</v>
      </c>
      <c r="G10" s="93">
        <f t="shared" si="1"/>
        <v>133266000</v>
      </c>
      <c r="H10" s="93">
        <f t="shared" si="1"/>
        <v>69248000</v>
      </c>
      <c r="I10" s="93">
        <f t="shared" si="1"/>
        <v>12229000</v>
      </c>
      <c r="J10" s="93">
        <f t="shared" si="1"/>
        <v>6629000</v>
      </c>
      <c r="K10" s="93">
        <f>SUM(E10:J10)</f>
        <v>531722000</v>
      </c>
    </row>
    <row r="11" spans="1:12" outlineLevel="1">
      <c r="A11" s="80">
        <v>9</v>
      </c>
      <c r="B11" s="233"/>
      <c r="C11" s="94" t="s">
        <v>34</v>
      </c>
      <c r="D11" s="91">
        <v>447</v>
      </c>
      <c r="E11" s="16">
        <v>22825056.964526333</v>
      </c>
      <c r="F11" s="16">
        <v>5925671.7033110736</v>
      </c>
      <c r="G11" s="16">
        <v>13037453.312117899</v>
      </c>
      <c r="H11" s="16">
        <v>10179291.068935867</v>
      </c>
      <c r="I11" s="16">
        <v>1330379.2091526331</v>
      </c>
      <c r="J11" s="16">
        <v>171147.74195619178</v>
      </c>
      <c r="K11" s="95">
        <f t="shared" si="0"/>
        <v>53468999.999999993</v>
      </c>
    </row>
    <row r="12" spans="1:12">
      <c r="A12" s="80">
        <v>10</v>
      </c>
      <c r="B12" s="233"/>
      <c r="C12" s="237" t="s">
        <v>35</v>
      </c>
      <c r="D12" s="238"/>
      <c r="E12" s="92">
        <f t="shared" ref="E12:J12" si="2">E10+E11</f>
        <v>255379056.96452633</v>
      </c>
      <c r="F12" s="93">
        <f t="shared" si="2"/>
        <v>83721671.703311071</v>
      </c>
      <c r="G12" s="93">
        <f t="shared" si="2"/>
        <v>146303453.3121179</v>
      </c>
      <c r="H12" s="93">
        <f t="shared" si="2"/>
        <v>79427291.068935871</v>
      </c>
      <c r="I12" s="93">
        <f t="shared" si="2"/>
        <v>13559379.209152633</v>
      </c>
      <c r="J12" s="93">
        <f t="shared" si="2"/>
        <v>6800147.7419561921</v>
      </c>
      <c r="K12" s="93">
        <f t="shared" si="0"/>
        <v>585191000</v>
      </c>
    </row>
    <row r="13" spans="1:12" outlineLevel="1">
      <c r="A13" s="80">
        <v>11</v>
      </c>
      <c r="B13" s="233"/>
      <c r="C13" s="96" t="s">
        <v>36</v>
      </c>
      <c r="D13" s="91">
        <v>449.1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95">
        <f t="shared" si="0"/>
        <v>0</v>
      </c>
    </row>
    <row r="14" spans="1:12">
      <c r="A14" s="80">
        <v>12</v>
      </c>
      <c r="B14" s="233"/>
      <c r="C14" s="237" t="s">
        <v>37</v>
      </c>
      <c r="D14" s="238"/>
      <c r="E14" s="92">
        <f t="shared" ref="E14:J14" si="3">SUM(E12:E13)</f>
        <v>255379056.96452633</v>
      </c>
      <c r="F14" s="93">
        <f t="shared" si="3"/>
        <v>83721671.703311071</v>
      </c>
      <c r="G14" s="93">
        <f t="shared" si="3"/>
        <v>146303453.3121179</v>
      </c>
      <c r="H14" s="93">
        <f t="shared" si="3"/>
        <v>79427291.068935871</v>
      </c>
      <c r="I14" s="93">
        <f t="shared" si="3"/>
        <v>13559379.209152633</v>
      </c>
      <c r="J14" s="93">
        <f t="shared" si="3"/>
        <v>6800147.7419561921</v>
      </c>
      <c r="K14" s="93">
        <f t="shared" si="0"/>
        <v>585191000</v>
      </c>
    </row>
    <row r="15" spans="1:12" outlineLevel="1">
      <c r="A15" s="80">
        <v>13</v>
      </c>
      <c r="B15" s="233"/>
      <c r="C15" s="87" t="s">
        <v>38</v>
      </c>
      <c r="D15" s="97">
        <v>450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95">
        <f t="shared" si="0"/>
        <v>0</v>
      </c>
    </row>
    <row r="16" spans="1:12" outlineLevel="1">
      <c r="A16" s="80">
        <v>14</v>
      </c>
      <c r="B16" s="233"/>
      <c r="C16" s="87" t="s">
        <v>39</v>
      </c>
      <c r="D16" s="97">
        <v>451</v>
      </c>
      <c r="E16" s="16">
        <v>121720.27446452374</v>
      </c>
      <c r="F16" s="16">
        <v>29610.314141800518</v>
      </c>
      <c r="G16" s="16">
        <v>40693.454824968976</v>
      </c>
      <c r="H16" s="16">
        <v>7244.2220657798816</v>
      </c>
      <c r="I16" s="16">
        <v>6211.0331722427745</v>
      </c>
      <c r="J16" s="16">
        <v>8520.7013306841181</v>
      </c>
      <c r="K16" s="95">
        <f t="shared" si="0"/>
        <v>214000</v>
      </c>
    </row>
    <row r="17" spans="1:11" outlineLevel="1">
      <c r="A17" s="80">
        <v>15</v>
      </c>
      <c r="B17" s="233"/>
      <c r="C17" s="87" t="s">
        <v>40</v>
      </c>
      <c r="D17" s="97">
        <v>453</v>
      </c>
      <c r="E17" s="16">
        <v>104291.87593025804</v>
      </c>
      <c r="F17" s="16">
        <v>24738.731530135003</v>
      </c>
      <c r="G17" s="16">
        <v>54350.691642916667</v>
      </c>
      <c r="H17" s="16">
        <v>37594.903254359197</v>
      </c>
      <c r="I17" s="16">
        <v>4634.7398735358138</v>
      </c>
      <c r="J17" s="16">
        <v>389.05776879534176</v>
      </c>
      <c r="K17" s="95">
        <f t="shared" si="0"/>
        <v>226000.00000000009</v>
      </c>
    </row>
    <row r="18" spans="1:11" outlineLevel="1">
      <c r="A18" s="80">
        <v>16</v>
      </c>
      <c r="B18" s="233"/>
      <c r="C18" s="87" t="s">
        <v>41</v>
      </c>
      <c r="D18" s="97">
        <v>454</v>
      </c>
      <c r="E18" s="16">
        <v>853453.36371039774</v>
      </c>
      <c r="F18" s="16">
        <v>207188.71041058374</v>
      </c>
      <c r="G18" s="16">
        <v>292182.5672923394</v>
      </c>
      <c r="H18" s="16">
        <v>62025.317917356246</v>
      </c>
      <c r="I18" s="16">
        <v>43138.720439584242</v>
      </c>
      <c r="J18" s="16">
        <v>57011.320229738674</v>
      </c>
      <c r="K18" s="95">
        <f t="shared" si="0"/>
        <v>1515000</v>
      </c>
    </row>
    <row r="19" spans="1:11" outlineLevel="1">
      <c r="A19" s="80">
        <v>17</v>
      </c>
      <c r="B19" s="233"/>
      <c r="C19" s="87" t="s">
        <v>42</v>
      </c>
      <c r="D19" s="97">
        <v>455</v>
      </c>
      <c r="E19" s="16">
        <v>0</v>
      </c>
      <c r="F19" s="16"/>
      <c r="G19" s="16"/>
      <c r="H19" s="16"/>
      <c r="I19" s="16"/>
      <c r="J19" s="16"/>
      <c r="K19" s="95">
        <f t="shared" si="0"/>
        <v>0</v>
      </c>
    </row>
    <row r="20" spans="1:11" outlineLevel="1">
      <c r="A20" s="80">
        <v>18</v>
      </c>
      <c r="B20" s="233"/>
      <c r="C20" s="87" t="s">
        <v>43</v>
      </c>
      <c r="D20" s="97">
        <v>456</v>
      </c>
      <c r="E20" s="98">
        <v>2014424.9934475175</v>
      </c>
      <c r="F20" s="98">
        <v>511895.98086940474</v>
      </c>
      <c r="G20" s="98">
        <v>990158.02026954829</v>
      </c>
      <c r="H20" s="98">
        <v>636579.26867114997</v>
      </c>
      <c r="I20" s="98">
        <v>112495.30069270052</v>
      </c>
      <c r="J20" s="98">
        <v>57446.436049678836</v>
      </c>
      <c r="K20" s="95">
        <f t="shared" si="0"/>
        <v>4323000</v>
      </c>
    </row>
    <row r="21" spans="1:11" ht="31.5" outlineLevel="1">
      <c r="A21" s="80">
        <v>19</v>
      </c>
      <c r="B21" s="233"/>
      <c r="C21" s="99" t="s">
        <v>44</v>
      </c>
      <c r="D21" s="97">
        <v>456.1</v>
      </c>
      <c r="E21" s="16">
        <v>4527243.6486524995</v>
      </c>
      <c r="F21" s="16">
        <v>1175264.2726181578</v>
      </c>
      <c r="G21" s="16">
        <v>2584974.9869498424</v>
      </c>
      <c r="H21" s="16">
        <v>2017476.2611846675</v>
      </c>
      <c r="I21" s="16">
        <v>263845.61353548773</v>
      </c>
      <c r="J21" s="16">
        <v>34195.217059344497</v>
      </c>
      <c r="K21" s="95">
        <f t="shared" si="0"/>
        <v>10603000</v>
      </c>
    </row>
    <row r="22" spans="1:11" ht="15.75" customHeight="1" outlineLevel="1">
      <c r="A22" s="80">
        <v>20</v>
      </c>
      <c r="B22" s="233"/>
      <c r="C22" s="99" t="s">
        <v>45</v>
      </c>
      <c r="D22" s="97">
        <v>457.1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95">
        <f t="shared" si="0"/>
        <v>0</v>
      </c>
    </row>
    <row r="23" spans="1:11" outlineLevel="1">
      <c r="A23" s="80">
        <v>21</v>
      </c>
      <c r="B23" s="233"/>
      <c r="C23" s="87" t="s">
        <v>46</v>
      </c>
      <c r="D23" s="97">
        <v>457.2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95">
        <f t="shared" si="0"/>
        <v>0</v>
      </c>
    </row>
    <row r="24" spans="1:11">
      <c r="A24" s="80">
        <v>22</v>
      </c>
      <c r="B24" s="234"/>
      <c r="C24" s="237" t="s">
        <v>317</v>
      </c>
      <c r="D24" s="238"/>
      <c r="E24" s="92">
        <f t="shared" ref="E24:J24" si="4">SUM(E15:E23)</f>
        <v>7621134.1562051969</v>
      </c>
      <c r="F24" s="93">
        <f t="shared" si="4"/>
        <v>1948698.0095700817</v>
      </c>
      <c r="G24" s="93">
        <f t="shared" si="4"/>
        <v>3962359.720979616</v>
      </c>
      <c r="H24" s="93">
        <f t="shared" si="4"/>
        <v>2760919.9730933127</v>
      </c>
      <c r="I24" s="93">
        <f t="shared" si="4"/>
        <v>430325.40771355107</v>
      </c>
      <c r="J24" s="93">
        <f t="shared" si="4"/>
        <v>157562.73243824145</v>
      </c>
      <c r="K24" s="93">
        <f t="shared" si="0"/>
        <v>16881000</v>
      </c>
    </row>
    <row r="25" spans="1:11" ht="16.5" thickBot="1">
      <c r="A25" s="80">
        <v>23</v>
      </c>
      <c r="B25" s="239" t="s">
        <v>48</v>
      </c>
      <c r="C25" s="239"/>
      <c r="D25" s="240"/>
      <c r="E25" s="28">
        <f t="shared" ref="E25:J25" si="5">E14+E24</f>
        <v>263000191.12073153</v>
      </c>
      <c r="F25" s="28">
        <f t="shared" si="5"/>
        <v>85670369.712881148</v>
      </c>
      <c r="G25" s="28">
        <f t="shared" si="5"/>
        <v>150265813.03309751</v>
      </c>
      <c r="H25" s="28">
        <f t="shared" si="5"/>
        <v>82188211.042029187</v>
      </c>
      <c r="I25" s="28">
        <f t="shared" si="5"/>
        <v>13989704.616866184</v>
      </c>
      <c r="J25" s="28">
        <f t="shared" si="5"/>
        <v>6957710.4743944332</v>
      </c>
      <c r="K25" s="28">
        <f t="shared" si="0"/>
        <v>602072000</v>
      </c>
    </row>
    <row r="26" spans="1:11" ht="15" customHeight="1" outlineLevel="2" thickTop="1">
      <c r="A26" s="80">
        <v>24</v>
      </c>
      <c r="B26" s="232" t="s">
        <v>49</v>
      </c>
      <c r="C26" s="87" t="s">
        <v>50</v>
      </c>
      <c r="D26" s="97">
        <v>500</v>
      </c>
      <c r="E26" s="16">
        <v>143516.69652349668</v>
      </c>
      <c r="F26" s="16">
        <v>34043.121707398168</v>
      </c>
      <c r="G26" s="16">
        <v>74792.323455518068</v>
      </c>
      <c r="H26" s="16">
        <v>51734.57925710491</v>
      </c>
      <c r="I26" s="16">
        <v>6377.8942507506117</v>
      </c>
      <c r="J26" s="16">
        <v>535.38480573164281</v>
      </c>
      <c r="K26" s="95">
        <f t="shared" si="0"/>
        <v>311000.00000000006</v>
      </c>
    </row>
    <row r="27" spans="1:11" ht="15" customHeight="1" outlineLevel="2">
      <c r="A27" s="80">
        <v>25</v>
      </c>
      <c r="B27" s="233"/>
      <c r="C27" s="87" t="s">
        <v>51</v>
      </c>
      <c r="D27" s="97">
        <v>501</v>
      </c>
      <c r="E27" s="16">
        <v>9188259.7818716355</v>
      </c>
      <c r="F27" s="16">
        <v>2371473.7468020376</v>
      </c>
      <c r="G27" s="16">
        <v>5217164.7062387606</v>
      </c>
      <c r="H27" s="16">
        <v>4044597.9109151335</v>
      </c>
      <c r="I27" s="16">
        <v>526947.85755348543</v>
      </c>
      <c r="J27" s="16">
        <v>66555.996618946316</v>
      </c>
      <c r="K27" s="95">
        <f t="shared" si="0"/>
        <v>21414999.999999996</v>
      </c>
    </row>
    <row r="28" spans="1:11" ht="15" customHeight="1" outlineLevel="2">
      <c r="A28" s="80">
        <v>26</v>
      </c>
      <c r="B28" s="233"/>
      <c r="C28" s="87" t="s">
        <v>318</v>
      </c>
      <c r="D28" s="97">
        <v>502</v>
      </c>
      <c r="E28" s="16">
        <v>1202586.85254094</v>
      </c>
      <c r="F28" s="16">
        <v>285261.6564935036</v>
      </c>
      <c r="G28" s="16">
        <v>626716.38239575597</v>
      </c>
      <c r="H28" s="16">
        <v>433505.8313312392</v>
      </c>
      <c r="I28" s="16">
        <v>53443.062435550142</v>
      </c>
      <c r="J28" s="16">
        <v>4486.2148030117723</v>
      </c>
      <c r="K28" s="95">
        <f t="shared" si="0"/>
        <v>2606000.0000000005</v>
      </c>
    </row>
    <row r="29" spans="1:11" ht="15" customHeight="1" outlineLevel="2">
      <c r="A29" s="80">
        <v>27</v>
      </c>
      <c r="B29" s="233"/>
      <c r="C29" s="87" t="s">
        <v>53</v>
      </c>
      <c r="D29" s="97">
        <v>503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95">
        <f t="shared" si="0"/>
        <v>0</v>
      </c>
    </row>
    <row r="30" spans="1:11" ht="15" customHeight="1" outlineLevel="2">
      <c r="A30" s="80">
        <v>28</v>
      </c>
      <c r="B30" s="233"/>
      <c r="C30" s="87" t="s">
        <v>54</v>
      </c>
      <c r="D30" s="97">
        <v>504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95">
        <f t="shared" si="0"/>
        <v>0</v>
      </c>
    </row>
    <row r="31" spans="1:11" ht="15" customHeight="1" outlineLevel="2">
      <c r="A31" s="80">
        <v>29</v>
      </c>
      <c r="B31" s="233"/>
      <c r="C31" s="87" t="s">
        <v>319</v>
      </c>
      <c r="D31" s="97">
        <v>505</v>
      </c>
      <c r="E31" s="16">
        <v>337794.92557941988</v>
      </c>
      <c r="F31" s="16">
        <v>80127.218938313366</v>
      </c>
      <c r="G31" s="16">
        <v>176038.52337440266</v>
      </c>
      <c r="H31" s="16">
        <v>121767.56275305722</v>
      </c>
      <c r="I31" s="16">
        <v>15011.635342602725</v>
      </c>
      <c r="J31" s="16">
        <v>1260.1340122043812</v>
      </c>
      <c r="K31" s="95">
        <f t="shared" si="0"/>
        <v>732000.00000000023</v>
      </c>
    </row>
    <row r="32" spans="1:11" ht="15" customHeight="1" outlineLevel="2">
      <c r="A32" s="80">
        <v>30</v>
      </c>
      <c r="B32" s="233"/>
      <c r="C32" s="87" t="s">
        <v>320</v>
      </c>
      <c r="D32" s="97">
        <v>506</v>
      </c>
      <c r="E32" s="16">
        <v>540379.58723155828</v>
      </c>
      <c r="F32" s="16">
        <v>128181.65761853136</v>
      </c>
      <c r="G32" s="16">
        <v>281613.5394418381</v>
      </c>
      <c r="H32" s="16">
        <v>194794.83057900274</v>
      </c>
      <c r="I32" s="16">
        <v>24014.515008453265</v>
      </c>
      <c r="J32" s="16">
        <v>2015.8701206165715</v>
      </c>
      <c r="K32" s="95">
        <f t="shared" si="0"/>
        <v>1171000.0000000005</v>
      </c>
    </row>
    <row r="33" spans="1:11" ht="15" customHeight="1" outlineLevel="2">
      <c r="A33" s="80">
        <v>31</v>
      </c>
      <c r="B33" s="233"/>
      <c r="C33" s="87" t="s">
        <v>57</v>
      </c>
      <c r="D33" s="97">
        <v>507</v>
      </c>
      <c r="E33" s="16">
        <v>4614.6847756751349</v>
      </c>
      <c r="F33" s="16">
        <v>1094.6341385015487</v>
      </c>
      <c r="G33" s="16">
        <v>2404.8978603060473</v>
      </c>
      <c r="H33" s="16">
        <v>1663.4912944406724</v>
      </c>
      <c r="I33" s="16">
        <v>205.07698555468204</v>
      </c>
      <c r="J33" s="16">
        <v>17.214945521917777</v>
      </c>
      <c r="K33" s="95">
        <f t="shared" si="0"/>
        <v>10000.000000000002</v>
      </c>
    </row>
    <row r="34" spans="1:11" ht="30" customHeight="1" outlineLevel="2">
      <c r="A34" s="80">
        <v>32</v>
      </c>
      <c r="B34" s="233"/>
      <c r="C34" s="99" t="s">
        <v>58</v>
      </c>
      <c r="D34" s="97">
        <v>508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95">
        <f t="shared" si="0"/>
        <v>0</v>
      </c>
    </row>
    <row r="35" spans="1:11">
      <c r="A35" s="80">
        <v>33</v>
      </c>
      <c r="B35" s="233"/>
      <c r="C35" s="241" t="s">
        <v>59</v>
      </c>
      <c r="D35" s="242"/>
      <c r="E35" s="92">
        <f t="shared" ref="E35:J35" si="6">SUM(E26:E34)</f>
        <v>11417152.528522724</v>
      </c>
      <c r="F35" s="93">
        <f t="shared" si="6"/>
        <v>2900182.0356982858</v>
      </c>
      <c r="G35" s="93">
        <f t="shared" si="6"/>
        <v>6378730.3727665823</v>
      </c>
      <c r="H35" s="93">
        <f t="shared" si="6"/>
        <v>4848064.2061299784</v>
      </c>
      <c r="I35" s="93">
        <f t="shared" si="6"/>
        <v>626000.04157639691</v>
      </c>
      <c r="J35" s="93">
        <f t="shared" si="6"/>
        <v>74870.8153060326</v>
      </c>
      <c r="K35" s="93">
        <f t="shared" si="0"/>
        <v>26245000.000000004</v>
      </c>
    </row>
    <row r="36" spans="1:11" ht="15" customHeight="1" outlineLevel="1">
      <c r="A36" s="80">
        <v>34</v>
      </c>
      <c r="B36" s="233"/>
      <c r="C36" s="100" t="s">
        <v>321</v>
      </c>
      <c r="D36" s="97">
        <v>510</v>
      </c>
      <c r="E36" s="16">
        <v>167051.58887943986</v>
      </c>
      <c r="F36" s="16">
        <v>39625.755813756063</v>
      </c>
      <c r="G36" s="16">
        <v>87057.302543078913</v>
      </c>
      <c r="H36" s="16">
        <v>60218.384858752339</v>
      </c>
      <c r="I36" s="16">
        <v>7423.7868770794894</v>
      </c>
      <c r="J36" s="16">
        <v>623.18102789342345</v>
      </c>
      <c r="K36" s="95">
        <f t="shared" si="0"/>
        <v>362000.00000000012</v>
      </c>
    </row>
    <row r="37" spans="1:11" ht="15" customHeight="1" outlineLevel="1">
      <c r="A37" s="80">
        <v>35</v>
      </c>
      <c r="B37" s="233"/>
      <c r="C37" s="100" t="s">
        <v>322</v>
      </c>
      <c r="D37" s="97">
        <v>511</v>
      </c>
      <c r="E37" s="16">
        <v>233041.5811715943</v>
      </c>
      <c r="F37" s="16">
        <v>55279.023994328214</v>
      </c>
      <c r="G37" s="16">
        <v>121447.34194545538</v>
      </c>
      <c r="H37" s="16">
        <v>84006.310369253959</v>
      </c>
      <c r="I37" s="16">
        <v>10356.387770511443</v>
      </c>
      <c r="J37" s="16">
        <v>869.35474885684766</v>
      </c>
      <c r="K37" s="95">
        <f t="shared" si="0"/>
        <v>505000.00000000012</v>
      </c>
    </row>
    <row r="38" spans="1:11" ht="15" customHeight="1" outlineLevel="1">
      <c r="A38" s="80">
        <v>36</v>
      </c>
      <c r="B38" s="233"/>
      <c r="C38" s="100" t="s">
        <v>323</v>
      </c>
      <c r="D38" s="97">
        <v>512</v>
      </c>
      <c r="E38" s="16">
        <v>1868947.3341484296</v>
      </c>
      <c r="F38" s="16">
        <v>443326.82609312725</v>
      </c>
      <c r="G38" s="16">
        <v>973983.63342394913</v>
      </c>
      <c r="H38" s="16">
        <v>673713.97424847237</v>
      </c>
      <c r="I38" s="16">
        <v>83056.179149646225</v>
      </c>
      <c r="J38" s="16">
        <v>6972.0529363766991</v>
      </c>
      <c r="K38" s="95">
        <f t="shared" si="0"/>
        <v>4050000.0000000014</v>
      </c>
    </row>
    <row r="39" spans="1:11" ht="15" customHeight="1" outlineLevel="1">
      <c r="A39" s="80">
        <v>37</v>
      </c>
      <c r="B39" s="233"/>
      <c r="C39" s="100" t="s">
        <v>324</v>
      </c>
      <c r="D39" s="97">
        <v>513</v>
      </c>
      <c r="E39" s="16">
        <v>215967.24750159631</v>
      </c>
      <c r="F39" s="16">
        <v>51228.87768187248</v>
      </c>
      <c r="G39" s="16">
        <v>112549.21986232301</v>
      </c>
      <c r="H39" s="16">
        <v>77851.39257982347</v>
      </c>
      <c r="I39" s="16">
        <v>9597.6029239591189</v>
      </c>
      <c r="J39" s="16">
        <v>805.65945042575197</v>
      </c>
      <c r="K39" s="95">
        <f t="shared" si="0"/>
        <v>468000.00000000023</v>
      </c>
    </row>
    <row r="40" spans="1:11" ht="15" customHeight="1" outlineLevel="1">
      <c r="A40" s="80">
        <v>38</v>
      </c>
      <c r="B40" s="233"/>
      <c r="C40" s="100" t="s">
        <v>325</v>
      </c>
      <c r="D40" s="97">
        <v>514</v>
      </c>
      <c r="E40" s="16">
        <v>383018.83638103621</v>
      </c>
      <c r="F40" s="16">
        <v>90854.633495628543</v>
      </c>
      <c r="G40" s="16">
        <v>199606.52240540192</v>
      </c>
      <c r="H40" s="16">
        <v>138069.77743857581</v>
      </c>
      <c r="I40" s="16">
        <v>17021.389801038611</v>
      </c>
      <c r="J40" s="16">
        <v>1428.8404783191754</v>
      </c>
      <c r="K40" s="95">
        <f t="shared" si="0"/>
        <v>830000.00000000047</v>
      </c>
    </row>
    <row r="41" spans="1:11">
      <c r="A41" s="80">
        <v>39</v>
      </c>
      <c r="B41" s="233"/>
      <c r="C41" s="241" t="s">
        <v>65</v>
      </c>
      <c r="D41" s="242"/>
      <c r="E41" s="92">
        <f t="shared" ref="E41:J41" si="7">SUM(E36:E40)</f>
        <v>2868026.5880820965</v>
      </c>
      <c r="F41" s="93">
        <f t="shared" si="7"/>
        <v>680315.11707871244</v>
      </c>
      <c r="G41" s="93">
        <f t="shared" si="7"/>
        <v>1494644.0201802086</v>
      </c>
      <c r="H41" s="93">
        <f t="shared" si="7"/>
        <v>1033859.839494878</v>
      </c>
      <c r="I41" s="93">
        <f t="shared" si="7"/>
        <v>127455.34652223488</v>
      </c>
      <c r="J41" s="93">
        <f t="shared" si="7"/>
        <v>10699.088641871898</v>
      </c>
      <c r="K41" s="93">
        <f t="shared" si="0"/>
        <v>6215000.0000000019</v>
      </c>
    </row>
    <row r="42" spans="1:11" ht="16.5" thickBot="1">
      <c r="A42" s="80">
        <v>40</v>
      </c>
      <c r="B42" s="233"/>
      <c r="C42" s="243" t="s">
        <v>326</v>
      </c>
      <c r="D42" s="244"/>
      <c r="E42" s="28">
        <f t="shared" ref="E42:J42" si="8">E35+E41</f>
        <v>14285179.11660482</v>
      </c>
      <c r="F42" s="28">
        <f t="shared" si="8"/>
        <v>3580497.1527769985</v>
      </c>
      <c r="G42" s="28">
        <f t="shared" si="8"/>
        <v>7873374.3929467909</v>
      </c>
      <c r="H42" s="28">
        <f t="shared" si="8"/>
        <v>5881924.0456248559</v>
      </c>
      <c r="I42" s="28">
        <f t="shared" si="8"/>
        <v>753455.38809863175</v>
      </c>
      <c r="J42" s="28">
        <f t="shared" si="8"/>
        <v>85569.903947904502</v>
      </c>
      <c r="K42" s="28">
        <f t="shared" si="0"/>
        <v>32460000</v>
      </c>
    </row>
    <row r="43" spans="1:11" ht="15.6" customHeight="1" outlineLevel="1" thickTop="1">
      <c r="A43" s="80">
        <v>41</v>
      </c>
      <c r="B43" s="233"/>
      <c r="C43" s="87" t="s">
        <v>50</v>
      </c>
      <c r="D43" s="97">
        <v>535</v>
      </c>
      <c r="E43" s="29">
        <v>1078451.832075279</v>
      </c>
      <c r="F43" s="29">
        <v>255815.99816781195</v>
      </c>
      <c r="G43" s="29">
        <v>562024.62995352328</v>
      </c>
      <c r="H43" s="29">
        <v>388757.91551078513</v>
      </c>
      <c r="I43" s="29">
        <v>47926.491524129189</v>
      </c>
      <c r="J43" s="29">
        <v>4023.1327684721841</v>
      </c>
      <c r="K43" s="95">
        <f t="shared" si="0"/>
        <v>2337000.0000000009</v>
      </c>
    </row>
    <row r="44" spans="1:11" ht="15.6" customHeight="1" outlineLevel="1">
      <c r="A44" s="80">
        <v>42</v>
      </c>
      <c r="B44" s="233"/>
      <c r="C44" s="87" t="s">
        <v>67</v>
      </c>
      <c r="D44" s="97">
        <v>536</v>
      </c>
      <c r="E44" s="16">
        <v>262114.09525834766</v>
      </c>
      <c r="F44" s="16">
        <v>62175.21906688797</v>
      </c>
      <c r="G44" s="16">
        <v>136598.1984653835</v>
      </c>
      <c r="H44" s="16">
        <v>94486.305524230193</v>
      </c>
      <c r="I44" s="16">
        <v>11648.37277950594</v>
      </c>
      <c r="J44" s="16">
        <v>977.80890564492972</v>
      </c>
      <c r="K44" s="95">
        <f t="shared" si="0"/>
        <v>568000.00000000012</v>
      </c>
    </row>
    <row r="45" spans="1:11" ht="15.6" customHeight="1" outlineLevel="1">
      <c r="A45" s="80">
        <v>43</v>
      </c>
      <c r="B45" s="233"/>
      <c r="C45" s="87" t="s">
        <v>327</v>
      </c>
      <c r="D45" s="97">
        <v>537</v>
      </c>
      <c r="E45" s="16">
        <v>2989392.7976823524</v>
      </c>
      <c r="F45" s="16">
        <v>709103.99492130324</v>
      </c>
      <c r="G45" s="16">
        <v>1557892.8339062573</v>
      </c>
      <c r="H45" s="16">
        <v>1077609.6605386676</v>
      </c>
      <c r="I45" s="16">
        <v>132848.87124232302</v>
      </c>
      <c r="J45" s="16">
        <v>11151.841709098335</v>
      </c>
      <c r="K45" s="95">
        <f t="shared" si="0"/>
        <v>6478000.0000000028</v>
      </c>
    </row>
    <row r="46" spans="1:11" ht="15.6" customHeight="1" outlineLevel="1">
      <c r="A46" s="80">
        <v>44</v>
      </c>
      <c r="B46" s="233"/>
      <c r="C46" s="87" t="s">
        <v>319</v>
      </c>
      <c r="D46" s="97">
        <v>538</v>
      </c>
      <c r="E46" s="16">
        <v>2467933.418031062</v>
      </c>
      <c r="F46" s="16">
        <v>585410.33727062831</v>
      </c>
      <c r="G46" s="16">
        <v>1286139.375691674</v>
      </c>
      <c r="H46" s="16">
        <v>889635.14426687162</v>
      </c>
      <c r="I46" s="16">
        <v>109675.17187464396</v>
      </c>
      <c r="J46" s="16">
        <v>9206.5528651216264</v>
      </c>
      <c r="K46" s="95">
        <f t="shared" si="0"/>
        <v>5348000.0000000019</v>
      </c>
    </row>
    <row r="47" spans="1:11" ht="15.6" customHeight="1" outlineLevel="1">
      <c r="A47" s="80">
        <v>45</v>
      </c>
      <c r="B47" s="233"/>
      <c r="C47" s="87" t="s">
        <v>328</v>
      </c>
      <c r="D47" s="97">
        <v>539</v>
      </c>
      <c r="E47" s="16">
        <v>345178.42122050008</v>
      </c>
      <c r="F47" s="16">
        <v>81878.633559915848</v>
      </c>
      <c r="G47" s="16">
        <v>179886.35995089234</v>
      </c>
      <c r="H47" s="16">
        <v>124429.1488241623</v>
      </c>
      <c r="I47" s="16">
        <v>15339.758519490217</v>
      </c>
      <c r="J47" s="16">
        <v>1287.6779250394497</v>
      </c>
      <c r="K47" s="95">
        <f t="shared" si="0"/>
        <v>748000.00000000035</v>
      </c>
    </row>
    <row r="48" spans="1:11" ht="15.6" customHeight="1" outlineLevel="1">
      <c r="A48" s="80">
        <v>46</v>
      </c>
      <c r="B48" s="233"/>
      <c r="C48" s="87" t="s">
        <v>57</v>
      </c>
      <c r="D48" s="97">
        <v>540</v>
      </c>
      <c r="E48" s="16">
        <v>2071993.4642781354</v>
      </c>
      <c r="F48" s="16">
        <v>491490.72818719537</v>
      </c>
      <c r="G48" s="16">
        <v>1079799.1392774151</v>
      </c>
      <c r="H48" s="16">
        <v>746907.59120386187</v>
      </c>
      <c r="I48" s="16">
        <v>92079.566514052232</v>
      </c>
      <c r="J48" s="16">
        <v>7729.5105393410813</v>
      </c>
      <c r="K48" s="95">
        <f t="shared" si="0"/>
        <v>4490000.0000000009</v>
      </c>
    </row>
    <row r="49" spans="1:11">
      <c r="A49" s="80">
        <v>47</v>
      </c>
      <c r="B49" s="233"/>
      <c r="C49" s="241" t="s">
        <v>70</v>
      </c>
      <c r="D49" s="242"/>
      <c r="E49" s="92">
        <f>SUM(E43:E48)</f>
        <v>9215064.0285456777</v>
      </c>
      <c r="F49" s="93">
        <f>SUM(F43:F48)</f>
        <v>2185874.9111737427</v>
      </c>
      <c r="G49" s="93">
        <f t="shared" ref="G49:J49" si="9">SUM(G43:G48)</f>
        <v>4802340.5372451451</v>
      </c>
      <c r="H49" s="93">
        <f t="shared" si="9"/>
        <v>3321825.7658685786</v>
      </c>
      <c r="I49" s="93">
        <f t="shared" si="9"/>
        <v>409518.23245414451</v>
      </c>
      <c r="J49" s="93">
        <f t="shared" si="9"/>
        <v>34376.524712717604</v>
      </c>
      <c r="K49" s="93">
        <f t="shared" si="0"/>
        <v>19969000.000000007</v>
      </c>
    </row>
    <row r="50" spans="1:11" ht="15.6" customHeight="1" outlineLevel="1">
      <c r="A50" s="80">
        <v>48</v>
      </c>
      <c r="B50" s="233"/>
      <c r="C50" s="100" t="s">
        <v>321</v>
      </c>
      <c r="D50" s="97">
        <v>541</v>
      </c>
      <c r="E50" s="16">
        <v>319336.18647671933</v>
      </c>
      <c r="F50" s="16">
        <v>75748.682384307176</v>
      </c>
      <c r="G50" s="16">
        <v>166418.93193317848</v>
      </c>
      <c r="H50" s="16">
        <v>115113.59757529452</v>
      </c>
      <c r="I50" s="16">
        <v>14191.327400383998</v>
      </c>
      <c r="J50" s="16">
        <v>1191.2742301167102</v>
      </c>
      <c r="K50" s="95">
        <f t="shared" si="0"/>
        <v>692000.00000000023</v>
      </c>
    </row>
    <row r="51" spans="1:11" ht="15.6" customHeight="1" outlineLevel="1">
      <c r="A51" s="80">
        <v>49</v>
      </c>
      <c r="B51" s="233"/>
      <c r="C51" s="100" t="s">
        <v>322</v>
      </c>
      <c r="D51" s="97">
        <v>542</v>
      </c>
      <c r="E51" s="16">
        <v>229811.30182862171</v>
      </c>
      <c r="F51" s="16">
        <v>54512.78009737713</v>
      </c>
      <c r="G51" s="16">
        <v>119763.91344324115</v>
      </c>
      <c r="H51" s="16">
        <v>82841.866463145489</v>
      </c>
      <c r="I51" s="16">
        <v>10212.833880623166</v>
      </c>
      <c r="J51" s="16">
        <v>857.30428699150525</v>
      </c>
      <c r="K51" s="95">
        <f t="shared" si="0"/>
        <v>498000.00000000012</v>
      </c>
    </row>
    <row r="52" spans="1:11" ht="15.6" customHeight="1" outlineLevel="1">
      <c r="A52" s="80">
        <v>50</v>
      </c>
      <c r="B52" s="233"/>
      <c r="C52" s="100" t="s">
        <v>329</v>
      </c>
      <c r="D52" s="97">
        <v>543</v>
      </c>
      <c r="E52" s="16">
        <v>572220.91218371666</v>
      </c>
      <c r="F52" s="16">
        <v>135734.63317419204</v>
      </c>
      <c r="G52" s="16">
        <v>298207.33467794984</v>
      </c>
      <c r="H52" s="16">
        <v>206272.92051064337</v>
      </c>
      <c r="I52" s="16">
        <v>25429.546208780572</v>
      </c>
      <c r="J52" s="16">
        <v>2134.6532447178042</v>
      </c>
      <c r="K52" s="95">
        <f t="shared" si="0"/>
        <v>1240000.0000000002</v>
      </c>
    </row>
    <row r="53" spans="1:11" ht="15.6" customHeight="1" outlineLevel="1">
      <c r="A53" s="80">
        <v>51</v>
      </c>
      <c r="B53" s="233"/>
      <c r="C53" s="100" t="s">
        <v>324</v>
      </c>
      <c r="D53" s="97">
        <v>544</v>
      </c>
      <c r="E53" s="16">
        <v>1122752.8059217602</v>
      </c>
      <c r="F53" s="16">
        <v>266324.48589742678</v>
      </c>
      <c r="G53" s="16">
        <v>585111.64941246132</v>
      </c>
      <c r="H53" s="16">
        <v>404727.43193741562</v>
      </c>
      <c r="I53" s="16">
        <v>49895.230585454141</v>
      </c>
      <c r="J53" s="16">
        <v>4188.3962454825951</v>
      </c>
      <c r="K53" s="95">
        <f t="shared" si="0"/>
        <v>2433000</v>
      </c>
    </row>
    <row r="54" spans="1:11" ht="15.6" customHeight="1" outlineLevel="1">
      <c r="A54" s="80">
        <v>52</v>
      </c>
      <c r="B54" s="233"/>
      <c r="C54" s="100" t="s">
        <v>330</v>
      </c>
      <c r="D54" s="97">
        <v>545</v>
      </c>
      <c r="E54" s="16">
        <v>359945.41250266053</v>
      </c>
      <c r="F54" s="16">
        <v>85381.462803120798</v>
      </c>
      <c r="G54" s="16">
        <v>187582.03310387168</v>
      </c>
      <c r="H54" s="16">
        <v>129752.32096637244</v>
      </c>
      <c r="I54" s="16">
        <v>15996.004873265199</v>
      </c>
      <c r="J54" s="16">
        <v>1342.7657507095864</v>
      </c>
      <c r="K54" s="95">
        <f t="shared" si="0"/>
        <v>780000.00000000023</v>
      </c>
    </row>
    <row r="55" spans="1:11" ht="15" customHeight="1">
      <c r="A55" s="80">
        <v>53</v>
      </c>
      <c r="B55" s="233"/>
      <c r="C55" s="241" t="s">
        <v>73</v>
      </c>
      <c r="D55" s="242"/>
      <c r="E55" s="92">
        <f>SUM(E50:E54)</f>
        <v>2604066.6189134782</v>
      </c>
      <c r="F55" s="93">
        <f>SUM(F50:F54)</f>
        <v>617702.04435642401</v>
      </c>
      <c r="G55" s="93">
        <f t="shared" ref="G55:J55" si="10">SUM(G50:G54)</f>
        <v>1357083.8625707023</v>
      </c>
      <c r="H55" s="93">
        <f t="shared" si="10"/>
        <v>938708.13745287154</v>
      </c>
      <c r="I55" s="93">
        <f t="shared" si="10"/>
        <v>115724.94294850706</v>
      </c>
      <c r="J55" s="93">
        <f t="shared" si="10"/>
        <v>9714.393758018201</v>
      </c>
      <c r="K55" s="93">
        <f t="shared" si="0"/>
        <v>5643000.0000000019</v>
      </c>
    </row>
    <row r="56" spans="1:11" ht="16.5" thickBot="1">
      <c r="A56" s="80">
        <v>54</v>
      </c>
      <c r="B56" s="233"/>
      <c r="C56" s="243" t="s">
        <v>74</v>
      </c>
      <c r="D56" s="244"/>
      <c r="E56" s="28">
        <f>E49+E55</f>
        <v>11819130.647459157</v>
      </c>
      <c r="F56" s="28">
        <f>F49+F55</f>
        <v>2803576.9555301666</v>
      </c>
      <c r="G56" s="28">
        <f t="shared" ref="G56:J56" si="11">G49+G55</f>
        <v>6159424.3998158472</v>
      </c>
      <c r="H56" s="28">
        <f t="shared" si="11"/>
        <v>4260533.9033214506</v>
      </c>
      <c r="I56" s="28">
        <f t="shared" si="11"/>
        <v>525243.17540265154</v>
      </c>
      <c r="J56" s="28">
        <f t="shared" si="11"/>
        <v>44090.918470735807</v>
      </c>
      <c r="K56" s="28">
        <f t="shared" si="0"/>
        <v>25612000.000000007</v>
      </c>
    </row>
    <row r="57" spans="1:11" ht="15.6" customHeight="1" outlineLevel="1" thickTop="1">
      <c r="A57" s="80">
        <v>55</v>
      </c>
      <c r="B57" s="233"/>
      <c r="C57" s="87" t="s">
        <v>50</v>
      </c>
      <c r="D57" s="97">
        <v>546</v>
      </c>
      <c r="E57" s="16">
        <v>87217.542260260045</v>
      </c>
      <c r="F57" s="16">
        <v>20688.585217679272</v>
      </c>
      <c r="G57" s="16">
        <v>45452.569559784293</v>
      </c>
      <c r="H57" s="16">
        <v>31439.985464928708</v>
      </c>
      <c r="I57" s="16">
        <v>3875.9550269834904</v>
      </c>
      <c r="J57" s="16">
        <v>325.36247036424595</v>
      </c>
      <c r="K57" s="95">
        <f t="shared" si="0"/>
        <v>189000.00000000006</v>
      </c>
    </row>
    <row r="58" spans="1:11" ht="15.6" customHeight="1" outlineLevel="1">
      <c r="A58" s="80">
        <v>56</v>
      </c>
      <c r="B58" s="233"/>
      <c r="C58" s="87" t="s">
        <v>51</v>
      </c>
      <c r="D58" s="97">
        <v>547</v>
      </c>
      <c r="E58" s="16">
        <v>21690826.356982775</v>
      </c>
      <c r="F58" s="16">
        <v>5631211.1800976684</v>
      </c>
      <c r="G58" s="16">
        <v>12389591.682944037</v>
      </c>
      <c r="H58" s="16">
        <v>9673458.2242938764</v>
      </c>
      <c r="I58" s="16">
        <v>1264269.5463813348</v>
      </c>
      <c r="J58" s="16">
        <v>162643.00930030516</v>
      </c>
      <c r="K58" s="95">
        <f t="shared" si="0"/>
        <v>50811999.999999993</v>
      </c>
    </row>
    <row r="59" spans="1:11" ht="15.6" customHeight="1" outlineLevel="1">
      <c r="A59" s="80">
        <v>57</v>
      </c>
      <c r="B59" s="233"/>
      <c r="C59" s="87" t="s">
        <v>331</v>
      </c>
      <c r="D59" s="97">
        <v>548</v>
      </c>
      <c r="E59" s="16">
        <v>727735.78912396869</v>
      </c>
      <c r="F59" s="16">
        <v>172623.80364169422</v>
      </c>
      <c r="G59" s="16">
        <v>379252.39257026365</v>
      </c>
      <c r="H59" s="16">
        <v>262332.57713329402</v>
      </c>
      <c r="I59" s="16">
        <v>32340.640621973358</v>
      </c>
      <c r="J59" s="16">
        <v>2714.7969088064333</v>
      </c>
      <c r="K59" s="95">
        <f t="shared" si="0"/>
        <v>1577000.0000000005</v>
      </c>
    </row>
    <row r="60" spans="1:11" ht="15.6" customHeight="1" outlineLevel="1">
      <c r="A60" s="80">
        <v>58</v>
      </c>
      <c r="B60" s="233"/>
      <c r="C60" s="87" t="s">
        <v>76</v>
      </c>
      <c r="D60" s="97" t="s">
        <v>77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95">
        <f t="shared" si="0"/>
        <v>0</v>
      </c>
    </row>
    <row r="61" spans="1:11" ht="15.6" customHeight="1" outlineLevel="1">
      <c r="A61" s="80">
        <v>59</v>
      </c>
      <c r="B61" s="233"/>
      <c r="C61" s="87" t="s">
        <v>332</v>
      </c>
      <c r="D61" s="97">
        <v>549</v>
      </c>
      <c r="E61" s="16">
        <v>413475.75590049208</v>
      </c>
      <c r="F61" s="16">
        <v>98079.21880973877</v>
      </c>
      <c r="G61" s="16">
        <v>215478.84828342183</v>
      </c>
      <c r="H61" s="16">
        <v>149048.81998188424</v>
      </c>
      <c r="I61" s="16">
        <v>18374.897905699512</v>
      </c>
      <c r="J61" s="16">
        <v>1542.4591187638327</v>
      </c>
      <c r="K61" s="95">
        <f t="shared" si="0"/>
        <v>896000.00000000023</v>
      </c>
    </row>
    <row r="62" spans="1:11" ht="15.6" customHeight="1" outlineLevel="1">
      <c r="A62" s="80">
        <v>60</v>
      </c>
      <c r="B62" s="233"/>
      <c r="C62" s="87" t="s">
        <v>57</v>
      </c>
      <c r="D62" s="97">
        <v>550</v>
      </c>
      <c r="E62" s="16">
        <v>14305.522804592918</v>
      </c>
      <c r="F62" s="16">
        <v>3393.365829354801</v>
      </c>
      <c r="G62" s="16">
        <v>7455.1833669487469</v>
      </c>
      <c r="H62" s="16">
        <v>5156.8230127660845</v>
      </c>
      <c r="I62" s="16">
        <v>635.73865521951427</v>
      </c>
      <c r="J62" s="16">
        <v>53.366331117945109</v>
      </c>
      <c r="K62" s="95">
        <f t="shared" si="0"/>
        <v>31000.000000000007</v>
      </c>
    </row>
    <row r="63" spans="1:11">
      <c r="A63" s="80">
        <v>61</v>
      </c>
      <c r="B63" s="233"/>
      <c r="C63" s="241" t="s">
        <v>79</v>
      </c>
      <c r="D63" s="242"/>
      <c r="E63" s="92">
        <f>SUM(E57:E62)</f>
        <v>22933560.967072085</v>
      </c>
      <c r="F63" s="93">
        <f>SUM(F57:F62)</f>
        <v>5925996.1535961358</v>
      </c>
      <c r="G63" s="93">
        <f t="shared" ref="G63:J63" si="12">SUM(G57:G62)</f>
        <v>13037230.676724454</v>
      </c>
      <c r="H63" s="93">
        <f t="shared" si="12"/>
        <v>10121436.429886749</v>
      </c>
      <c r="I63" s="93">
        <f t="shared" si="12"/>
        <v>1319496.7785912107</v>
      </c>
      <c r="J63" s="93">
        <f t="shared" si="12"/>
        <v>167278.99412935763</v>
      </c>
      <c r="K63" s="93">
        <f t="shared" si="0"/>
        <v>53504999.999999993</v>
      </c>
    </row>
    <row r="64" spans="1:11" ht="15.6" customHeight="1" outlineLevel="1">
      <c r="A64" s="80">
        <v>62</v>
      </c>
      <c r="B64" s="233"/>
      <c r="C64" s="100" t="s">
        <v>321</v>
      </c>
      <c r="D64" s="97">
        <v>551</v>
      </c>
      <c r="E64" s="16">
        <v>251038.85179672734</v>
      </c>
      <c r="F64" s="16">
        <v>59548.097134484247</v>
      </c>
      <c r="G64" s="16">
        <v>130826.44360064897</v>
      </c>
      <c r="H64" s="16">
        <v>90493.926417572584</v>
      </c>
      <c r="I64" s="16">
        <v>11156.188014174702</v>
      </c>
      <c r="J64" s="16">
        <v>936.49303639232699</v>
      </c>
      <c r="K64" s="95">
        <f t="shared" si="0"/>
        <v>544000.00000000023</v>
      </c>
    </row>
    <row r="65" spans="1:11" ht="15.6" customHeight="1" outlineLevel="1">
      <c r="A65" s="80">
        <v>63</v>
      </c>
      <c r="B65" s="233"/>
      <c r="C65" s="100" t="s">
        <v>322</v>
      </c>
      <c r="D65" s="97">
        <v>552</v>
      </c>
      <c r="E65" s="16">
        <v>41070.694503508697</v>
      </c>
      <c r="F65" s="16">
        <v>9742.2438326637839</v>
      </c>
      <c r="G65" s="16">
        <v>21403.59095672382</v>
      </c>
      <c r="H65" s="16">
        <v>14805.072520521984</v>
      </c>
      <c r="I65" s="16">
        <v>1825.1851714366701</v>
      </c>
      <c r="J65" s="16">
        <v>153.2130151450682</v>
      </c>
      <c r="K65" s="95">
        <f t="shared" si="0"/>
        <v>89000.000000000015</v>
      </c>
    </row>
    <row r="66" spans="1:11" ht="15.6" customHeight="1" outlineLevel="1">
      <c r="A66" s="80">
        <v>64</v>
      </c>
      <c r="B66" s="233"/>
      <c r="C66" s="100" t="s">
        <v>333</v>
      </c>
      <c r="D66" s="97">
        <v>553</v>
      </c>
      <c r="E66" s="16">
        <v>2203511.980384877</v>
      </c>
      <c r="F66" s="16">
        <v>522687.80113448953</v>
      </c>
      <c r="G66" s="16">
        <v>1148338.7282961376</v>
      </c>
      <c r="H66" s="16">
        <v>794317.09309542109</v>
      </c>
      <c r="I66" s="16">
        <v>97924.260602360679</v>
      </c>
      <c r="J66" s="16">
        <v>8220.1364867157372</v>
      </c>
      <c r="K66" s="95">
        <f t="shared" si="0"/>
        <v>4775000.0000000009</v>
      </c>
    </row>
    <row r="67" spans="1:11" outlineLevel="1">
      <c r="A67" s="80">
        <v>65</v>
      </c>
      <c r="B67" s="233"/>
      <c r="C67" s="100" t="s">
        <v>81</v>
      </c>
      <c r="D67" s="101">
        <v>553.1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95">
        <f t="shared" si="0"/>
        <v>0</v>
      </c>
    </row>
    <row r="68" spans="1:11" ht="31.5" customHeight="1" outlineLevel="1">
      <c r="A68" s="80">
        <v>66</v>
      </c>
      <c r="B68" s="233"/>
      <c r="C68" s="102" t="s">
        <v>334</v>
      </c>
      <c r="D68" s="97">
        <v>554</v>
      </c>
      <c r="E68" s="16">
        <v>147208.4443440368</v>
      </c>
      <c r="F68" s="16">
        <v>34918.829018199402</v>
      </c>
      <c r="G68" s="16">
        <v>76716.241743762905</v>
      </c>
      <c r="H68" s="16">
        <v>53065.372292657448</v>
      </c>
      <c r="I68" s="16">
        <v>6541.9558391943574</v>
      </c>
      <c r="J68" s="16">
        <v>549.1567621491771</v>
      </c>
      <c r="K68" s="95">
        <f t="shared" si="0"/>
        <v>319000.00000000012</v>
      </c>
    </row>
    <row r="69" spans="1:11">
      <c r="A69" s="80">
        <v>67</v>
      </c>
      <c r="B69" s="233"/>
      <c r="C69" s="241" t="s">
        <v>83</v>
      </c>
      <c r="D69" s="242"/>
      <c r="E69" s="92">
        <f>SUM(E64:E68)</f>
        <v>2642829.9710291498</v>
      </c>
      <c r="F69" s="93">
        <f>SUM(F64:F68)</f>
        <v>626896.9711198369</v>
      </c>
      <c r="G69" s="93">
        <f t="shared" ref="G69:J69" si="13">SUM(G64:G68)</f>
        <v>1377285.0045972734</v>
      </c>
      <c r="H69" s="93">
        <f t="shared" si="13"/>
        <v>952681.46432617318</v>
      </c>
      <c r="I69" s="93">
        <f t="shared" si="13"/>
        <v>117447.58962716641</v>
      </c>
      <c r="J69" s="93">
        <f t="shared" si="13"/>
        <v>9858.999300402309</v>
      </c>
      <c r="K69" s="93">
        <f t="shared" ref="K69:K132" si="14">SUM(E69:J69)</f>
        <v>5727000.0000000019</v>
      </c>
    </row>
    <row r="70" spans="1:11" ht="16.5" thickBot="1">
      <c r="A70" s="80">
        <v>68</v>
      </c>
      <c r="B70" s="233"/>
      <c r="C70" s="243" t="s">
        <v>84</v>
      </c>
      <c r="D70" s="244"/>
      <c r="E70" s="28">
        <f>E63+E69</f>
        <v>25576390.938101236</v>
      </c>
      <c r="F70" s="28">
        <f>F63+F69</f>
        <v>6552893.1247159727</v>
      </c>
      <c r="G70" s="28">
        <f t="shared" ref="G70:J70" si="15">G63+G69</f>
        <v>14414515.681321727</v>
      </c>
      <c r="H70" s="28">
        <f t="shared" si="15"/>
        <v>11074117.894212922</v>
      </c>
      <c r="I70" s="28">
        <f t="shared" si="15"/>
        <v>1436944.3682183772</v>
      </c>
      <c r="J70" s="28">
        <f t="shared" si="15"/>
        <v>177137.99342975992</v>
      </c>
      <c r="K70" s="28">
        <f t="shared" si="14"/>
        <v>59231999.999999993</v>
      </c>
    </row>
    <row r="71" spans="1:11" ht="15" customHeight="1" outlineLevel="1" thickTop="1">
      <c r="A71" s="80">
        <v>69</v>
      </c>
      <c r="B71" s="233"/>
      <c r="C71" s="87" t="s">
        <v>85</v>
      </c>
      <c r="D71" s="97">
        <v>555</v>
      </c>
      <c r="E71" s="16">
        <v>30216125.364605051</v>
      </c>
      <c r="F71" s="16">
        <v>7844485.9671111805</v>
      </c>
      <c r="G71" s="16">
        <v>17259160.593832713</v>
      </c>
      <c r="H71" s="16">
        <v>13475485.977528801</v>
      </c>
      <c r="I71" s="16">
        <v>1761174.3545129108</v>
      </c>
      <c r="J71" s="16">
        <v>226567.74240934229</v>
      </c>
      <c r="K71" s="95">
        <f t="shared" si="14"/>
        <v>70783000</v>
      </c>
    </row>
    <row r="72" spans="1:11" ht="15" customHeight="1" outlineLevel="1">
      <c r="A72" s="80">
        <v>70</v>
      </c>
      <c r="B72" s="233"/>
      <c r="C72" s="87" t="s">
        <v>86</v>
      </c>
      <c r="D72" s="97">
        <v>555.1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95">
        <f t="shared" si="14"/>
        <v>0</v>
      </c>
    </row>
    <row r="73" spans="1:11" ht="15" customHeight="1" outlineLevel="1">
      <c r="A73" s="80">
        <v>71</v>
      </c>
      <c r="B73" s="233"/>
      <c r="C73" s="87" t="s">
        <v>335</v>
      </c>
      <c r="D73" s="97">
        <v>556</v>
      </c>
      <c r="E73" s="16">
        <v>239963.60833510701</v>
      </c>
      <c r="F73" s="16">
        <v>56920.975202080532</v>
      </c>
      <c r="G73" s="16">
        <v>125054.68873591446</v>
      </c>
      <c r="H73" s="16">
        <v>86501.547310914961</v>
      </c>
      <c r="I73" s="16">
        <v>10664.003248843466</v>
      </c>
      <c r="J73" s="16">
        <v>895.17716713972436</v>
      </c>
      <c r="K73" s="95">
        <f t="shared" si="14"/>
        <v>520000.00000000017</v>
      </c>
    </row>
    <row r="74" spans="1:11" ht="15" customHeight="1" outlineLevel="1">
      <c r="A74" s="80">
        <v>72</v>
      </c>
      <c r="B74" s="233"/>
      <c r="C74" s="87" t="s">
        <v>88</v>
      </c>
      <c r="D74" s="97">
        <v>557</v>
      </c>
      <c r="E74" s="16">
        <v>2651103.1751584718</v>
      </c>
      <c r="F74" s="16">
        <v>632824.95762583776</v>
      </c>
      <c r="G74" s="16">
        <v>1390454.6867074866</v>
      </c>
      <c r="H74" s="16">
        <v>970794.70623469353</v>
      </c>
      <c r="I74" s="16">
        <v>120265.76944728947</v>
      </c>
      <c r="J74" s="16">
        <v>10556.70482622252</v>
      </c>
      <c r="K74" s="95">
        <f t="shared" si="14"/>
        <v>5776000.0000000019</v>
      </c>
    </row>
    <row r="75" spans="1:11">
      <c r="A75" s="80">
        <v>73</v>
      </c>
      <c r="B75" s="234"/>
      <c r="C75" s="243" t="s">
        <v>89</v>
      </c>
      <c r="D75" s="244"/>
      <c r="E75" s="92">
        <f>SUM(E71:E74)</f>
        <v>33107192.148098629</v>
      </c>
      <c r="F75" s="93">
        <f>SUM(F71:F74)</f>
        <v>8534231.8999390993</v>
      </c>
      <c r="G75" s="93">
        <f t="shared" ref="G75:J75" si="16">SUM(G71:G74)</f>
        <v>18774669.969276112</v>
      </c>
      <c r="H75" s="93">
        <f t="shared" si="16"/>
        <v>14532782.23107441</v>
      </c>
      <c r="I75" s="93">
        <f t="shared" si="16"/>
        <v>1892104.1272090436</v>
      </c>
      <c r="J75" s="93">
        <f t="shared" si="16"/>
        <v>238019.62440270453</v>
      </c>
      <c r="K75" s="93">
        <f t="shared" si="14"/>
        <v>77078999.999999985</v>
      </c>
    </row>
    <row r="76" spans="1:11" ht="16.5" thickBot="1">
      <c r="A76" s="80">
        <v>74</v>
      </c>
      <c r="B76" s="245" t="s">
        <v>90</v>
      </c>
      <c r="C76" s="245"/>
      <c r="D76" s="244"/>
      <c r="E76" s="28">
        <f>E42+E56+E70+E75</f>
        <v>84787892.850263849</v>
      </c>
      <c r="F76" s="28">
        <f>F42+F56+F70+F75</f>
        <v>21471199.132962234</v>
      </c>
      <c r="G76" s="28">
        <f t="shared" ref="G76:J76" si="17">G42+G56+G70+G75</f>
        <v>47221984.443360478</v>
      </c>
      <c r="H76" s="28">
        <f t="shared" si="17"/>
        <v>35749358.074233636</v>
      </c>
      <c r="I76" s="28">
        <f t="shared" si="17"/>
        <v>4607747.0589287039</v>
      </c>
      <c r="J76" s="28">
        <f t="shared" si="17"/>
        <v>544818.44025110477</v>
      </c>
      <c r="K76" s="28">
        <f t="shared" si="14"/>
        <v>194383000.00000003</v>
      </c>
    </row>
    <row r="77" spans="1:11" ht="15.6" customHeight="1" outlineLevel="1" thickTop="1">
      <c r="A77" s="80">
        <v>75</v>
      </c>
      <c r="B77" s="232" t="s">
        <v>91</v>
      </c>
      <c r="C77" s="87" t="s">
        <v>50</v>
      </c>
      <c r="D77" s="97">
        <v>560</v>
      </c>
      <c r="E77" s="16">
        <v>781318.58443213091</v>
      </c>
      <c r="F77" s="16">
        <v>179578.71605990102</v>
      </c>
      <c r="G77" s="16">
        <v>383609.35827499157</v>
      </c>
      <c r="H77" s="16">
        <v>249616.4347845155</v>
      </c>
      <c r="I77" s="16">
        <v>30171.597841000508</v>
      </c>
      <c r="J77" s="16">
        <v>1705.3086074603725</v>
      </c>
      <c r="K77" s="95">
        <f t="shared" si="14"/>
        <v>1626000</v>
      </c>
    </row>
    <row r="78" spans="1:11" ht="15.6" customHeight="1" outlineLevel="1">
      <c r="A78" s="80">
        <v>76</v>
      </c>
      <c r="B78" s="233"/>
      <c r="C78" s="87" t="s">
        <v>92</v>
      </c>
      <c r="D78" s="97">
        <v>561.1</v>
      </c>
      <c r="E78" s="16">
        <v>1192640.0532352701</v>
      </c>
      <c r="F78" s="16">
        <v>274117.08072612202</v>
      </c>
      <c r="G78" s="16">
        <v>585558.6883385788</v>
      </c>
      <c r="H78" s="16">
        <v>381025.82480637607</v>
      </c>
      <c r="I78" s="16">
        <v>46055.292645364862</v>
      </c>
      <c r="J78" s="16">
        <v>2603.0602482882196</v>
      </c>
      <c r="K78" s="95">
        <f t="shared" si="14"/>
        <v>2482000</v>
      </c>
    </row>
    <row r="79" spans="1:11" ht="15.6" customHeight="1" outlineLevel="1">
      <c r="A79" s="80">
        <v>77</v>
      </c>
      <c r="B79" s="233"/>
      <c r="C79" s="99" t="s">
        <v>93</v>
      </c>
      <c r="D79" s="97">
        <v>561.20000000000005</v>
      </c>
      <c r="E79" s="16">
        <v>1441.5472037493191</v>
      </c>
      <c r="F79" s="16">
        <v>331.32604439096133</v>
      </c>
      <c r="G79" s="16">
        <v>707.76634368079635</v>
      </c>
      <c r="H79" s="16">
        <v>460.54692764670756</v>
      </c>
      <c r="I79" s="16">
        <v>55.667154688192824</v>
      </c>
      <c r="J79" s="16">
        <v>3.1463258440228277</v>
      </c>
      <c r="K79" s="95">
        <f t="shared" si="14"/>
        <v>2999.9999999999995</v>
      </c>
    </row>
    <row r="80" spans="1:11" ht="31.5" customHeight="1" outlineLevel="1">
      <c r="A80" s="80">
        <v>78</v>
      </c>
      <c r="B80" s="233"/>
      <c r="C80" s="99" t="s">
        <v>94</v>
      </c>
      <c r="D80" s="97">
        <v>561.29999999999995</v>
      </c>
      <c r="E80" s="16">
        <v>18259.597914158043</v>
      </c>
      <c r="F80" s="16">
        <v>4196.7965622855099</v>
      </c>
      <c r="G80" s="16">
        <v>8965.0403532900873</v>
      </c>
      <c r="H80" s="16">
        <v>5833.5944168582955</v>
      </c>
      <c r="I80" s="16">
        <v>705.11729271710908</v>
      </c>
      <c r="J80" s="16">
        <v>39.853460690955821</v>
      </c>
      <c r="K80" s="95">
        <f t="shared" si="14"/>
        <v>37999.999999999993</v>
      </c>
    </row>
    <row r="81" spans="1:11" ht="15.6" customHeight="1" outlineLevel="1">
      <c r="A81" s="80">
        <v>79</v>
      </c>
      <c r="B81" s="233"/>
      <c r="C81" s="99" t="s">
        <v>95</v>
      </c>
      <c r="D81" s="97">
        <v>561.4</v>
      </c>
      <c r="E81" s="16">
        <v>24025.786729155319</v>
      </c>
      <c r="F81" s="16">
        <v>5522.1007398493557</v>
      </c>
      <c r="G81" s="16">
        <v>11796.105728013272</v>
      </c>
      <c r="H81" s="16">
        <v>7675.7821274451253</v>
      </c>
      <c r="I81" s="16">
        <v>927.78591146988038</v>
      </c>
      <c r="J81" s="16">
        <v>52.438764067047131</v>
      </c>
      <c r="K81" s="95">
        <f t="shared" si="14"/>
        <v>50000</v>
      </c>
    </row>
    <row r="82" spans="1:11" ht="15.6" customHeight="1" outlineLevel="1">
      <c r="A82" s="80">
        <v>80</v>
      </c>
      <c r="B82" s="233"/>
      <c r="C82" s="99" t="s">
        <v>96</v>
      </c>
      <c r="D82" s="97">
        <v>561.5</v>
      </c>
      <c r="E82" s="16">
        <v>15857.019241242509</v>
      </c>
      <c r="F82" s="16">
        <v>3644.5864883005747</v>
      </c>
      <c r="G82" s="16">
        <v>7785.4297804887592</v>
      </c>
      <c r="H82" s="16">
        <v>5066.0162041137828</v>
      </c>
      <c r="I82" s="16">
        <v>612.33870157012109</v>
      </c>
      <c r="J82" s="16">
        <v>34.609584284251106</v>
      </c>
      <c r="K82" s="95">
        <f t="shared" si="14"/>
        <v>32999.999999999993</v>
      </c>
    </row>
    <row r="83" spans="1:11" ht="15.6" customHeight="1" outlineLevel="1">
      <c r="A83" s="80">
        <v>81</v>
      </c>
      <c r="B83" s="233"/>
      <c r="C83" s="99" t="s">
        <v>97</v>
      </c>
      <c r="D83" s="97">
        <v>561.6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95">
        <f t="shared" si="14"/>
        <v>0</v>
      </c>
    </row>
    <row r="84" spans="1:11" ht="15.6" customHeight="1" outlineLevel="1">
      <c r="A84" s="80">
        <v>82</v>
      </c>
      <c r="B84" s="233"/>
      <c r="C84" s="99" t="s">
        <v>98</v>
      </c>
      <c r="D84" s="97">
        <v>561.70000000000005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95">
        <f t="shared" si="14"/>
        <v>0</v>
      </c>
    </row>
    <row r="85" spans="1:11" ht="31.5" customHeight="1" outlineLevel="1">
      <c r="A85" s="80">
        <v>83</v>
      </c>
      <c r="B85" s="233"/>
      <c r="C85" s="99" t="s">
        <v>99</v>
      </c>
      <c r="D85" s="97">
        <v>561.79999999999995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95">
        <f t="shared" si="14"/>
        <v>0</v>
      </c>
    </row>
    <row r="86" spans="1:11" ht="15.6" customHeight="1" outlineLevel="1">
      <c r="A86" s="80">
        <v>84</v>
      </c>
      <c r="B86" s="233"/>
      <c r="C86" s="87" t="s">
        <v>336</v>
      </c>
      <c r="D86" s="97">
        <v>562</v>
      </c>
      <c r="E86" s="16">
        <v>188362.1679565777</v>
      </c>
      <c r="F86" s="16">
        <v>43293.269800418944</v>
      </c>
      <c r="G86" s="16">
        <v>92481.468907624047</v>
      </c>
      <c r="H86" s="16">
        <v>60178.131879169785</v>
      </c>
      <c r="I86" s="16">
        <v>7273.8415459238622</v>
      </c>
      <c r="J86" s="16">
        <v>411.1199102856495</v>
      </c>
      <c r="K86" s="95">
        <f t="shared" si="14"/>
        <v>392000</v>
      </c>
    </row>
    <row r="87" spans="1:11" outlineLevel="1">
      <c r="A87" s="80">
        <v>85</v>
      </c>
      <c r="B87" s="233"/>
      <c r="C87" s="87" t="s">
        <v>337</v>
      </c>
      <c r="D87" s="97">
        <v>563</v>
      </c>
      <c r="E87" s="16">
        <v>123012.02805327524</v>
      </c>
      <c r="F87" s="16">
        <v>28273.1557880287</v>
      </c>
      <c r="G87" s="16">
        <v>60396.061327427953</v>
      </c>
      <c r="H87" s="16">
        <v>39300.004492519045</v>
      </c>
      <c r="I87" s="16">
        <v>4750.2638667257879</v>
      </c>
      <c r="J87" s="16">
        <v>268.48647202328129</v>
      </c>
      <c r="K87" s="95">
        <f t="shared" si="14"/>
        <v>255999.99999999997</v>
      </c>
    </row>
    <row r="88" spans="1:11" outlineLevel="1">
      <c r="A88" s="80">
        <v>86</v>
      </c>
      <c r="B88" s="233"/>
      <c r="C88" s="87" t="s">
        <v>338</v>
      </c>
      <c r="D88" s="97">
        <v>564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95">
        <f t="shared" si="14"/>
        <v>0</v>
      </c>
    </row>
    <row r="89" spans="1:11" outlineLevel="1">
      <c r="A89" s="80">
        <v>87</v>
      </c>
      <c r="B89" s="233"/>
      <c r="C89" s="87" t="s">
        <v>339</v>
      </c>
      <c r="D89" s="97">
        <v>565</v>
      </c>
      <c r="E89" s="16">
        <v>5152489.0602373872</v>
      </c>
      <c r="F89" s="16">
        <v>1337650.9278079758</v>
      </c>
      <c r="G89" s="16">
        <v>2943052.263503395</v>
      </c>
      <c r="H89" s="16">
        <v>2297855.6397549217</v>
      </c>
      <c r="I89" s="16">
        <v>300317.51209995104</v>
      </c>
      <c r="J89" s="16">
        <v>38634.596596368639</v>
      </c>
      <c r="K89" s="95">
        <f t="shared" si="14"/>
        <v>12070000</v>
      </c>
    </row>
    <row r="90" spans="1:11" outlineLevel="1">
      <c r="A90" s="80">
        <v>88</v>
      </c>
      <c r="B90" s="233"/>
      <c r="C90" s="87" t="s">
        <v>340</v>
      </c>
      <c r="D90" s="97">
        <v>566</v>
      </c>
      <c r="E90" s="16">
        <v>2018166.0852490468</v>
      </c>
      <c r="F90" s="16">
        <v>463856.46214734582</v>
      </c>
      <c r="G90" s="16">
        <v>990872.88115311484</v>
      </c>
      <c r="H90" s="16">
        <v>644765.69870539056</v>
      </c>
      <c r="I90" s="16">
        <v>77934.016563469952</v>
      </c>
      <c r="J90" s="16">
        <v>4404.8561816319589</v>
      </c>
      <c r="K90" s="95">
        <f t="shared" si="14"/>
        <v>4200000</v>
      </c>
    </row>
    <row r="91" spans="1:11" outlineLevel="1">
      <c r="A91" s="80">
        <v>89</v>
      </c>
      <c r="B91" s="233"/>
      <c r="C91" s="87" t="s">
        <v>57</v>
      </c>
      <c r="D91" s="97">
        <v>567</v>
      </c>
      <c r="E91" s="16">
        <v>56700.856680806552</v>
      </c>
      <c r="F91" s="16">
        <v>13032.157746044479</v>
      </c>
      <c r="G91" s="16">
        <v>27838.80951811132</v>
      </c>
      <c r="H91" s="16">
        <v>18114.845820770497</v>
      </c>
      <c r="I91" s="16">
        <v>2189.5747510689175</v>
      </c>
      <c r="J91" s="16">
        <v>123.75548319823122</v>
      </c>
      <c r="K91" s="95">
        <f t="shared" si="14"/>
        <v>117999.99999999999</v>
      </c>
    </row>
    <row r="92" spans="1:11">
      <c r="A92" s="80">
        <v>90</v>
      </c>
      <c r="B92" s="233"/>
      <c r="C92" s="241" t="s">
        <v>105</v>
      </c>
      <c r="D92" s="242"/>
      <c r="E92" s="92">
        <f>SUM(E77:E91)</f>
        <v>9572272.7869328</v>
      </c>
      <c r="F92" s="93">
        <f>SUM(F77:F91)</f>
        <v>2353496.5799106634</v>
      </c>
      <c r="G92" s="93">
        <f t="shared" ref="G92:J92" si="18">SUM(G77:G91)</f>
        <v>5113063.8732287157</v>
      </c>
      <c r="H92" s="93">
        <f t="shared" si="18"/>
        <v>3709892.519919727</v>
      </c>
      <c r="I92" s="93">
        <f t="shared" si="18"/>
        <v>470993.0083739502</v>
      </c>
      <c r="J92" s="93">
        <f t="shared" si="18"/>
        <v>48281.231634142627</v>
      </c>
      <c r="K92" s="93">
        <f t="shared" si="14"/>
        <v>21268000</v>
      </c>
    </row>
    <row r="93" spans="1:11" outlineLevel="1">
      <c r="A93" s="80">
        <v>91</v>
      </c>
      <c r="B93" s="233"/>
      <c r="C93" s="87" t="s">
        <v>321</v>
      </c>
      <c r="D93" s="97">
        <v>568</v>
      </c>
      <c r="E93" s="16">
        <v>216712.59629698098</v>
      </c>
      <c r="F93" s="16">
        <v>49809.348673441185</v>
      </c>
      <c r="G93" s="16">
        <v>106400.8736666797</v>
      </c>
      <c r="H93" s="16">
        <v>69235.554789555041</v>
      </c>
      <c r="I93" s="16">
        <v>8368.6289214583212</v>
      </c>
      <c r="J93" s="16">
        <v>472.99765188476511</v>
      </c>
      <c r="K93" s="95">
        <f t="shared" si="14"/>
        <v>451000</v>
      </c>
    </row>
    <row r="94" spans="1:11" outlineLevel="1">
      <c r="A94" s="80">
        <v>92</v>
      </c>
      <c r="B94" s="233"/>
      <c r="C94" s="87" t="s">
        <v>322</v>
      </c>
      <c r="D94" s="97">
        <v>569</v>
      </c>
      <c r="E94" s="16">
        <v>229686.52113072484</v>
      </c>
      <c r="F94" s="16">
        <v>52791.283072959835</v>
      </c>
      <c r="G94" s="16">
        <v>112770.77075980688</v>
      </c>
      <c r="H94" s="16">
        <v>73380.477138375398</v>
      </c>
      <c r="I94" s="16">
        <v>8869.633313652057</v>
      </c>
      <c r="J94" s="16">
        <v>501.31458448097055</v>
      </c>
      <c r="K94" s="95">
        <f t="shared" si="14"/>
        <v>477999.99999999994</v>
      </c>
    </row>
    <row r="95" spans="1:11" outlineLevel="1">
      <c r="A95" s="80">
        <v>93</v>
      </c>
      <c r="B95" s="233"/>
      <c r="C95" s="87" t="s">
        <v>106</v>
      </c>
      <c r="D95" s="97">
        <v>569.1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95">
        <f t="shared" si="14"/>
        <v>0</v>
      </c>
    </row>
    <row r="96" spans="1:11" outlineLevel="1">
      <c r="A96" s="80">
        <v>94</v>
      </c>
      <c r="B96" s="233"/>
      <c r="C96" s="87" t="s">
        <v>107</v>
      </c>
      <c r="D96" s="97">
        <v>569.20000000000005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95">
        <f t="shared" si="14"/>
        <v>0</v>
      </c>
    </row>
    <row r="97" spans="1:11" outlineLevel="1">
      <c r="A97" s="80">
        <v>95</v>
      </c>
      <c r="B97" s="233"/>
      <c r="C97" s="87" t="s">
        <v>108</v>
      </c>
      <c r="D97" s="97">
        <v>569.29999999999995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95">
        <f t="shared" si="14"/>
        <v>0</v>
      </c>
    </row>
    <row r="98" spans="1:11" ht="31.5" customHeight="1" outlineLevel="1">
      <c r="A98" s="80">
        <v>96</v>
      </c>
      <c r="B98" s="233"/>
      <c r="C98" s="99" t="s">
        <v>109</v>
      </c>
      <c r="D98" s="97">
        <v>569.4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95">
        <f t="shared" si="14"/>
        <v>0</v>
      </c>
    </row>
    <row r="99" spans="1:11" outlineLevel="1">
      <c r="A99" s="80">
        <v>97</v>
      </c>
      <c r="B99" s="233"/>
      <c r="C99" s="87" t="s">
        <v>341</v>
      </c>
      <c r="D99" s="97">
        <v>570</v>
      </c>
      <c r="E99" s="16">
        <v>324348.12084359681</v>
      </c>
      <c r="F99" s="16">
        <v>74548.359987966294</v>
      </c>
      <c r="G99" s="16">
        <v>159247.42732817915</v>
      </c>
      <c r="H99" s="16">
        <v>103623.0587205092</v>
      </c>
      <c r="I99" s="16">
        <v>12525.109804843385</v>
      </c>
      <c r="J99" s="16">
        <v>707.92331490513618</v>
      </c>
      <c r="K99" s="95">
        <f t="shared" si="14"/>
        <v>675000</v>
      </c>
    </row>
    <row r="100" spans="1:11" outlineLevel="1">
      <c r="A100" s="80">
        <v>98</v>
      </c>
      <c r="B100" s="233"/>
      <c r="C100" s="87" t="s">
        <v>342</v>
      </c>
      <c r="D100" s="97">
        <v>571</v>
      </c>
      <c r="E100" s="16">
        <v>314737.80615193467</v>
      </c>
      <c r="F100" s="16">
        <v>72339.519692026559</v>
      </c>
      <c r="G100" s="16">
        <v>154528.98503697387</v>
      </c>
      <c r="H100" s="16">
        <v>100552.74586953115</v>
      </c>
      <c r="I100" s="16">
        <v>12153.995440255432</v>
      </c>
      <c r="J100" s="16">
        <v>686.94780927831744</v>
      </c>
      <c r="K100" s="95">
        <f t="shared" si="14"/>
        <v>654999.99999999988</v>
      </c>
    </row>
    <row r="101" spans="1:11" outlineLevel="1">
      <c r="A101" s="80">
        <v>99</v>
      </c>
      <c r="B101" s="233"/>
      <c r="C101" s="87" t="s">
        <v>343</v>
      </c>
      <c r="D101" s="97">
        <v>572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95">
        <f t="shared" si="14"/>
        <v>0</v>
      </c>
    </row>
    <row r="102" spans="1:11" outlineLevel="1">
      <c r="A102" s="80">
        <v>100</v>
      </c>
      <c r="B102" s="233"/>
      <c r="C102" s="87" t="s">
        <v>344</v>
      </c>
      <c r="D102" s="97">
        <v>573</v>
      </c>
      <c r="E102" s="16">
        <v>24986.818198321533</v>
      </c>
      <c r="F102" s="16">
        <v>5742.9847694433292</v>
      </c>
      <c r="G102" s="16">
        <v>12267.949957133802</v>
      </c>
      <c r="H102" s="16">
        <v>7982.8134125429306</v>
      </c>
      <c r="I102" s="16">
        <v>964.89734792867557</v>
      </c>
      <c r="J102" s="16">
        <v>54.536314629729013</v>
      </c>
      <c r="K102" s="95">
        <f t="shared" si="14"/>
        <v>52000</v>
      </c>
    </row>
    <row r="103" spans="1:11">
      <c r="A103" s="80">
        <v>101</v>
      </c>
      <c r="B103" s="234"/>
      <c r="C103" s="241" t="s">
        <v>114</v>
      </c>
      <c r="D103" s="242"/>
      <c r="E103" s="22">
        <f>SUM(E93:E102)</f>
        <v>1110471.8626215588</v>
      </c>
      <c r="F103" s="22">
        <f>SUM(F93:F102)</f>
        <v>255231.49619583722</v>
      </c>
      <c r="G103" s="22">
        <f t="shared" ref="G103:J103" si="19">SUM(G93:G102)</f>
        <v>545216.00674877339</v>
      </c>
      <c r="H103" s="22">
        <f t="shared" si="19"/>
        <v>354774.6499305137</v>
      </c>
      <c r="I103" s="22">
        <f t="shared" si="19"/>
        <v>42882.264828137872</v>
      </c>
      <c r="J103" s="22">
        <f t="shared" si="19"/>
        <v>2423.7196751789184</v>
      </c>
      <c r="K103" s="22">
        <f t="shared" si="14"/>
        <v>2311000.0000000005</v>
      </c>
    </row>
    <row r="104" spans="1:11" ht="16.5" thickBot="1">
      <c r="A104" s="80">
        <v>102</v>
      </c>
      <c r="B104" s="246" t="s">
        <v>115</v>
      </c>
      <c r="C104" s="246"/>
      <c r="D104" s="247"/>
      <c r="E104" s="28">
        <f>E92+E103</f>
        <v>10682744.649554359</v>
      </c>
      <c r="F104" s="28">
        <f>F92+F103</f>
        <v>2608728.0761065008</v>
      </c>
      <c r="G104" s="28">
        <f t="shared" ref="G104:J104" si="20">G92+G103</f>
        <v>5658279.8799774889</v>
      </c>
      <c r="H104" s="28">
        <f t="shared" si="20"/>
        <v>4064667.1698502405</v>
      </c>
      <c r="I104" s="28">
        <f t="shared" si="20"/>
        <v>513875.27320208808</v>
      </c>
      <c r="J104" s="28">
        <f t="shared" si="20"/>
        <v>50704.951309321543</v>
      </c>
      <c r="K104" s="28">
        <f t="shared" si="14"/>
        <v>23579000</v>
      </c>
    </row>
    <row r="105" spans="1:11" ht="15.6" customHeight="1" outlineLevel="1" thickTop="1">
      <c r="A105" s="80">
        <v>103</v>
      </c>
      <c r="B105" s="232" t="s">
        <v>116</v>
      </c>
      <c r="C105" s="87" t="s">
        <v>50</v>
      </c>
      <c r="D105" s="103">
        <v>580</v>
      </c>
      <c r="E105" s="16">
        <v>1985392.1810994036</v>
      </c>
      <c r="F105" s="16">
        <v>436392.38876764465</v>
      </c>
      <c r="G105" s="16">
        <v>605991.98832385533</v>
      </c>
      <c r="H105" s="16">
        <v>178373.75655290921</v>
      </c>
      <c r="I105" s="16">
        <v>81893.55981016664</v>
      </c>
      <c r="J105" s="16">
        <v>19956.125446020582</v>
      </c>
      <c r="K105" s="95">
        <f t="shared" si="14"/>
        <v>3308000</v>
      </c>
    </row>
    <row r="106" spans="1:11" ht="15.6" customHeight="1" outlineLevel="1">
      <c r="A106" s="80">
        <v>104</v>
      </c>
      <c r="B106" s="233"/>
      <c r="C106" s="87" t="s">
        <v>345</v>
      </c>
      <c r="D106" s="103">
        <v>581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95">
        <f t="shared" si="14"/>
        <v>0</v>
      </c>
    </row>
    <row r="107" spans="1:11" ht="15.6" customHeight="1" outlineLevel="1">
      <c r="A107" s="80">
        <v>105</v>
      </c>
      <c r="B107" s="233"/>
      <c r="C107" s="87" t="s">
        <v>336</v>
      </c>
      <c r="D107" s="103">
        <v>582</v>
      </c>
      <c r="E107" s="16">
        <v>319808.54043661634</v>
      </c>
      <c r="F107" s="16">
        <v>67885.195338635313</v>
      </c>
      <c r="G107" s="16">
        <v>132225.04341100791</v>
      </c>
      <c r="H107" s="16">
        <v>33185.840269028937</v>
      </c>
      <c r="I107" s="16">
        <v>11738.46804288227</v>
      </c>
      <c r="J107" s="16">
        <v>156.9125018291592</v>
      </c>
      <c r="K107" s="95">
        <f t="shared" si="14"/>
        <v>565000</v>
      </c>
    </row>
    <row r="108" spans="1:11" ht="15.6" customHeight="1" outlineLevel="1">
      <c r="A108" s="80">
        <v>106</v>
      </c>
      <c r="B108" s="233"/>
      <c r="C108" s="87" t="s">
        <v>346</v>
      </c>
      <c r="D108" s="103">
        <v>583</v>
      </c>
      <c r="E108" s="16">
        <v>1697365.4729755749</v>
      </c>
      <c r="F108" s="16">
        <v>413457.62616101844</v>
      </c>
      <c r="G108" s="16">
        <v>856180.36932943237</v>
      </c>
      <c r="H108" s="16">
        <v>158202.2160561489</v>
      </c>
      <c r="I108" s="16">
        <v>102551.63472614577</v>
      </c>
      <c r="J108" s="16">
        <v>36242.680751680113</v>
      </c>
      <c r="K108" s="95">
        <f t="shared" si="14"/>
        <v>3264000.0000000005</v>
      </c>
    </row>
    <row r="109" spans="1:11" outlineLevel="1">
      <c r="A109" s="80">
        <v>107</v>
      </c>
      <c r="B109" s="233"/>
      <c r="C109" s="87" t="s">
        <v>338</v>
      </c>
      <c r="D109" s="103">
        <v>584</v>
      </c>
      <c r="E109" s="16">
        <v>562114.56533620786</v>
      </c>
      <c r="F109" s="16">
        <v>136924.28502567144</v>
      </c>
      <c r="G109" s="16">
        <v>278725.48694666923</v>
      </c>
      <c r="H109" s="16">
        <v>52098.496430203253</v>
      </c>
      <c r="I109" s="16">
        <v>33961.90655248148</v>
      </c>
      <c r="J109" s="16">
        <v>5175.2597087667464</v>
      </c>
      <c r="K109" s="95">
        <f t="shared" si="14"/>
        <v>1069000.0000000002</v>
      </c>
    </row>
    <row r="110" spans="1:11" outlineLevel="1">
      <c r="A110" s="80">
        <v>108</v>
      </c>
      <c r="B110" s="233"/>
      <c r="C110" s="87" t="s">
        <v>119</v>
      </c>
      <c r="D110" s="103">
        <v>585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7000</v>
      </c>
      <c r="K110" s="95">
        <f t="shared" si="14"/>
        <v>7000</v>
      </c>
    </row>
    <row r="111" spans="1:11" outlineLevel="1">
      <c r="A111" s="80">
        <v>109</v>
      </c>
      <c r="B111" s="233"/>
      <c r="C111" s="87" t="s">
        <v>120</v>
      </c>
      <c r="D111" s="103">
        <v>586</v>
      </c>
      <c r="E111" s="16">
        <v>1591942.1926923411</v>
      </c>
      <c r="F111" s="16">
        <v>309874.96440837131</v>
      </c>
      <c r="G111" s="16">
        <v>28259.259385853587</v>
      </c>
      <c r="H111" s="16">
        <v>2927.3404279391607</v>
      </c>
      <c r="I111" s="16">
        <v>27996.243085494778</v>
      </c>
      <c r="J111" s="16">
        <v>0</v>
      </c>
      <c r="K111" s="95">
        <f t="shared" si="14"/>
        <v>1960999.9999999998</v>
      </c>
    </row>
    <row r="112" spans="1:11" outlineLevel="1">
      <c r="A112" s="80">
        <v>110</v>
      </c>
      <c r="B112" s="233"/>
      <c r="C112" s="87" t="s">
        <v>121</v>
      </c>
      <c r="D112" s="103">
        <v>587</v>
      </c>
      <c r="E112" s="16">
        <v>595075.36068293767</v>
      </c>
      <c r="F112" s="16">
        <v>100733.48210445762</v>
      </c>
      <c r="G112" s="16">
        <v>1962.8096155133458</v>
      </c>
      <c r="H112" s="16">
        <v>0</v>
      </c>
      <c r="I112" s="16">
        <v>5228.3475970912568</v>
      </c>
      <c r="J112" s="16">
        <v>0</v>
      </c>
      <c r="K112" s="95">
        <f t="shared" si="14"/>
        <v>702999.99999999977</v>
      </c>
    </row>
    <row r="113" spans="1:11" outlineLevel="1">
      <c r="A113" s="80">
        <v>111</v>
      </c>
      <c r="B113" s="233"/>
      <c r="C113" s="87" t="s">
        <v>122</v>
      </c>
      <c r="D113" s="103">
        <v>588</v>
      </c>
      <c r="E113" s="16">
        <v>3776926.5404046392</v>
      </c>
      <c r="F113" s="16">
        <v>830174.51708427689</v>
      </c>
      <c r="G113" s="16">
        <v>1152813.6585616751</v>
      </c>
      <c r="H113" s="16">
        <v>339330.72853308875</v>
      </c>
      <c r="I113" s="16">
        <v>155790.8621177082</v>
      </c>
      <c r="J113" s="16">
        <v>37963.693298611703</v>
      </c>
      <c r="K113" s="95">
        <f t="shared" si="14"/>
        <v>6293000</v>
      </c>
    </row>
    <row r="114" spans="1:11" outlineLevel="1">
      <c r="A114" s="80">
        <v>112</v>
      </c>
      <c r="B114" s="233"/>
      <c r="C114" s="87" t="s">
        <v>57</v>
      </c>
      <c r="D114" s="103">
        <v>589</v>
      </c>
      <c r="E114" s="16">
        <v>788950.82925965975</v>
      </c>
      <c r="F114" s="16">
        <v>192178.84552089032</v>
      </c>
      <c r="G114" s="16">
        <v>398252.18364695448</v>
      </c>
      <c r="H114" s="16">
        <v>252687.52478939062</v>
      </c>
      <c r="I114" s="16">
        <v>47666.927687229276</v>
      </c>
      <c r="J114" s="16">
        <v>7263.6890958758913</v>
      </c>
      <c r="K114" s="95">
        <f t="shared" si="14"/>
        <v>1687000.0000000005</v>
      </c>
    </row>
    <row r="115" spans="1:11">
      <c r="A115" s="80">
        <v>113</v>
      </c>
      <c r="B115" s="233"/>
      <c r="C115" s="241" t="s">
        <v>123</v>
      </c>
      <c r="D115" s="242"/>
      <c r="E115" s="22">
        <f>SUM(E105:E114)</f>
        <v>11317575.682887381</v>
      </c>
      <c r="F115" s="22">
        <f>SUM(F105:F114)</f>
        <v>2487621.3044109661</v>
      </c>
      <c r="G115" s="22">
        <f t="shared" ref="G115:I115" si="21">SUM(G105:G114)</f>
        <v>3454410.7992209615</v>
      </c>
      <c r="H115" s="22">
        <f t="shared" si="21"/>
        <v>1016805.9030587089</v>
      </c>
      <c r="I115" s="22">
        <f t="shared" si="21"/>
        <v>466827.94961919973</v>
      </c>
      <c r="J115" s="22">
        <f>SUM(J105:J114)</f>
        <v>113758.36080278418</v>
      </c>
      <c r="K115" s="22">
        <f t="shared" si="14"/>
        <v>18857000</v>
      </c>
    </row>
    <row r="116" spans="1:11" outlineLevel="1">
      <c r="A116" s="80">
        <v>114</v>
      </c>
      <c r="B116" s="233"/>
      <c r="C116" s="104" t="s">
        <v>321</v>
      </c>
      <c r="D116" s="105">
        <v>590</v>
      </c>
      <c r="E116" s="16">
        <v>574480.39185511007</v>
      </c>
      <c r="F116" s="16">
        <v>139839.34291458302</v>
      </c>
      <c r="G116" s="16">
        <v>273703.66774586897</v>
      </c>
      <c r="H116" s="16">
        <v>52652.373081719103</v>
      </c>
      <c r="I116" s="16">
        <v>33337.556010934342</v>
      </c>
      <c r="J116" s="16">
        <v>28986.668391784435</v>
      </c>
      <c r="K116" s="95">
        <f t="shared" si="14"/>
        <v>1103000</v>
      </c>
    </row>
    <row r="117" spans="1:11" outlineLevel="1">
      <c r="A117" s="80">
        <v>115</v>
      </c>
      <c r="B117" s="233"/>
      <c r="C117" s="104" t="s">
        <v>322</v>
      </c>
      <c r="D117" s="105">
        <v>591</v>
      </c>
      <c r="E117" s="16">
        <v>230538.32562694594</v>
      </c>
      <c r="F117" s="16">
        <v>48935.964145488098</v>
      </c>
      <c r="G117" s="16">
        <v>95316.21660981093</v>
      </c>
      <c r="H117" s="16">
        <v>31634.547152194213</v>
      </c>
      <c r="I117" s="16">
        <v>8461.8339595838079</v>
      </c>
      <c r="J117" s="16">
        <v>113.11250597699073</v>
      </c>
      <c r="K117" s="95">
        <f t="shared" si="14"/>
        <v>415000</v>
      </c>
    </row>
    <row r="118" spans="1:11" outlineLevel="1">
      <c r="A118" s="80">
        <v>116</v>
      </c>
      <c r="B118" s="233"/>
      <c r="C118" s="104" t="s">
        <v>341</v>
      </c>
      <c r="D118" s="105">
        <v>592</v>
      </c>
      <c r="E118" s="16">
        <v>405279.4954913581</v>
      </c>
      <c r="F118" s="16">
        <v>86027.964358341385</v>
      </c>
      <c r="G118" s="16">
        <v>167563.06386244544</v>
      </c>
      <c r="H118" s="16">
        <v>42054.976340928704</v>
      </c>
      <c r="I118" s="16">
        <v>14875.651537528682</v>
      </c>
      <c r="J118" s="16">
        <v>198.84840939766013</v>
      </c>
      <c r="K118" s="95">
        <f t="shared" si="14"/>
        <v>716000</v>
      </c>
    </row>
    <row r="119" spans="1:11" outlineLevel="1">
      <c r="A119" s="80">
        <v>117</v>
      </c>
      <c r="B119" s="233"/>
      <c r="C119" s="87" t="s">
        <v>347</v>
      </c>
      <c r="D119" s="105">
        <v>592.20000000000005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95">
        <f t="shared" si="14"/>
        <v>0</v>
      </c>
    </row>
    <row r="120" spans="1:11" outlineLevel="1">
      <c r="A120" s="80">
        <v>118</v>
      </c>
      <c r="B120" s="233"/>
      <c r="C120" s="87" t="s">
        <v>342</v>
      </c>
      <c r="D120" s="105">
        <v>593</v>
      </c>
      <c r="E120" s="16">
        <v>4087925.8526534908</v>
      </c>
      <c r="F120" s="16">
        <v>995769.1174178205</v>
      </c>
      <c r="G120" s="16">
        <v>2062020.1848341508</v>
      </c>
      <c r="H120" s="16">
        <v>381013.36409846396</v>
      </c>
      <c r="I120" s="16">
        <v>246984.80409994849</v>
      </c>
      <c r="J120" s="16">
        <v>87286.676896126635</v>
      </c>
      <c r="K120" s="95">
        <f t="shared" si="14"/>
        <v>7861000.0000000009</v>
      </c>
    </row>
    <row r="121" spans="1:11" outlineLevel="1">
      <c r="A121" s="80">
        <v>119</v>
      </c>
      <c r="B121" s="233"/>
      <c r="C121" s="87" t="s">
        <v>343</v>
      </c>
      <c r="D121" s="105">
        <v>594</v>
      </c>
      <c r="E121" s="16">
        <v>333903.41345976799</v>
      </c>
      <c r="F121" s="16">
        <v>81334.818513845996</v>
      </c>
      <c r="G121" s="16">
        <v>165566.58953333486</v>
      </c>
      <c r="H121" s="16">
        <v>30947.189179774618</v>
      </c>
      <c r="I121" s="16">
        <v>20173.817269247655</v>
      </c>
      <c r="J121" s="16">
        <v>3074.1720440288905</v>
      </c>
      <c r="K121" s="95">
        <f t="shared" si="14"/>
        <v>634999.99999999988</v>
      </c>
    </row>
    <row r="122" spans="1:11" outlineLevel="1">
      <c r="A122" s="80">
        <v>120</v>
      </c>
      <c r="B122" s="233"/>
      <c r="C122" s="87" t="s">
        <v>124</v>
      </c>
      <c r="D122" s="105">
        <v>595</v>
      </c>
      <c r="E122" s="16">
        <v>209371.33279855413</v>
      </c>
      <c r="F122" s="16">
        <v>71607.133301420123</v>
      </c>
      <c r="G122" s="16">
        <v>33830.429298633586</v>
      </c>
      <c r="H122" s="16">
        <v>0</v>
      </c>
      <c r="I122" s="16">
        <v>16466.497515483847</v>
      </c>
      <c r="J122" s="16">
        <v>1724.6070859082963</v>
      </c>
      <c r="K122" s="95">
        <f t="shared" si="14"/>
        <v>333000</v>
      </c>
    </row>
    <row r="123" spans="1:11" outlineLevel="1">
      <c r="A123" s="80">
        <v>121</v>
      </c>
      <c r="B123" s="233"/>
      <c r="C123" s="87" t="s">
        <v>125</v>
      </c>
      <c r="D123" s="105">
        <v>596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175000</v>
      </c>
      <c r="K123" s="95">
        <f t="shared" si="14"/>
        <v>175000</v>
      </c>
    </row>
    <row r="124" spans="1:11" outlineLevel="1">
      <c r="A124" s="80">
        <v>122</v>
      </c>
      <c r="B124" s="233"/>
      <c r="C124" s="87" t="s">
        <v>126</v>
      </c>
      <c r="D124" s="105">
        <v>597</v>
      </c>
      <c r="E124" s="16">
        <v>32472.048805555147</v>
      </c>
      <c r="F124" s="16">
        <v>6320.753990991765</v>
      </c>
      <c r="G124" s="16">
        <v>576.42548466809967</v>
      </c>
      <c r="H124" s="16">
        <v>59.711176500543814</v>
      </c>
      <c r="I124" s="16">
        <v>571.06054228444214</v>
      </c>
      <c r="J124" s="16">
        <v>0</v>
      </c>
      <c r="K124" s="95">
        <f t="shared" si="14"/>
        <v>40000</v>
      </c>
    </row>
    <row r="125" spans="1:11" outlineLevel="1">
      <c r="A125" s="80">
        <v>123</v>
      </c>
      <c r="B125" s="233"/>
      <c r="C125" s="87" t="s">
        <v>127</v>
      </c>
      <c r="D125" s="105">
        <v>598</v>
      </c>
      <c r="E125" s="16">
        <v>220833.80430332426</v>
      </c>
      <c r="F125" s="16">
        <v>53755.105526548679</v>
      </c>
      <c r="G125" s="16">
        <v>105213.37726586442</v>
      </c>
      <c r="H125" s="16">
        <v>20239.89681473155</v>
      </c>
      <c r="I125" s="16">
        <v>12815.162056787089</v>
      </c>
      <c r="J125" s="16">
        <v>11142.654032743971</v>
      </c>
      <c r="K125" s="95">
        <f t="shared" si="14"/>
        <v>423999.99999999994</v>
      </c>
    </row>
    <row r="126" spans="1:11">
      <c r="A126" s="80">
        <v>124</v>
      </c>
      <c r="B126" s="234"/>
      <c r="C126" s="241" t="s">
        <v>128</v>
      </c>
      <c r="D126" s="242"/>
      <c r="E126" s="22">
        <f>SUM(E116:E125)</f>
        <v>6094804.6649941057</v>
      </c>
      <c r="F126" s="22">
        <f>SUM(F116:F125)</f>
        <v>1483590.2001690394</v>
      </c>
      <c r="G126" s="22">
        <f t="shared" ref="G126:I126" si="22">SUM(G116:G125)</f>
        <v>2903789.9546347777</v>
      </c>
      <c r="H126" s="22">
        <f t="shared" si="22"/>
        <v>558602.05784431263</v>
      </c>
      <c r="I126" s="22">
        <f t="shared" si="22"/>
        <v>353686.38299179845</v>
      </c>
      <c r="J126" s="22">
        <f>SUM(J116:J125)</f>
        <v>307526.73936596687</v>
      </c>
      <c r="K126" s="22">
        <f t="shared" si="14"/>
        <v>11702000.000000002</v>
      </c>
    </row>
    <row r="127" spans="1:11" ht="16.5" thickBot="1">
      <c r="A127" s="80">
        <v>125</v>
      </c>
      <c r="B127" s="246" t="s">
        <v>129</v>
      </c>
      <c r="C127" s="246"/>
      <c r="D127" s="247"/>
      <c r="E127" s="28">
        <f>E115+E126</f>
        <v>17412380.347881489</v>
      </c>
      <c r="F127" s="28">
        <f>F115+F126</f>
        <v>3971211.5045800055</v>
      </c>
      <c r="G127" s="28">
        <f t="shared" ref="G127:I127" si="23">G115+G126</f>
        <v>6358200.7538557388</v>
      </c>
      <c r="H127" s="28">
        <f t="shared" si="23"/>
        <v>1575407.9609030215</v>
      </c>
      <c r="I127" s="28">
        <f t="shared" si="23"/>
        <v>820514.33261099819</v>
      </c>
      <c r="J127" s="28">
        <f>J115+J126</f>
        <v>421285.10016875109</v>
      </c>
      <c r="K127" s="28">
        <f t="shared" si="14"/>
        <v>30559000.000000004</v>
      </c>
    </row>
    <row r="128" spans="1:11" ht="16.5" outlineLevel="1" thickTop="1">
      <c r="A128" s="80">
        <v>126</v>
      </c>
      <c r="B128" s="232" t="s">
        <v>130</v>
      </c>
      <c r="C128" s="106" t="s">
        <v>348</v>
      </c>
      <c r="D128" s="97">
        <v>901</v>
      </c>
      <c r="E128" s="16">
        <v>105038.85767264724</v>
      </c>
      <c r="F128" s="16">
        <v>16230.892797306085</v>
      </c>
      <c r="G128" s="16">
        <v>775.79482053914433</v>
      </c>
      <c r="H128" s="16">
        <v>1678.5295613460514</v>
      </c>
      <c r="I128" s="16">
        <v>1117.3204358192515</v>
      </c>
      <c r="J128" s="16">
        <v>158.60471234220367</v>
      </c>
      <c r="K128" s="95">
        <f t="shared" si="14"/>
        <v>124999.99999999996</v>
      </c>
    </row>
    <row r="129" spans="1:11" outlineLevel="1">
      <c r="A129" s="80">
        <v>127</v>
      </c>
      <c r="B129" s="233"/>
      <c r="C129" s="106" t="s">
        <v>132</v>
      </c>
      <c r="D129" s="97">
        <v>902</v>
      </c>
      <c r="E129" s="16">
        <v>2158808.8067183057</v>
      </c>
      <c r="F129" s="16">
        <v>365439.98065880471</v>
      </c>
      <c r="G129" s="16">
        <v>7120.6622956437213</v>
      </c>
      <c r="H129" s="16">
        <v>133663.20000000001</v>
      </c>
      <c r="I129" s="16">
        <v>18967.35032724524</v>
      </c>
      <c r="J129" s="16">
        <v>0</v>
      </c>
      <c r="K129" s="95">
        <f t="shared" si="14"/>
        <v>2683999.9999999995</v>
      </c>
    </row>
    <row r="130" spans="1:11" outlineLevel="1">
      <c r="A130" s="80">
        <v>128</v>
      </c>
      <c r="B130" s="233"/>
      <c r="C130" s="106" t="s">
        <v>133</v>
      </c>
      <c r="D130" s="97">
        <v>903</v>
      </c>
      <c r="E130" s="16">
        <v>6261851.6468157331</v>
      </c>
      <c r="F130" s="16">
        <v>936584.77386252931</v>
      </c>
      <c r="G130" s="16">
        <v>54839.551959235134</v>
      </c>
      <c r="H130" s="16">
        <v>3595.7670694716403</v>
      </c>
      <c r="I130" s="16">
        <v>70499.458017600031</v>
      </c>
      <c r="J130" s="16">
        <v>12628.802275429982</v>
      </c>
      <c r="K130" s="95">
        <f t="shared" si="14"/>
        <v>7340000</v>
      </c>
    </row>
    <row r="131" spans="1:11" outlineLevel="1">
      <c r="A131" s="80">
        <v>129</v>
      </c>
      <c r="B131" s="233"/>
      <c r="C131" s="106" t="s">
        <v>134</v>
      </c>
      <c r="D131" s="97">
        <v>904</v>
      </c>
      <c r="E131" s="16">
        <v>694527.87734944199</v>
      </c>
      <c r="F131" s="16">
        <v>232339.54585290811</v>
      </c>
      <c r="G131" s="16">
        <v>398001.97847747506</v>
      </c>
      <c r="H131" s="16">
        <v>206810.74696928094</v>
      </c>
      <c r="I131" s="16">
        <v>36522.190167042172</v>
      </c>
      <c r="J131" s="16">
        <v>19797.661183851713</v>
      </c>
      <c r="K131" s="95">
        <f t="shared" si="14"/>
        <v>1588000</v>
      </c>
    </row>
    <row r="132" spans="1:11">
      <c r="A132" s="80">
        <v>130</v>
      </c>
      <c r="B132" s="234"/>
      <c r="C132" s="106" t="s">
        <v>135</v>
      </c>
      <c r="D132" s="97">
        <v>905</v>
      </c>
      <c r="E132" s="16">
        <v>169837.48236574343</v>
      </c>
      <c r="F132" s="16">
        <v>25402.582013547017</v>
      </c>
      <c r="G132" s="16">
        <v>1487.3893480945228</v>
      </c>
      <c r="H132" s="16">
        <v>17.89457565381144</v>
      </c>
      <c r="I132" s="16">
        <v>1912.1261781964022</v>
      </c>
      <c r="J132" s="16">
        <v>342.52551876480379</v>
      </c>
      <c r="K132" s="95">
        <f t="shared" si="14"/>
        <v>198999.99999999997</v>
      </c>
    </row>
    <row r="133" spans="1:11" ht="16.5" thickBot="1">
      <c r="A133" s="80">
        <v>131</v>
      </c>
      <c r="B133" s="246" t="s">
        <v>136</v>
      </c>
      <c r="C133" s="248"/>
      <c r="D133" s="249"/>
      <c r="E133" s="28">
        <f>SUM(E128:E132)</f>
        <v>9390064.6709218714</v>
      </c>
      <c r="F133" s="28">
        <f>SUM(F128:F132)</f>
        <v>1575997.7751850951</v>
      </c>
      <c r="G133" s="28">
        <f t="shared" ref="G133:I133" si="24">SUM(G128:G132)</f>
        <v>462225.37690098758</v>
      </c>
      <c r="H133" s="28">
        <f t="shared" si="24"/>
        <v>345766.13817575248</v>
      </c>
      <c r="I133" s="28">
        <f t="shared" si="24"/>
        <v>129018.44512590309</v>
      </c>
      <c r="J133" s="28">
        <f>SUM(J128:J132)</f>
        <v>32927.593690388705</v>
      </c>
      <c r="K133" s="28">
        <f t="shared" ref="K133:K196" si="25">SUM(E133:J133)</f>
        <v>11935999.999999998</v>
      </c>
    </row>
    <row r="134" spans="1:11" ht="15.6" customHeight="1" outlineLevel="1" thickTop="1">
      <c r="A134" s="80">
        <v>132</v>
      </c>
      <c r="B134" s="250" t="s">
        <v>137</v>
      </c>
      <c r="C134" s="107" t="s">
        <v>348</v>
      </c>
      <c r="D134" s="108">
        <v>907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95">
        <f t="shared" si="25"/>
        <v>0</v>
      </c>
    </row>
    <row r="135" spans="1:11" outlineLevel="1">
      <c r="A135" s="80">
        <v>133</v>
      </c>
      <c r="B135" s="251"/>
      <c r="C135" s="109" t="s">
        <v>349</v>
      </c>
      <c r="D135" s="103">
        <v>908</v>
      </c>
      <c r="E135" s="16">
        <v>497564.08150366042</v>
      </c>
      <c r="F135" s="16">
        <v>74420.629718079959</v>
      </c>
      <c r="G135" s="16">
        <v>4357.5275876337028</v>
      </c>
      <c r="H135" s="16">
        <v>52.424812091316937</v>
      </c>
      <c r="I135" s="16">
        <v>5601.857094917098</v>
      </c>
      <c r="J135" s="16">
        <v>1003.4792836174905</v>
      </c>
      <c r="K135" s="95">
        <f t="shared" si="25"/>
        <v>582999.99999999988</v>
      </c>
    </row>
    <row r="136" spans="1:11" ht="31.5" outlineLevel="1">
      <c r="A136" s="80">
        <v>134</v>
      </c>
      <c r="B136" s="251"/>
      <c r="C136" s="109" t="s">
        <v>350</v>
      </c>
      <c r="D136" s="103">
        <v>909</v>
      </c>
      <c r="E136" s="16">
        <v>736531.39337505819</v>
      </c>
      <c r="F136" s="16">
        <v>110162.95616930189</v>
      </c>
      <c r="G136" s="16">
        <v>6450.3367206310213</v>
      </c>
      <c r="H136" s="16">
        <v>77.603109493664689</v>
      </c>
      <c r="I136" s="16">
        <v>8292.2858883592708</v>
      </c>
      <c r="J136" s="16">
        <v>1485.4247371559079</v>
      </c>
      <c r="K136" s="95">
        <f t="shared" si="25"/>
        <v>862999.99999999988</v>
      </c>
    </row>
    <row r="137" spans="1:11" ht="31.5" customHeight="1">
      <c r="A137" s="80">
        <v>135</v>
      </c>
      <c r="B137" s="252"/>
      <c r="C137" s="110" t="s">
        <v>140</v>
      </c>
      <c r="D137" s="111">
        <v>910</v>
      </c>
      <c r="E137" s="16">
        <v>157889.11677217355</v>
      </c>
      <c r="F137" s="16">
        <v>23615.465690985922</v>
      </c>
      <c r="G137" s="16">
        <v>1382.7488914446569</v>
      </c>
      <c r="H137" s="16">
        <v>16.635660783694053</v>
      </c>
      <c r="I137" s="16">
        <v>1777.6047385242935</v>
      </c>
      <c r="J137" s="16">
        <v>318.42824608788294</v>
      </c>
      <c r="K137" s="95">
        <f t="shared" si="25"/>
        <v>185000.00000000003</v>
      </c>
    </row>
    <row r="138" spans="1:11" ht="16.5" thickBot="1">
      <c r="A138" s="80">
        <v>136</v>
      </c>
      <c r="B138" s="246" t="s">
        <v>141</v>
      </c>
      <c r="C138" s="253"/>
      <c r="D138" s="254"/>
      <c r="E138" s="28">
        <f>SUM(E134:E137)</f>
        <v>1391984.591650892</v>
      </c>
      <c r="F138" s="28">
        <f>SUM(F134:F137)</f>
        <v>208199.0515783678</v>
      </c>
      <c r="G138" s="28">
        <f t="shared" ref="G138:I138" si="26">SUM(G134:G137)</f>
        <v>12190.613199709382</v>
      </c>
      <c r="H138" s="28">
        <f t="shared" si="26"/>
        <v>146.66358236867569</v>
      </c>
      <c r="I138" s="28">
        <f t="shared" si="26"/>
        <v>15671.747721800661</v>
      </c>
      <c r="J138" s="28">
        <f>SUM(J134:J137)</f>
        <v>2807.3322668612814</v>
      </c>
      <c r="K138" s="28">
        <f t="shared" si="25"/>
        <v>1631000</v>
      </c>
    </row>
    <row r="139" spans="1:11" ht="15.6" customHeight="1" outlineLevel="1" thickTop="1">
      <c r="A139" s="80">
        <v>137</v>
      </c>
      <c r="B139" s="250" t="s">
        <v>142</v>
      </c>
      <c r="C139" s="112" t="s">
        <v>143</v>
      </c>
      <c r="D139" s="113">
        <v>920</v>
      </c>
      <c r="E139" s="16">
        <v>14501389.277508289</v>
      </c>
      <c r="F139" s="16">
        <v>2910764.6861711219</v>
      </c>
      <c r="G139" s="16">
        <v>3674063.4693242451</v>
      </c>
      <c r="H139" s="16">
        <v>1900009.946814497</v>
      </c>
      <c r="I139" s="16">
        <v>458149.02054090967</v>
      </c>
      <c r="J139" s="16">
        <v>253623.59964094005</v>
      </c>
      <c r="K139" s="95">
        <f t="shared" si="25"/>
        <v>23698000</v>
      </c>
    </row>
    <row r="140" spans="1:11" outlineLevel="1">
      <c r="A140" s="80">
        <v>138</v>
      </c>
      <c r="B140" s="251"/>
      <c r="C140" s="114" t="s">
        <v>144</v>
      </c>
      <c r="D140" s="97">
        <v>921</v>
      </c>
      <c r="E140" s="16">
        <v>2037313.1950728933</v>
      </c>
      <c r="F140" s="16">
        <v>421213.99612587952</v>
      </c>
      <c r="G140" s="16">
        <v>557145.33613598277</v>
      </c>
      <c r="H140" s="16">
        <v>272285.13780324976</v>
      </c>
      <c r="I140" s="16">
        <v>69640.755795409859</v>
      </c>
      <c r="J140" s="16">
        <v>45401.579066584847</v>
      </c>
      <c r="K140" s="95">
        <f t="shared" si="25"/>
        <v>3403000</v>
      </c>
    </row>
    <row r="141" spans="1:11" outlineLevel="1">
      <c r="A141" s="80">
        <v>139</v>
      </c>
      <c r="B141" s="251"/>
      <c r="C141" s="114" t="s">
        <v>145</v>
      </c>
      <c r="D141" s="97">
        <v>922</v>
      </c>
      <c r="E141" s="16">
        <v>-74960.638809302967</v>
      </c>
      <c r="F141" s="16">
        <v>-15044.045451558728</v>
      </c>
      <c r="G141" s="16">
        <v>-19224.580917608775</v>
      </c>
      <c r="H141" s="16">
        <v>-10185.606935438735</v>
      </c>
      <c r="I141" s="16">
        <v>-2362.7786599162755</v>
      </c>
      <c r="J141" s="16">
        <v>-1222.349226174525</v>
      </c>
      <c r="K141" s="95">
        <f t="shared" si="25"/>
        <v>-123000.00000000001</v>
      </c>
    </row>
    <row r="142" spans="1:11" outlineLevel="1">
      <c r="A142" s="80">
        <v>140</v>
      </c>
      <c r="B142" s="251"/>
      <c r="C142" s="114" t="s">
        <v>146</v>
      </c>
      <c r="D142" s="97">
        <v>923</v>
      </c>
      <c r="E142" s="16">
        <v>4311695.3470046399</v>
      </c>
      <c r="F142" s="16">
        <v>868472.30284277699</v>
      </c>
      <c r="G142" s="16">
        <v>1120583.3201534622</v>
      </c>
      <c r="H142" s="16">
        <v>593472.76295369118</v>
      </c>
      <c r="I142" s="16">
        <v>137173.30002758407</v>
      </c>
      <c r="J142" s="16">
        <v>71602.967017845556</v>
      </c>
      <c r="K142" s="95">
        <f t="shared" si="25"/>
        <v>7103000</v>
      </c>
    </row>
    <row r="143" spans="1:11" outlineLevel="1">
      <c r="A143" s="80">
        <v>141</v>
      </c>
      <c r="B143" s="251"/>
      <c r="C143" s="114" t="s">
        <v>147</v>
      </c>
      <c r="D143" s="97">
        <v>924</v>
      </c>
      <c r="E143" s="16">
        <v>1076266.5735484774</v>
      </c>
      <c r="F143" s="16">
        <v>252432.21900781812</v>
      </c>
      <c r="G143" s="16">
        <v>434338.36736239615</v>
      </c>
      <c r="H143" s="16">
        <v>209765.75668813914</v>
      </c>
      <c r="I143" s="16">
        <v>48337.874038216389</v>
      </c>
      <c r="J143" s="16">
        <v>36859.209354952909</v>
      </c>
      <c r="K143" s="95">
        <f t="shared" si="25"/>
        <v>2058000</v>
      </c>
    </row>
    <row r="144" spans="1:11" outlineLevel="1">
      <c r="A144" s="80">
        <v>142</v>
      </c>
      <c r="B144" s="251"/>
      <c r="C144" s="114" t="s">
        <v>148</v>
      </c>
      <c r="D144" s="97">
        <v>925</v>
      </c>
      <c r="E144" s="16">
        <v>2622288.3735184781</v>
      </c>
      <c r="F144" s="16">
        <v>574698.34394617437</v>
      </c>
      <c r="G144" s="16">
        <v>885898.325493671</v>
      </c>
      <c r="H144" s="16">
        <v>466230.37736575009</v>
      </c>
      <c r="I144" s="16">
        <v>100085.19355689554</v>
      </c>
      <c r="J144" s="16">
        <v>64799.386119031762</v>
      </c>
      <c r="K144" s="95">
        <f t="shared" si="25"/>
        <v>4714000</v>
      </c>
    </row>
    <row r="145" spans="1:11" outlineLevel="1">
      <c r="A145" s="80">
        <v>143</v>
      </c>
      <c r="B145" s="251"/>
      <c r="C145" s="114" t="s">
        <v>149</v>
      </c>
      <c r="D145" s="97">
        <v>926</v>
      </c>
      <c r="E145" s="16">
        <v>676728.35795237613</v>
      </c>
      <c r="F145" s="16">
        <v>151921.61736226891</v>
      </c>
      <c r="G145" s="16">
        <v>227918.72113143606</v>
      </c>
      <c r="H145" s="16">
        <v>101920.02868795503</v>
      </c>
      <c r="I145" s="16">
        <v>27821.771623414272</v>
      </c>
      <c r="J145" s="16">
        <v>23689.50324254985</v>
      </c>
      <c r="K145" s="95">
        <f t="shared" si="25"/>
        <v>1210000.0000000005</v>
      </c>
    </row>
    <row r="146" spans="1:11" outlineLevel="1">
      <c r="A146" s="80">
        <v>144</v>
      </c>
      <c r="B146" s="251"/>
      <c r="C146" s="114" t="s">
        <v>150</v>
      </c>
      <c r="D146" s="97">
        <v>927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95">
        <f t="shared" si="25"/>
        <v>0</v>
      </c>
    </row>
    <row r="147" spans="1:11" outlineLevel="1">
      <c r="A147" s="80">
        <v>145</v>
      </c>
      <c r="B147" s="251"/>
      <c r="C147" s="114" t="s">
        <v>151</v>
      </c>
      <c r="D147" s="97">
        <v>928</v>
      </c>
      <c r="E147" s="16">
        <v>2090582.7169842869</v>
      </c>
      <c r="F147" s="16">
        <v>527641.08134481648</v>
      </c>
      <c r="G147" s="16">
        <v>921311.7200966113</v>
      </c>
      <c r="H147" s="16">
        <v>591170.07991881948</v>
      </c>
      <c r="I147" s="16">
        <v>95824.497980223256</v>
      </c>
      <c r="J147" s="16">
        <v>33469.903675242487</v>
      </c>
      <c r="K147" s="95">
        <f t="shared" si="25"/>
        <v>4260000</v>
      </c>
    </row>
    <row r="148" spans="1:11" outlineLevel="1">
      <c r="A148" s="80">
        <v>146</v>
      </c>
      <c r="B148" s="251"/>
      <c r="C148" s="114" t="s">
        <v>152</v>
      </c>
      <c r="D148" s="97">
        <v>929</v>
      </c>
      <c r="E148" s="16">
        <v>0</v>
      </c>
      <c r="F148" s="16"/>
      <c r="G148" s="16"/>
      <c r="H148" s="16"/>
      <c r="I148" s="16"/>
      <c r="J148" s="16"/>
      <c r="K148" s="95">
        <f t="shared" si="25"/>
        <v>0</v>
      </c>
    </row>
    <row r="149" spans="1:11" outlineLevel="1">
      <c r="A149" s="80">
        <v>147</v>
      </c>
      <c r="B149" s="251"/>
      <c r="C149" s="114" t="s">
        <v>153</v>
      </c>
      <c r="D149" s="97">
        <v>930.1</v>
      </c>
      <c r="E149" s="16">
        <v>0</v>
      </c>
      <c r="F149" s="16">
        <v>1.1082443478110819E-10</v>
      </c>
      <c r="G149" s="16">
        <v>2.4383200194725729E-10</v>
      </c>
      <c r="H149" s="16">
        <v>1.9037743494241276E-10</v>
      </c>
      <c r="I149" s="16">
        <v>2.4881318318140101E-11</v>
      </c>
      <c r="J149" s="16">
        <v>3.2008779284481064E-12</v>
      </c>
      <c r="K149" s="95">
        <f t="shared" si="25"/>
        <v>5.7311606791736648E-10</v>
      </c>
    </row>
    <row r="150" spans="1:11" outlineLevel="1">
      <c r="A150" s="80">
        <v>148</v>
      </c>
      <c r="B150" s="251"/>
      <c r="C150" s="114" t="s">
        <v>154</v>
      </c>
      <c r="D150" s="97">
        <v>930.2</v>
      </c>
      <c r="E150" s="16">
        <v>1930933.5152237799</v>
      </c>
      <c r="F150" s="16">
        <v>400561.1439311289</v>
      </c>
      <c r="G150" s="16">
        <v>513900.24696227192</v>
      </c>
      <c r="H150" s="16">
        <v>230749.96163144757</v>
      </c>
      <c r="I150" s="16">
        <v>66904.607977026579</v>
      </c>
      <c r="J150" s="16">
        <v>49950.524274345342</v>
      </c>
      <c r="K150" s="95">
        <f t="shared" si="25"/>
        <v>3193000.0000000005</v>
      </c>
    </row>
    <row r="151" spans="1:11" outlineLevel="1">
      <c r="A151" s="80">
        <v>149</v>
      </c>
      <c r="B151" s="251"/>
      <c r="C151" s="114" t="s">
        <v>57</v>
      </c>
      <c r="D151" s="97">
        <v>931</v>
      </c>
      <c r="E151" s="16">
        <v>129809.88671854905</v>
      </c>
      <c r="F151" s="16">
        <v>26051.883586845601</v>
      </c>
      <c r="G151" s="16">
        <v>33291.347442688369</v>
      </c>
      <c r="H151" s="16">
        <v>17638.490058930493</v>
      </c>
      <c r="I151" s="16">
        <v>4091.6410940013557</v>
      </c>
      <c r="J151" s="16">
        <v>2116.751098985153</v>
      </c>
      <c r="K151" s="95">
        <f t="shared" si="25"/>
        <v>213000.00000000003</v>
      </c>
    </row>
    <row r="152" spans="1:11">
      <c r="A152" s="80">
        <v>150</v>
      </c>
      <c r="B152" s="252"/>
      <c r="C152" s="115" t="s">
        <v>351</v>
      </c>
      <c r="D152" s="111">
        <v>932</v>
      </c>
      <c r="E152" s="16">
        <v>5428463.757761864</v>
      </c>
      <c r="F152" s="16">
        <v>1098491.5157230229</v>
      </c>
      <c r="G152" s="16">
        <v>1433710.7657323433</v>
      </c>
      <c r="H152" s="16">
        <v>754043.01667028421</v>
      </c>
      <c r="I152" s="16">
        <v>174396.34863161109</v>
      </c>
      <c r="J152" s="16">
        <v>92894.595480876</v>
      </c>
      <c r="K152" s="95">
        <f t="shared" si="25"/>
        <v>8982000.0000000019</v>
      </c>
    </row>
    <row r="153" spans="1:11" ht="16.5" thickBot="1">
      <c r="A153" s="80">
        <v>151</v>
      </c>
      <c r="B153" s="246" t="s">
        <v>156</v>
      </c>
      <c r="C153" s="253"/>
      <c r="D153" s="254"/>
      <c r="E153" s="28">
        <f>SUM(E139:E152)</f>
        <v>34730510.362484328</v>
      </c>
      <c r="F153" s="28">
        <f>SUM(F139:F152)</f>
        <v>7217204.7445902955</v>
      </c>
      <c r="G153" s="28">
        <f t="shared" ref="G153:J153" si="27">SUM(G139:G152)</f>
        <v>9782937.0389174987</v>
      </c>
      <c r="H153" s="28">
        <f t="shared" si="27"/>
        <v>5127099.951657325</v>
      </c>
      <c r="I153" s="28">
        <f t="shared" si="27"/>
        <v>1180062.2326053758</v>
      </c>
      <c r="J153" s="28">
        <f t="shared" si="27"/>
        <v>673185.66974517948</v>
      </c>
      <c r="K153" s="28">
        <f t="shared" si="25"/>
        <v>58711000</v>
      </c>
    </row>
    <row r="154" spans="1:11" ht="15.75" customHeight="1" thickTop="1">
      <c r="A154" s="80">
        <v>152</v>
      </c>
      <c r="B154" s="250" t="s">
        <v>157</v>
      </c>
      <c r="C154" s="107" t="s">
        <v>158</v>
      </c>
      <c r="D154" s="108" t="s">
        <v>159</v>
      </c>
      <c r="E154" s="29">
        <v>7436103.0475229099</v>
      </c>
      <c r="F154" s="29">
        <v>1763893.4507813952</v>
      </c>
      <c r="G154" s="29">
        <v>3875252.412097164</v>
      </c>
      <c r="H154" s="29">
        <v>2680549.8718616986</v>
      </c>
      <c r="I154" s="29">
        <v>330461.05452281452</v>
      </c>
      <c r="J154" s="29">
        <v>27740.163214018299</v>
      </c>
      <c r="K154" s="95">
        <f t="shared" si="25"/>
        <v>16114000</v>
      </c>
    </row>
    <row r="155" spans="1:11" ht="15.75" customHeight="1" outlineLevel="1">
      <c r="A155" s="80">
        <v>153</v>
      </c>
      <c r="B155" s="251"/>
      <c r="C155" s="109" t="s">
        <v>160</v>
      </c>
      <c r="D155" s="103" t="s">
        <v>159</v>
      </c>
      <c r="E155" s="16">
        <v>2364103.0105783711</v>
      </c>
      <c r="F155" s="16">
        <v>560781.06915434333</v>
      </c>
      <c r="G155" s="16">
        <v>1232029.1738347877</v>
      </c>
      <c r="H155" s="16">
        <v>852206.59014195635</v>
      </c>
      <c r="I155" s="16">
        <v>105060.93969966356</v>
      </c>
      <c r="J155" s="16">
        <v>8819.2165908784755</v>
      </c>
      <c r="K155" s="95">
        <f t="shared" si="25"/>
        <v>5123000.0000000009</v>
      </c>
    </row>
    <row r="156" spans="1:11" ht="31.5" outlineLevel="1">
      <c r="A156" s="80">
        <v>154</v>
      </c>
      <c r="B156" s="251"/>
      <c r="C156" s="109" t="s">
        <v>161</v>
      </c>
      <c r="D156" s="103" t="s">
        <v>159</v>
      </c>
      <c r="E156" s="16">
        <v>3084455.3040612596</v>
      </c>
      <c r="F156" s="16">
        <v>731653.45817443496</v>
      </c>
      <c r="G156" s="16">
        <v>1607433.7298285617</v>
      </c>
      <c r="H156" s="16">
        <v>1111877.581204145</v>
      </c>
      <c r="I156" s="16">
        <v>137073.45714474944</v>
      </c>
      <c r="J156" s="16">
        <v>11506.46958684984</v>
      </c>
      <c r="K156" s="95">
        <f t="shared" si="25"/>
        <v>6684000.0000000009</v>
      </c>
    </row>
    <row r="157" spans="1:11" ht="15.75" customHeight="1" outlineLevel="1">
      <c r="A157" s="80">
        <v>155</v>
      </c>
      <c r="B157" s="251"/>
      <c r="C157" s="109" t="s">
        <v>162</v>
      </c>
      <c r="D157" s="103" t="s">
        <v>159</v>
      </c>
      <c r="E157" s="16">
        <v>5724864.4618231291</v>
      </c>
      <c r="F157" s="16">
        <v>1315806.1642913043</v>
      </c>
      <c r="G157" s="16">
        <v>2810776.0728710019</v>
      </c>
      <c r="H157" s="16">
        <v>1828985.3653276248</v>
      </c>
      <c r="I157" s="16">
        <v>221072.82698504312</v>
      </c>
      <c r="J157" s="16">
        <v>12495.10870189599</v>
      </c>
      <c r="K157" s="95">
        <f t="shared" si="25"/>
        <v>11913999.999999998</v>
      </c>
    </row>
    <row r="158" spans="1:11" ht="15.75" customHeight="1" outlineLevel="1">
      <c r="A158" s="80">
        <v>156</v>
      </c>
      <c r="B158" s="251"/>
      <c r="C158" s="109" t="s">
        <v>163</v>
      </c>
      <c r="D158" s="103" t="s">
        <v>159</v>
      </c>
      <c r="E158" s="16">
        <v>19064735.017115574</v>
      </c>
      <c r="F158" s="16">
        <v>4525217.9553185115</v>
      </c>
      <c r="G158" s="16">
        <v>5924854.882125116</v>
      </c>
      <c r="H158" s="16">
        <v>1069225.8721171685</v>
      </c>
      <c r="I158" s="16">
        <v>908989.36478989595</v>
      </c>
      <c r="J158" s="16">
        <v>1094976.9085337331</v>
      </c>
      <c r="K158" s="95">
        <f t="shared" si="25"/>
        <v>32588000</v>
      </c>
    </row>
    <row r="159" spans="1:11" ht="15.75" customHeight="1" outlineLevel="1">
      <c r="A159" s="80">
        <v>157</v>
      </c>
      <c r="B159" s="251"/>
      <c r="C159" s="109" t="s">
        <v>164</v>
      </c>
      <c r="D159" s="103" t="s">
        <v>159</v>
      </c>
      <c r="E159" s="16">
        <v>9487701.0161238108</v>
      </c>
      <c r="F159" s="16">
        <v>1904111.3787794004</v>
      </c>
      <c r="G159" s="16">
        <v>2433238.0140271015</v>
      </c>
      <c r="H159" s="16">
        <v>1289183.1607391073</v>
      </c>
      <c r="I159" s="16">
        <v>299054.78193151689</v>
      </c>
      <c r="J159" s="16">
        <v>154711.64839906504</v>
      </c>
      <c r="K159" s="95">
        <f t="shared" si="25"/>
        <v>15568000.000000002</v>
      </c>
    </row>
    <row r="160" spans="1:11" outlineLevel="1">
      <c r="A160" s="80">
        <v>158</v>
      </c>
      <c r="B160" s="252"/>
      <c r="C160" s="110" t="s">
        <v>165</v>
      </c>
      <c r="D160" s="111" t="s">
        <v>159</v>
      </c>
      <c r="E160" s="16"/>
      <c r="F160" s="16"/>
      <c r="G160" s="16"/>
      <c r="H160" s="16"/>
      <c r="I160" s="16"/>
      <c r="J160" s="16"/>
      <c r="K160" s="95">
        <f t="shared" si="25"/>
        <v>0</v>
      </c>
    </row>
    <row r="161" spans="1:11" ht="16.5" thickBot="1">
      <c r="A161" s="80">
        <v>159</v>
      </c>
      <c r="B161" s="246" t="s">
        <v>166</v>
      </c>
      <c r="C161" s="253"/>
      <c r="D161" s="254"/>
      <c r="E161" s="28">
        <f>SUM(E154:E160)</f>
        <v>47161961.857225053</v>
      </c>
      <c r="F161" s="28">
        <f>SUM(F154:F160)</f>
        <v>10801463.47649939</v>
      </c>
      <c r="G161" s="28">
        <f t="shared" ref="G161:I161" si="28">SUM(G154:G160)</f>
        <v>17883584.284783732</v>
      </c>
      <c r="H161" s="28">
        <f t="shared" si="28"/>
        <v>8832028.4413917009</v>
      </c>
      <c r="I161" s="28">
        <f t="shared" si="28"/>
        <v>2001712.4250736835</v>
      </c>
      <c r="J161" s="28">
        <f>SUM(J154:J160)</f>
        <v>1310249.5150264406</v>
      </c>
      <c r="K161" s="28">
        <f t="shared" si="25"/>
        <v>87991000</v>
      </c>
    </row>
    <row r="162" spans="1:11" ht="16.5" thickTop="1">
      <c r="A162" s="80">
        <v>160</v>
      </c>
      <c r="B162" s="250" t="s">
        <v>167</v>
      </c>
      <c r="C162" s="107" t="s">
        <v>168</v>
      </c>
      <c r="D162" s="108" t="s">
        <v>169</v>
      </c>
      <c r="E162" s="16">
        <v>15456686.716893861</v>
      </c>
      <c r="F162" s="16">
        <v>3312111.0900621312</v>
      </c>
      <c r="G162" s="16">
        <v>4817350.2253118614</v>
      </c>
      <c r="H162" s="16">
        <v>2345025.239207238</v>
      </c>
      <c r="I162" s="16">
        <v>569466.19489285292</v>
      </c>
      <c r="J162" s="16">
        <v>400360.53363205655</v>
      </c>
      <c r="K162" s="95">
        <f t="shared" si="25"/>
        <v>26901000</v>
      </c>
    </row>
    <row r="163" spans="1:11" ht="15.75" customHeight="1" outlineLevel="1">
      <c r="A163" s="80">
        <v>161</v>
      </c>
      <c r="B163" s="251"/>
      <c r="C163" s="109" t="s">
        <v>170</v>
      </c>
      <c r="D163" s="103" t="s">
        <v>169</v>
      </c>
      <c r="E163" s="16"/>
      <c r="F163" s="16"/>
      <c r="G163" s="16"/>
      <c r="H163" s="16"/>
      <c r="I163" s="16"/>
      <c r="J163" s="16"/>
      <c r="K163" s="95">
        <f t="shared" si="25"/>
        <v>0</v>
      </c>
    </row>
    <row r="164" spans="1:11" ht="15.75" customHeight="1" outlineLevel="1">
      <c r="A164" s="80">
        <v>162</v>
      </c>
      <c r="B164" s="251"/>
      <c r="C164" s="109" t="s">
        <v>171</v>
      </c>
      <c r="D164" s="103" t="s">
        <v>169</v>
      </c>
      <c r="E164" s="16"/>
      <c r="F164" s="16"/>
      <c r="G164" s="16"/>
      <c r="H164" s="16"/>
      <c r="I164" s="16"/>
      <c r="J164" s="16"/>
      <c r="K164" s="95">
        <f t="shared" si="25"/>
        <v>0</v>
      </c>
    </row>
    <row r="165" spans="1:11" ht="31.5" outlineLevel="1">
      <c r="A165" s="80">
        <v>163</v>
      </c>
      <c r="B165" s="251"/>
      <c r="C165" s="109" t="s">
        <v>172</v>
      </c>
      <c r="D165" s="103" t="s">
        <v>169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95">
        <f t="shared" si="25"/>
        <v>0</v>
      </c>
    </row>
    <row r="166" spans="1:11" ht="15.75" customHeight="1" outlineLevel="1">
      <c r="A166" s="80">
        <v>164</v>
      </c>
      <c r="B166" s="251"/>
      <c r="C166" s="109" t="s">
        <v>173</v>
      </c>
      <c r="D166" s="103" t="s">
        <v>169</v>
      </c>
      <c r="E166" s="16"/>
      <c r="F166" s="16"/>
      <c r="G166" s="16"/>
      <c r="H166" s="16"/>
      <c r="I166" s="16"/>
      <c r="J166" s="16"/>
      <c r="K166" s="95">
        <f t="shared" si="25"/>
        <v>0</v>
      </c>
    </row>
    <row r="167" spans="1:11" outlineLevel="1">
      <c r="A167" s="80">
        <v>165</v>
      </c>
      <c r="B167" s="251"/>
      <c r="C167" s="109" t="s">
        <v>174</v>
      </c>
      <c r="D167" s="103" t="s">
        <v>169</v>
      </c>
      <c r="E167" s="16"/>
      <c r="F167" s="16"/>
      <c r="G167" s="16"/>
      <c r="H167" s="16"/>
      <c r="I167" s="16"/>
      <c r="J167" s="16"/>
      <c r="K167" s="95">
        <f t="shared" si="25"/>
        <v>0</v>
      </c>
    </row>
    <row r="168" spans="1:11" ht="15.75" customHeight="1" outlineLevel="1">
      <c r="A168" s="80">
        <v>166</v>
      </c>
      <c r="B168" s="251"/>
      <c r="C168" s="109" t="s">
        <v>175</v>
      </c>
      <c r="D168" s="103" t="s">
        <v>169</v>
      </c>
      <c r="E168" s="16"/>
      <c r="F168" s="16"/>
      <c r="G168" s="16"/>
      <c r="H168" s="16"/>
      <c r="I168" s="16"/>
      <c r="J168" s="16"/>
      <c r="K168" s="95">
        <f t="shared" si="25"/>
        <v>0</v>
      </c>
    </row>
    <row r="169" spans="1:11" ht="15.75" customHeight="1" outlineLevel="1">
      <c r="A169" s="80">
        <v>167</v>
      </c>
      <c r="B169" s="251"/>
      <c r="C169" s="109" t="s">
        <v>176</v>
      </c>
      <c r="D169" s="103" t="s">
        <v>169</v>
      </c>
      <c r="E169" s="16"/>
      <c r="F169" s="16"/>
      <c r="G169" s="16"/>
      <c r="H169" s="16"/>
      <c r="I169" s="16"/>
      <c r="J169" s="16"/>
      <c r="K169" s="95">
        <f t="shared" si="25"/>
        <v>0</v>
      </c>
    </row>
    <row r="170" spans="1:11" ht="31.5" outlineLevel="1">
      <c r="A170" s="80">
        <v>168</v>
      </c>
      <c r="B170" s="251"/>
      <c r="C170" s="109" t="s">
        <v>177</v>
      </c>
      <c r="D170" s="103">
        <v>406</v>
      </c>
      <c r="E170" s="16">
        <v>14766.99128216043</v>
      </c>
      <c r="F170" s="16">
        <v>3502.8292432049561</v>
      </c>
      <c r="G170" s="16">
        <v>7695.6731529793515</v>
      </c>
      <c r="H170" s="16">
        <v>5323.1721422101518</v>
      </c>
      <c r="I170" s="16">
        <v>656.24635377498248</v>
      </c>
      <c r="J170" s="16">
        <v>55.087825670136887</v>
      </c>
      <c r="K170" s="95">
        <f t="shared" si="25"/>
        <v>32000.000000000007</v>
      </c>
    </row>
    <row r="171" spans="1:11" ht="31.5" customHeight="1" outlineLevel="1">
      <c r="A171" s="80">
        <v>169</v>
      </c>
      <c r="B171" s="252"/>
      <c r="C171" s="110" t="s">
        <v>178</v>
      </c>
      <c r="D171" s="111">
        <v>407</v>
      </c>
      <c r="E171" s="16">
        <v>353525.85214711895</v>
      </c>
      <c r="F171" s="16">
        <v>82917.483017145307</v>
      </c>
      <c r="G171" s="16">
        <v>142668.96809377056</v>
      </c>
      <c r="H171" s="16">
        <v>68902.648941293519</v>
      </c>
      <c r="I171" s="16">
        <v>15877.746768626959</v>
      </c>
      <c r="J171" s="16">
        <v>12107.301032044783</v>
      </c>
      <c r="K171" s="95">
        <f t="shared" si="25"/>
        <v>676000.00000000012</v>
      </c>
    </row>
    <row r="172" spans="1:11" ht="16.5" thickBot="1">
      <c r="A172" s="80">
        <v>170</v>
      </c>
      <c r="B172" s="246" t="s">
        <v>179</v>
      </c>
      <c r="C172" s="255"/>
      <c r="D172" s="256"/>
      <c r="E172" s="28">
        <f>SUM(E162:E171)</f>
        <v>15824979.560323142</v>
      </c>
      <c r="F172" s="28">
        <f>SUM(F162:F171)</f>
        <v>3398531.4023224814</v>
      </c>
      <c r="G172" s="28">
        <f t="shared" ref="G172:I172" si="29">SUM(G162:G171)</f>
        <v>4967714.8665586114</v>
      </c>
      <c r="H172" s="28">
        <f t="shared" si="29"/>
        <v>2419251.0602907413</v>
      </c>
      <c r="I172" s="28">
        <f t="shared" si="29"/>
        <v>586000.18801525491</v>
      </c>
      <c r="J172" s="28">
        <f>SUM(J162:J171)</f>
        <v>412522.9224897715</v>
      </c>
      <c r="K172" s="28">
        <f t="shared" si="25"/>
        <v>27609000.000000004</v>
      </c>
    </row>
    <row r="173" spans="1:11" ht="32.25" customHeight="1" thickTop="1">
      <c r="A173" s="80">
        <v>171</v>
      </c>
      <c r="B173" s="116" t="s">
        <v>180</v>
      </c>
      <c r="C173" s="117" t="s">
        <v>181</v>
      </c>
      <c r="D173" s="118" t="s">
        <v>182</v>
      </c>
      <c r="E173" s="16">
        <v>3096944.8038376411</v>
      </c>
      <c r="F173" s="16">
        <v>462221.73735513806</v>
      </c>
      <c r="G173" s="16">
        <v>-411024.51801686542</v>
      </c>
      <c r="H173" s="16">
        <v>-320642.84314559039</v>
      </c>
      <c r="I173" s="16">
        <v>20885.278259284602</v>
      </c>
      <c r="J173" s="16">
        <v>-3384.4582896090319</v>
      </c>
      <c r="K173" s="50">
        <f t="shared" si="25"/>
        <v>2844999.9999999995</v>
      </c>
    </row>
    <row r="174" spans="1:11" s="119" customFormat="1" ht="16.5" thickBot="1">
      <c r="A174" s="80">
        <v>172</v>
      </c>
      <c r="B174" s="246" t="s">
        <v>183</v>
      </c>
      <c r="C174" s="246"/>
      <c r="D174" s="247"/>
      <c r="E174" s="28">
        <f>E173</f>
        <v>3096944.8038376411</v>
      </c>
      <c r="F174" s="28">
        <f>F173</f>
        <v>462221.73735513806</v>
      </c>
      <c r="G174" s="28">
        <f t="shared" ref="G174:I174" si="30">G173</f>
        <v>-411024.51801686542</v>
      </c>
      <c r="H174" s="28">
        <f t="shared" si="30"/>
        <v>-320642.84314559039</v>
      </c>
      <c r="I174" s="28">
        <f t="shared" si="30"/>
        <v>20885.278259284602</v>
      </c>
      <c r="J174" s="28">
        <f>J173</f>
        <v>-3384.4582896090319</v>
      </c>
      <c r="K174" s="28">
        <f t="shared" si="25"/>
        <v>2844999.9999999995</v>
      </c>
    </row>
    <row r="175" spans="1:11" ht="16.5" outlineLevel="1" thickTop="1">
      <c r="A175" s="80">
        <v>173</v>
      </c>
      <c r="B175" s="232" t="s">
        <v>184</v>
      </c>
      <c r="C175" s="107" t="s">
        <v>185</v>
      </c>
      <c r="D175" s="120">
        <v>408.1</v>
      </c>
      <c r="E175" s="16">
        <v>22593392.089764886</v>
      </c>
      <c r="F175" s="16">
        <v>6294529.1861346271</v>
      </c>
      <c r="G175" s="16">
        <v>11320691.876552178</v>
      </c>
      <c r="H175" s="16">
        <v>6042723.2173257116</v>
      </c>
      <c r="I175" s="16">
        <v>1099634.395432869</v>
      </c>
      <c r="J175" s="16">
        <v>628029.23478973354</v>
      </c>
      <c r="K175" s="95">
        <f t="shared" si="25"/>
        <v>47979000.000000007</v>
      </c>
    </row>
    <row r="176" spans="1:11" ht="31.5" outlineLevel="1">
      <c r="A176" s="80">
        <v>174</v>
      </c>
      <c r="B176" s="233"/>
      <c r="C176" s="109" t="s">
        <v>186</v>
      </c>
      <c r="D176" s="121">
        <v>409.1</v>
      </c>
      <c r="E176" s="16">
        <v>-317030.36942434101</v>
      </c>
      <c r="F176" s="16">
        <v>784336.10217120964</v>
      </c>
      <c r="G176" s="16">
        <v>1342422.4761375233</v>
      </c>
      <c r="H176" s="16">
        <v>496272.76830620127</v>
      </c>
      <c r="I176" s="16">
        <v>69131.668520639185</v>
      </c>
      <c r="J176" s="16">
        <v>73867.354288769464</v>
      </c>
      <c r="K176" s="95">
        <f t="shared" si="25"/>
        <v>2449000.0000000019</v>
      </c>
    </row>
    <row r="177" spans="1:11" ht="31.5" outlineLevel="1">
      <c r="A177" s="80">
        <v>175</v>
      </c>
      <c r="B177" s="233"/>
      <c r="C177" s="109" t="s">
        <v>187</v>
      </c>
      <c r="D177" s="121">
        <v>409.1</v>
      </c>
      <c r="E177" s="16">
        <v>-10152.306506485296</v>
      </c>
      <c r="F177" s="16">
        <v>-2408.1951047034072</v>
      </c>
      <c r="G177" s="16">
        <v>-5290.7752926733037</v>
      </c>
      <c r="H177" s="16">
        <v>-3659.6808477694794</v>
      </c>
      <c r="I177" s="16">
        <v>-451.1693682203005</v>
      </c>
      <c r="J177" s="16">
        <v>-37.87288014821911</v>
      </c>
      <c r="K177" s="95">
        <f t="shared" si="25"/>
        <v>-22000.000000000004</v>
      </c>
    </row>
    <row r="178" spans="1:11" ht="31.5" outlineLevel="1">
      <c r="A178" s="80">
        <v>176</v>
      </c>
      <c r="B178" s="233"/>
      <c r="C178" s="109" t="s">
        <v>188</v>
      </c>
      <c r="D178" s="121">
        <v>410.1</v>
      </c>
      <c r="E178" s="16">
        <v>-863063.07592980051</v>
      </c>
      <c r="F178" s="16">
        <v>2135226.1303288913</v>
      </c>
      <c r="G178" s="16">
        <v>3654524.5603956175</v>
      </c>
      <c r="H178" s="16">
        <v>1351021.0478960571</v>
      </c>
      <c r="I178" s="16">
        <v>188199.60556435341</v>
      </c>
      <c r="J178" s="16">
        <v>201091.73174488608</v>
      </c>
      <c r="K178" s="95">
        <f t="shared" si="25"/>
        <v>6667000.0000000056</v>
      </c>
    </row>
    <row r="179" spans="1:11" ht="31.5" customHeight="1" outlineLevel="1">
      <c r="A179" s="80">
        <v>177</v>
      </c>
      <c r="B179" s="233"/>
      <c r="C179" s="109" t="s">
        <v>189</v>
      </c>
      <c r="D179" s="121">
        <v>411.1</v>
      </c>
      <c r="E179" s="16"/>
      <c r="F179" s="16"/>
      <c r="G179" s="16"/>
      <c r="H179" s="16"/>
      <c r="I179" s="16"/>
      <c r="J179" s="16"/>
      <c r="K179" s="95">
        <f t="shared" si="25"/>
        <v>0</v>
      </c>
    </row>
    <row r="180" spans="1:11">
      <c r="A180" s="80">
        <v>178</v>
      </c>
      <c r="B180" s="234"/>
      <c r="C180" s="110" t="s">
        <v>190</v>
      </c>
      <c r="D180" s="122">
        <v>411.4</v>
      </c>
      <c r="E180" s="16">
        <v>41166.050419330517</v>
      </c>
      <c r="F180" s="16">
        <v>-101845.19415698027</v>
      </c>
      <c r="G180" s="16">
        <v>-174312.10592557469</v>
      </c>
      <c r="H180" s="16">
        <v>-64440.481960543897</v>
      </c>
      <c r="I180" s="16">
        <v>-8976.6723518020663</v>
      </c>
      <c r="J180" s="16">
        <v>-9591.5960244298458</v>
      </c>
      <c r="K180" s="95">
        <f t="shared" si="25"/>
        <v>-318000.00000000023</v>
      </c>
    </row>
    <row r="181" spans="1:11" ht="16.5" thickBot="1">
      <c r="A181" s="80">
        <v>179</v>
      </c>
      <c r="B181" s="246" t="s">
        <v>191</v>
      </c>
      <c r="C181" s="246"/>
      <c r="D181" s="247"/>
      <c r="E181" s="28">
        <f>SUM(E175:E180)</f>
        <v>21444312.38832359</v>
      </c>
      <c r="F181" s="28">
        <f>SUM(F175:F180)</f>
        <v>9109838.0293730441</v>
      </c>
      <c r="G181" s="28">
        <f t="shared" ref="G181:I181" si="31">SUM(G175:G180)</f>
        <v>16138036.031867068</v>
      </c>
      <c r="H181" s="28">
        <f t="shared" si="31"/>
        <v>7821916.8707196563</v>
      </c>
      <c r="I181" s="28">
        <f t="shared" si="31"/>
        <v>1347537.8277978392</v>
      </c>
      <c r="J181" s="28">
        <f>SUM(J175:J180)</f>
        <v>893358.85191881098</v>
      </c>
      <c r="K181" s="28">
        <f t="shared" si="25"/>
        <v>56755000</v>
      </c>
    </row>
    <row r="182" spans="1:11" ht="15.6" customHeight="1" outlineLevel="1" thickTop="1">
      <c r="A182" s="80">
        <v>180</v>
      </c>
      <c r="B182" s="232" t="s">
        <v>192</v>
      </c>
      <c r="C182" s="87" t="s">
        <v>193</v>
      </c>
      <c r="D182" s="97">
        <v>411.6</v>
      </c>
      <c r="E182" s="16">
        <v>-32989.607097861575</v>
      </c>
      <c r="F182" s="16">
        <v>-8025.2253281515423</v>
      </c>
      <c r="G182" s="16">
        <v>-11029.067195552339</v>
      </c>
      <c r="H182" s="16">
        <v>-1963.3872888562296</v>
      </c>
      <c r="I182" s="16">
        <v>-1683.3641307947707</v>
      </c>
      <c r="J182" s="16">
        <v>-2309.3489587835461</v>
      </c>
      <c r="K182" s="95">
        <f t="shared" si="25"/>
        <v>-58000.000000000007</v>
      </c>
    </row>
    <row r="183" spans="1:11" outlineLevel="1">
      <c r="A183" s="80">
        <v>181</v>
      </c>
      <c r="B183" s="233"/>
      <c r="C183" s="87" t="s">
        <v>194</v>
      </c>
      <c r="D183" s="97">
        <v>411.7</v>
      </c>
      <c r="E183" s="16"/>
      <c r="K183" s="95">
        <f t="shared" si="25"/>
        <v>0</v>
      </c>
    </row>
    <row r="184" spans="1:11" outlineLevel="1">
      <c r="A184" s="80">
        <v>182</v>
      </c>
      <c r="B184" s="233"/>
      <c r="C184" s="87" t="s">
        <v>195</v>
      </c>
      <c r="D184" s="97">
        <v>411.8</v>
      </c>
      <c r="E184" s="16"/>
      <c r="K184" s="95">
        <f t="shared" si="25"/>
        <v>0</v>
      </c>
    </row>
    <row r="185" spans="1:11" outlineLevel="1">
      <c r="A185" s="80">
        <v>183</v>
      </c>
      <c r="B185" s="233"/>
      <c r="C185" s="87" t="s">
        <v>196</v>
      </c>
      <c r="D185" s="97">
        <v>411.9</v>
      </c>
      <c r="E185" s="16"/>
      <c r="K185" s="95">
        <f t="shared" si="25"/>
        <v>0</v>
      </c>
    </row>
    <row r="186" spans="1:11" outlineLevel="1">
      <c r="A186" s="80">
        <v>184</v>
      </c>
      <c r="B186" s="233"/>
      <c r="C186" s="87" t="s">
        <v>197</v>
      </c>
      <c r="D186" s="97">
        <v>412</v>
      </c>
      <c r="E186" s="16"/>
      <c r="K186" s="95">
        <f t="shared" si="25"/>
        <v>0</v>
      </c>
    </row>
    <row r="187" spans="1:11" outlineLevel="1">
      <c r="A187" s="80">
        <v>185</v>
      </c>
      <c r="B187" s="233"/>
      <c r="C187" s="87" t="s">
        <v>198</v>
      </c>
      <c r="D187" s="97">
        <v>413</v>
      </c>
      <c r="E187" s="16"/>
      <c r="K187" s="95">
        <f t="shared" si="25"/>
        <v>0</v>
      </c>
    </row>
    <row r="188" spans="1:11">
      <c r="A188" s="80">
        <v>186</v>
      </c>
      <c r="B188" s="234"/>
      <c r="C188" s="87" t="s">
        <v>199</v>
      </c>
      <c r="D188" s="97">
        <v>414</v>
      </c>
      <c r="E188" s="16"/>
      <c r="K188" s="95">
        <f t="shared" si="25"/>
        <v>0</v>
      </c>
    </row>
    <row r="189" spans="1:11" ht="16.5" thickBot="1">
      <c r="A189" s="80">
        <v>187</v>
      </c>
      <c r="B189" s="246" t="s">
        <v>200</v>
      </c>
      <c r="C189" s="246"/>
      <c r="D189" s="247"/>
      <c r="E189" s="28">
        <f>SUM(E182:E188)</f>
        <v>-32989.607097861575</v>
      </c>
      <c r="F189" s="28">
        <f>SUM(F182:F188)</f>
        <v>-8025.2253281515423</v>
      </c>
      <c r="G189" s="28">
        <f t="shared" ref="G189:J189" si="32">SUM(G182:G188)</f>
        <v>-11029.067195552339</v>
      </c>
      <c r="H189" s="28">
        <f t="shared" si="32"/>
        <v>-1963.3872888562296</v>
      </c>
      <c r="I189" s="28">
        <f t="shared" si="32"/>
        <v>-1683.3641307947707</v>
      </c>
      <c r="J189" s="28">
        <f t="shared" si="32"/>
        <v>-2309.3489587835461</v>
      </c>
      <c r="K189" s="28">
        <f t="shared" si="25"/>
        <v>-58000.000000000007</v>
      </c>
    </row>
    <row r="190" spans="1:11" ht="16.5" thickTop="1">
      <c r="A190" s="80">
        <v>188</v>
      </c>
      <c r="B190" s="257" t="s">
        <v>201</v>
      </c>
      <c r="C190" s="257"/>
      <c r="D190" s="258"/>
      <c r="E190" s="50">
        <f>E76+E104+E127+E133+E138+E153+E161+E172+E174+E181+E189</f>
        <v>245890786.47536838</v>
      </c>
      <c r="F190" s="50">
        <f>F76+F104+F127+F133+F138+F153+F161+F172+F174+F181+F189</f>
        <v>60816569.705224395</v>
      </c>
      <c r="G190" s="50">
        <f t="shared" ref="G190:J190" si="33">G76+G104+G127+G133+G138+G153+G161+G172+G174+G181+G189</f>
        <v>108063099.70420891</v>
      </c>
      <c r="H190" s="50">
        <f t="shared" si="33"/>
        <v>65613036.10036999</v>
      </c>
      <c r="I190" s="50">
        <f t="shared" si="33"/>
        <v>11221341.445210136</v>
      </c>
      <c r="J190" s="50">
        <f t="shared" si="33"/>
        <v>4336166.5696182372</v>
      </c>
      <c r="K190" s="50">
        <f t="shared" si="25"/>
        <v>495941000.00000006</v>
      </c>
    </row>
    <row r="191" spans="1:11" ht="16.5" thickBot="1">
      <c r="A191" s="80">
        <v>189</v>
      </c>
      <c r="B191" s="239" t="s">
        <v>202</v>
      </c>
      <c r="C191" s="239"/>
      <c r="D191" s="240"/>
      <c r="E191" s="28">
        <f>E25-E190</f>
        <v>17109404.645363152</v>
      </c>
      <c r="F191" s="28">
        <f>F25-F190</f>
        <v>24853800.007656753</v>
      </c>
      <c r="G191" s="28">
        <f t="shared" ref="G191:J191" si="34">G25-G190</f>
        <v>42202713.328888595</v>
      </c>
      <c r="H191" s="28">
        <f t="shared" si="34"/>
        <v>16575174.941659197</v>
      </c>
      <c r="I191" s="28">
        <f t="shared" si="34"/>
        <v>2768363.1716560479</v>
      </c>
      <c r="J191" s="28">
        <f t="shared" si="34"/>
        <v>2621543.904776196</v>
      </c>
      <c r="K191" s="28">
        <f t="shared" si="25"/>
        <v>106130999.99999994</v>
      </c>
    </row>
    <row r="192" spans="1:11" ht="16.5" thickTop="1">
      <c r="A192" s="74">
        <v>190</v>
      </c>
      <c r="B192" s="123"/>
      <c r="C192" s="124"/>
      <c r="D192" s="125"/>
      <c r="E192" s="29"/>
      <c r="K192" s="95"/>
    </row>
    <row r="193" spans="1:11">
      <c r="A193" s="74">
        <v>192</v>
      </c>
      <c r="B193" s="123"/>
      <c r="C193" s="124"/>
      <c r="D193" s="125"/>
      <c r="E193" s="16"/>
      <c r="K193" s="95"/>
    </row>
    <row r="194" spans="1:11" outlineLevel="1">
      <c r="A194" s="80">
        <v>193</v>
      </c>
      <c r="B194" s="250" t="s">
        <v>203</v>
      </c>
      <c r="C194" s="107" t="s">
        <v>204</v>
      </c>
      <c r="D194" s="108">
        <v>301</v>
      </c>
      <c r="E194" s="16"/>
      <c r="F194" s="16"/>
      <c r="G194" s="16"/>
      <c r="H194" s="16"/>
      <c r="I194" s="16"/>
      <c r="J194" s="16"/>
      <c r="K194" s="95">
        <f t="shared" si="25"/>
        <v>0</v>
      </c>
    </row>
    <row r="195" spans="1:11" outlineLevel="1">
      <c r="A195" s="80">
        <v>194</v>
      </c>
      <c r="B195" s="251"/>
      <c r="C195" s="109" t="s">
        <v>205</v>
      </c>
      <c r="D195" s="103">
        <v>302</v>
      </c>
      <c r="E195" s="16">
        <v>13532383.600855753</v>
      </c>
      <c r="F195" s="16">
        <v>3210231.8831218933</v>
      </c>
      <c r="G195" s="16">
        <v>7014212.5366828972</v>
      </c>
      <c r="H195" s="16">
        <v>4817701.9305488262</v>
      </c>
      <c r="I195" s="16">
        <v>601917.90864992258</v>
      </c>
      <c r="J195" s="16">
        <v>62552.140140715834</v>
      </c>
      <c r="K195" s="95">
        <f t="shared" si="25"/>
        <v>29239000.000000004</v>
      </c>
    </row>
    <row r="196" spans="1:11" outlineLevel="1">
      <c r="A196" s="80">
        <v>195</v>
      </c>
      <c r="B196" s="251"/>
      <c r="C196" s="110" t="s">
        <v>206</v>
      </c>
      <c r="D196" s="111">
        <v>303</v>
      </c>
      <c r="E196" s="16">
        <v>101227740.31277463</v>
      </c>
      <c r="F196" s="16">
        <v>21569244.350487784</v>
      </c>
      <c r="G196" s="16">
        <v>31092498.194553375</v>
      </c>
      <c r="H196" s="16">
        <v>15162540.725378612</v>
      </c>
      <c r="I196" s="16">
        <v>3671694.1231823303</v>
      </c>
      <c r="J196" s="16">
        <v>2549282.2936232807</v>
      </c>
      <c r="K196" s="95">
        <f t="shared" si="25"/>
        <v>175273000</v>
      </c>
    </row>
    <row r="197" spans="1:11">
      <c r="A197" s="80">
        <v>196</v>
      </c>
      <c r="B197" s="233"/>
      <c r="C197" s="259" t="s">
        <v>207</v>
      </c>
      <c r="D197" s="260"/>
      <c r="E197" s="22">
        <f>SUM(E194:E196)</f>
        <v>114760123.91363038</v>
      </c>
      <c r="F197" s="22">
        <f t="shared" ref="F197:I197" si="35">SUM(F194:F196)</f>
        <v>24779476.233609676</v>
      </c>
      <c r="G197" s="22">
        <f t="shared" si="35"/>
        <v>38106710.731236272</v>
      </c>
      <c r="H197" s="22">
        <f t="shared" si="35"/>
        <v>19980242.655927438</v>
      </c>
      <c r="I197" s="22">
        <f t="shared" si="35"/>
        <v>4273612.0318322526</v>
      </c>
      <c r="J197" s="22">
        <f>SUM(J194:J196)</f>
        <v>2611834.4337639967</v>
      </c>
      <c r="K197" s="22">
        <f t="shared" ref="K197:K260" si="36">SUM(E197:J197)</f>
        <v>204512000.00000003</v>
      </c>
    </row>
    <row r="198" spans="1:11" outlineLevel="1">
      <c r="A198" s="80">
        <v>197</v>
      </c>
      <c r="B198" s="251"/>
      <c r="C198" s="107" t="s">
        <v>208</v>
      </c>
      <c r="D198" s="108">
        <v>310</v>
      </c>
      <c r="E198" s="16">
        <v>1083989.453806089</v>
      </c>
      <c r="F198" s="16">
        <v>257129.55913401372</v>
      </c>
      <c r="G198" s="16">
        <v>564910.50738589035</v>
      </c>
      <c r="H198" s="16">
        <v>390754.10506411386</v>
      </c>
      <c r="I198" s="16">
        <v>48172.583906794796</v>
      </c>
      <c r="J198" s="16">
        <v>4043.7907030984852</v>
      </c>
      <c r="K198" s="95">
        <f t="shared" si="36"/>
        <v>2349000</v>
      </c>
    </row>
    <row r="199" spans="1:11" outlineLevel="1">
      <c r="A199" s="80">
        <v>198</v>
      </c>
      <c r="B199" s="251"/>
      <c r="C199" s="109" t="s">
        <v>209</v>
      </c>
      <c r="D199" s="103">
        <v>311</v>
      </c>
      <c r="E199" s="16">
        <v>42160221.579045594</v>
      </c>
      <c r="F199" s="16">
        <v>10000686.952763997</v>
      </c>
      <c r="G199" s="16">
        <v>21971387.341542073</v>
      </c>
      <c r="H199" s="16">
        <v>15197822.815139424</v>
      </c>
      <c r="I199" s="16">
        <v>1873603.8477261299</v>
      </c>
      <c r="J199" s="16">
        <v>157277.46378279297</v>
      </c>
      <c r="K199" s="95">
        <f t="shared" si="36"/>
        <v>91361000.000000015</v>
      </c>
    </row>
    <row r="200" spans="1:11" outlineLevel="1">
      <c r="A200" s="80">
        <v>199</v>
      </c>
      <c r="B200" s="251"/>
      <c r="C200" s="109" t="s">
        <v>210</v>
      </c>
      <c r="D200" s="103">
        <v>312</v>
      </c>
      <c r="E200" s="16">
        <v>58169486.002817765</v>
      </c>
      <c r="F200" s="16">
        <v>13798191.706053568</v>
      </c>
      <c r="G200" s="16">
        <v>30314458.998515811</v>
      </c>
      <c r="H200" s="16">
        <v>20968806.813813005</v>
      </c>
      <c r="I200" s="16">
        <v>2585056.9260124327</v>
      </c>
      <c r="J200" s="16">
        <v>216999.55278743012</v>
      </c>
      <c r="K200" s="95">
        <f t="shared" si="36"/>
        <v>126053000</v>
      </c>
    </row>
    <row r="201" spans="1:11" ht="15.75" customHeight="1" outlineLevel="1">
      <c r="A201" s="80">
        <v>200</v>
      </c>
      <c r="B201" s="251"/>
      <c r="C201" s="109" t="s">
        <v>211</v>
      </c>
      <c r="D201" s="103">
        <v>313</v>
      </c>
      <c r="E201" s="16">
        <v>2307.342387837567</v>
      </c>
      <c r="F201" s="16">
        <v>547.31706925077424</v>
      </c>
      <c r="G201" s="16">
        <v>1202.4489301530234</v>
      </c>
      <c r="H201" s="16">
        <v>831.74564722033608</v>
      </c>
      <c r="I201" s="16">
        <v>102.53849277734099</v>
      </c>
      <c r="J201" s="16">
        <v>8.6074727609588866</v>
      </c>
      <c r="K201" s="95">
        <f t="shared" si="36"/>
        <v>5000</v>
      </c>
    </row>
    <row r="202" spans="1:11" outlineLevel="1">
      <c r="A202" s="80">
        <v>201</v>
      </c>
      <c r="B202" s="251"/>
      <c r="C202" s="109" t="s">
        <v>212</v>
      </c>
      <c r="D202" s="103">
        <v>314</v>
      </c>
      <c r="E202" s="16">
        <v>17283840.358813647</v>
      </c>
      <c r="F202" s="16">
        <v>4099842.7023436995</v>
      </c>
      <c r="G202" s="16">
        <v>9007304.4459902681</v>
      </c>
      <c r="H202" s="16">
        <v>6230440.294198093</v>
      </c>
      <c r="I202" s="16">
        <v>768095.3416965059</v>
      </c>
      <c r="J202" s="16">
        <v>64476.856957790827</v>
      </c>
      <c r="K202" s="95">
        <f t="shared" si="36"/>
        <v>37454000.000000007</v>
      </c>
    </row>
    <row r="203" spans="1:11" outlineLevel="1">
      <c r="A203" s="80">
        <v>202</v>
      </c>
      <c r="B203" s="251"/>
      <c r="C203" s="109" t="s">
        <v>213</v>
      </c>
      <c r="D203" s="103">
        <v>315</v>
      </c>
      <c r="E203" s="16">
        <v>8931722.3833192214</v>
      </c>
      <c r="F203" s="16">
        <v>2118664.3750697472</v>
      </c>
      <c r="G203" s="16">
        <v>4654679.8086223537</v>
      </c>
      <c r="H203" s="16">
        <v>3219687.4003899209</v>
      </c>
      <c r="I203" s="16">
        <v>396926.50554108695</v>
      </c>
      <c r="J203" s="16">
        <v>33319.527057671854</v>
      </c>
      <c r="K203" s="95">
        <f t="shared" si="36"/>
        <v>19355000</v>
      </c>
    </row>
    <row r="204" spans="1:11" ht="15.75" customHeight="1" outlineLevel="1">
      <c r="A204" s="80">
        <v>203</v>
      </c>
      <c r="B204" s="251"/>
      <c r="C204" s="109" t="s">
        <v>214</v>
      </c>
      <c r="D204" s="103">
        <v>316</v>
      </c>
      <c r="E204" s="16">
        <v>9759596.8320753407</v>
      </c>
      <c r="F204" s="16">
        <v>2315041.7395169246</v>
      </c>
      <c r="G204" s="16">
        <v>5086118.4847612586</v>
      </c>
      <c r="H204" s="16">
        <v>3518117.7386125773</v>
      </c>
      <c r="I204" s="16">
        <v>433717.31674959691</v>
      </c>
      <c r="J204" s="16">
        <v>36407.888284303903</v>
      </c>
      <c r="K204" s="95">
        <f t="shared" si="36"/>
        <v>21149000</v>
      </c>
    </row>
    <row r="205" spans="1:11" ht="31.5" outlineLevel="1">
      <c r="A205" s="80">
        <v>204</v>
      </c>
      <c r="B205" s="251"/>
      <c r="C205" s="110" t="s">
        <v>215</v>
      </c>
      <c r="D205" s="111">
        <v>317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95">
        <f t="shared" si="36"/>
        <v>0</v>
      </c>
    </row>
    <row r="206" spans="1:11">
      <c r="A206" s="80">
        <v>205</v>
      </c>
      <c r="B206" s="233"/>
      <c r="C206" s="259" t="s">
        <v>216</v>
      </c>
      <c r="D206" s="260"/>
      <c r="E206" s="22">
        <f>SUM(E198:E205)</f>
        <v>137391163.95226547</v>
      </c>
      <c r="F206" s="22">
        <f t="shared" ref="F206:I206" si="37">SUM(F198:F205)</f>
        <v>32590104.351951204</v>
      </c>
      <c r="G206" s="22">
        <f t="shared" si="37"/>
        <v>71600062.035747811</v>
      </c>
      <c r="H206" s="22">
        <f t="shared" si="37"/>
        <v>49526460.912864357</v>
      </c>
      <c r="I206" s="22">
        <f t="shared" si="37"/>
        <v>6105675.0601253239</v>
      </c>
      <c r="J206" s="22">
        <f>SUM(J198:J205)</f>
        <v>512533.6870458491</v>
      </c>
      <c r="K206" s="22">
        <f t="shared" si="36"/>
        <v>297726000.00000006</v>
      </c>
    </row>
    <row r="207" spans="1:11" outlineLevel="1">
      <c r="A207" s="80">
        <v>206</v>
      </c>
      <c r="B207" s="251"/>
      <c r="C207" s="107" t="s">
        <v>208</v>
      </c>
      <c r="D207" s="108">
        <v>330</v>
      </c>
      <c r="E207" s="16">
        <v>19390443.958909348</v>
      </c>
      <c r="F207" s="16">
        <v>4599543.1865696562</v>
      </c>
      <c r="G207" s="16">
        <v>10105140.319219977</v>
      </c>
      <c r="H207" s="16">
        <v>6989824.0701102605</v>
      </c>
      <c r="I207" s="16">
        <v>861712.98560221819</v>
      </c>
      <c r="J207" s="16">
        <v>72335.479588546295</v>
      </c>
      <c r="K207" s="95">
        <f t="shared" si="36"/>
        <v>42019000.000000007</v>
      </c>
    </row>
    <row r="208" spans="1:11" outlineLevel="1">
      <c r="A208" s="80">
        <v>207</v>
      </c>
      <c r="B208" s="251"/>
      <c r="C208" s="109" t="s">
        <v>209</v>
      </c>
      <c r="D208" s="103">
        <v>331</v>
      </c>
      <c r="E208" s="16">
        <v>30823325.490644492</v>
      </c>
      <c r="F208" s="16">
        <v>7311499.2647072431</v>
      </c>
      <c r="G208" s="16">
        <v>16063274.768128209</v>
      </c>
      <c r="H208" s="16">
        <v>11111123.752087025</v>
      </c>
      <c r="I208" s="16">
        <v>1369791.2173139427</v>
      </c>
      <c r="J208" s="16">
        <v>114985.50711909757</v>
      </c>
      <c r="K208" s="95">
        <f t="shared" si="36"/>
        <v>66794000.000000015</v>
      </c>
    </row>
    <row r="209" spans="1:11" outlineLevel="1">
      <c r="A209" s="80">
        <v>208</v>
      </c>
      <c r="B209" s="251"/>
      <c r="C209" s="109" t="s">
        <v>217</v>
      </c>
      <c r="D209" s="103">
        <v>332</v>
      </c>
      <c r="E209" s="16">
        <v>58368840.385126933</v>
      </c>
      <c r="F209" s="16">
        <v>13845479.900836835</v>
      </c>
      <c r="G209" s="16">
        <v>30418350.586081032</v>
      </c>
      <c r="H209" s="16">
        <v>21040669.637732841</v>
      </c>
      <c r="I209" s="16">
        <v>2593916.251788395</v>
      </c>
      <c r="J209" s="16">
        <v>217743.23843397698</v>
      </c>
      <c r="K209" s="95">
        <f t="shared" si="36"/>
        <v>126485000</v>
      </c>
    </row>
    <row r="210" spans="1:11" ht="15.75" customHeight="1" outlineLevel="1">
      <c r="A210" s="80">
        <v>209</v>
      </c>
      <c r="B210" s="251"/>
      <c r="C210" s="109" t="s">
        <v>218</v>
      </c>
      <c r="D210" s="103">
        <v>333</v>
      </c>
      <c r="E210" s="16">
        <v>70929089.407559514</v>
      </c>
      <c r="F210" s="16">
        <v>16824855.099010348</v>
      </c>
      <c r="G210" s="16">
        <v>36964001.582262032</v>
      </c>
      <c r="H210" s="16">
        <v>25568360.242941462</v>
      </c>
      <c r="I210" s="16">
        <v>3152094.7910711281</v>
      </c>
      <c r="J210" s="16">
        <v>264598.87715553277</v>
      </c>
      <c r="K210" s="95">
        <f t="shared" si="36"/>
        <v>153703000.00000003</v>
      </c>
    </row>
    <row r="211" spans="1:11" ht="15.75" customHeight="1" outlineLevel="1">
      <c r="A211" s="80">
        <v>210</v>
      </c>
      <c r="B211" s="251"/>
      <c r="C211" s="109" t="s">
        <v>213</v>
      </c>
      <c r="D211" s="103">
        <v>334</v>
      </c>
      <c r="E211" s="16">
        <v>21139870.957367789</v>
      </c>
      <c r="F211" s="16">
        <v>5014518.9884755937</v>
      </c>
      <c r="G211" s="16">
        <v>11016837.098061999</v>
      </c>
      <c r="H211" s="16">
        <v>7620453.6198327187</v>
      </c>
      <c r="I211" s="16">
        <v>939457.67082599807</v>
      </c>
      <c r="J211" s="16">
        <v>78861.665435905321</v>
      </c>
      <c r="K211" s="95">
        <f t="shared" si="36"/>
        <v>45810000</v>
      </c>
    </row>
    <row r="212" spans="1:11" ht="15.75" customHeight="1" outlineLevel="1">
      <c r="A212" s="80">
        <v>211</v>
      </c>
      <c r="B212" s="251"/>
      <c r="C212" s="109" t="s">
        <v>214</v>
      </c>
      <c r="D212" s="103">
        <v>335</v>
      </c>
      <c r="E212" s="16">
        <v>7162913.7088029431</v>
      </c>
      <c r="F212" s="16">
        <v>1699091.1097821034</v>
      </c>
      <c r="G212" s="16">
        <v>3732882.4587670458</v>
      </c>
      <c r="H212" s="16">
        <v>2582071.1872308115</v>
      </c>
      <c r="I212" s="16">
        <v>318320.49697797734</v>
      </c>
      <c r="J212" s="16">
        <v>26721.03843912077</v>
      </c>
      <c r="K212" s="95">
        <f t="shared" si="36"/>
        <v>15522000</v>
      </c>
    </row>
    <row r="213" spans="1:11" ht="15.75" customHeight="1" outlineLevel="1">
      <c r="A213" s="80">
        <v>212</v>
      </c>
      <c r="B213" s="251"/>
      <c r="C213" s="109" t="s">
        <v>219</v>
      </c>
      <c r="D213" s="103">
        <v>336</v>
      </c>
      <c r="E213" s="16">
        <v>1105678.4722517622</v>
      </c>
      <c r="F213" s="16">
        <v>262274.33958497102</v>
      </c>
      <c r="G213" s="16">
        <v>576213.52732932882</v>
      </c>
      <c r="H213" s="16">
        <v>398572.51414798503</v>
      </c>
      <c r="I213" s="16">
        <v>49136.445738901799</v>
      </c>
      <c r="J213" s="16">
        <v>4124.7009470514986</v>
      </c>
      <c r="K213" s="95">
        <f t="shared" si="36"/>
        <v>2396000</v>
      </c>
    </row>
    <row r="214" spans="1:11" ht="31.5" outlineLevel="1">
      <c r="A214" s="80">
        <v>213</v>
      </c>
      <c r="B214" s="251"/>
      <c r="C214" s="110" t="s">
        <v>220</v>
      </c>
      <c r="D214" s="111">
        <v>337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95">
        <f t="shared" si="36"/>
        <v>0</v>
      </c>
    </row>
    <row r="215" spans="1:11">
      <c r="A215" s="80">
        <v>214</v>
      </c>
      <c r="B215" s="233"/>
      <c r="C215" s="259" t="s">
        <v>221</v>
      </c>
      <c r="D215" s="260"/>
      <c r="E215" s="22">
        <f>SUM(E207:E214)</f>
        <v>208920162.38066277</v>
      </c>
      <c r="F215" s="22">
        <f t="shared" ref="F215:I215" si="38">SUM(F207:F214)</f>
        <v>49557261.888966747</v>
      </c>
      <c r="G215" s="22">
        <f t="shared" si="38"/>
        <v>108876700.33984962</v>
      </c>
      <c r="H215" s="22">
        <f t="shared" si="38"/>
        <v>75311075.024083093</v>
      </c>
      <c r="I215" s="22">
        <f t="shared" si="38"/>
        <v>9284429.8593185619</v>
      </c>
      <c r="J215" s="22">
        <f>SUM(J207:J214)</f>
        <v>779370.50711923116</v>
      </c>
      <c r="K215" s="22">
        <f t="shared" si="36"/>
        <v>452729000</v>
      </c>
    </row>
    <row r="216" spans="1:11" outlineLevel="1">
      <c r="A216" s="80">
        <v>215</v>
      </c>
      <c r="B216" s="251"/>
      <c r="C216" s="107" t="s">
        <v>208</v>
      </c>
      <c r="D216" s="108">
        <v>340</v>
      </c>
      <c r="E216" s="16">
        <v>274112.27567510295</v>
      </c>
      <c r="F216" s="16">
        <v>65021.267826991978</v>
      </c>
      <c r="G216" s="16">
        <v>142850.93290217916</v>
      </c>
      <c r="H216" s="16">
        <v>98811.382889775923</v>
      </c>
      <c r="I216" s="16">
        <v>12181.572941948109</v>
      </c>
      <c r="J216" s="16">
        <v>1022.5677640019157</v>
      </c>
      <c r="K216" s="95">
        <f t="shared" si="36"/>
        <v>594000</v>
      </c>
    </row>
    <row r="217" spans="1:11" outlineLevel="1">
      <c r="A217" s="80">
        <v>216</v>
      </c>
      <c r="B217" s="251"/>
      <c r="C217" s="109" t="s">
        <v>209</v>
      </c>
      <c r="D217" s="103">
        <v>341</v>
      </c>
      <c r="E217" s="16">
        <v>5200749.7421858758</v>
      </c>
      <c r="F217" s="16">
        <v>1233652.674091245</v>
      </c>
      <c r="G217" s="16">
        <v>2710319.8885649145</v>
      </c>
      <c r="H217" s="16">
        <v>1874754.6888346374</v>
      </c>
      <c r="I217" s="16">
        <v>231121.76272012657</v>
      </c>
      <c r="J217" s="16">
        <v>19401.243603201332</v>
      </c>
      <c r="K217" s="95">
        <f t="shared" si="36"/>
        <v>11270000.000000002</v>
      </c>
    </row>
    <row r="218" spans="1:11" ht="15.75" customHeight="1" outlineLevel="1">
      <c r="A218" s="80">
        <v>217</v>
      </c>
      <c r="B218" s="251"/>
      <c r="C218" s="109" t="s">
        <v>222</v>
      </c>
      <c r="D218" s="103">
        <v>342</v>
      </c>
      <c r="E218" s="16">
        <v>6479478.8935254561</v>
      </c>
      <c r="F218" s="16">
        <v>1536975.7938700242</v>
      </c>
      <c r="G218" s="16">
        <v>3376717.08565572</v>
      </c>
      <c r="H218" s="16">
        <v>2335708.1265241476</v>
      </c>
      <c r="I218" s="16">
        <v>287948.59541732894</v>
      </c>
      <c r="J218" s="16">
        <v>24171.505007324748</v>
      </c>
      <c r="K218" s="95">
        <f t="shared" si="36"/>
        <v>14041000.000000002</v>
      </c>
    </row>
    <row r="219" spans="1:11" ht="15.75" customHeight="1" outlineLevel="1">
      <c r="A219" s="80">
        <v>218</v>
      </c>
      <c r="B219" s="251"/>
      <c r="C219" s="109" t="s">
        <v>223</v>
      </c>
      <c r="D219" s="103">
        <v>343</v>
      </c>
      <c r="E219" s="16">
        <v>7120458.6088667316</v>
      </c>
      <c r="F219" s="16">
        <v>1689020.4757078893</v>
      </c>
      <c r="G219" s="16">
        <v>3710757.3984522303</v>
      </c>
      <c r="H219" s="16">
        <v>2566767.0673219571</v>
      </c>
      <c r="I219" s="16">
        <v>316433.78871087427</v>
      </c>
      <c r="J219" s="16">
        <v>26562.660940319125</v>
      </c>
      <c r="K219" s="95">
        <f t="shared" si="36"/>
        <v>15430000</v>
      </c>
    </row>
    <row r="220" spans="1:11" ht="15.75" customHeight="1" outlineLevel="1">
      <c r="A220" s="80">
        <v>219</v>
      </c>
      <c r="B220" s="251"/>
      <c r="C220" s="109" t="s">
        <v>224</v>
      </c>
      <c r="D220" s="103">
        <v>344</v>
      </c>
      <c r="E220" s="16">
        <v>67712654.118913949</v>
      </c>
      <c r="F220" s="16">
        <v>16061895.104474772</v>
      </c>
      <c r="G220" s="16">
        <v>35287787.773628712</v>
      </c>
      <c r="H220" s="16">
        <v>24408906.810716312</v>
      </c>
      <c r="I220" s="16">
        <v>3009156.1321395151</v>
      </c>
      <c r="J220" s="16">
        <v>252600.06012675609</v>
      </c>
      <c r="K220" s="95">
        <f t="shared" si="36"/>
        <v>146733000</v>
      </c>
    </row>
    <row r="221" spans="1:11" ht="15.75" customHeight="1" outlineLevel="1">
      <c r="A221" s="80">
        <v>220</v>
      </c>
      <c r="B221" s="251"/>
      <c r="C221" s="109" t="s">
        <v>213</v>
      </c>
      <c r="D221" s="103">
        <v>345</v>
      </c>
      <c r="E221" s="16">
        <v>6770204.0343929892</v>
      </c>
      <c r="F221" s="16">
        <v>1605937.7445956217</v>
      </c>
      <c r="G221" s="16">
        <v>3528225.6508550011</v>
      </c>
      <c r="H221" s="16">
        <v>2440508.07807391</v>
      </c>
      <c r="I221" s="16">
        <v>300868.44550727389</v>
      </c>
      <c r="J221" s="16">
        <v>25256.046575205564</v>
      </c>
      <c r="K221" s="95">
        <f t="shared" si="36"/>
        <v>14671000</v>
      </c>
    </row>
    <row r="222" spans="1:11" ht="15.75" customHeight="1" outlineLevel="1">
      <c r="A222" s="80">
        <v>221</v>
      </c>
      <c r="B222" s="251"/>
      <c r="C222" s="109" t="s">
        <v>214</v>
      </c>
      <c r="D222" s="103">
        <v>346</v>
      </c>
      <c r="E222" s="16">
        <v>515921.75792047998</v>
      </c>
      <c r="F222" s="16">
        <v>122380.09668447312</v>
      </c>
      <c r="G222" s="16">
        <v>268867.58078221604</v>
      </c>
      <c r="H222" s="16">
        <v>185978.32671846714</v>
      </c>
      <c r="I222" s="16">
        <v>22927.606985013445</v>
      </c>
      <c r="J222" s="16">
        <v>1924.6309093504071</v>
      </c>
      <c r="K222" s="95">
        <f t="shared" si="36"/>
        <v>1118000.0000000002</v>
      </c>
    </row>
    <row r="223" spans="1:11" ht="15.75" customHeight="1" outlineLevel="1">
      <c r="A223" s="80">
        <v>222</v>
      </c>
      <c r="B223" s="251"/>
      <c r="C223" s="109" t="s">
        <v>225</v>
      </c>
      <c r="D223" s="103">
        <v>347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95">
        <f t="shared" si="36"/>
        <v>0</v>
      </c>
    </row>
    <row r="224" spans="1:11" ht="15.75" customHeight="1" outlineLevel="1">
      <c r="A224" s="80">
        <v>223</v>
      </c>
      <c r="B224" s="251"/>
      <c r="C224" s="110" t="s">
        <v>226</v>
      </c>
      <c r="D224" s="111">
        <v>348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95">
        <f t="shared" si="36"/>
        <v>0</v>
      </c>
    </row>
    <row r="225" spans="1:11">
      <c r="A225" s="80">
        <v>224</v>
      </c>
      <c r="B225" s="233"/>
      <c r="C225" s="259" t="s">
        <v>227</v>
      </c>
      <c r="D225" s="260"/>
      <c r="E225" s="22">
        <f>SUM(E216:E224)</f>
        <v>94073579.431480572</v>
      </c>
      <c r="F225" s="22">
        <f t="shared" ref="F225:I225" si="39">SUM(F216:F224)</f>
        <v>22314883.157251019</v>
      </c>
      <c r="G225" s="22">
        <f t="shared" si="39"/>
        <v>49025526.310840979</v>
      </c>
      <c r="H225" s="22">
        <f t="shared" si="39"/>
        <v>33911434.481079206</v>
      </c>
      <c r="I225" s="22">
        <f t="shared" si="39"/>
        <v>4180637.9044220806</v>
      </c>
      <c r="J225" s="22">
        <f>SUM(J216:J224)</f>
        <v>350938.71492615918</v>
      </c>
      <c r="K225" s="22">
        <f t="shared" si="36"/>
        <v>203857000</v>
      </c>
    </row>
    <row r="226" spans="1:11" outlineLevel="1">
      <c r="A226" s="80">
        <v>225</v>
      </c>
      <c r="B226" s="251"/>
      <c r="C226" s="107" t="s">
        <v>208</v>
      </c>
      <c r="D226" s="108">
        <v>350</v>
      </c>
      <c r="E226" s="16">
        <v>9371978.8873089068</v>
      </c>
      <c r="F226" s="16">
        <v>2154061.0566004366</v>
      </c>
      <c r="G226" s="16">
        <v>4601424.9223834174</v>
      </c>
      <c r="H226" s="16">
        <v>2994169.0922737946</v>
      </c>
      <c r="I226" s="16">
        <v>361910.72834617092</v>
      </c>
      <c r="J226" s="16">
        <v>20455.313087273746</v>
      </c>
      <c r="K226" s="95">
        <f t="shared" si="36"/>
        <v>19504000</v>
      </c>
    </row>
    <row r="227" spans="1:11" outlineLevel="1">
      <c r="A227" s="80">
        <v>226</v>
      </c>
      <c r="B227" s="251"/>
      <c r="C227" s="109" t="s">
        <v>209</v>
      </c>
      <c r="D227" s="103">
        <v>352</v>
      </c>
      <c r="E227" s="16">
        <v>8003950.5909508029</v>
      </c>
      <c r="F227" s="16">
        <v>1839632.6404734142</v>
      </c>
      <c r="G227" s="16">
        <v>3929754.6622303412</v>
      </c>
      <c r="H227" s="16">
        <v>2557110.0579370693</v>
      </c>
      <c r="I227" s="16">
        <v>309082.59854707593</v>
      </c>
      <c r="J227" s="16">
        <v>17469.449861296082</v>
      </c>
      <c r="K227" s="95">
        <f t="shared" si="36"/>
        <v>16656999.999999998</v>
      </c>
    </row>
    <row r="228" spans="1:11" outlineLevel="1">
      <c r="A228" s="80">
        <v>227</v>
      </c>
      <c r="B228" s="251"/>
      <c r="C228" s="109" t="s">
        <v>228</v>
      </c>
      <c r="D228" s="103">
        <v>353</v>
      </c>
      <c r="E228" s="16">
        <v>113499258.05573347</v>
      </c>
      <c r="F228" s="16">
        <v>26086735.221092746</v>
      </c>
      <c r="G228" s="16">
        <v>55725511.225478373</v>
      </c>
      <c r="H228" s="16">
        <v>36260855.316978417</v>
      </c>
      <c r="I228" s="16">
        <v>4382916.3129384033</v>
      </c>
      <c r="J228" s="16">
        <v>247723.86777857467</v>
      </c>
      <c r="K228" s="95">
        <f t="shared" si="36"/>
        <v>236202999.99999997</v>
      </c>
    </row>
    <row r="229" spans="1:11" outlineLevel="1">
      <c r="A229" s="80">
        <v>228</v>
      </c>
      <c r="B229" s="251"/>
      <c r="C229" s="109" t="s">
        <v>229</v>
      </c>
      <c r="D229" s="103">
        <v>354</v>
      </c>
      <c r="E229" s="16">
        <v>5390425.5105532873</v>
      </c>
      <c r="F229" s="16">
        <v>1238938.5219926015</v>
      </c>
      <c r="G229" s="16">
        <v>2646574.2811370576</v>
      </c>
      <c r="H229" s="16">
        <v>1722138.4781135884</v>
      </c>
      <c r="I229" s="16">
        <v>208158.04709738237</v>
      </c>
      <c r="J229" s="16">
        <v>11765.161106082694</v>
      </c>
      <c r="K229" s="95">
        <f t="shared" si="36"/>
        <v>11218000.000000002</v>
      </c>
    </row>
    <row r="230" spans="1:11" outlineLevel="1">
      <c r="A230" s="80">
        <v>229</v>
      </c>
      <c r="B230" s="251"/>
      <c r="C230" s="109" t="s">
        <v>230</v>
      </c>
      <c r="D230" s="103">
        <v>355</v>
      </c>
      <c r="E230" s="16">
        <v>90211543.494897813</v>
      </c>
      <c r="F230" s="16">
        <v>20734273.415971562</v>
      </c>
      <c r="G230" s="16">
        <v>44291781.86542967</v>
      </c>
      <c r="H230" s="16">
        <v>28820873.21648841</v>
      </c>
      <c r="I230" s="16">
        <v>3483631.9846688774</v>
      </c>
      <c r="J230" s="16">
        <v>196896.0225436672</v>
      </c>
      <c r="K230" s="95">
        <f t="shared" si="36"/>
        <v>187739000.00000003</v>
      </c>
    </row>
    <row r="231" spans="1:11" outlineLevel="1">
      <c r="A231" s="80">
        <v>230</v>
      </c>
      <c r="B231" s="251"/>
      <c r="C231" s="109" t="s">
        <v>231</v>
      </c>
      <c r="D231" s="103">
        <v>356</v>
      </c>
      <c r="E231" s="16">
        <v>50020726.938632205</v>
      </c>
      <c r="F231" s="16">
        <v>11496792.856336763</v>
      </c>
      <c r="G231" s="16">
        <v>24559020.281494509</v>
      </c>
      <c r="H231" s="16">
        <v>15980671.358055653</v>
      </c>
      <c r="I231" s="16">
        <v>1931613.1562438321</v>
      </c>
      <c r="J231" s="16">
        <v>109175.40923702944</v>
      </c>
      <c r="K231" s="95">
        <f t="shared" si="36"/>
        <v>104097999.99999999</v>
      </c>
    </row>
    <row r="232" spans="1:11" outlineLevel="1">
      <c r="A232" s="80">
        <v>231</v>
      </c>
      <c r="B232" s="251"/>
      <c r="C232" s="109" t="s">
        <v>232</v>
      </c>
      <c r="D232" s="103">
        <v>357</v>
      </c>
      <c r="E232" s="16">
        <v>1025901.0933349321</v>
      </c>
      <c r="F232" s="16">
        <v>235793.70159156749</v>
      </c>
      <c r="G232" s="16">
        <v>503693.71458616672</v>
      </c>
      <c r="H232" s="16">
        <v>327755.89684190688</v>
      </c>
      <c r="I232" s="16">
        <v>39616.458419763891</v>
      </c>
      <c r="J232" s="16">
        <v>2239.1352256629125</v>
      </c>
      <c r="K232" s="95">
        <f t="shared" si="36"/>
        <v>2135000</v>
      </c>
    </row>
    <row r="233" spans="1:11" ht="15.75" customHeight="1" outlineLevel="1">
      <c r="A233" s="80">
        <v>232</v>
      </c>
      <c r="B233" s="251"/>
      <c r="C233" s="109" t="s">
        <v>233</v>
      </c>
      <c r="D233" s="103">
        <v>358</v>
      </c>
      <c r="E233" s="16">
        <v>821201.39040252881</v>
      </c>
      <c r="F233" s="16">
        <v>188745.40328805096</v>
      </c>
      <c r="G233" s="16">
        <v>403190.89378349361</v>
      </c>
      <c r="H233" s="16">
        <v>262358.23311607441</v>
      </c>
      <c r="I233" s="16">
        <v>31711.722454040511</v>
      </c>
      <c r="J233" s="16">
        <v>1792.3569558116708</v>
      </c>
      <c r="K233" s="95">
        <f t="shared" si="36"/>
        <v>1709000</v>
      </c>
    </row>
    <row r="234" spans="1:11" ht="15.75" customHeight="1" outlineLevel="1">
      <c r="A234" s="80">
        <v>233</v>
      </c>
      <c r="B234" s="251"/>
      <c r="C234" s="109" t="s">
        <v>234</v>
      </c>
      <c r="D234" s="103">
        <v>359</v>
      </c>
      <c r="E234" s="16">
        <v>664553.26092843607</v>
      </c>
      <c r="F234" s="16">
        <v>152741.30646423317</v>
      </c>
      <c r="G234" s="16">
        <v>326280.28443684708</v>
      </c>
      <c r="H234" s="16">
        <v>212312.13364513218</v>
      </c>
      <c r="I234" s="16">
        <v>25662.558311256889</v>
      </c>
      <c r="J234" s="16">
        <v>1450.4562140945236</v>
      </c>
      <c r="K234" s="95">
        <f t="shared" si="36"/>
        <v>1382999.9999999998</v>
      </c>
    </row>
    <row r="235" spans="1:11" ht="15.75" customHeight="1" outlineLevel="1">
      <c r="A235" s="80">
        <v>234</v>
      </c>
      <c r="B235" s="251"/>
      <c r="C235" s="110" t="s">
        <v>235</v>
      </c>
      <c r="D235" s="122">
        <v>359.1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95">
        <f t="shared" si="36"/>
        <v>0</v>
      </c>
    </row>
    <row r="236" spans="1:11">
      <c r="A236" s="80">
        <v>235</v>
      </c>
      <c r="B236" s="233"/>
      <c r="C236" s="259" t="s">
        <v>236</v>
      </c>
      <c r="D236" s="260"/>
      <c r="E236" s="22">
        <f>SUM(E226:E235)</f>
        <v>279009539.22274244</v>
      </c>
      <c r="F236" s="22">
        <f t="shared" ref="F236:I236" si="40">SUM(F226:F235)</f>
        <v>64127714.123811379</v>
      </c>
      <c r="G236" s="22">
        <f t="shared" si="40"/>
        <v>136987232.13095987</v>
      </c>
      <c r="H236" s="22">
        <f t="shared" si="40"/>
        <v>89138243.783450052</v>
      </c>
      <c r="I236" s="22">
        <f t="shared" si="40"/>
        <v>10774303.567026805</v>
      </c>
      <c r="J236" s="22">
        <f>SUM(J226:J235)</f>
        <v>608967.17200949299</v>
      </c>
      <c r="K236" s="22">
        <f t="shared" si="36"/>
        <v>580646000</v>
      </c>
    </row>
    <row r="237" spans="1:11" outlineLevel="1">
      <c r="A237" s="80">
        <v>236</v>
      </c>
      <c r="B237" s="251"/>
      <c r="C237" s="107" t="s">
        <v>208</v>
      </c>
      <c r="D237" s="108">
        <v>360</v>
      </c>
      <c r="E237" s="16">
        <v>4130363.4175258013</v>
      </c>
      <c r="F237" s="16">
        <v>1006106.3931027092</v>
      </c>
      <c r="G237" s="16">
        <v>2084954.0798743104</v>
      </c>
      <c r="H237" s="16">
        <v>0</v>
      </c>
      <c r="I237" s="16">
        <v>249548.80208432075</v>
      </c>
      <c r="J237" s="16">
        <v>38027.30741285866</v>
      </c>
      <c r="K237" s="95">
        <f t="shared" si="36"/>
        <v>7509000.0000000019</v>
      </c>
    </row>
    <row r="238" spans="1:11" outlineLevel="1">
      <c r="A238" s="80">
        <v>237</v>
      </c>
      <c r="B238" s="251"/>
      <c r="C238" s="109" t="s">
        <v>209</v>
      </c>
      <c r="D238" s="103">
        <v>361</v>
      </c>
      <c r="E238" s="16">
        <v>14873888.358220426</v>
      </c>
      <c r="F238" s="16">
        <v>3157254.0722781778</v>
      </c>
      <c r="G238" s="16">
        <v>6149618.5535606937</v>
      </c>
      <c r="H238" s="16">
        <v>2041000</v>
      </c>
      <c r="I238" s="16">
        <v>545941.21510326851</v>
      </c>
      <c r="J238" s="16">
        <v>7297.8008374311494</v>
      </c>
      <c r="K238" s="95">
        <f t="shared" si="36"/>
        <v>26774999.999999996</v>
      </c>
    </row>
    <row r="239" spans="1:11" outlineLevel="1">
      <c r="A239" s="80">
        <v>238</v>
      </c>
      <c r="B239" s="251"/>
      <c r="C239" s="109" t="s">
        <v>228</v>
      </c>
      <c r="D239" s="103">
        <v>362</v>
      </c>
      <c r="E239" s="16">
        <v>57060069.974856615</v>
      </c>
      <c r="F239" s="16">
        <v>12112040.50708285</v>
      </c>
      <c r="G239" s="16">
        <v>23591522.037404381</v>
      </c>
      <c r="H239" s="16">
        <v>5921000</v>
      </c>
      <c r="I239" s="16">
        <v>2094371.2353961645</v>
      </c>
      <c r="J239" s="16">
        <v>27996.245259985932</v>
      </c>
      <c r="K239" s="95">
        <f t="shared" si="36"/>
        <v>100807000</v>
      </c>
    </row>
    <row r="240" spans="1:11" outlineLevel="1">
      <c r="A240" s="80">
        <v>239</v>
      </c>
      <c r="B240" s="251"/>
      <c r="C240" s="109" t="s">
        <v>237</v>
      </c>
      <c r="D240" s="103">
        <v>363</v>
      </c>
      <c r="E240" s="16">
        <v>1356985.8238162408</v>
      </c>
      <c r="F240" s="16">
        <v>330545.27524096199</v>
      </c>
      <c r="G240" s="16">
        <v>684988.90864961024</v>
      </c>
      <c r="H240" s="16">
        <v>0</v>
      </c>
      <c r="I240" s="16">
        <v>81986.535456388243</v>
      </c>
      <c r="J240" s="16">
        <v>12493.456836798816</v>
      </c>
      <c r="K240" s="95">
        <f t="shared" si="36"/>
        <v>2467000</v>
      </c>
    </row>
    <row r="241" spans="1:11" outlineLevel="1">
      <c r="A241" s="80">
        <v>240</v>
      </c>
      <c r="B241" s="251"/>
      <c r="C241" s="109" t="s">
        <v>238</v>
      </c>
      <c r="D241" s="103">
        <v>364</v>
      </c>
      <c r="E241" s="16">
        <v>164242945.36380875</v>
      </c>
      <c r="F241" s="16">
        <v>40007587.867784694</v>
      </c>
      <c r="G241" s="16">
        <v>82833767.031060591</v>
      </c>
      <c r="H241" s="16">
        <v>15174672.099999998</v>
      </c>
      <c r="I241" s="16">
        <v>9923250.3591393679</v>
      </c>
      <c r="J241" s="16">
        <v>4616777.2782065598</v>
      </c>
      <c r="K241" s="95">
        <f t="shared" si="36"/>
        <v>316799000</v>
      </c>
    </row>
    <row r="242" spans="1:11" outlineLevel="1">
      <c r="A242" s="80">
        <v>241</v>
      </c>
      <c r="B242" s="251"/>
      <c r="C242" s="109" t="s">
        <v>231</v>
      </c>
      <c r="D242" s="103">
        <v>365</v>
      </c>
      <c r="E242" s="16">
        <v>91375926.646345526</v>
      </c>
      <c r="F242" s="16">
        <v>22258066.586703241</v>
      </c>
      <c r="G242" s="16">
        <v>46104793.184589669</v>
      </c>
      <c r="H242" s="16">
        <v>8650174.5</v>
      </c>
      <c r="I242" s="16">
        <v>5520761.9109699912</v>
      </c>
      <c r="J242" s="16">
        <v>841277.17139158933</v>
      </c>
      <c r="K242" s="95">
        <f t="shared" si="36"/>
        <v>174751000</v>
      </c>
    </row>
    <row r="243" spans="1:11" outlineLevel="1">
      <c r="A243" s="80">
        <v>242</v>
      </c>
      <c r="B243" s="251"/>
      <c r="C243" s="109" t="s">
        <v>232</v>
      </c>
      <c r="D243" s="103">
        <v>366</v>
      </c>
      <c r="E243" s="16">
        <v>41836916.340899728</v>
      </c>
      <c r="F243" s="16">
        <v>10190964.993462222</v>
      </c>
      <c r="G243" s="16">
        <v>20710323.2571382</v>
      </c>
      <c r="H243" s="16">
        <v>3597904.6</v>
      </c>
      <c r="I243" s="16">
        <v>2527707.9279448786</v>
      </c>
      <c r="J243" s="16">
        <v>385182.88055496645</v>
      </c>
      <c r="K243" s="95">
        <f t="shared" si="36"/>
        <v>79248999.999999985</v>
      </c>
    </row>
    <row r="244" spans="1:11" ht="15.75" customHeight="1" outlineLevel="1">
      <c r="A244" s="80">
        <v>243</v>
      </c>
      <c r="B244" s="251"/>
      <c r="C244" s="109" t="s">
        <v>233</v>
      </c>
      <c r="D244" s="103">
        <v>367</v>
      </c>
      <c r="E244" s="16">
        <v>74397753.961255014</v>
      </c>
      <c r="F244" s="16">
        <v>18122389.806013599</v>
      </c>
      <c r="G244" s="16">
        <v>36924840.600742325</v>
      </c>
      <c r="H244" s="16">
        <v>7175080</v>
      </c>
      <c r="I244" s="16">
        <v>4494972.5973305926</v>
      </c>
      <c r="J244" s="16">
        <v>684963.03465848567</v>
      </c>
      <c r="K244" s="95">
        <f t="shared" si="36"/>
        <v>141800000.00000003</v>
      </c>
    </row>
    <row r="245" spans="1:11" outlineLevel="1">
      <c r="A245" s="80">
        <v>244</v>
      </c>
      <c r="B245" s="251"/>
      <c r="C245" s="109" t="s">
        <v>239</v>
      </c>
      <c r="D245" s="103">
        <v>368</v>
      </c>
      <c r="E245" s="16">
        <v>119422138.76604137</v>
      </c>
      <c r="F245" s="16">
        <v>40843590.645661063</v>
      </c>
      <c r="G245" s="16">
        <v>19296348.588960558</v>
      </c>
      <c r="H245" s="16">
        <v>0</v>
      </c>
      <c r="I245" s="16">
        <v>9392233.0483362488</v>
      </c>
      <c r="J245" s="16">
        <v>983688.95100075065</v>
      </c>
      <c r="K245" s="95">
        <f t="shared" si="36"/>
        <v>189937999.99999997</v>
      </c>
    </row>
    <row r="246" spans="1:11" outlineLevel="1">
      <c r="A246" s="80">
        <v>245</v>
      </c>
      <c r="B246" s="251"/>
      <c r="C246" s="109" t="s">
        <v>240</v>
      </c>
      <c r="D246" s="103">
        <v>369</v>
      </c>
      <c r="E246" s="16">
        <v>98219600.748397306</v>
      </c>
      <c r="F246" s="16">
        <v>16626469.600322235</v>
      </c>
      <c r="G246" s="16">
        <v>323969.68437675684</v>
      </c>
      <c r="H246" s="16">
        <v>0</v>
      </c>
      <c r="I246" s="16">
        <v>862959.96690368396</v>
      </c>
      <c r="J246" s="16">
        <v>0</v>
      </c>
      <c r="K246" s="95">
        <f t="shared" si="36"/>
        <v>116032999.99999999</v>
      </c>
    </row>
    <row r="247" spans="1:11" outlineLevel="1">
      <c r="A247" s="80">
        <v>246</v>
      </c>
      <c r="B247" s="251"/>
      <c r="C247" s="109" t="s">
        <v>241</v>
      </c>
      <c r="D247" s="103">
        <v>370</v>
      </c>
      <c r="E247" s="16">
        <v>48009924.159013286</v>
      </c>
      <c r="F247" s="16">
        <v>9345234.7756813243</v>
      </c>
      <c r="G247" s="16">
        <v>852245.0790817854</v>
      </c>
      <c r="H247" s="16">
        <v>88282.974456054028</v>
      </c>
      <c r="I247" s="16">
        <v>844313.01176754781</v>
      </c>
      <c r="J247" s="16">
        <v>0</v>
      </c>
      <c r="K247" s="95">
        <f t="shared" si="36"/>
        <v>59140000.000000007</v>
      </c>
    </row>
    <row r="248" spans="1:11" ht="15.75" customHeight="1" outlineLevel="1">
      <c r="A248" s="80">
        <v>247</v>
      </c>
      <c r="B248" s="251"/>
      <c r="C248" s="109" t="s">
        <v>242</v>
      </c>
      <c r="D248" s="103">
        <v>371</v>
      </c>
      <c r="E248" s="16">
        <v>1716959.5805937285</v>
      </c>
      <c r="F248" s="16">
        <v>334209.8672736896</v>
      </c>
      <c r="G248" s="16">
        <v>30478.497501825772</v>
      </c>
      <c r="H248" s="16">
        <v>3157.2284574662544</v>
      </c>
      <c r="I248" s="16">
        <v>30194.826173289879</v>
      </c>
      <c r="J248" s="16">
        <v>0</v>
      </c>
      <c r="K248" s="95">
        <f t="shared" si="36"/>
        <v>2115000</v>
      </c>
    </row>
    <row r="249" spans="1:11" ht="15.75" customHeight="1" outlineLevel="1">
      <c r="A249" s="80">
        <v>248</v>
      </c>
      <c r="B249" s="251"/>
      <c r="C249" s="109" t="s">
        <v>243</v>
      </c>
      <c r="D249" s="103">
        <v>372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95">
        <f t="shared" si="36"/>
        <v>0</v>
      </c>
    </row>
    <row r="250" spans="1:11" outlineLevel="1">
      <c r="A250" s="80">
        <v>249</v>
      </c>
      <c r="B250" s="251"/>
      <c r="C250" s="109" t="s">
        <v>244</v>
      </c>
      <c r="D250" s="103">
        <v>373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42569000</v>
      </c>
      <c r="K250" s="95">
        <f t="shared" si="36"/>
        <v>42569000</v>
      </c>
    </row>
    <row r="251" spans="1:11" ht="15.75" customHeight="1" outlineLevel="1">
      <c r="A251" s="80">
        <v>250</v>
      </c>
      <c r="B251" s="251"/>
      <c r="C251" s="110" t="s">
        <v>245</v>
      </c>
      <c r="D251" s="111">
        <v>374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95">
        <f t="shared" si="36"/>
        <v>0</v>
      </c>
    </row>
    <row r="252" spans="1:11">
      <c r="A252" s="80">
        <v>251</v>
      </c>
      <c r="B252" s="233"/>
      <c r="C252" s="259" t="s">
        <v>246</v>
      </c>
      <c r="D252" s="260"/>
      <c r="E252" s="22">
        <f>SUM(E237:E251)</f>
        <v>716643473.14077377</v>
      </c>
      <c r="F252" s="22">
        <f t="shared" ref="F252:I252" si="41">SUM(F237:F251)</f>
        <v>174334460.39060676</v>
      </c>
      <c r="G252" s="22">
        <f t="shared" si="41"/>
        <v>239587849.50294068</v>
      </c>
      <c r="H252" s="22">
        <f t="shared" si="41"/>
        <v>42651271.402913518</v>
      </c>
      <c r="I252" s="22">
        <f t="shared" si="41"/>
        <v>36568241.436605752</v>
      </c>
      <c r="J252" s="22">
        <f>SUM(J237:J251)</f>
        <v>50166704.12615943</v>
      </c>
      <c r="K252" s="22">
        <f t="shared" si="36"/>
        <v>1259952000</v>
      </c>
    </row>
    <row r="253" spans="1:11" outlineLevel="1">
      <c r="A253" s="80">
        <v>252</v>
      </c>
      <c r="B253" s="251"/>
      <c r="C253" s="107" t="s">
        <v>208</v>
      </c>
      <c r="D253" s="108">
        <v>389</v>
      </c>
      <c r="E253" s="16">
        <v>4242894.0438241241</v>
      </c>
      <c r="F253" s="16">
        <v>851517.43442074687</v>
      </c>
      <c r="G253" s="16">
        <v>1088142.5394178235</v>
      </c>
      <c r="H253" s="16">
        <v>576521.91450832901</v>
      </c>
      <c r="I253" s="16">
        <v>133737.1140677814</v>
      </c>
      <c r="J253" s="16">
        <v>69186.953761195473</v>
      </c>
      <c r="K253" s="95">
        <f t="shared" si="36"/>
        <v>6962000.0000000009</v>
      </c>
    </row>
    <row r="254" spans="1:11" outlineLevel="1">
      <c r="A254" s="80">
        <v>253</v>
      </c>
      <c r="B254" s="251"/>
      <c r="C254" s="109" t="s">
        <v>209</v>
      </c>
      <c r="D254" s="103">
        <v>390</v>
      </c>
      <c r="E254" s="16">
        <v>49405155.336209461</v>
      </c>
      <c r="F254" s="16">
        <v>9915249.045703344</v>
      </c>
      <c r="G254" s="16">
        <v>12670561.798762526</v>
      </c>
      <c r="H254" s="16">
        <v>6713143.0685789585</v>
      </c>
      <c r="I254" s="16">
        <v>1557263.2327108351</v>
      </c>
      <c r="J254" s="16">
        <v>805627.51803487982</v>
      </c>
      <c r="K254" s="95">
        <f t="shared" si="36"/>
        <v>81067000</v>
      </c>
    </row>
    <row r="255" spans="1:11" outlineLevel="1">
      <c r="A255" s="80">
        <v>254</v>
      </c>
      <c r="B255" s="251"/>
      <c r="C255" s="109" t="s">
        <v>247</v>
      </c>
      <c r="D255" s="103">
        <v>391</v>
      </c>
      <c r="E255" s="16">
        <v>30828933.941523578</v>
      </c>
      <c r="F255" s="16">
        <v>6187138.887906909</v>
      </c>
      <c r="G255" s="16">
        <v>7906460.5715297367</v>
      </c>
      <c r="H255" s="16">
        <v>4189017.1742772674</v>
      </c>
      <c r="I255" s="16">
        <v>971735.9454514205</v>
      </c>
      <c r="J255" s="16">
        <v>502713.47931109363</v>
      </c>
      <c r="K255" s="95">
        <f t="shared" si="36"/>
        <v>50586000.000000015</v>
      </c>
    </row>
    <row r="256" spans="1:11" outlineLevel="1">
      <c r="A256" s="80">
        <v>255</v>
      </c>
      <c r="B256" s="251"/>
      <c r="C256" s="109" t="s">
        <v>248</v>
      </c>
      <c r="D256" s="103">
        <v>392</v>
      </c>
      <c r="E256" s="16">
        <v>25768786.103851687</v>
      </c>
      <c r="F256" s="16">
        <v>5171604.6652703881</v>
      </c>
      <c r="G256" s="16">
        <v>6608723.2108882265</v>
      </c>
      <c r="H256" s="16">
        <v>3501447.3012289107</v>
      </c>
      <c r="I256" s="16">
        <v>812238.78111577139</v>
      </c>
      <c r="J256" s="16">
        <v>420199.93764501985</v>
      </c>
      <c r="K256" s="95">
        <f t="shared" si="36"/>
        <v>42283000</v>
      </c>
    </row>
    <row r="257" spans="1:11" outlineLevel="1">
      <c r="A257" s="80">
        <v>256</v>
      </c>
      <c r="B257" s="251"/>
      <c r="C257" s="109" t="s">
        <v>249</v>
      </c>
      <c r="D257" s="103">
        <v>393</v>
      </c>
      <c r="E257" s="16">
        <v>1751519.3165685914</v>
      </c>
      <c r="F257" s="16">
        <v>351516.96445349418</v>
      </c>
      <c r="G257" s="16">
        <v>449198.74436754163</v>
      </c>
      <c r="H257" s="16">
        <v>237995.40107683677</v>
      </c>
      <c r="I257" s="16">
        <v>55208.34039511688</v>
      </c>
      <c r="J257" s="16">
        <v>28561.233138419389</v>
      </c>
      <c r="K257" s="95">
        <f t="shared" si="36"/>
        <v>2874000.0000000005</v>
      </c>
    </row>
    <row r="258" spans="1:11" outlineLevel="1">
      <c r="A258" s="80">
        <v>257</v>
      </c>
      <c r="B258" s="251"/>
      <c r="C258" s="109" t="s">
        <v>250</v>
      </c>
      <c r="D258" s="103">
        <v>394</v>
      </c>
      <c r="E258" s="16">
        <v>6696483.7336310651</v>
      </c>
      <c r="F258" s="16">
        <v>1343934.7270059129</v>
      </c>
      <c r="G258" s="16">
        <v>1717395.895306384</v>
      </c>
      <c r="H258" s="16">
        <v>909914.21956586035</v>
      </c>
      <c r="I258" s="16">
        <v>211074.89361918729</v>
      </c>
      <c r="J258" s="16">
        <v>109196.53087159089</v>
      </c>
      <c r="K258" s="95">
        <f t="shared" si="36"/>
        <v>10988000</v>
      </c>
    </row>
    <row r="259" spans="1:11" outlineLevel="1">
      <c r="A259" s="80">
        <v>258</v>
      </c>
      <c r="B259" s="251"/>
      <c r="C259" s="109" t="s">
        <v>251</v>
      </c>
      <c r="D259" s="103">
        <v>395</v>
      </c>
      <c r="E259" s="16">
        <v>1311506.4611188616</v>
      </c>
      <c r="F259" s="16">
        <v>263209.6407459706</v>
      </c>
      <c r="G259" s="16">
        <v>336352.01735523646</v>
      </c>
      <c r="H259" s="16">
        <v>178206.71646393623</v>
      </c>
      <c r="I259" s="16">
        <v>41339.021757234354</v>
      </c>
      <c r="J259" s="16">
        <v>21386.142558760796</v>
      </c>
      <c r="K259" s="95">
        <f t="shared" si="36"/>
        <v>2152000</v>
      </c>
    </row>
    <row r="260" spans="1:11" outlineLevel="1">
      <c r="A260" s="80">
        <v>259</v>
      </c>
      <c r="B260" s="251"/>
      <c r="C260" s="109" t="s">
        <v>252</v>
      </c>
      <c r="D260" s="103">
        <v>396</v>
      </c>
      <c r="E260" s="16">
        <v>12532443.711174848</v>
      </c>
      <c r="F260" s="16">
        <v>2515168.7046004366</v>
      </c>
      <c r="G260" s="16">
        <v>3214099.8535748525</v>
      </c>
      <c r="H260" s="16">
        <v>1702900.9839053834</v>
      </c>
      <c r="I260" s="16">
        <v>395025.8566058398</v>
      </c>
      <c r="J260" s="16">
        <v>204360.89013864173</v>
      </c>
      <c r="K260" s="95">
        <f t="shared" si="36"/>
        <v>20564000</v>
      </c>
    </row>
    <row r="261" spans="1:11" outlineLevel="1">
      <c r="A261" s="80">
        <v>260</v>
      </c>
      <c r="B261" s="251"/>
      <c r="C261" s="109" t="s">
        <v>253</v>
      </c>
      <c r="D261" s="103">
        <v>397</v>
      </c>
      <c r="E261" s="16">
        <v>47688983.312737942</v>
      </c>
      <c r="F261" s="16">
        <v>9570826.0213814806</v>
      </c>
      <c r="G261" s="16">
        <v>12230428.303933369</v>
      </c>
      <c r="H261" s="16">
        <v>6479950.6366261495</v>
      </c>
      <c r="I261" s="16">
        <v>1503169.0481065731</v>
      </c>
      <c r="J261" s="16">
        <v>777642.67721449398</v>
      </c>
      <c r="K261" s="95">
        <f t="shared" ref="K261:K324" si="42">SUM(E261:J261)</f>
        <v>78251000</v>
      </c>
    </row>
    <row r="262" spans="1:11" outlineLevel="1">
      <c r="A262" s="80">
        <v>261</v>
      </c>
      <c r="B262" s="251"/>
      <c r="C262" s="109" t="s">
        <v>254</v>
      </c>
      <c r="D262" s="103">
        <v>398</v>
      </c>
      <c r="E262" s="16">
        <v>262666.95387650066</v>
      </c>
      <c r="F262" s="16">
        <v>52715.313736762699</v>
      </c>
      <c r="G262" s="16">
        <v>67364.181914547822</v>
      </c>
      <c r="H262" s="16">
        <v>35691.029180277197</v>
      </c>
      <c r="I262" s="16">
        <v>8279.3301010074374</v>
      </c>
      <c r="J262" s="16">
        <v>4283.1911909042301</v>
      </c>
      <c r="K262" s="95">
        <f t="shared" si="42"/>
        <v>431000</v>
      </c>
    </row>
    <row r="263" spans="1:11" outlineLevel="1">
      <c r="A263" s="80">
        <v>262</v>
      </c>
      <c r="B263" s="251"/>
      <c r="C263" s="109" t="s">
        <v>255</v>
      </c>
      <c r="D263" s="103">
        <v>399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95">
        <f t="shared" si="42"/>
        <v>0</v>
      </c>
    </row>
    <row r="264" spans="1:11" ht="15.75" customHeight="1" outlineLevel="1">
      <c r="A264" s="80">
        <v>263</v>
      </c>
      <c r="B264" s="251"/>
      <c r="C264" s="110" t="s">
        <v>256</v>
      </c>
      <c r="D264" s="122">
        <v>399.1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95">
        <f t="shared" si="42"/>
        <v>0</v>
      </c>
    </row>
    <row r="265" spans="1:11">
      <c r="A265" s="80">
        <v>264</v>
      </c>
      <c r="B265" s="234"/>
      <c r="C265" s="261" t="s">
        <v>257</v>
      </c>
      <c r="D265" s="262"/>
      <c r="E265" s="22">
        <f t="shared" ref="E265:J265" si="43">SUM(E253:E264)</f>
        <v>180489372.91451666</v>
      </c>
      <c r="F265" s="22">
        <f t="shared" si="43"/>
        <v>36222881.405225448</v>
      </c>
      <c r="G265" s="22">
        <f t="shared" si="43"/>
        <v>46288727.117050238</v>
      </c>
      <c r="H265" s="22">
        <f t="shared" si="43"/>
        <v>24524788.445411909</v>
      </c>
      <c r="I265" s="22">
        <f t="shared" si="43"/>
        <v>5689071.5639307667</v>
      </c>
      <c r="J265" s="22">
        <f t="shared" si="43"/>
        <v>2943158.5538649997</v>
      </c>
      <c r="K265" s="22">
        <f t="shared" si="42"/>
        <v>296158000</v>
      </c>
    </row>
    <row r="266" spans="1:11" ht="16.5" thickBot="1">
      <c r="A266" s="80">
        <v>265</v>
      </c>
      <c r="B266" s="239" t="s">
        <v>203</v>
      </c>
      <c r="C266" s="239"/>
      <c r="D266" s="240"/>
      <c r="E266" s="28">
        <f t="shared" ref="E266:J266" si="44">E197+E206+E215+E225+E236+E252+E265</f>
        <v>1731287414.9560721</v>
      </c>
      <c r="F266" s="28">
        <f t="shared" si="44"/>
        <v>403926781.55142224</v>
      </c>
      <c r="G266" s="28">
        <f t="shared" si="44"/>
        <v>690472808.16862547</v>
      </c>
      <c r="H266" s="28">
        <f t="shared" si="44"/>
        <v>335043516.7057296</v>
      </c>
      <c r="I266" s="28">
        <f t="shared" si="44"/>
        <v>76875971.423261538</v>
      </c>
      <c r="J266" s="28">
        <f t="shared" si="44"/>
        <v>57973507.194889158</v>
      </c>
      <c r="K266" s="28">
        <f t="shared" si="42"/>
        <v>3295580000</v>
      </c>
    </row>
    <row r="267" spans="1:11" ht="16.5" outlineLevel="1" thickTop="1">
      <c r="A267" s="80">
        <v>266</v>
      </c>
      <c r="B267" s="250" t="s">
        <v>258</v>
      </c>
      <c r="C267" s="112" t="s">
        <v>207</v>
      </c>
      <c r="D267" s="126">
        <v>101.1</v>
      </c>
      <c r="E267" s="16"/>
      <c r="K267" s="95">
        <f t="shared" si="42"/>
        <v>0</v>
      </c>
    </row>
    <row r="268" spans="1:11" outlineLevel="1">
      <c r="A268" s="80">
        <v>267</v>
      </c>
      <c r="B268" s="251"/>
      <c r="C268" s="114" t="s">
        <v>216</v>
      </c>
      <c r="D268" s="105">
        <v>101.1</v>
      </c>
      <c r="E268" s="16"/>
      <c r="K268" s="95">
        <f t="shared" si="42"/>
        <v>0</v>
      </c>
    </row>
    <row r="269" spans="1:11" outlineLevel="1">
      <c r="A269" s="80">
        <v>268</v>
      </c>
      <c r="B269" s="251"/>
      <c r="C269" s="114" t="s">
        <v>221</v>
      </c>
      <c r="D269" s="105">
        <v>101.1</v>
      </c>
      <c r="E269" s="16"/>
      <c r="K269" s="95">
        <f t="shared" si="42"/>
        <v>0</v>
      </c>
    </row>
    <row r="270" spans="1:11" outlineLevel="1">
      <c r="A270" s="80">
        <v>269</v>
      </c>
      <c r="B270" s="251"/>
      <c r="C270" s="114" t="s">
        <v>227</v>
      </c>
      <c r="D270" s="105">
        <v>101.1</v>
      </c>
      <c r="E270" s="16"/>
      <c r="K270" s="95">
        <f t="shared" si="42"/>
        <v>0</v>
      </c>
    </row>
    <row r="271" spans="1:11" outlineLevel="1">
      <c r="A271" s="80">
        <v>270</v>
      </c>
      <c r="B271" s="251"/>
      <c r="C271" s="114" t="s">
        <v>236</v>
      </c>
      <c r="D271" s="105">
        <v>101.1</v>
      </c>
      <c r="E271" s="16"/>
      <c r="K271" s="95">
        <f t="shared" si="42"/>
        <v>0</v>
      </c>
    </row>
    <row r="272" spans="1:11" outlineLevel="1">
      <c r="A272" s="80">
        <v>271</v>
      </c>
      <c r="B272" s="251"/>
      <c r="C272" s="114" t="s">
        <v>246</v>
      </c>
      <c r="D272" s="105">
        <v>101.1</v>
      </c>
      <c r="E272" s="16"/>
      <c r="K272" s="95">
        <f t="shared" si="42"/>
        <v>0</v>
      </c>
    </row>
    <row r="273" spans="1:11">
      <c r="A273" s="80">
        <v>272</v>
      </c>
      <c r="B273" s="252"/>
      <c r="C273" s="115" t="s">
        <v>257</v>
      </c>
      <c r="D273" s="127">
        <v>101.1</v>
      </c>
      <c r="E273" s="16"/>
      <c r="K273" s="95">
        <f t="shared" si="42"/>
        <v>0</v>
      </c>
    </row>
    <row r="274" spans="1:11">
      <c r="A274" s="80">
        <v>273</v>
      </c>
      <c r="B274" s="246" t="s">
        <v>259</v>
      </c>
      <c r="C274" s="255"/>
      <c r="D274" s="256"/>
      <c r="E274" s="22">
        <f>SUM(E267:E273)</f>
        <v>0</v>
      </c>
      <c r="F274" s="22">
        <f t="shared" ref="F274:J274" si="45">SUM(F267:F273)</f>
        <v>0</v>
      </c>
      <c r="G274" s="22">
        <f t="shared" si="45"/>
        <v>0</v>
      </c>
      <c r="H274" s="22">
        <f t="shared" si="45"/>
        <v>0</v>
      </c>
      <c r="I274" s="22">
        <f t="shared" si="45"/>
        <v>0</v>
      </c>
      <c r="J274" s="22">
        <f t="shared" si="45"/>
        <v>0</v>
      </c>
      <c r="K274" s="22">
        <f t="shared" si="42"/>
        <v>0</v>
      </c>
    </row>
    <row r="275" spans="1:11" ht="33" customHeight="1">
      <c r="A275" s="80">
        <v>274</v>
      </c>
      <c r="B275" s="128" t="s">
        <v>260</v>
      </c>
      <c r="C275" s="129" t="s">
        <v>260</v>
      </c>
      <c r="D275" s="130">
        <v>102</v>
      </c>
      <c r="E275" s="16"/>
      <c r="F275" s="16"/>
      <c r="G275" s="16"/>
      <c r="H275" s="16"/>
      <c r="I275" s="16"/>
      <c r="J275" s="16"/>
      <c r="K275" s="95">
        <f t="shared" si="42"/>
        <v>0</v>
      </c>
    </row>
    <row r="276" spans="1:11">
      <c r="A276" s="80">
        <v>275</v>
      </c>
      <c r="B276" s="246" t="s">
        <v>261</v>
      </c>
      <c r="C276" s="246"/>
      <c r="D276" s="247"/>
      <c r="E276" s="22">
        <f>SUM(E275)</f>
        <v>0</v>
      </c>
      <c r="F276" s="22">
        <f t="shared" ref="F276:J276" si="46">SUM(F275)</f>
        <v>0</v>
      </c>
      <c r="G276" s="22">
        <f t="shared" si="46"/>
        <v>0</v>
      </c>
      <c r="H276" s="22">
        <f t="shared" si="46"/>
        <v>0</v>
      </c>
      <c r="I276" s="22">
        <f t="shared" si="46"/>
        <v>0</v>
      </c>
      <c r="J276" s="22">
        <f t="shared" si="46"/>
        <v>0</v>
      </c>
      <c r="K276" s="22">
        <f t="shared" si="42"/>
        <v>0</v>
      </c>
    </row>
    <row r="277" spans="1:11" outlineLevel="1">
      <c r="A277" s="80">
        <v>276</v>
      </c>
      <c r="B277" s="232" t="s">
        <v>262</v>
      </c>
      <c r="C277" s="112" t="s">
        <v>207</v>
      </c>
      <c r="D277" s="126">
        <v>104</v>
      </c>
      <c r="E277" s="16"/>
      <c r="F277" s="16"/>
      <c r="G277" s="16"/>
      <c r="H277" s="16"/>
      <c r="I277" s="16"/>
      <c r="J277" s="16"/>
      <c r="K277" s="95">
        <f t="shared" si="42"/>
        <v>0</v>
      </c>
    </row>
    <row r="278" spans="1:11" outlineLevel="1">
      <c r="A278" s="80">
        <v>277</v>
      </c>
      <c r="B278" s="233"/>
      <c r="C278" s="114" t="s">
        <v>216</v>
      </c>
      <c r="D278" s="105">
        <v>104</v>
      </c>
      <c r="E278" s="16"/>
      <c r="F278" s="16"/>
      <c r="G278" s="16"/>
      <c r="H278" s="16"/>
      <c r="I278" s="16"/>
      <c r="J278" s="16"/>
      <c r="K278" s="95">
        <f t="shared" si="42"/>
        <v>0</v>
      </c>
    </row>
    <row r="279" spans="1:11" outlineLevel="1">
      <c r="A279" s="80">
        <v>278</v>
      </c>
      <c r="B279" s="233"/>
      <c r="C279" s="114" t="s">
        <v>221</v>
      </c>
      <c r="D279" s="105">
        <v>104</v>
      </c>
      <c r="E279" s="16"/>
      <c r="F279" s="16"/>
      <c r="G279" s="16"/>
      <c r="H279" s="16"/>
      <c r="I279" s="16"/>
      <c r="J279" s="16"/>
      <c r="K279" s="95">
        <f t="shared" si="42"/>
        <v>0</v>
      </c>
    </row>
    <row r="280" spans="1:11" outlineLevel="1">
      <c r="A280" s="80">
        <v>279</v>
      </c>
      <c r="B280" s="233"/>
      <c r="C280" s="114" t="s">
        <v>227</v>
      </c>
      <c r="D280" s="105">
        <v>104</v>
      </c>
      <c r="E280" s="16"/>
      <c r="F280" s="16"/>
      <c r="G280" s="16"/>
      <c r="H280" s="16"/>
      <c r="I280" s="16"/>
      <c r="J280" s="16"/>
      <c r="K280" s="95">
        <f t="shared" si="42"/>
        <v>0</v>
      </c>
    </row>
    <row r="281" spans="1:11" outlineLevel="1">
      <c r="A281" s="80">
        <v>280</v>
      </c>
      <c r="B281" s="233"/>
      <c r="C281" s="114" t="s">
        <v>236</v>
      </c>
      <c r="D281" s="105">
        <v>104</v>
      </c>
      <c r="E281" s="16"/>
      <c r="F281" s="16"/>
      <c r="G281" s="16"/>
      <c r="H281" s="16"/>
      <c r="I281" s="16"/>
      <c r="J281" s="16"/>
      <c r="K281" s="95">
        <f t="shared" si="42"/>
        <v>0</v>
      </c>
    </row>
    <row r="282" spans="1:11" outlineLevel="1">
      <c r="A282" s="80">
        <v>281</v>
      </c>
      <c r="B282" s="233"/>
      <c r="C282" s="114" t="s">
        <v>246</v>
      </c>
      <c r="D282" s="105">
        <v>104</v>
      </c>
      <c r="E282" s="16"/>
      <c r="F282" s="16"/>
      <c r="G282" s="16"/>
      <c r="H282" s="16"/>
      <c r="I282" s="16"/>
      <c r="J282" s="16"/>
      <c r="K282" s="95">
        <f t="shared" si="42"/>
        <v>0</v>
      </c>
    </row>
    <row r="283" spans="1:11">
      <c r="A283" s="80">
        <v>282</v>
      </c>
      <c r="B283" s="234"/>
      <c r="C283" s="115" t="s">
        <v>257</v>
      </c>
      <c r="D283" s="127">
        <v>104</v>
      </c>
      <c r="E283" s="16"/>
      <c r="F283" s="16"/>
      <c r="G283" s="16"/>
      <c r="H283" s="16"/>
      <c r="I283" s="16"/>
      <c r="J283" s="16"/>
      <c r="K283" s="95">
        <f t="shared" si="42"/>
        <v>0</v>
      </c>
    </row>
    <row r="284" spans="1:11">
      <c r="A284" s="80">
        <v>283</v>
      </c>
      <c r="B284" s="246" t="s">
        <v>263</v>
      </c>
      <c r="C284" s="246"/>
      <c r="D284" s="247"/>
      <c r="E284" s="22">
        <f>SUM(E277:E283)</f>
        <v>0</v>
      </c>
      <c r="F284" s="22">
        <f t="shared" ref="F284:J284" si="47">SUM(F277:F283)</f>
        <v>0</v>
      </c>
      <c r="G284" s="22">
        <f t="shared" si="47"/>
        <v>0</v>
      </c>
      <c r="H284" s="22">
        <f t="shared" si="47"/>
        <v>0</v>
      </c>
      <c r="I284" s="22">
        <f t="shared" si="47"/>
        <v>0</v>
      </c>
      <c r="J284" s="22">
        <f t="shared" si="47"/>
        <v>0</v>
      </c>
      <c r="K284" s="22">
        <f t="shared" si="42"/>
        <v>0</v>
      </c>
    </row>
    <row r="285" spans="1:11" outlineLevel="1">
      <c r="A285" s="80">
        <v>284</v>
      </c>
      <c r="B285" s="232" t="s">
        <v>264</v>
      </c>
      <c r="C285" s="112" t="s">
        <v>216</v>
      </c>
      <c r="D285" s="126">
        <v>105</v>
      </c>
      <c r="E285" s="16"/>
      <c r="F285" s="16"/>
      <c r="G285" s="16"/>
      <c r="H285" s="16"/>
      <c r="I285" s="16"/>
      <c r="J285" s="16"/>
      <c r="K285" s="95">
        <f t="shared" si="42"/>
        <v>0</v>
      </c>
    </row>
    <row r="286" spans="1:11" outlineLevel="1">
      <c r="A286" s="80">
        <v>285</v>
      </c>
      <c r="B286" s="233"/>
      <c r="C286" s="114" t="s">
        <v>221</v>
      </c>
      <c r="D286" s="105">
        <v>105</v>
      </c>
      <c r="E286" s="16"/>
      <c r="F286" s="16"/>
      <c r="G286" s="16"/>
      <c r="H286" s="16"/>
      <c r="I286" s="16"/>
      <c r="J286" s="16"/>
      <c r="K286" s="95">
        <f t="shared" si="42"/>
        <v>0</v>
      </c>
    </row>
    <row r="287" spans="1:11" outlineLevel="1">
      <c r="A287" s="80">
        <v>286</v>
      </c>
      <c r="B287" s="233"/>
      <c r="C287" s="114" t="s">
        <v>227</v>
      </c>
      <c r="D287" s="105">
        <v>105</v>
      </c>
      <c r="E287" s="16"/>
      <c r="F287" s="16"/>
      <c r="G287" s="16"/>
      <c r="H287" s="16"/>
      <c r="I287" s="16"/>
      <c r="J287" s="16"/>
      <c r="K287" s="95">
        <f t="shared" si="42"/>
        <v>0</v>
      </c>
    </row>
    <row r="288" spans="1:11" outlineLevel="1">
      <c r="A288" s="80">
        <v>287</v>
      </c>
      <c r="B288" s="233"/>
      <c r="C288" s="114" t="s">
        <v>236</v>
      </c>
      <c r="D288" s="105">
        <v>105</v>
      </c>
      <c r="E288" s="16"/>
      <c r="F288" s="16"/>
      <c r="G288" s="16"/>
      <c r="H288" s="16"/>
      <c r="I288" s="16"/>
      <c r="J288" s="16"/>
      <c r="K288" s="95">
        <f t="shared" si="42"/>
        <v>0</v>
      </c>
    </row>
    <row r="289" spans="1:11" outlineLevel="1">
      <c r="A289" s="80">
        <v>288</v>
      </c>
      <c r="B289" s="233"/>
      <c r="C289" s="114" t="s">
        <v>246</v>
      </c>
      <c r="D289" s="105">
        <v>105</v>
      </c>
      <c r="E289" s="16"/>
      <c r="F289" s="16"/>
      <c r="G289" s="16"/>
      <c r="H289" s="16"/>
      <c r="I289" s="16"/>
      <c r="J289" s="16"/>
      <c r="K289" s="95">
        <f t="shared" si="42"/>
        <v>0</v>
      </c>
    </row>
    <row r="290" spans="1:11">
      <c r="A290" s="80">
        <v>289</v>
      </c>
      <c r="B290" s="234"/>
      <c r="C290" s="115" t="s">
        <v>257</v>
      </c>
      <c r="D290" s="127">
        <v>105</v>
      </c>
      <c r="E290" s="16"/>
      <c r="F290" s="16"/>
      <c r="G290" s="16"/>
      <c r="H290" s="16"/>
      <c r="I290" s="16"/>
      <c r="J290" s="16"/>
      <c r="K290" s="95">
        <f t="shared" si="42"/>
        <v>0</v>
      </c>
    </row>
    <row r="291" spans="1:11">
      <c r="A291" s="80">
        <v>290</v>
      </c>
      <c r="B291" s="246" t="s">
        <v>265</v>
      </c>
      <c r="C291" s="246"/>
      <c r="D291" s="247"/>
      <c r="E291" s="22">
        <f>SUM(E285:E290)</f>
        <v>0</v>
      </c>
      <c r="F291" s="22">
        <f t="shared" ref="F291:J291" si="48">SUM(F285:F290)</f>
        <v>0</v>
      </c>
      <c r="G291" s="22">
        <f t="shared" si="48"/>
        <v>0</v>
      </c>
      <c r="H291" s="22">
        <f t="shared" si="48"/>
        <v>0</v>
      </c>
      <c r="I291" s="22">
        <f t="shared" si="48"/>
        <v>0</v>
      </c>
      <c r="J291" s="22">
        <f t="shared" si="48"/>
        <v>0</v>
      </c>
      <c r="K291" s="22">
        <f t="shared" si="42"/>
        <v>0</v>
      </c>
    </row>
    <row r="292" spans="1:11" ht="50.25" customHeight="1">
      <c r="A292" s="80">
        <v>291</v>
      </c>
      <c r="B292" s="128" t="s">
        <v>266</v>
      </c>
      <c r="C292" s="129" t="s">
        <v>266</v>
      </c>
      <c r="D292" s="130">
        <v>106</v>
      </c>
      <c r="E292" s="16"/>
      <c r="F292" s="16"/>
      <c r="G292" s="16"/>
      <c r="H292" s="16"/>
      <c r="I292" s="16"/>
      <c r="J292" s="16"/>
      <c r="K292" s="95">
        <f t="shared" si="42"/>
        <v>0</v>
      </c>
    </row>
    <row r="293" spans="1:11">
      <c r="A293" s="80">
        <v>292</v>
      </c>
      <c r="B293" s="246" t="s">
        <v>267</v>
      </c>
      <c r="C293" s="246"/>
      <c r="D293" s="247"/>
      <c r="E293" s="22">
        <f>SUM(E292)</f>
        <v>0</v>
      </c>
      <c r="F293" s="22">
        <f t="shared" ref="F293:J293" si="49">SUM(F292)</f>
        <v>0</v>
      </c>
      <c r="G293" s="22">
        <f t="shared" si="49"/>
        <v>0</v>
      </c>
      <c r="H293" s="22">
        <f t="shared" si="49"/>
        <v>0</v>
      </c>
      <c r="I293" s="22">
        <f t="shared" si="49"/>
        <v>0</v>
      </c>
      <c r="J293" s="22">
        <f t="shared" si="49"/>
        <v>0</v>
      </c>
      <c r="K293" s="22">
        <f t="shared" si="42"/>
        <v>0</v>
      </c>
    </row>
    <row r="294" spans="1:11" outlineLevel="1">
      <c r="A294" s="80">
        <v>293</v>
      </c>
      <c r="B294" s="232" t="s">
        <v>268</v>
      </c>
      <c r="C294" s="112" t="s">
        <v>216</v>
      </c>
      <c r="D294" s="126">
        <v>107</v>
      </c>
      <c r="E294" s="16"/>
      <c r="F294" s="16"/>
      <c r="G294" s="16"/>
      <c r="H294" s="16"/>
      <c r="I294" s="16"/>
      <c r="J294" s="16"/>
      <c r="K294" s="95">
        <f t="shared" si="42"/>
        <v>0</v>
      </c>
    </row>
    <row r="295" spans="1:11" outlineLevel="1">
      <c r="A295" s="80">
        <v>294</v>
      </c>
      <c r="B295" s="233"/>
      <c r="C295" s="114" t="s">
        <v>221</v>
      </c>
      <c r="D295" s="105">
        <v>107</v>
      </c>
      <c r="E295" s="16"/>
      <c r="F295" s="16"/>
      <c r="G295" s="16"/>
      <c r="H295" s="16"/>
      <c r="I295" s="16"/>
      <c r="J295" s="16"/>
      <c r="K295" s="95">
        <f t="shared" si="42"/>
        <v>0</v>
      </c>
    </row>
    <row r="296" spans="1:11" outlineLevel="1">
      <c r="A296" s="80">
        <v>295</v>
      </c>
      <c r="B296" s="233"/>
      <c r="C296" s="114" t="s">
        <v>227</v>
      </c>
      <c r="D296" s="105">
        <v>107</v>
      </c>
      <c r="E296" s="16"/>
      <c r="F296" s="16"/>
      <c r="G296" s="16"/>
      <c r="H296" s="16"/>
      <c r="I296" s="16"/>
      <c r="J296" s="16"/>
      <c r="K296" s="95">
        <f t="shared" si="42"/>
        <v>0</v>
      </c>
    </row>
    <row r="297" spans="1:11" outlineLevel="1">
      <c r="A297" s="80">
        <v>296</v>
      </c>
      <c r="B297" s="233"/>
      <c r="C297" s="114" t="s">
        <v>236</v>
      </c>
      <c r="D297" s="105">
        <v>107</v>
      </c>
      <c r="E297" s="16"/>
      <c r="F297" s="16"/>
      <c r="G297" s="16"/>
      <c r="H297" s="16"/>
      <c r="I297" s="16"/>
      <c r="J297" s="16"/>
      <c r="K297" s="95">
        <f t="shared" si="42"/>
        <v>0</v>
      </c>
    </row>
    <row r="298" spans="1:11" outlineLevel="1">
      <c r="A298" s="80">
        <v>297</v>
      </c>
      <c r="B298" s="233"/>
      <c r="C298" s="114" t="s">
        <v>246</v>
      </c>
      <c r="D298" s="105">
        <v>107</v>
      </c>
      <c r="E298" s="16"/>
      <c r="F298" s="16"/>
      <c r="G298" s="16"/>
      <c r="H298" s="16"/>
      <c r="I298" s="16"/>
      <c r="J298" s="16"/>
      <c r="K298" s="95">
        <f t="shared" si="42"/>
        <v>0</v>
      </c>
    </row>
    <row r="299" spans="1:11">
      <c r="A299" s="80">
        <v>298</v>
      </c>
      <c r="B299" s="234"/>
      <c r="C299" s="115" t="s">
        <v>257</v>
      </c>
      <c r="D299" s="127">
        <v>107</v>
      </c>
      <c r="E299" s="16"/>
      <c r="F299" s="16"/>
      <c r="G299" s="16"/>
      <c r="H299" s="16"/>
      <c r="I299" s="16"/>
      <c r="J299" s="16"/>
      <c r="K299" s="95">
        <f t="shared" si="42"/>
        <v>0</v>
      </c>
    </row>
    <row r="300" spans="1:11">
      <c r="A300" s="80">
        <v>299</v>
      </c>
      <c r="B300" s="246" t="s">
        <v>269</v>
      </c>
      <c r="C300" s="246"/>
      <c r="D300" s="247"/>
      <c r="E300" s="22">
        <f>SUM(E294:E299)</f>
        <v>0</v>
      </c>
      <c r="F300" s="22">
        <f t="shared" ref="F300:J300" si="50">SUM(F294:F299)</f>
        <v>0</v>
      </c>
      <c r="G300" s="22">
        <f t="shared" si="50"/>
        <v>0</v>
      </c>
      <c r="H300" s="22">
        <f t="shared" si="50"/>
        <v>0</v>
      </c>
      <c r="I300" s="22">
        <f t="shared" si="50"/>
        <v>0</v>
      </c>
      <c r="J300" s="22">
        <f t="shared" si="50"/>
        <v>0</v>
      </c>
      <c r="K300" s="22">
        <f t="shared" si="42"/>
        <v>0</v>
      </c>
    </row>
    <row r="301" spans="1:11" ht="15.75" customHeight="1" outlineLevel="1">
      <c r="A301" s="80">
        <v>300</v>
      </c>
      <c r="B301" s="232" t="s">
        <v>270</v>
      </c>
      <c r="C301" s="112" t="s">
        <v>216</v>
      </c>
      <c r="D301" s="126">
        <v>108</v>
      </c>
      <c r="E301" s="16">
        <v>-105254499.17446385</v>
      </c>
      <c r="F301" s="16">
        <v>-24967072.211426411</v>
      </c>
      <c r="G301" s="16">
        <v>-54852353.336576499</v>
      </c>
      <c r="H301" s="16">
        <v>-37941907.53837952</v>
      </c>
      <c r="I301" s="16">
        <v>-4677518.9327225201</v>
      </c>
      <c r="J301" s="16">
        <v>-392648.80643121374</v>
      </c>
      <c r="K301" s="95">
        <f t="shared" si="42"/>
        <v>-228086000</v>
      </c>
    </row>
    <row r="302" spans="1:11" outlineLevel="1">
      <c r="A302" s="80">
        <v>301</v>
      </c>
      <c r="B302" s="233"/>
      <c r="C302" s="114" t="s">
        <v>221</v>
      </c>
      <c r="D302" s="105">
        <v>108</v>
      </c>
      <c r="E302" s="16">
        <v>-43367884.584839784</v>
      </c>
      <c r="F302" s="16">
        <v>-10287152.70680985</v>
      </c>
      <c r="G302" s="16">
        <v>-22600749.11158416</v>
      </c>
      <c r="H302" s="16">
        <v>-15633158.486894546</v>
      </c>
      <c r="I302" s="16">
        <v>-1927272.4948457903</v>
      </c>
      <c r="J302" s="16">
        <v>-161782.61502587888</v>
      </c>
      <c r="K302" s="95">
        <f t="shared" si="42"/>
        <v>-93978000.000000015</v>
      </c>
    </row>
    <row r="303" spans="1:11" outlineLevel="1">
      <c r="A303" s="80">
        <v>302</v>
      </c>
      <c r="B303" s="233"/>
      <c r="C303" s="114" t="s">
        <v>227</v>
      </c>
      <c r="D303" s="105">
        <v>108</v>
      </c>
      <c r="E303" s="16">
        <v>-41895338.672921836</v>
      </c>
      <c r="F303" s="16">
        <v>-9937854.9532140084</v>
      </c>
      <c r="G303" s="16">
        <v>-21833346.204360507</v>
      </c>
      <c r="H303" s="16">
        <v>-15102338.41483853</v>
      </c>
      <c r="I303" s="16">
        <v>-1861832.428755291</v>
      </c>
      <c r="J303" s="16">
        <v>-156289.32590983491</v>
      </c>
      <c r="K303" s="95">
        <f t="shared" si="42"/>
        <v>-90787000</v>
      </c>
    </row>
    <row r="304" spans="1:11" outlineLevel="1">
      <c r="A304" s="80">
        <v>303</v>
      </c>
      <c r="B304" s="233"/>
      <c r="C304" s="114" t="s">
        <v>236</v>
      </c>
      <c r="D304" s="105">
        <v>108</v>
      </c>
      <c r="E304" s="16">
        <v>-69856896.977957428</v>
      </c>
      <c r="F304" s="16">
        <v>-16055949.66917119</v>
      </c>
      <c r="G304" s="16">
        <v>-34298121.092656828</v>
      </c>
      <c r="H304" s="16">
        <v>-22317950.598116897</v>
      </c>
      <c r="I304" s="16">
        <v>-2697611.7604715945</v>
      </c>
      <c r="J304" s="16">
        <v>-152469.90162606491</v>
      </c>
      <c r="K304" s="95">
        <f t="shared" si="42"/>
        <v>-145378999.99999997</v>
      </c>
    </row>
    <row r="305" spans="1:11" outlineLevel="1">
      <c r="A305" s="80">
        <v>304</v>
      </c>
      <c r="B305" s="233"/>
      <c r="C305" s="114" t="s">
        <v>246</v>
      </c>
      <c r="D305" s="105">
        <v>108</v>
      </c>
      <c r="E305" s="16">
        <v>-205965419.70893243</v>
      </c>
      <c r="F305" s="16">
        <v>-49642075.440207906</v>
      </c>
      <c r="G305" s="16">
        <v>-66479526.581199691</v>
      </c>
      <c r="H305" s="16">
        <v>-11890557.695226481</v>
      </c>
      <c r="I305" s="16">
        <v>-10267503.901556717</v>
      </c>
      <c r="J305" s="16">
        <v>-14656916.672876719</v>
      </c>
      <c r="K305" s="95">
        <f t="shared" si="42"/>
        <v>-358901999.99999994</v>
      </c>
    </row>
    <row r="306" spans="1:11">
      <c r="A306" s="80">
        <v>305</v>
      </c>
      <c r="B306" s="234"/>
      <c r="C306" s="115" t="s">
        <v>257</v>
      </c>
      <c r="D306" s="127">
        <v>108</v>
      </c>
      <c r="E306" s="16">
        <v>-49822619.056407616</v>
      </c>
      <c r="F306" s="16">
        <v>-9999030.924844142</v>
      </c>
      <c r="G306" s="16">
        <v>-12777625.521758964</v>
      </c>
      <c r="H306" s="16">
        <v>-6769867.7901299801</v>
      </c>
      <c r="I306" s="16">
        <v>-1570421.7967924827</v>
      </c>
      <c r="J306" s="16">
        <v>-812434.91006682743</v>
      </c>
      <c r="K306" s="95">
        <f t="shared" si="42"/>
        <v>-81752000</v>
      </c>
    </row>
    <row r="307" spans="1:11">
      <c r="A307" s="80">
        <v>306</v>
      </c>
      <c r="B307" s="246" t="s">
        <v>271</v>
      </c>
      <c r="C307" s="246"/>
      <c r="D307" s="247"/>
      <c r="E307" s="22">
        <f>SUM(E301:E306)</f>
        <v>-516162658.17552298</v>
      </c>
      <c r="F307" s="22">
        <f t="shared" ref="F307:J307" si="51">SUM(F301:F306)</f>
        <v>-120889135.90567352</v>
      </c>
      <c r="G307" s="22">
        <f t="shared" si="51"/>
        <v>-212841721.84813666</v>
      </c>
      <c r="H307" s="22">
        <f t="shared" si="51"/>
        <v>-109655780.52358595</v>
      </c>
      <c r="I307" s="22">
        <f t="shared" si="51"/>
        <v>-23002161.315144394</v>
      </c>
      <c r="J307" s="22">
        <f t="shared" si="51"/>
        <v>-16332542.23193654</v>
      </c>
      <c r="K307" s="22">
        <f t="shared" si="42"/>
        <v>-998884000.00000012</v>
      </c>
    </row>
    <row r="308" spans="1:11" ht="15.75" customHeight="1" outlineLevel="1">
      <c r="A308" s="80">
        <v>307</v>
      </c>
      <c r="B308" s="232" t="s">
        <v>272</v>
      </c>
      <c r="C308" s="112" t="s">
        <v>207</v>
      </c>
      <c r="D308" s="126">
        <v>111</v>
      </c>
      <c r="E308" s="16">
        <v>-40521619.483530194</v>
      </c>
      <c r="F308" s="16">
        <v>-8337944.0655667819</v>
      </c>
      <c r="G308" s="16">
        <v>-11402163.387925908</v>
      </c>
      <c r="H308" s="16">
        <v>-5912816.2983561857</v>
      </c>
      <c r="I308" s="16">
        <v>-1349399.3382618544</v>
      </c>
      <c r="J308" s="16">
        <v>-807057.42635908478</v>
      </c>
      <c r="K308" s="95">
        <f t="shared" si="42"/>
        <v>-68331000</v>
      </c>
    </row>
    <row r="309" spans="1:11" outlineLevel="1">
      <c r="A309" s="80">
        <v>308</v>
      </c>
      <c r="B309" s="233"/>
      <c r="C309" s="114" t="s">
        <v>216</v>
      </c>
      <c r="D309" s="105">
        <v>111</v>
      </c>
      <c r="E309" s="16"/>
      <c r="F309" s="16"/>
      <c r="G309" s="16"/>
      <c r="H309" s="16"/>
      <c r="I309" s="16"/>
      <c r="J309" s="16"/>
      <c r="K309" s="95">
        <f t="shared" si="42"/>
        <v>0</v>
      </c>
    </row>
    <row r="310" spans="1:11" outlineLevel="1">
      <c r="A310" s="80">
        <v>309</v>
      </c>
      <c r="B310" s="233"/>
      <c r="C310" s="114" t="s">
        <v>221</v>
      </c>
      <c r="D310" s="105">
        <v>111</v>
      </c>
      <c r="E310" s="16"/>
      <c r="F310" s="16"/>
      <c r="G310" s="16"/>
      <c r="H310" s="16"/>
      <c r="I310" s="16"/>
      <c r="J310" s="16"/>
      <c r="K310" s="95">
        <f t="shared" si="42"/>
        <v>0</v>
      </c>
    </row>
    <row r="311" spans="1:11" outlineLevel="1">
      <c r="A311" s="80">
        <v>310</v>
      </c>
      <c r="B311" s="233"/>
      <c r="C311" s="114" t="s">
        <v>227</v>
      </c>
      <c r="D311" s="105">
        <v>111</v>
      </c>
      <c r="E311" s="16"/>
      <c r="F311" s="16"/>
      <c r="G311" s="16"/>
      <c r="H311" s="16"/>
      <c r="I311" s="16"/>
      <c r="J311" s="16"/>
      <c r="K311" s="95">
        <f t="shared" si="42"/>
        <v>0</v>
      </c>
    </row>
    <row r="312" spans="1:11" outlineLevel="1">
      <c r="A312" s="80">
        <v>311</v>
      </c>
      <c r="B312" s="233"/>
      <c r="C312" s="114" t="s">
        <v>236</v>
      </c>
      <c r="D312" s="105">
        <v>111</v>
      </c>
      <c r="E312" s="16"/>
      <c r="F312" s="16"/>
      <c r="G312" s="16"/>
      <c r="H312" s="16"/>
      <c r="I312" s="16"/>
      <c r="J312" s="16"/>
      <c r="K312" s="95">
        <f t="shared" si="42"/>
        <v>0</v>
      </c>
    </row>
    <row r="313" spans="1:11" outlineLevel="1">
      <c r="A313" s="80">
        <v>312</v>
      </c>
      <c r="B313" s="233"/>
      <c r="C313" s="114" t="s">
        <v>246</v>
      </c>
      <c r="D313" s="105">
        <v>111</v>
      </c>
      <c r="E313" s="16"/>
      <c r="F313" s="16"/>
      <c r="G313" s="16"/>
      <c r="H313" s="16"/>
      <c r="I313" s="16"/>
      <c r="J313" s="16"/>
      <c r="K313" s="95">
        <f t="shared" si="42"/>
        <v>0</v>
      </c>
    </row>
    <row r="314" spans="1:11">
      <c r="A314" s="80">
        <v>313</v>
      </c>
      <c r="B314" s="234"/>
      <c r="C314" s="115" t="s">
        <v>257</v>
      </c>
      <c r="D314" s="127">
        <v>111</v>
      </c>
      <c r="E314" s="16"/>
      <c r="F314" s="16"/>
      <c r="G314" s="16"/>
      <c r="H314" s="16"/>
      <c r="I314" s="16"/>
      <c r="J314" s="16"/>
      <c r="K314" s="95">
        <f t="shared" si="42"/>
        <v>0</v>
      </c>
    </row>
    <row r="315" spans="1:11">
      <c r="A315" s="80">
        <v>314</v>
      </c>
      <c r="B315" s="246" t="s">
        <v>273</v>
      </c>
      <c r="C315" s="246"/>
      <c r="D315" s="247"/>
      <c r="E315" s="22">
        <f>SUM(E308:E314)</f>
        <v>-40521619.483530194</v>
      </c>
      <c r="F315" s="22">
        <f t="shared" ref="F315:J315" si="52">SUM(F308:F314)</f>
        <v>-8337944.0655667819</v>
      </c>
      <c r="G315" s="22">
        <f t="shared" si="52"/>
        <v>-11402163.387925908</v>
      </c>
      <c r="H315" s="22">
        <f t="shared" si="52"/>
        <v>-5912816.2983561857</v>
      </c>
      <c r="I315" s="22">
        <f t="shared" si="52"/>
        <v>-1349399.3382618544</v>
      </c>
      <c r="J315" s="22">
        <f t="shared" si="52"/>
        <v>-807057.42635908478</v>
      </c>
      <c r="K315" s="22">
        <f t="shared" si="42"/>
        <v>-68331000</v>
      </c>
    </row>
    <row r="316" spans="1:11" ht="31.5" customHeight="1">
      <c r="A316" s="80">
        <v>315</v>
      </c>
      <c r="B316" s="131" t="s">
        <v>274</v>
      </c>
      <c r="C316" s="129" t="s">
        <v>274</v>
      </c>
      <c r="D316" s="130">
        <v>114</v>
      </c>
      <c r="E316" s="16"/>
      <c r="F316" s="16"/>
      <c r="G316" s="16"/>
      <c r="H316" s="16"/>
      <c r="I316" s="16"/>
      <c r="J316" s="16"/>
      <c r="K316" s="95">
        <f t="shared" si="42"/>
        <v>0</v>
      </c>
    </row>
    <row r="317" spans="1:11">
      <c r="A317" s="80">
        <v>316</v>
      </c>
      <c r="B317" s="246" t="s">
        <v>352</v>
      </c>
      <c r="C317" s="246"/>
      <c r="D317" s="247"/>
      <c r="E317" s="22">
        <f>SUM(E316)</f>
        <v>0</v>
      </c>
      <c r="F317" s="22">
        <f t="shared" ref="F317:J317" si="53">SUM(F316)</f>
        <v>0</v>
      </c>
      <c r="G317" s="22">
        <f t="shared" si="53"/>
        <v>0</v>
      </c>
      <c r="H317" s="22">
        <f t="shared" si="53"/>
        <v>0</v>
      </c>
      <c r="I317" s="22">
        <f t="shared" si="53"/>
        <v>0</v>
      </c>
      <c r="J317" s="22">
        <f t="shared" si="53"/>
        <v>0</v>
      </c>
      <c r="K317" s="22">
        <f t="shared" si="42"/>
        <v>0</v>
      </c>
    </row>
    <row r="318" spans="1:11" ht="54.75" customHeight="1">
      <c r="A318" s="80">
        <v>317</v>
      </c>
      <c r="B318" s="131" t="s">
        <v>276</v>
      </c>
      <c r="C318" s="132" t="s">
        <v>276</v>
      </c>
      <c r="D318" s="130">
        <v>115</v>
      </c>
      <c r="E318" s="16"/>
      <c r="F318" s="16"/>
      <c r="G318" s="16"/>
      <c r="H318" s="16"/>
      <c r="I318" s="16"/>
      <c r="J318" s="16"/>
      <c r="K318" s="95">
        <f t="shared" si="42"/>
        <v>0</v>
      </c>
    </row>
    <row r="319" spans="1:11">
      <c r="A319" s="80">
        <v>318</v>
      </c>
      <c r="B319" s="246" t="s">
        <v>277</v>
      </c>
      <c r="C319" s="246"/>
      <c r="D319" s="247"/>
      <c r="E319" s="22">
        <f>SUM(E318)</f>
        <v>0</v>
      </c>
      <c r="F319" s="22">
        <f t="shared" ref="F319:J319" si="54">SUM(F318)</f>
        <v>0</v>
      </c>
      <c r="G319" s="22">
        <f t="shared" si="54"/>
        <v>0</v>
      </c>
      <c r="H319" s="22">
        <f t="shared" si="54"/>
        <v>0</v>
      </c>
      <c r="I319" s="22">
        <f t="shared" si="54"/>
        <v>0</v>
      </c>
      <c r="J319" s="22">
        <f t="shared" si="54"/>
        <v>0</v>
      </c>
      <c r="K319" s="22">
        <f t="shared" si="42"/>
        <v>0</v>
      </c>
    </row>
    <row r="320" spans="1:11" ht="16.5" thickBot="1">
      <c r="A320" s="80">
        <v>319</v>
      </c>
      <c r="B320" s="257" t="s">
        <v>353</v>
      </c>
      <c r="C320" s="257"/>
      <c r="D320" s="258"/>
      <c r="E320" s="28">
        <f>E266+E274+E276+E284+E291+E293+E300+E307+E315+E317+E319</f>
        <v>1174603137.2970188</v>
      </c>
      <c r="F320" s="28">
        <f t="shared" ref="F320:J320" si="55">F266+F274+F276+F284+F291+F293+F300+F307+F315+F317+F319</f>
        <v>274699701.58018196</v>
      </c>
      <c r="G320" s="28">
        <f t="shared" si="55"/>
        <v>466228922.93256289</v>
      </c>
      <c r="H320" s="28">
        <f t="shared" si="55"/>
        <v>219474919.88378748</v>
      </c>
      <c r="I320" s="28">
        <f t="shared" si="55"/>
        <v>52524410.769855291</v>
      </c>
      <c r="J320" s="28">
        <f t="shared" si="55"/>
        <v>40833907.536593527</v>
      </c>
      <c r="K320" s="28">
        <f t="shared" si="42"/>
        <v>2228364999.9999995</v>
      </c>
    </row>
    <row r="321" spans="1:11" ht="18" customHeight="1" thickTop="1">
      <c r="A321" s="80">
        <v>320</v>
      </c>
      <c r="B321" s="131" t="s">
        <v>279</v>
      </c>
      <c r="C321" s="129" t="s">
        <v>279</v>
      </c>
      <c r="D321" s="130">
        <v>151</v>
      </c>
      <c r="E321" s="16"/>
      <c r="K321" s="95">
        <f t="shared" si="42"/>
        <v>0</v>
      </c>
    </row>
    <row r="322" spans="1:11">
      <c r="A322" s="80">
        <v>321</v>
      </c>
      <c r="B322" s="246" t="s">
        <v>354</v>
      </c>
      <c r="C322" s="246"/>
      <c r="D322" s="247"/>
      <c r="E322" s="22">
        <f>SUM(E321)</f>
        <v>0</v>
      </c>
      <c r="F322" s="22">
        <f t="shared" ref="F322:I322" si="56">SUM(F321)</f>
        <v>0</v>
      </c>
      <c r="G322" s="22">
        <f t="shared" si="56"/>
        <v>0</v>
      </c>
      <c r="H322" s="22">
        <f t="shared" si="56"/>
        <v>0</v>
      </c>
      <c r="I322" s="22">
        <f t="shared" si="56"/>
        <v>0</v>
      </c>
      <c r="J322" s="22">
        <f>SUM(J321)</f>
        <v>0</v>
      </c>
      <c r="K322" s="22">
        <f t="shared" si="42"/>
        <v>0</v>
      </c>
    </row>
    <row r="323" spans="1:11" ht="31.5" customHeight="1">
      <c r="A323" s="80">
        <v>322</v>
      </c>
      <c r="B323" s="131" t="s">
        <v>281</v>
      </c>
      <c r="C323" s="129" t="s">
        <v>281</v>
      </c>
      <c r="D323" s="130">
        <v>154</v>
      </c>
      <c r="E323" s="16"/>
      <c r="F323" s="16"/>
      <c r="G323" s="16"/>
      <c r="H323" s="16"/>
      <c r="I323" s="16"/>
      <c r="J323" s="16"/>
      <c r="K323" s="95">
        <f t="shared" si="42"/>
        <v>0</v>
      </c>
    </row>
    <row r="324" spans="1:11">
      <c r="A324" s="80">
        <v>323</v>
      </c>
      <c r="B324" s="246" t="s">
        <v>282</v>
      </c>
      <c r="C324" s="246"/>
      <c r="D324" s="247"/>
      <c r="E324" s="22">
        <f>SUM(E323)</f>
        <v>0</v>
      </c>
      <c r="F324" s="22">
        <f t="shared" ref="F324:I324" si="57">SUM(F323)</f>
        <v>0</v>
      </c>
      <c r="G324" s="22">
        <f t="shared" si="57"/>
        <v>0</v>
      </c>
      <c r="H324" s="22">
        <f t="shared" si="57"/>
        <v>0</v>
      </c>
      <c r="I324" s="22">
        <f t="shared" si="57"/>
        <v>0</v>
      </c>
      <c r="J324" s="22">
        <f>SUM(J323)</f>
        <v>0</v>
      </c>
      <c r="K324" s="22">
        <f t="shared" si="42"/>
        <v>0</v>
      </c>
    </row>
    <row r="325" spans="1:11" ht="18" customHeight="1">
      <c r="A325" s="80">
        <v>324</v>
      </c>
      <c r="B325" s="131" t="s">
        <v>283</v>
      </c>
      <c r="C325" s="129" t="s">
        <v>283</v>
      </c>
      <c r="D325" s="130">
        <v>165</v>
      </c>
      <c r="E325" s="16"/>
      <c r="F325" s="16"/>
      <c r="G325" s="16"/>
      <c r="H325" s="16"/>
      <c r="I325" s="16"/>
      <c r="J325" s="16"/>
      <c r="K325" s="95">
        <f t="shared" ref="K325:K353" si="58">SUM(E325:J325)</f>
        <v>0</v>
      </c>
    </row>
    <row r="326" spans="1:11">
      <c r="A326" s="80">
        <v>325</v>
      </c>
      <c r="B326" s="246" t="s">
        <v>284</v>
      </c>
      <c r="C326" s="246"/>
      <c r="D326" s="247"/>
      <c r="E326" s="22">
        <f>SUM(E325)</f>
        <v>0</v>
      </c>
      <c r="F326" s="22">
        <f t="shared" ref="F326:I326" si="59">SUM(F325)</f>
        <v>0</v>
      </c>
      <c r="G326" s="22">
        <f t="shared" si="59"/>
        <v>0</v>
      </c>
      <c r="H326" s="22">
        <f t="shared" si="59"/>
        <v>0</v>
      </c>
      <c r="I326" s="22">
        <f t="shared" si="59"/>
        <v>0</v>
      </c>
      <c r="J326" s="22">
        <f>SUM(J325)</f>
        <v>0</v>
      </c>
      <c r="K326" s="22">
        <f t="shared" si="58"/>
        <v>0</v>
      </c>
    </row>
    <row r="327" spans="1:11" ht="16.5" thickBot="1">
      <c r="A327" s="80">
        <v>326</v>
      </c>
      <c r="B327" s="257" t="s">
        <v>355</v>
      </c>
      <c r="C327" s="257"/>
      <c r="D327" s="258"/>
      <c r="E327" s="28">
        <f>E322+E324+E326</f>
        <v>0</v>
      </c>
      <c r="F327" s="28">
        <f t="shared" ref="F327:I327" si="60">F322+F324+F326</f>
        <v>0</v>
      </c>
      <c r="G327" s="28">
        <f t="shared" si="60"/>
        <v>0</v>
      </c>
      <c r="H327" s="28">
        <f t="shared" si="60"/>
        <v>0</v>
      </c>
      <c r="I327" s="28">
        <f t="shared" si="60"/>
        <v>0</v>
      </c>
      <c r="J327" s="28">
        <f>J322+J324+J326</f>
        <v>0</v>
      </c>
      <c r="K327" s="28">
        <f t="shared" si="58"/>
        <v>0</v>
      </c>
    </row>
    <row r="328" spans="1:11" ht="16.5" outlineLevel="2" thickTop="1">
      <c r="A328" s="80">
        <v>327</v>
      </c>
      <c r="B328" s="232" t="s">
        <v>286</v>
      </c>
      <c r="C328" s="112" t="s">
        <v>287</v>
      </c>
      <c r="D328" s="126">
        <v>182.3</v>
      </c>
      <c r="E328" s="16">
        <v>54764342.583227359</v>
      </c>
      <c r="F328" s="16">
        <v>11256366.000626436</v>
      </c>
      <c r="G328" s="16">
        <v>7884712.0169828599</v>
      </c>
      <c r="H328" s="16">
        <v>4890577.5660994472</v>
      </c>
      <c r="I328" s="16">
        <v>1342985.5065282532</v>
      </c>
      <c r="J328" s="16">
        <v>103016.32653565001</v>
      </c>
      <c r="K328" s="95">
        <f t="shared" si="58"/>
        <v>80242000.000000015</v>
      </c>
    </row>
    <row r="329" spans="1:11" outlineLevel="2">
      <c r="A329" s="80">
        <v>328</v>
      </c>
      <c r="B329" s="233"/>
      <c r="C329" s="114" t="s">
        <v>288</v>
      </c>
      <c r="D329" s="105">
        <v>186</v>
      </c>
      <c r="E329" s="16">
        <v>36456.009727833567</v>
      </c>
      <c r="F329" s="16">
        <v>8647.6096941622345</v>
      </c>
      <c r="G329" s="16">
        <v>18998.693096417774</v>
      </c>
      <c r="H329" s="16">
        <v>13141.581226081313</v>
      </c>
      <c r="I329" s="16">
        <v>1620.1081858819882</v>
      </c>
      <c r="J329" s="16">
        <v>135.99806962315043</v>
      </c>
      <c r="K329" s="95">
        <f t="shared" si="58"/>
        <v>79000.000000000015</v>
      </c>
    </row>
    <row r="330" spans="1:11">
      <c r="A330" s="80">
        <v>329</v>
      </c>
      <c r="B330" s="234"/>
      <c r="C330" s="115" t="s">
        <v>289</v>
      </c>
      <c r="D330" s="127">
        <v>190</v>
      </c>
      <c r="E330" s="16">
        <v>1869870.2711035646</v>
      </c>
      <c r="F330" s="16">
        <v>443545.75292082754</v>
      </c>
      <c r="G330" s="16">
        <v>974464.61299601034</v>
      </c>
      <c r="H330" s="16">
        <v>674046.67250736046</v>
      </c>
      <c r="I330" s="16">
        <v>83097.194546757164</v>
      </c>
      <c r="J330" s="16">
        <v>6975.4959254810828</v>
      </c>
      <c r="K330" s="95">
        <f t="shared" si="58"/>
        <v>4052000.0000000014</v>
      </c>
    </row>
    <row r="331" spans="1:11">
      <c r="A331" s="80">
        <v>330</v>
      </c>
      <c r="B331" s="266" t="s">
        <v>290</v>
      </c>
      <c r="C331" s="267"/>
      <c r="D331" s="268"/>
      <c r="E331" s="22">
        <f>SUM(E328:E330)</f>
        <v>56670668.864058763</v>
      </c>
      <c r="F331" s="22">
        <f>SUM(F328:F330)</f>
        <v>11708559.363241425</v>
      </c>
      <c r="G331" s="22">
        <f t="shared" ref="G331:I331" si="61">SUM(G328:G330)</f>
        <v>8878175.3230752889</v>
      </c>
      <c r="H331" s="22">
        <f t="shared" si="61"/>
        <v>5577765.8198328894</v>
      </c>
      <c r="I331" s="22">
        <f t="shared" si="61"/>
        <v>1427702.8092608924</v>
      </c>
      <c r="J331" s="22">
        <f>SUM(J328:J330)</f>
        <v>110127.82053075424</v>
      </c>
      <c r="K331" s="22">
        <f t="shared" si="58"/>
        <v>84373000.000000015</v>
      </c>
    </row>
    <row r="332" spans="1:11" ht="15.75" customHeight="1" outlineLevel="1">
      <c r="A332" s="80">
        <v>331</v>
      </c>
      <c r="B332" s="269" t="s">
        <v>297</v>
      </c>
      <c r="C332" s="107" t="s">
        <v>292</v>
      </c>
      <c r="D332" s="120">
        <v>228.1</v>
      </c>
      <c r="E332" s="16"/>
      <c r="F332" s="16"/>
      <c r="G332" s="16"/>
      <c r="H332" s="16"/>
      <c r="I332" s="16"/>
      <c r="J332" s="16"/>
      <c r="K332" s="95">
        <f t="shared" si="58"/>
        <v>0</v>
      </c>
    </row>
    <row r="333" spans="1:11" ht="15.75" customHeight="1" outlineLevel="1">
      <c r="A333" s="80">
        <v>332</v>
      </c>
      <c r="B333" s="270"/>
      <c r="C333" s="109" t="s">
        <v>293</v>
      </c>
      <c r="D333" s="121">
        <v>228.2</v>
      </c>
      <c r="E333" s="16"/>
      <c r="F333" s="16"/>
      <c r="G333" s="16"/>
      <c r="H333" s="16"/>
      <c r="I333" s="16"/>
      <c r="J333" s="16"/>
      <c r="K333" s="95">
        <f t="shared" si="58"/>
        <v>0</v>
      </c>
    </row>
    <row r="334" spans="1:11" ht="15.75" customHeight="1" outlineLevel="1">
      <c r="A334" s="80">
        <v>333</v>
      </c>
      <c r="B334" s="270"/>
      <c r="C334" s="109" t="s">
        <v>294</v>
      </c>
      <c r="D334" s="121">
        <v>228.3</v>
      </c>
      <c r="E334" s="16"/>
      <c r="F334" s="16"/>
      <c r="G334" s="16"/>
      <c r="H334" s="16"/>
      <c r="I334" s="16"/>
      <c r="J334" s="16"/>
      <c r="K334" s="95">
        <f t="shared" si="58"/>
        <v>0</v>
      </c>
    </row>
    <row r="335" spans="1:11" ht="15.75" customHeight="1" outlineLevel="1">
      <c r="A335" s="80">
        <v>334</v>
      </c>
      <c r="B335" s="270"/>
      <c r="C335" s="109" t="s">
        <v>295</v>
      </c>
      <c r="D335" s="121">
        <v>228.4</v>
      </c>
      <c r="E335" s="16"/>
      <c r="F335" s="16"/>
      <c r="G335" s="16"/>
      <c r="H335" s="16"/>
      <c r="I335" s="16"/>
      <c r="J335" s="16"/>
      <c r="K335" s="95">
        <f t="shared" si="58"/>
        <v>0</v>
      </c>
    </row>
    <row r="336" spans="1:11">
      <c r="A336" s="80">
        <v>335</v>
      </c>
      <c r="B336" s="271"/>
      <c r="C336" s="110" t="s">
        <v>296</v>
      </c>
      <c r="D336" s="111">
        <v>230</v>
      </c>
      <c r="E336" s="16"/>
      <c r="F336" s="16"/>
      <c r="G336" s="16"/>
      <c r="H336" s="16"/>
      <c r="I336" s="16"/>
      <c r="J336" s="16"/>
      <c r="K336" s="95">
        <f t="shared" si="58"/>
        <v>0</v>
      </c>
    </row>
    <row r="337" spans="1:11">
      <c r="A337" s="80">
        <v>336</v>
      </c>
      <c r="B337" s="266" t="s">
        <v>297</v>
      </c>
      <c r="C337" s="272"/>
      <c r="D337" s="273"/>
      <c r="E337" s="22">
        <f>SUM(E332:E336)</f>
        <v>0</v>
      </c>
      <c r="F337" s="22">
        <f>SUM(F332:F336)</f>
        <v>0</v>
      </c>
      <c r="G337" s="22">
        <f t="shared" ref="G337:I337" si="62">SUM(G332:G336)</f>
        <v>0</v>
      </c>
      <c r="H337" s="22">
        <f t="shared" si="62"/>
        <v>0</v>
      </c>
      <c r="I337" s="22">
        <f t="shared" si="62"/>
        <v>0</v>
      </c>
      <c r="J337" s="22">
        <f>SUM(J332:J336)</f>
        <v>0</v>
      </c>
      <c r="K337" s="22">
        <f t="shared" si="58"/>
        <v>0</v>
      </c>
    </row>
    <row r="338" spans="1:11" ht="18" customHeight="1">
      <c r="A338" s="80">
        <v>337</v>
      </c>
      <c r="B338" s="133" t="s">
        <v>298</v>
      </c>
      <c r="C338" s="134" t="s">
        <v>298</v>
      </c>
      <c r="D338" s="135">
        <v>235</v>
      </c>
      <c r="E338" s="16">
        <v>-1692113.2944597329</v>
      </c>
      <c r="F338" s="16">
        <v>-286438.45053600398</v>
      </c>
      <c r="G338" s="16">
        <v>-5581.3035866446344</v>
      </c>
      <c r="H338" s="16">
        <v>0</v>
      </c>
      <c r="I338" s="16">
        <v>-14866.951417617955</v>
      </c>
      <c r="J338" s="16">
        <v>0</v>
      </c>
      <c r="K338" s="95">
        <f t="shared" si="58"/>
        <v>-1998999.9999999995</v>
      </c>
    </row>
    <row r="339" spans="1:11" ht="16.5" thickBot="1">
      <c r="A339" s="80">
        <v>338</v>
      </c>
      <c r="B339" s="257" t="s">
        <v>356</v>
      </c>
      <c r="C339" s="274"/>
      <c r="D339" s="275"/>
      <c r="E339" s="28">
        <f>E331+E337+E338</f>
        <v>54978555.569599032</v>
      </c>
      <c r="F339" s="28">
        <f>F331+F337+F338</f>
        <v>11422120.912705421</v>
      </c>
      <c r="G339" s="28">
        <f t="shared" ref="G339:I339" si="63">G331+G337+G338</f>
        <v>8872594.0194886439</v>
      </c>
      <c r="H339" s="28">
        <f t="shared" si="63"/>
        <v>5577765.8198328894</v>
      </c>
      <c r="I339" s="28">
        <f t="shared" si="63"/>
        <v>1412835.8578432745</v>
      </c>
      <c r="J339" s="28">
        <f>J331+J337+J338</f>
        <v>110127.82053075424</v>
      </c>
      <c r="K339" s="28">
        <f t="shared" si="58"/>
        <v>82374000.00000003</v>
      </c>
    </row>
    <row r="340" spans="1:11" ht="16.5" outlineLevel="1" thickTop="1">
      <c r="A340" s="80">
        <v>339</v>
      </c>
      <c r="B340" s="276" t="s">
        <v>300</v>
      </c>
      <c r="C340" s="107" t="s">
        <v>301</v>
      </c>
      <c r="D340" s="108">
        <v>253</v>
      </c>
      <c r="E340" s="16"/>
      <c r="F340" s="16"/>
      <c r="G340" s="16"/>
      <c r="H340" s="16"/>
      <c r="I340" s="16"/>
      <c r="J340" s="16"/>
      <c r="K340" s="95">
        <f t="shared" si="58"/>
        <v>0</v>
      </c>
    </row>
    <row r="341" spans="1:11" ht="31.5" customHeight="1" outlineLevel="1">
      <c r="A341" s="80">
        <v>340</v>
      </c>
      <c r="B341" s="277"/>
      <c r="C341" s="109" t="s">
        <v>302</v>
      </c>
      <c r="D341" s="103">
        <v>281</v>
      </c>
      <c r="E341" s="16"/>
      <c r="F341" s="16"/>
      <c r="G341" s="16"/>
      <c r="H341" s="16"/>
      <c r="I341" s="16"/>
      <c r="J341" s="16"/>
      <c r="K341" s="95">
        <f t="shared" si="58"/>
        <v>0</v>
      </c>
    </row>
    <row r="342" spans="1:11" ht="31.5" outlineLevel="1">
      <c r="A342" s="80">
        <v>341</v>
      </c>
      <c r="B342" s="277"/>
      <c r="C342" s="109" t="s">
        <v>303</v>
      </c>
      <c r="D342" s="103">
        <v>282</v>
      </c>
      <c r="E342" s="16">
        <v>-242352482.34179279</v>
      </c>
      <c r="F342" s="16">
        <v>-56560144.889863864</v>
      </c>
      <c r="G342" s="16">
        <v>-95914806.718735248</v>
      </c>
      <c r="H342" s="16">
        <v>-45901322.406794578</v>
      </c>
      <c r="I342" s="16">
        <v>-10797849.071336927</v>
      </c>
      <c r="J342" s="16">
        <v>-8334394.571476616</v>
      </c>
      <c r="K342" s="95">
        <f t="shared" si="58"/>
        <v>-459861000</v>
      </c>
    </row>
    <row r="343" spans="1:11" ht="15.75" customHeight="1" outlineLevel="1">
      <c r="A343" s="80">
        <v>342</v>
      </c>
      <c r="B343" s="277"/>
      <c r="C343" s="109" t="s">
        <v>304</v>
      </c>
      <c r="D343" s="103">
        <v>283</v>
      </c>
      <c r="E343" s="16">
        <v>-3561446.0592952487</v>
      </c>
      <c r="F343" s="16">
        <v>-844414.0723693904</v>
      </c>
      <c r="G343" s="16">
        <v>-1814515.2987833587</v>
      </c>
      <c r="H343" s="16">
        <v>-1222856.453941334</v>
      </c>
      <c r="I343" s="16">
        <v>-158707.1835461118</v>
      </c>
      <c r="J343" s="16">
        <v>-25060.932064558609</v>
      </c>
      <c r="K343" s="95">
        <f t="shared" si="58"/>
        <v>-7627000.0000000019</v>
      </c>
    </row>
    <row r="344" spans="1:11" ht="15.75" customHeight="1" outlineLevel="1">
      <c r="A344" s="80">
        <v>343</v>
      </c>
      <c r="B344" s="277"/>
      <c r="C344" s="109" t="s">
        <v>305</v>
      </c>
      <c r="D344" s="103">
        <v>255</v>
      </c>
      <c r="E344" s="16"/>
      <c r="F344" s="16"/>
      <c r="G344" s="16"/>
      <c r="H344" s="16"/>
      <c r="I344" s="16"/>
      <c r="J344" s="16"/>
      <c r="K344" s="95">
        <f t="shared" si="58"/>
        <v>0</v>
      </c>
    </row>
    <row r="345" spans="1:11" ht="15.75" customHeight="1" outlineLevel="1">
      <c r="A345" s="80">
        <v>344</v>
      </c>
      <c r="B345" s="277"/>
      <c r="C345" s="109" t="s">
        <v>306</v>
      </c>
      <c r="D345" s="103">
        <v>252</v>
      </c>
      <c r="E345" s="16">
        <v>-794844.61405587255</v>
      </c>
      <c r="F345" s="16">
        <v>-134550.12759044909</v>
      </c>
      <c r="G345" s="16">
        <v>-2621.7329003798459</v>
      </c>
      <c r="H345" s="16">
        <v>0</v>
      </c>
      <c r="I345" s="16">
        <v>-6983.525453298279</v>
      </c>
      <c r="J345" s="16">
        <v>0</v>
      </c>
      <c r="K345" s="95">
        <f t="shared" si="58"/>
        <v>-938999.99999999965</v>
      </c>
    </row>
    <row r="346" spans="1:11">
      <c r="A346" s="80">
        <v>345</v>
      </c>
      <c r="B346" s="278"/>
      <c r="C346" s="110" t="s">
        <v>307</v>
      </c>
      <c r="D346" s="111">
        <v>254</v>
      </c>
      <c r="E346" s="16">
        <v>-3320950.3255966529</v>
      </c>
      <c r="F346" s="16">
        <v>-667585.41001747258</v>
      </c>
      <c r="G346" s="16">
        <v>-859637.8275967649</v>
      </c>
      <c r="H346" s="16">
        <v>-457985.68082336982</v>
      </c>
      <c r="I346" s="16">
        <v>-105064.74645121022</v>
      </c>
      <c r="J346" s="16">
        <v>-53776.009514530146</v>
      </c>
      <c r="K346" s="95">
        <f t="shared" si="58"/>
        <v>-5465000.0000000009</v>
      </c>
    </row>
    <row r="347" spans="1:11">
      <c r="A347" s="80">
        <v>346</v>
      </c>
      <c r="B347" s="266" t="s">
        <v>308</v>
      </c>
      <c r="C347" s="272"/>
      <c r="D347" s="273"/>
      <c r="E347" s="22">
        <f>SUM(E340:E346)</f>
        <v>-250029723.34074056</v>
      </c>
      <c r="F347" s="22">
        <f>SUM(F340:F346)</f>
        <v>-58206694.499841176</v>
      </c>
      <c r="G347" s="22">
        <f t="shared" ref="G347:I347" si="64">SUM(G340:G346)</f>
        <v>-98591581.57801576</v>
      </c>
      <c r="H347" s="22">
        <f t="shared" si="64"/>
        <v>-47582164.541559279</v>
      </c>
      <c r="I347" s="22">
        <f t="shared" si="64"/>
        <v>-11068604.526787546</v>
      </c>
      <c r="J347" s="22">
        <f>SUM(J340:J346)</f>
        <v>-8413231.5130557045</v>
      </c>
      <c r="K347" s="22">
        <f t="shared" si="58"/>
        <v>-473891999.99999994</v>
      </c>
    </row>
    <row r="348" spans="1:11" ht="18" customHeight="1">
      <c r="A348" s="80">
        <v>347</v>
      </c>
      <c r="B348" s="136" t="s">
        <v>309</v>
      </c>
      <c r="C348" s="129" t="s">
        <v>309</v>
      </c>
      <c r="D348" s="130" t="s">
        <v>310</v>
      </c>
      <c r="E348" s="16">
        <v>21289996.214362741</v>
      </c>
      <c r="F348" s="16">
        <v>4993447.8308106288</v>
      </c>
      <c r="G348" s="16">
        <v>8591795.4010316543</v>
      </c>
      <c r="H348" s="16">
        <v>4149447.9857989033</v>
      </c>
      <c r="I348" s="16">
        <v>956187.97477929504</v>
      </c>
      <c r="J348" s="16">
        <v>729124.59321677976</v>
      </c>
      <c r="K348" s="50">
        <f t="shared" si="58"/>
        <v>40709999.999999993</v>
      </c>
    </row>
    <row r="349" spans="1:11">
      <c r="A349" s="80">
        <v>348</v>
      </c>
      <c r="B349" s="266" t="s">
        <v>311</v>
      </c>
      <c r="C349" s="279"/>
      <c r="D349" s="280"/>
      <c r="E349" s="22">
        <f>E348</f>
        <v>21289996.214362741</v>
      </c>
      <c r="F349" s="22">
        <f>F348</f>
        <v>4993447.8308106288</v>
      </c>
      <c r="G349" s="22">
        <f t="shared" ref="G349:I349" si="65">G348</f>
        <v>8591795.4010316543</v>
      </c>
      <c r="H349" s="22">
        <f t="shared" si="65"/>
        <v>4149447.9857989033</v>
      </c>
      <c r="I349" s="22">
        <f t="shared" si="65"/>
        <v>956187.97477929504</v>
      </c>
      <c r="J349" s="22">
        <f>J348</f>
        <v>729124.59321677976</v>
      </c>
      <c r="K349" s="22">
        <f t="shared" si="58"/>
        <v>40709999.999999993</v>
      </c>
    </row>
    <row r="350" spans="1:11" ht="16.5" thickBot="1">
      <c r="A350" s="80">
        <v>349</v>
      </c>
      <c r="B350" s="239" t="s">
        <v>357</v>
      </c>
      <c r="C350" s="239"/>
      <c r="D350" s="240"/>
      <c r="E350" s="28">
        <f>E320+E327+E339+E347+E349</f>
        <v>1000841965.7402399</v>
      </c>
      <c r="F350" s="28">
        <f>F320+F327+F339+F347+F349</f>
        <v>232908575.82385683</v>
      </c>
      <c r="G350" s="28">
        <f t="shared" ref="G350:I350" si="66">G320+G327+G339+G347+G349</f>
        <v>385101730.77506745</v>
      </c>
      <c r="H350" s="28">
        <f t="shared" si="66"/>
        <v>181619969.14785999</v>
      </c>
      <c r="I350" s="28">
        <f t="shared" si="66"/>
        <v>43824830.075690314</v>
      </c>
      <c r="J350" s="28">
        <f>J320+J327+J339+J347+J349</f>
        <v>33259928.43728536</v>
      </c>
      <c r="K350" s="28">
        <f t="shared" si="58"/>
        <v>1877557000</v>
      </c>
    </row>
    <row r="351" spans="1:11" ht="16.5" thickTop="1">
      <c r="A351" s="137">
        <v>350</v>
      </c>
      <c r="B351" s="138"/>
      <c r="C351" s="139"/>
      <c r="D351" s="105"/>
      <c r="E351" s="16"/>
      <c r="F351" s="16"/>
      <c r="G351" s="16"/>
      <c r="H351" s="16"/>
      <c r="I351" s="16"/>
      <c r="J351" s="16"/>
      <c r="K351" s="95">
        <f t="shared" si="58"/>
        <v>0</v>
      </c>
    </row>
    <row r="352" spans="1:11">
      <c r="A352" s="137">
        <v>351</v>
      </c>
      <c r="B352" s="281" t="s">
        <v>313</v>
      </c>
      <c r="C352" s="282"/>
      <c r="D352" s="283"/>
      <c r="E352" s="50">
        <f t="shared" ref="E352:J352" si="67">(E353*0.0721-E191)/0.754948</f>
        <v>72920652.925112903</v>
      </c>
      <c r="F352" s="50">
        <f t="shared" si="67"/>
        <v>-10677678.053000571</v>
      </c>
      <c r="G352" s="50">
        <f t="shared" si="67"/>
        <v>-19123010.511990536</v>
      </c>
      <c r="H352" s="50">
        <f t="shared" si="67"/>
        <v>-4610085.9477718892</v>
      </c>
      <c r="I352" s="50">
        <f t="shared" si="67"/>
        <v>518455.67747874517</v>
      </c>
      <c r="J352" s="50">
        <f t="shared" si="67"/>
        <v>-296050.93920100684</v>
      </c>
      <c r="K352" s="95">
        <f t="shared" si="58"/>
        <v>38732283.15062765</v>
      </c>
    </row>
    <row r="353" spans="1:11">
      <c r="A353" s="137">
        <v>352</v>
      </c>
      <c r="B353" s="281" t="s">
        <v>358</v>
      </c>
      <c r="C353" s="282"/>
      <c r="D353" s="283"/>
      <c r="E353" s="50">
        <f>E350</f>
        <v>1000841965.7402399</v>
      </c>
      <c r="F353" s="50">
        <f>F350</f>
        <v>232908575.82385683</v>
      </c>
      <c r="G353" s="50">
        <f t="shared" ref="G353:I353" si="68">G350</f>
        <v>385101730.77506745</v>
      </c>
      <c r="H353" s="50">
        <f t="shared" si="68"/>
        <v>181619969.14785999</v>
      </c>
      <c r="I353" s="50">
        <f t="shared" si="68"/>
        <v>43824830.075690314</v>
      </c>
      <c r="J353" s="50">
        <f>J350</f>
        <v>33259928.43728536</v>
      </c>
      <c r="K353" s="95">
        <f t="shared" si="58"/>
        <v>1877557000</v>
      </c>
    </row>
    <row r="354" spans="1:11">
      <c r="A354" s="137">
        <v>353</v>
      </c>
      <c r="B354" s="263" t="s">
        <v>315</v>
      </c>
      <c r="C354" s="264"/>
      <c r="D354" s="265"/>
      <c r="E354" s="140">
        <f t="shared" ref="E354:K354" si="69">E191/E350</f>
        <v>1.709501123157715E-2</v>
      </c>
      <c r="F354" s="140">
        <f t="shared" si="69"/>
        <v>0.10671054047598955</v>
      </c>
      <c r="G354" s="140">
        <f t="shared" si="69"/>
        <v>0.10958848002046143</v>
      </c>
      <c r="H354" s="140">
        <f t="shared" si="69"/>
        <v>9.1262954285412617E-2</v>
      </c>
      <c r="I354" s="140">
        <f t="shared" si="69"/>
        <v>6.3168828421576978E-2</v>
      </c>
      <c r="J354" s="140">
        <f t="shared" si="69"/>
        <v>7.8819890118505723E-2</v>
      </c>
      <c r="K354" s="140">
        <f t="shared" si="69"/>
        <v>5.652611345487777E-2</v>
      </c>
    </row>
  </sheetData>
  <mergeCells count="87">
    <mergeCell ref="B354:D354"/>
    <mergeCell ref="B328:B330"/>
    <mergeCell ref="B331:D331"/>
    <mergeCell ref="B332:B336"/>
    <mergeCell ref="B337:D337"/>
    <mergeCell ref="B339:D339"/>
    <mergeCell ref="B340:B346"/>
    <mergeCell ref="B347:D347"/>
    <mergeCell ref="B349:D349"/>
    <mergeCell ref="B350:D350"/>
    <mergeCell ref="B352:D352"/>
    <mergeCell ref="B353:D353"/>
    <mergeCell ref="B327:D327"/>
    <mergeCell ref="B300:D300"/>
    <mergeCell ref="B301:B306"/>
    <mergeCell ref="B307:D307"/>
    <mergeCell ref="B308:B314"/>
    <mergeCell ref="B315:D315"/>
    <mergeCell ref="B317:D317"/>
    <mergeCell ref="B319:D319"/>
    <mergeCell ref="B320:D320"/>
    <mergeCell ref="B322:D322"/>
    <mergeCell ref="B324:D324"/>
    <mergeCell ref="B326:D326"/>
    <mergeCell ref="B294:B299"/>
    <mergeCell ref="C252:D252"/>
    <mergeCell ref="C265:D265"/>
    <mergeCell ref="B266:D266"/>
    <mergeCell ref="B267:B273"/>
    <mergeCell ref="B274:D274"/>
    <mergeCell ref="B276:D276"/>
    <mergeCell ref="B277:B283"/>
    <mergeCell ref="B284:D284"/>
    <mergeCell ref="B285:B290"/>
    <mergeCell ref="B291:D291"/>
    <mergeCell ref="B293:D293"/>
    <mergeCell ref="B182:B188"/>
    <mergeCell ref="B189:D189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B181:D181"/>
    <mergeCell ref="B133:D133"/>
    <mergeCell ref="B134:B137"/>
    <mergeCell ref="B138:D138"/>
    <mergeCell ref="B139:B152"/>
    <mergeCell ref="B153:D153"/>
    <mergeCell ref="B154:B160"/>
    <mergeCell ref="B161:D161"/>
    <mergeCell ref="B162:B171"/>
    <mergeCell ref="B172:D172"/>
    <mergeCell ref="B174:D174"/>
    <mergeCell ref="B175:B180"/>
    <mergeCell ref="B128:B132"/>
    <mergeCell ref="C70:D70"/>
    <mergeCell ref="C75:D75"/>
    <mergeCell ref="B76:D76"/>
    <mergeCell ref="B77:B103"/>
    <mergeCell ref="C92:D92"/>
    <mergeCell ref="C103:D103"/>
    <mergeCell ref="B104:D104"/>
    <mergeCell ref="B105:B126"/>
    <mergeCell ref="C115:D115"/>
    <mergeCell ref="C126:D126"/>
    <mergeCell ref="B127:D127"/>
    <mergeCell ref="B25:D25"/>
    <mergeCell ref="B26:B75"/>
    <mergeCell ref="C35:D35"/>
    <mergeCell ref="C41:D41"/>
    <mergeCell ref="C42:D42"/>
    <mergeCell ref="C49:D49"/>
    <mergeCell ref="C55:D55"/>
    <mergeCell ref="C56:D56"/>
    <mergeCell ref="C63:D63"/>
    <mergeCell ref="C69:D69"/>
    <mergeCell ref="B3:D3"/>
    <mergeCell ref="E3:G3"/>
    <mergeCell ref="B4:B24"/>
    <mergeCell ref="C10:D10"/>
    <mergeCell ref="C12:D12"/>
    <mergeCell ref="C14:D14"/>
    <mergeCell ref="C24:D24"/>
  </mergeCells>
  <printOptions horizontalCentered="1"/>
  <pageMargins left="0.5" right="0.5" top="0.5" bottom="0.5" header="0.3" footer="0.3"/>
  <pageSetup scale="65" firstPageNumber="37" orientation="landscape" horizontalDpi="1200" verticalDpi="1200" r:id="rId1"/>
  <headerFooter scaleWithDoc="0">
    <oddHeader>&amp;RExh. TLK-2</oddHeader>
    <oddFooter>&amp;LSection 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16462-6753-4BA6-B437-3AF73187FB2B}">
  <sheetPr>
    <pageSetUpPr fitToPage="1"/>
  </sheetPr>
  <dimension ref="A1:N54"/>
  <sheetViews>
    <sheetView tabSelected="1" workbookViewId="0">
      <selection activeCell="BM25" sqref="BM25"/>
    </sheetView>
  </sheetViews>
  <sheetFormatPr defaultRowHeight="15"/>
  <cols>
    <col min="1" max="1" width="9.140625" style="142"/>
    <col min="2" max="2" width="21.85546875" style="142" bestFit="1" customWidth="1"/>
    <col min="3" max="3" width="46.7109375" style="142" customWidth="1"/>
    <col min="4" max="4" width="9.85546875" style="142" customWidth="1"/>
    <col min="5" max="5" width="17.5703125" style="142" customWidth="1"/>
    <col min="6" max="6" width="13.42578125" style="142" customWidth="1"/>
    <col min="7" max="7" width="14.85546875" style="142" customWidth="1"/>
    <col min="8" max="9" width="11.42578125" style="142" customWidth="1"/>
    <col min="10" max="10" width="11.5703125" style="142" customWidth="1"/>
    <col min="11" max="11" width="13.5703125" style="142" customWidth="1"/>
    <col min="12" max="12" width="11" style="142" customWidth="1"/>
    <col min="13" max="13" width="12.85546875" style="142" customWidth="1"/>
    <col min="14" max="14" width="9.140625" style="142" customWidth="1"/>
    <col min="15" max="16384" width="9.140625" style="142"/>
  </cols>
  <sheetData>
    <row r="1" spans="1:14" ht="48" thickBot="1">
      <c r="A1" s="142" t="s">
        <v>9</v>
      </c>
      <c r="B1" s="143" t="s">
        <v>359</v>
      </c>
      <c r="C1" s="143" t="s">
        <v>360</v>
      </c>
      <c r="D1" s="143" t="s">
        <v>361</v>
      </c>
      <c r="E1" s="143" t="s">
        <v>362</v>
      </c>
      <c r="F1" s="143" t="s">
        <v>363</v>
      </c>
      <c r="G1" s="143" t="s">
        <v>364</v>
      </c>
      <c r="H1" s="144" t="s">
        <v>365</v>
      </c>
      <c r="I1" s="144" t="s">
        <v>366</v>
      </c>
      <c r="J1" s="144" t="s">
        <v>367</v>
      </c>
      <c r="K1" s="144" t="s">
        <v>368</v>
      </c>
      <c r="L1" s="144" t="s">
        <v>369</v>
      </c>
      <c r="M1" s="144" t="s">
        <v>370</v>
      </c>
      <c r="N1" s="145" t="s">
        <v>371</v>
      </c>
    </row>
    <row r="2" spans="1:14" ht="30.75" customHeight="1">
      <c r="A2" s="146">
        <v>1</v>
      </c>
      <c r="B2" s="143" t="s">
        <v>372</v>
      </c>
      <c r="C2" s="147" t="s">
        <v>373</v>
      </c>
      <c r="D2" s="143" t="s">
        <v>374</v>
      </c>
      <c r="E2" s="143" t="s">
        <v>375</v>
      </c>
      <c r="F2" s="148" t="s">
        <v>376</v>
      </c>
      <c r="G2" s="148" t="s">
        <v>377</v>
      </c>
      <c r="H2" s="149">
        <v>0.42688393208263353</v>
      </c>
      <c r="I2" s="149">
        <v>0.11082443478110818</v>
      </c>
      <c r="J2" s="149">
        <v>0.24383200194725727</v>
      </c>
      <c r="K2" s="149">
        <v>0.19037743494241274</v>
      </c>
      <c r="L2" s="149">
        <v>2.4881318318140101E-2</v>
      </c>
      <c r="M2" s="149">
        <v>3.2008779284481061E-3</v>
      </c>
      <c r="N2" s="71">
        <f>SUM(Table1[[#This Row],[Residential Service 
Sch 1-2]:[Street &amp; Area Lights 
Sch 41-48]])</f>
        <v>1</v>
      </c>
    </row>
    <row r="3" spans="1:14" ht="96.75" customHeight="1">
      <c r="A3" s="146">
        <v>2</v>
      </c>
      <c r="B3" s="143" t="s">
        <v>372</v>
      </c>
      <c r="C3" s="147" t="s">
        <v>378</v>
      </c>
      <c r="D3" s="143" t="s">
        <v>379</v>
      </c>
      <c r="E3" s="143" t="s">
        <v>375</v>
      </c>
      <c r="F3" s="148" t="s">
        <v>380</v>
      </c>
      <c r="G3" s="148" t="s">
        <v>381</v>
      </c>
      <c r="H3" s="149">
        <v>0.46146847756751341</v>
      </c>
      <c r="I3" s="149">
        <v>0.1094634138501548</v>
      </c>
      <c r="J3" s="149">
        <v>0.24048978603060461</v>
      </c>
      <c r="K3" s="149">
        <v>0.16634912944406718</v>
      </c>
      <c r="L3" s="149">
        <v>2.0507698555468187E-2</v>
      </c>
      <c r="M3" s="149">
        <v>1.721494552191777E-3</v>
      </c>
      <c r="N3" s="71">
        <f>SUM(Table1[[#This Row],[Residential Service 
Sch 1-2]:[Street &amp; Area Lights 
Sch 41-48]])</f>
        <v>0.99999999999999989</v>
      </c>
    </row>
    <row r="4" spans="1:14" ht="34.5" customHeight="1">
      <c r="A4" s="146">
        <v>3</v>
      </c>
      <c r="B4" s="143" t="s">
        <v>91</v>
      </c>
      <c r="C4" s="147" t="s">
        <v>382</v>
      </c>
      <c r="D4" s="143" t="s">
        <v>374</v>
      </c>
      <c r="E4" s="143" t="s">
        <v>383</v>
      </c>
      <c r="F4" s="148" t="s">
        <v>376</v>
      </c>
      <c r="G4" s="148" t="s">
        <v>377</v>
      </c>
      <c r="H4" s="149">
        <v>0.42688393208263353</v>
      </c>
      <c r="I4" s="149">
        <v>0.11082443478110818</v>
      </c>
      <c r="J4" s="149">
        <v>0.24383200194725727</v>
      </c>
      <c r="K4" s="149">
        <v>0.19037743494241274</v>
      </c>
      <c r="L4" s="149">
        <v>2.4881318318140101E-2</v>
      </c>
      <c r="M4" s="149">
        <v>3.2008779284481061E-3</v>
      </c>
      <c r="N4" s="71">
        <f>SUM(Table1[[#This Row],[Residential Service 
Sch 1-2]:[Street &amp; Area Lights 
Sch 41-48]])</f>
        <v>1</v>
      </c>
    </row>
    <row r="5" spans="1:14" ht="45" customHeight="1">
      <c r="A5" s="146">
        <v>4</v>
      </c>
      <c r="B5" s="143" t="s">
        <v>91</v>
      </c>
      <c r="C5" s="147" t="s">
        <v>384</v>
      </c>
      <c r="D5" s="143" t="s">
        <v>385</v>
      </c>
      <c r="E5" s="143" t="s">
        <v>383</v>
      </c>
      <c r="F5" s="148" t="s">
        <v>386</v>
      </c>
      <c r="G5" s="148" t="s">
        <v>387</v>
      </c>
      <c r="H5" s="149">
        <v>0.48051573458310648</v>
      </c>
      <c r="I5" s="149">
        <v>0.11044201479698711</v>
      </c>
      <c r="J5" s="149">
        <v>0.23592211456026541</v>
      </c>
      <c r="K5" s="149">
        <v>0.15351564254890251</v>
      </c>
      <c r="L5" s="149">
        <v>1.8555718229397611E-2</v>
      </c>
      <c r="M5" s="149">
        <v>1.0487752813409426E-3</v>
      </c>
      <c r="N5" s="71">
        <f>SUM(Table1[[#This Row],[Residential Service 
Sch 1-2]:[Street &amp; Area Lights 
Sch 41-48]])</f>
        <v>1</v>
      </c>
    </row>
    <row r="6" spans="1:14" ht="33.75" customHeight="1">
      <c r="A6" s="146">
        <v>5</v>
      </c>
      <c r="B6" s="143" t="s">
        <v>116</v>
      </c>
      <c r="C6" s="147" t="s">
        <v>388</v>
      </c>
      <c r="D6" s="143" t="s">
        <v>389</v>
      </c>
      <c r="E6" s="143" t="s">
        <v>390</v>
      </c>
      <c r="F6" s="148" t="s">
        <v>386</v>
      </c>
      <c r="G6" s="148" t="s">
        <v>391</v>
      </c>
      <c r="H6" s="149">
        <v>0.46766498474194412</v>
      </c>
      <c r="I6" s="149">
        <v>0.11391751364605235</v>
      </c>
      <c r="J6" s="149">
        <v>0.23607124104739446</v>
      </c>
      <c r="K6" s="149">
        <v>0.1497851362118498</v>
      </c>
      <c r="L6" s="149">
        <v>2.8255440241392576E-2</v>
      </c>
      <c r="M6" s="149">
        <v>4.305684111366859E-3</v>
      </c>
      <c r="N6" s="71">
        <f>SUM(Table1[[#This Row],[Residential Service 
Sch 1-2]:[Street &amp; Area Lights 
Sch 41-48]])</f>
        <v>1.0000000000000002</v>
      </c>
    </row>
    <row r="7" spans="1:14" ht="31.5">
      <c r="A7" s="146">
        <v>6</v>
      </c>
      <c r="B7" s="143" t="s">
        <v>116</v>
      </c>
      <c r="C7" s="147" t="s">
        <v>392</v>
      </c>
      <c r="D7" s="143" t="s">
        <v>393</v>
      </c>
      <c r="E7" s="143" t="s">
        <v>390</v>
      </c>
      <c r="F7" s="148" t="s">
        <v>386</v>
      </c>
      <c r="G7" s="148" t="s">
        <v>394</v>
      </c>
      <c r="H7" s="149">
        <v>0.55551403765529139</v>
      </c>
      <c r="I7" s="149">
        <v>0.11791798589274242</v>
      </c>
      <c r="J7" s="149">
        <v>0.22967763038508662</v>
      </c>
      <c r="K7" s="149">
        <v>7.6227824463118585E-2</v>
      </c>
      <c r="L7" s="149">
        <v>2.0389961348394717E-2</v>
      </c>
      <c r="M7" s="149">
        <v>2.7256025536624278E-4</v>
      </c>
      <c r="N7" s="71">
        <f>SUM(Table1[[#This Row],[Residential Service 
Sch 1-2]:[Street &amp; Area Lights 
Sch 41-48]])</f>
        <v>1</v>
      </c>
    </row>
    <row r="8" spans="1:14" ht="31.5">
      <c r="A8" s="146">
        <v>7</v>
      </c>
      <c r="B8" s="143" t="s">
        <v>116</v>
      </c>
      <c r="C8" s="147" t="s">
        <v>392</v>
      </c>
      <c r="D8" s="143" t="s">
        <v>395</v>
      </c>
      <c r="E8" s="143" t="s">
        <v>390</v>
      </c>
      <c r="F8" s="148" t="s">
        <v>386</v>
      </c>
      <c r="G8" s="148" t="s">
        <v>396</v>
      </c>
      <c r="H8" s="149">
        <v>0.56603281493206437</v>
      </c>
      <c r="I8" s="149">
        <v>0.120150788209974</v>
      </c>
      <c r="J8" s="149">
        <v>0.2340266255062087</v>
      </c>
      <c r="K8" s="149">
        <v>5.8736000476157409E-2</v>
      </c>
      <c r="L8" s="149">
        <v>2.0776049633419946E-2</v>
      </c>
      <c r="M8" s="149">
        <v>2.7772124217550299E-4</v>
      </c>
      <c r="N8" s="71">
        <f>SUM(Table1[[#This Row],[Residential Service 
Sch 1-2]:[Street &amp; Area Lights 
Sch 41-48]])</f>
        <v>1</v>
      </c>
    </row>
    <row r="9" spans="1:14" ht="31.5">
      <c r="A9" s="146">
        <v>8</v>
      </c>
      <c r="B9" s="143" t="s">
        <v>116</v>
      </c>
      <c r="C9" s="147" t="s">
        <v>392</v>
      </c>
      <c r="D9" s="143" t="s">
        <v>397</v>
      </c>
      <c r="E9" s="143" t="s">
        <v>390</v>
      </c>
      <c r="F9" s="148" t="s">
        <v>386</v>
      </c>
      <c r="G9" s="148" t="s">
        <v>398</v>
      </c>
      <c r="H9" s="149">
        <v>0.52002618657339905</v>
      </c>
      <c r="I9" s="149">
        <v>0.12667206683854731</v>
      </c>
      <c r="J9" s="149">
        <v>0.26231016217200742</v>
      </c>
      <c r="K9" s="149">
        <v>4.8468816193673069E-2</v>
      </c>
      <c r="L9" s="149">
        <v>3.1419005737177007E-2</v>
      </c>
      <c r="M9" s="149">
        <v>1.1103762485196114E-2</v>
      </c>
      <c r="N9" s="71">
        <f>SUM(Table1[[#This Row],[Residential Service 
Sch 1-2]:[Street &amp; Area Lights 
Sch 41-48]])</f>
        <v>0.99999999999999989</v>
      </c>
    </row>
    <row r="10" spans="1:14" ht="31.5">
      <c r="A10" s="146">
        <v>9</v>
      </c>
      <c r="B10" s="143" t="s">
        <v>116</v>
      </c>
      <c r="C10" s="147" t="s">
        <v>392</v>
      </c>
      <c r="D10" s="143" t="s">
        <v>399</v>
      </c>
      <c r="E10" s="143" t="s">
        <v>390</v>
      </c>
      <c r="F10" s="148" t="s">
        <v>386</v>
      </c>
      <c r="G10" s="148" t="s">
        <v>400</v>
      </c>
      <c r="H10" s="149">
        <v>0.52583214718073701</v>
      </c>
      <c r="I10" s="149">
        <v>0.12808632836826139</v>
      </c>
      <c r="J10" s="149">
        <v>0.26073478666666899</v>
      </c>
      <c r="K10" s="149">
        <v>4.8735730991771045E-2</v>
      </c>
      <c r="L10" s="149">
        <v>3.1769790975193148E-2</v>
      </c>
      <c r="M10" s="149">
        <v>4.8412158173683304E-3</v>
      </c>
      <c r="N10" s="71">
        <f>SUM(Table1[[#This Row],[Residential Service 
Sch 1-2]:[Street &amp; Area Lights 
Sch 41-48]])</f>
        <v>0.99999999999999989</v>
      </c>
    </row>
    <row r="11" spans="1:14" ht="31.5">
      <c r="A11" s="146">
        <v>10</v>
      </c>
      <c r="B11" s="143" t="s">
        <v>116</v>
      </c>
      <c r="C11" s="147" t="s">
        <v>392</v>
      </c>
      <c r="D11" s="143" t="s">
        <v>401</v>
      </c>
      <c r="E11" s="143" t="s">
        <v>390</v>
      </c>
      <c r="F11" s="148" t="s">
        <v>386</v>
      </c>
      <c r="G11" s="148" t="s">
        <v>402</v>
      </c>
      <c r="H11" s="149">
        <v>0.62874274113679929</v>
      </c>
      <c r="I11" s="149">
        <v>0.21503643634060099</v>
      </c>
      <c r="J11" s="149">
        <v>0.10159288077667745</v>
      </c>
      <c r="K11" s="149">
        <v>0</v>
      </c>
      <c r="L11" s="149">
        <v>4.9448941487939491E-2</v>
      </c>
      <c r="M11" s="149">
        <v>5.1790002579828725E-3</v>
      </c>
      <c r="N11" s="71">
        <f>SUM(Table1[[#This Row],[Residential Service 
Sch 1-2]:[Street &amp; Area Lights 
Sch 41-48]])</f>
        <v>1</v>
      </c>
    </row>
    <row r="12" spans="1:14" ht="31.5">
      <c r="A12" s="146">
        <v>11</v>
      </c>
      <c r="B12" s="143" t="s">
        <v>116</v>
      </c>
      <c r="C12" s="147" t="s">
        <v>392</v>
      </c>
      <c r="D12" s="143" t="s">
        <v>403</v>
      </c>
      <c r="E12" s="143" t="s">
        <v>390</v>
      </c>
      <c r="F12" s="148" t="s">
        <v>404</v>
      </c>
      <c r="G12" s="148" t="s">
        <v>405</v>
      </c>
      <c r="H12" s="149">
        <v>0.84647988717345335</v>
      </c>
      <c r="I12" s="149">
        <v>0.14329087070335367</v>
      </c>
      <c r="J12" s="149">
        <v>2.7920478172309333E-3</v>
      </c>
      <c r="K12" s="149">
        <v>0</v>
      </c>
      <c r="L12" s="149">
        <v>7.43719430596196E-3</v>
      </c>
      <c r="M12" s="149">
        <v>0</v>
      </c>
      <c r="N12" s="71">
        <f>SUM(Table1[[#This Row],[Residential Service 
Sch 1-2]:[Street &amp; Area Lights 
Sch 41-48]])</f>
        <v>1</v>
      </c>
    </row>
    <row r="13" spans="1:14" ht="31.5">
      <c r="A13" s="146">
        <v>12</v>
      </c>
      <c r="B13" s="143" t="s">
        <v>116</v>
      </c>
      <c r="C13" s="147" t="s">
        <v>392</v>
      </c>
      <c r="D13" s="143" t="s">
        <v>406</v>
      </c>
      <c r="E13" s="143" t="s">
        <v>390</v>
      </c>
      <c r="F13" s="148" t="s">
        <v>404</v>
      </c>
      <c r="G13" s="148" t="s">
        <v>407</v>
      </c>
      <c r="H13" s="149">
        <v>0.81180122013887857</v>
      </c>
      <c r="I13" s="149">
        <v>0.15801884977479411</v>
      </c>
      <c r="J13" s="149">
        <v>1.441063711670249E-2</v>
      </c>
      <c r="K13" s="149">
        <v>1.4927794125135952E-3</v>
      </c>
      <c r="L13" s="149">
        <v>1.4276513557111053E-2</v>
      </c>
      <c r="M13" s="149">
        <v>0</v>
      </c>
      <c r="N13" s="71">
        <f>SUM(Table1[[#This Row],[Residential Service 
Sch 1-2]:[Street &amp; Area Lights 
Sch 41-48]])</f>
        <v>0.99999999999999978</v>
      </c>
    </row>
    <row r="14" spans="1:14" ht="31.5">
      <c r="A14" s="146">
        <v>13</v>
      </c>
      <c r="B14" s="143" t="s">
        <v>116</v>
      </c>
      <c r="C14" s="147" t="s">
        <v>392</v>
      </c>
      <c r="D14" s="143" t="s">
        <v>408</v>
      </c>
      <c r="E14" s="143" t="s">
        <v>390</v>
      </c>
      <c r="F14" s="148" t="s">
        <v>404</v>
      </c>
      <c r="G14" s="148" t="s">
        <v>409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1</v>
      </c>
      <c r="N14" s="71">
        <f>SUM(Table1[[#This Row],[Residential Service 
Sch 1-2]:[Street &amp; Area Lights 
Sch 41-48]])</f>
        <v>1</v>
      </c>
    </row>
    <row r="15" spans="1:14" ht="31.5">
      <c r="A15" s="146">
        <v>14</v>
      </c>
      <c r="B15" s="143" t="s">
        <v>116</v>
      </c>
      <c r="C15" s="147" t="s">
        <v>410</v>
      </c>
      <c r="D15" s="143" t="s">
        <v>411</v>
      </c>
      <c r="E15" s="143" t="s">
        <v>390</v>
      </c>
      <c r="F15" s="148" t="s">
        <v>412</v>
      </c>
      <c r="G15" s="148" t="s">
        <v>413</v>
      </c>
      <c r="H15" s="149">
        <v>0.60017901484262504</v>
      </c>
      <c r="I15" s="149">
        <v>0.13192031099384663</v>
      </c>
      <c r="J15" s="149">
        <v>0.18318983927565152</v>
      </c>
      <c r="K15" s="149">
        <v>5.3921933661701685E-2</v>
      </c>
      <c r="L15" s="149">
        <v>2.4756215178405875E-2</v>
      </c>
      <c r="M15" s="149">
        <v>6.0326860477692198E-3</v>
      </c>
      <c r="N15" s="71">
        <f>SUM(Table1[[#This Row],[Residential Service 
Sch 1-2]:[Street &amp; Area Lights 
Sch 41-48]])</f>
        <v>0.99999999999999989</v>
      </c>
    </row>
    <row r="16" spans="1:14" ht="31.5">
      <c r="A16" s="146">
        <v>15</v>
      </c>
      <c r="B16" s="143" t="s">
        <v>116</v>
      </c>
      <c r="C16" s="147" t="s">
        <v>410</v>
      </c>
      <c r="D16" s="143" t="s">
        <v>414</v>
      </c>
      <c r="E16" s="143" t="s">
        <v>390</v>
      </c>
      <c r="F16" s="148" t="s">
        <v>412</v>
      </c>
      <c r="G16" s="148" t="s">
        <v>415</v>
      </c>
      <c r="H16" s="149">
        <v>0.52083444411161395</v>
      </c>
      <c r="I16" s="149">
        <v>0.12678090926072802</v>
      </c>
      <c r="J16" s="149">
        <v>0.24814475770251043</v>
      </c>
      <c r="K16" s="149">
        <v>4.7735605695121572E-2</v>
      </c>
      <c r="L16" s="149">
        <v>3.0224438813177087E-2</v>
      </c>
      <c r="M16" s="149">
        <v>2.6279844416848983E-2</v>
      </c>
      <c r="N16" s="71">
        <f>SUM(Table1[[#This Row],[Residential Service 
Sch 1-2]:[Street &amp; Area Lights 
Sch 41-48]])</f>
        <v>1</v>
      </c>
    </row>
    <row r="17" spans="1:14" ht="31.5">
      <c r="A17" s="146">
        <v>16</v>
      </c>
      <c r="B17" s="143" t="s">
        <v>416</v>
      </c>
      <c r="C17" s="147" t="s">
        <v>417</v>
      </c>
      <c r="D17" s="143" t="s">
        <v>418</v>
      </c>
      <c r="E17" s="143" t="s">
        <v>404</v>
      </c>
      <c r="F17" s="148" t="s">
        <v>404</v>
      </c>
      <c r="G17" s="148" t="s">
        <v>419</v>
      </c>
      <c r="H17" s="149">
        <v>0.84031086138117816</v>
      </c>
      <c r="I17" s="149">
        <v>0.12984714237844872</v>
      </c>
      <c r="J17" s="149">
        <v>6.2063585643131556E-3</v>
      </c>
      <c r="K17" s="149">
        <v>1.3428236490768413E-2</v>
      </c>
      <c r="L17" s="149">
        <v>8.9385634865540142E-3</v>
      </c>
      <c r="M17" s="149">
        <v>1.2688376987376297E-3</v>
      </c>
      <c r="N17" s="71">
        <f>SUM(Table1[[#This Row],[Residential Service 
Sch 1-2]:[Street &amp; Area Lights 
Sch 41-48]])</f>
        <v>1</v>
      </c>
    </row>
    <row r="18" spans="1:14" ht="31.5">
      <c r="A18" s="146">
        <v>17</v>
      </c>
      <c r="B18" s="143" t="s">
        <v>416</v>
      </c>
      <c r="C18" s="147" t="s">
        <v>420</v>
      </c>
      <c r="D18" s="143" t="s">
        <v>421</v>
      </c>
      <c r="E18" s="143" t="s">
        <v>404</v>
      </c>
      <c r="F18" s="148" t="s">
        <v>404</v>
      </c>
      <c r="G18" s="148" t="s">
        <v>422</v>
      </c>
      <c r="H18" s="149">
        <v>0.85345468525499213</v>
      </c>
      <c r="I18" s="149">
        <v>0.1276511658972212</v>
      </c>
      <c r="J18" s="149">
        <v>7.4743183321332807E-3</v>
      </c>
      <c r="K18" s="149">
        <v>8.9922490722670558E-5</v>
      </c>
      <c r="L18" s="149">
        <v>9.6086742622934779E-3</v>
      </c>
      <c r="M18" s="149">
        <v>1.7212337626372051E-3</v>
      </c>
      <c r="N18" s="71">
        <f>SUM(Table1[[#This Row],[Residential Service 
Sch 1-2]:[Street &amp; Area Lights 
Sch 41-48]])</f>
        <v>1</v>
      </c>
    </row>
    <row r="19" spans="1:14" ht="31.5">
      <c r="A19" s="146">
        <v>18</v>
      </c>
      <c r="B19" s="143" t="s">
        <v>416</v>
      </c>
      <c r="C19" s="147" t="s">
        <v>423</v>
      </c>
      <c r="D19" s="143" t="s">
        <v>424</v>
      </c>
      <c r="E19" s="143" t="s">
        <v>404</v>
      </c>
      <c r="F19" s="148" t="s">
        <v>404</v>
      </c>
      <c r="G19" s="148" t="s">
        <v>425</v>
      </c>
      <c r="H19" s="149">
        <v>0.85492621311757366</v>
      </c>
      <c r="I19" s="149">
        <v>0.12787126223104431</v>
      </c>
      <c r="J19" s="149">
        <v>7.4872055631363555E-3</v>
      </c>
      <c r="K19" s="149">
        <v>9.0077535217542146E-5</v>
      </c>
      <c r="L19" s="149">
        <v>9.62524155302809E-3</v>
      </c>
      <c r="M19" s="149">
        <v>0</v>
      </c>
      <c r="N19" s="71">
        <f>SUM(Table1[[#This Row],[Residential Service 
Sch 1-2]:[Street &amp; Area Lights 
Sch 41-48]])</f>
        <v>0.99999999999999989</v>
      </c>
    </row>
    <row r="20" spans="1:14" ht="15.75">
      <c r="A20" s="146">
        <v>19</v>
      </c>
      <c r="B20" s="143" t="s">
        <v>416</v>
      </c>
      <c r="C20" s="147" t="s">
        <v>426</v>
      </c>
      <c r="D20" s="143" t="s">
        <v>427</v>
      </c>
      <c r="E20" s="143" t="s">
        <v>404</v>
      </c>
      <c r="F20" s="148" t="s">
        <v>404</v>
      </c>
      <c r="G20" s="148" t="s">
        <v>428</v>
      </c>
      <c r="H20" s="149">
        <v>0</v>
      </c>
      <c r="I20" s="149">
        <v>0</v>
      </c>
      <c r="J20" s="149">
        <v>0</v>
      </c>
      <c r="K20" s="149">
        <v>1</v>
      </c>
      <c r="L20" s="149">
        <v>0</v>
      </c>
      <c r="M20" s="149">
        <v>0</v>
      </c>
      <c r="N20" s="71">
        <f>SUM(Table1[[#This Row],[Residential Service 
Sch 1-2]:[Street &amp; Area Lights 
Sch 41-48]])</f>
        <v>1</v>
      </c>
    </row>
    <row r="21" spans="1:14" ht="31.5">
      <c r="A21" s="146">
        <v>20</v>
      </c>
      <c r="B21" s="143" t="s">
        <v>416</v>
      </c>
      <c r="C21" s="147" t="s">
        <v>429</v>
      </c>
      <c r="D21" s="143" t="s">
        <v>430</v>
      </c>
      <c r="E21" s="143" t="s">
        <v>404</v>
      </c>
      <c r="F21" s="148" t="s">
        <v>431</v>
      </c>
      <c r="G21" s="148" t="s">
        <v>432</v>
      </c>
      <c r="H21" s="149">
        <v>0.43736012427546728</v>
      </c>
      <c r="I21" s="149">
        <v>0.14630953769074817</v>
      </c>
      <c r="J21" s="149">
        <v>0.2506309688145309</v>
      </c>
      <c r="K21" s="149">
        <v>0.13023346786478648</v>
      </c>
      <c r="L21" s="149">
        <v>2.2998860306701622E-2</v>
      </c>
      <c r="M21" s="149">
        <v>1.2467041047765562E-2</v>
      </c>
      <c r="N21" s="71">
        <f>SUM(Table1[[#This Row],[Residential Service 
Sch 1-2]:[Street &amp; Area Lights 
Sch 41-48]])</f>
        <v>1</v>
      </c>
    </row>
    <row r="22" spans="1:14" ht="31.5">
      <c r="A22" s="146">
        <v>21</v>
      </c>
      <c r="B22" s="143" t="s">
        <v>433</v>
      </c>
      <c r="C22" s="147" t="s">
        <v>434</v>
      </c>
      <c r="D22" s="143" t="s">
        <v>379</v>
      </c>
      <c r="E22" s="143" t="s">
        <v>375</v>
      </c>
      <c r="F22" s="148" t="s">
        <v>435</v>
      </c>
      <c r="G22" s="148" t="s">
        <v>381</v>
      </c>
      <c r="H22" s="149">
        <v>0.46146847756751341</v>
      </c>
      <c r="I22" s="149">
        <v>0.1094634138501548</v>
      </c>
      <c r="J22" s="149">
        <v>0.24048978603060461</v>
      </c>
      <c r="K22" s="149">
        <v>0.16634912944406718</v>
      </c>
      <c r="L22" s="149">
        <v>2.0507698555468187E-2</v>
      </c>
      <c r="M22" s="149">
        <v>1.721494552191777E-3</v>
      </c>
      <c r="N22" s="71">
        <f>SUM(Table1[[#This Row],[Residential Service 
Sch 1-2]:[Street &amp; Area Lights 
Sch 41-48]])</f>
        <v>0.99999999999999989</v>
      </c>
    </row>
    <row r="23" spans="1:14" ht="31.5">
      <c r="A23" s="146">
        <v>22</v>
      </c>
      <c r="B23" s="143" t="s">
        <v>433</v>
      </c>
      <c r="C23" s="147" t="s">
        <v>434</v>
      </c>
      <c r="D23" s="143" t="s">
        <v>385</v>
      </c>
      <c r="E23" s="143" t="s">
        <v>383</v>
      </c>
      <c r="F23" s="148" t="s">
        <v>386</v>
      </c>
      <c r="G23" s="148" t="s">
        <v>387</v>
      </c>
      <c r="H23" s="149">
        <v>0.48051573458310648</v>
      </c>
      <c r="I23" s="149">
        <v>0.11044201479698711</v>
      </c>
      <c r="J23" s="149">
        <v>0.23592211456026541</v>
      </c>
      <c r="K23" s="149">
        <v>0.15351564254890251</v>
      </c>
      <c r="L23" s="149">
        <v>1.8555718229397611E-2</v>
      </c>
      <c r="M23" s="149">
        <v>1.0487752813409426E-3</v>
      </c>
      <c r="N23" s="71">
        <f>SUM(Table1[[#This Row],[Residential Service 
Sch 1-2]:[Street &amp; Area Lights 
Sch 41-48]])</f>
        <v>1</v>
      </c>
    </row>
    <row r="24" spans="1:14" ht="31.5">
      <c r="A24" s="146">
        <v>23</v>
      </c>
      <c r="B24" s="143" t="s">
        <v>433</v>
      </c>
      <c r="C24" s="147" t="s">
        <v>434</v>
      </c>
      <c r="D24" s="143" t="s">
        <v>436</v>
      </c>
      <c r="E24" s="143" t="s">
        <v>390</v>
      </c>
      <c r="F24" s="148" t="s">
        <v>437</v>
      </c>
      <c r="G24" s="148" t="s">
        <v>438</v>
      </c>
      <c r="H24" s="149">
        <v>0.56878632927347528</v>
      </c>
      <c r="I24" s="149">
        <v>0.13836595393364728</v>
      </c>
      <c r="J24" s="149">
        <v>0.19015633095779894</v>
      </c>
      <c r="K24" s="149">
        <v>3.385150498027982E-2</v>
      </c>
      <c r="L24" s="149">
        <v>2.9023519496461574E-2</v>
      </c>
      <c r="M24" s="149">
        <v>3.9816361358337007E-2</v>
      </c>
      <c r="N24" s="71">
        <f>SUM(Table1[[#This Row],[Residential Service 
Sch 1-2]:[Street &amp; Area Lights 
Sch 41-48]])</f>
        <v>0.99999999999999978</v>
      </c>
    </row>
    <row r="25" spans="1:14" ht="47.25">
      <c r="A25" s="146">
        <v>24</v>
      </c>
      <c r="B25" s="143" t="s">
        <v>433</v>
      </c>
      <c r="C25" s="147" t="s">
        <v>434</v>
      </c>
      <c r="D25" s="143" t="s">
        <v>439</v>
      </c>
      <c r="E25" s="143" t="s">
        <v>440</v>
      </c>
      <c r="F25" s="148" t="s">
        <v>441</v>
      </c>
      <c r="G25" s="148" t="s">
        <v>442</v>
      </c>
      <c r="H25" s="149">
        <v>0.60943608788051196</v>
      </c>
      <c r="I25" s="149">
        <v>0.12230931261429862</v>
      </c>
      <c r="J25" s="149">
        <v>0.15629740583421764</v>
      </c>
      <c r="K25" s="149">
        <v>8.2809812483241749E-2</v>
      </c>
      <c r="L25" s="149">
        <v>1.9209582600945328E-2</v>
      </c>
      <c r="M25" s="149">
        <v>9.9377985867847574E-3</v>
      </c>
      <c r="N25" s="71">
        <f>SUM(Table1[[#This Row],[Residential Service 
Sch 1-2]:[Street &amp; Area Lights 
Sch 41-48]])</f>
        <v>1</v>
      </c>
    </row>
    <row r="26" spans="1:14" ht="15.75">
      <c r="A26" s="146">
        <v>25</v>
      </c>
      <c r="B26" s="143" t="s">
        <v>433</v>
      </c>
      <c r="C26" s="147" t="s">
        <v>443</v>
      </c>
      <c r="D26" s="143" t="s">
        <v>421</v>
      </c>
      <c r="E26" s="143" t="s">
        <v>404</v>
      </c>
      <c r="F26" s="148" t="s">
        <v>404</v>
      </c>
      <c r="G26" s="148" t="s">
        <v>422</v>
      </c>
      <c r="H26" s="149">
        <f>H18</f>
        <v>0.85345468525499213</v>
      </c>
      <c r="I26" s="149">
        <f t="shared" ref="I26:M26" si="0">I18</f>
        <v>0.1276511658972212</v>
      </c>
      <c r="J26" s="149">
        <f t="shared" si="0"/>
        <v>7.4743183321332807E-3</v>
      </c>
      <c r="K26" s="149">
        <f t="shared" si="0"/>
        <v>8.9922490722670558E-5</v>
      </c>
      <c r="L26" s="149">
        <f t="shared" si="0"/>
        <v>9.6086742622934779E-3</v>
      </c>
      <c r="M26" s="149">
        <f t="shared" si="0"/>
        <v>1.7212337626372051E-3</v>
      </c>
      <c r="N26" s="71">
        <f>SUM(Table1[[#This Row],[Residential Service 
Sch 1-2]:[Street &amp; Area Lights 
Sch 41-48]])</f>
        <v>1</v>
      </c>
    </row>
    <row r="27" spans="1:14" ht="47.25">
      <c r="A27" s="146">
        <v>26</v>
      </c>
      <c r="B27" s="143" t="s">
        <v>433</v>
      </c>
      <c r="C27" s="147" t="s">
        <v>444</v>
      </c>
      <c r="D27" s="143" t="s">
        <v>445</v>
      </c>
      <c r="E27" s="143" t="s">
        <v>440</v>
      </c>
      <c r="F27" s="148" t="s">
        <v>441</v>
      </c>
      <c r="G27" s="148" t="s">
        <v>446</v>
      </c>
      <c r="H27" s="149">
        <v>0.60563434190465737</v>
      </c>
      <c r="I27" s="149">
        <v>0.12181496130164091</v>
      </c>
      <c r="J27" s="149">
        <v>0.15847924668031482</v>
      </c>
      <c r="K27" s="149">
        <v>8.5653138972326737E-2</v>
      </c>
      <c r="L27" s="149">
        <v>1.9256029716037328E-2</v>
      </c>
      <c r="M27" s="149">
        <v>9.1622814250229001E-3</v>
      </c>
      <c r="N27" s="71">
        <f>SUM(Table1[[#This Row],[Residential Service 
Sch 1-2]:[Street &amp; Area Lights 
Sch 41-48]])</f>
        <v>1.0000000000000002</v>
      </c>
    </row>
    <row r="28" spans="1:14" ht="47.25">
      <c r="A28" s="146">
        <v>27</v>
      </c>
      <c r="B28" s="143" t="s">
        <v>433</v>
      </c>
      <c r="C28" s="147" t="s">
        <v>447</v>
      </c>
      <c r="D28" s="143" t="s">
        <v>448</v>
      </c>
      <c r="E28" s="143" t="s">
        <v>440</v>
      </c>
      <c r="F28" s="148" t="s">
        <v>441</v>
      </c>
      <c r="G28" s="148" t="s">
        <v>449</v>
      </c>
      <c r="H28" s="149">
        <v>0.55627670206162017</v>
      </c>
      <c r="I28" s="149">
        <v>0.12191309799452146</v>
      </c>
      <c r="J28" s="149">
        <v>0.18792921626934042</v>
      </c>
      <c r="K28" s="149">
        <v>9.8903346916790397E-2</v>
      </c>
      <c r="L28" s="149">
        <v>2.1231479328997774E-2</v>
      </c>
      <c r="M28" s="149">
        <v>1.3746157428729689E-2</v>
      </c>
      <c r="N28" s="71">
        <f>SUM(Table1[[#This Row],[Residential Service 
Sch 1-2]:[Street &amp; Area Lights 
Sch 41-48]])</f>
        <v>0.99999999999999989</v>
      </c>
    </row>
    <row r="29" spans="1:14" ht="31.5">
      <c r="A29" s="146">
        <v>28</v>
      </c>
      <c r="B29" s="143" t="s">
        <v>433</v>
      </c>
      <c r="C29" s="147" t="s">
        <v>450</v>
      </c>
      <c r="D29" s="143" t="s">
        <v>374</v>
      </c>
      <c r="E29" s="143" t="s">
        <v>375</v>
      </c>
      <c r="F29" s="148" t="s">
        <v>376</v>
      </c>
      <c r="G29" s="148" t="s">
        <v>377</v>
      </c>
      <c r="H29" s="149">
        <v>0.42688393208263353</v>
      </c>
      <c r="I29" s="149">
        <v>0.11082443478110818</v>
      </c>
      <c r="J29" s="149">
        <v>0.24383200194725727</v>
      </c>
      <c r="K29" s="149">
        <v>0.19037743494241274</v>
      </c>
      <c r="L29" s="149">
        <v>2.4881318318140101E-2</v>
      </c>
      <c r="M29" s="149">
        <v>3.2008779284481061E-3</v>
      </c>
      <c r="N29" s="71">
        <f>SUM(Table1[[#This Row],[Residential Service 
Sch 1-2]:[Street &amp; Area Lights 
Sch 41-48]])</f>
        <v>1</v>
      </c>
    </row>
    <row r="30" spans="1:14" ht="31.5">
      <c r="A30" s="146">
        <v>29</v>
      </c>
      <c r="B30" s="143" t="s">
        <v>433</v>
      </c>
      <c r="C30" s="147" t="s">
        <v>451</v>
      </c>
      <c r="D30" s="143" t="s">
        <v>430</v>
      </c>
      <c r="E30" s="143" t="s">
        <v>440</v>
      </c>
      <c r="F30" s="148" t="s">
        <v>431</v>
      </c>
      <c r="G30" s="148" t="s">
        <v>432</v>
      </c>
      <c r="H30" s="149">
        <v>0.43736012427546728</v>
      </c>
      <c r="I30" s="149">
        <v>0.14630953769074817</v>
      </c>
      <c r="J30" s="149">
        <v>0.2506309688145309</v>
      </c>
      <c r="K30" s="149">
        <v>0.13023346786478648</v>
      </c>
      <c r="L30" s="149">
        <v>2.2998860306701622E-2</v>
      </c>
      <c r="M30" s="149">
        <v>1.2467041047765562E-2</v>
      </c>
      <c r="N30" s="71">
        <f>SUM(Table1[[#This Row],[Residential Service 
Sch 1-2]:[Street &amp; Area Lights 
Sch 41-48]])</f>
        <v>1</v>
      </c>
    </row>
    <row r="31" spans="1:14" ht="31.5">
      <c r="A31" s="146">
        <v>30</v>
      </c>
      <c r="B31" s="143" t="s">
        <v>168</v>
      </c>
      <c r="C31" s="147" t="s">
        <v>452</v>
      </c>
      <c r="D31" s="143" t="s">
        <v>379</v>
      </c>
      <c r="E31" s="143" t="s">
        <v>375</v>
      </c>
      <c r="F31" s="148" t="s">
        <v>380</v>
      </c>
      <c r="G31" s="148" t="str">
        <f>G22</f>
        <v>Prod Plant</v>
      </c>
      <c r="H31" s="149">
        <v>0.46146847756751341</v>
      </c>
      <c r="I31" s="149">
        <v>0.1094634138501548</v>
      </c>
      <c r="J31" s="149">
        <v>0.24048978603060461</v>
      </c>
      <c r="K31" s="149">
        <v>0.16634912944406718</v>
      </c>
      <c r="L31" s="149">
        <v>2.0507698555468187E-2</v>
      </c>
      <c r="M31" s="149">
        <v>1.721494552191777E-3</v>
      </c>
      <c r="N31" s="71">
        <f>SUM(Table1[[#This Row],[Residential Service 
Sch 1-2]:[Street &amp; Area Lights 
Sch 41-48]])</f>
        <v>0.99999999999999989</v>
      </c>
    </row>
    <row r="32" spans="1:14" ht="31.5">
      <c r="A32" s="146">
        <v>31</v>
      </c>
      <c r="B32" s="143" t="s">
        <v>168</v>
      </c>
      <c r="C32" s="147" t="s">
        <v>452</v>
      </c>
      <c r="D32" s="143" t="s">
        <v>385</v>
      </c>
      <c r="E32" s="143" t="s">
        <v>383</v>
      </c>
      <c r="F32" s="148" t="s">
        <v>386</v>
      </c>
      <c r="G32" s="148" t="str">
        <f>G23</f>
        <v>Trans Plant</v>
      </c>
      <c r="H32" s="149">
        <v>0.48051573458310648</v>
      </c>
      <c r="I32" s="149">
        <v>0.11044201479698711</v>
      </c>
      <c r="J32" s="149">
        <v>0.23592211456026541</v>
      </c>
      <c r="K32" s="149">
        <v>0.15351564254890251</v>
      </c>
      <c r="L32" s="149">
        <v>1.8555718229397611E-2</v>
      </c>
      <c r="M32" s="149">
        <v>1.0487752813409426E-3</v>
      </c>
      <c r="N32" s="71">
        <f>SUM(Table1[[#This Row],[Residential Service 
Sch 1-2]:[Street &amp; Area Lights 
Sch 41-48]])</f>
        <v>1</v>
      </c>
    </row>
    <row r="33" spans="1:14" ht="47.25">
      <c r="A33" s="146">
        <v>32</v>
      </c>
      <c r="B33" s="143" t="s">
        <v>168</v>
      </c>
      <c r="C33" s="147" t="s">
        <v>452</v>
      </c>
      <c r="D33" s="143" t="s">
        <v>436</v>
      </c>
      <c r="E33" s="143" t="s">
        <v>390</v>
      </c>
      <c r="F33" s="148" t="s">
        <v>441</v>
      </c>
      <c r="G33" s="148" t="str">
        <f>G24</f>
        <v>Dist Plant</v>
      </c>
      <c r="H33" s="149">
        <v>0.56878632927347528</v>
      </c>
      <c r="I33" s="149">
        <v>0.13836595393364728</v>
      </c>
      <c r="J33" s="149">
        <v>0.19015633095779894</v>
      </c>
      <c r="K33" s="149">
        <v>3.385150498027982E-2</v>
      </c>
      <c r="L33" s="149">
        <v>2.9023519496461574E-2</v>
      </c>
      <c r="M33" s="149">
        <v>3.9816361358337007E-2</v>
      </c>
      <c r="N33" s="71">
        <f>SUM(Table1[[#This Row],[Residential Service 
Sch 1-2]:[Street &amp; Area Lights 
Sch 41-48]])</f>
        <v>0.99999999999999978</v>
      </c>
    </row>
    <row r="34" spans="1:14" ht="47.25">
      <c r="A34" s="146">
        <v>33</v>
      </c>
      <c r="B34" s="143" t="s">
        <v>168</v>
      </c>
      <c r="C34" s="147" t="s">
        <v>452</v>
      </c>
      <c r="D34" s="143" t="s">
        <v>453</v>
      </c>
      <c r="E34" s="143" t="s">
        <v>440</v>
      </c>
      <c r="F34" s="148" t="s">
        <v>441</v>
      </c>
      <c r="G34" s="148" t="s">
        <v>454</v>
      </c>
      <c r="H34" s="149">
        <v>0.52296723690402203</v>
      </c>
      <c r="I34" s="149">
        <v>0.12265899854607291</v>
      </c>
      <c r="J34" s="149">
        <v>0.211048769369483</v>
      </c>
      <c r="K34" s="149">
        <v>0.10192699547528626</v>
      </c>
      <c r="L34" s="149">
        <v>2.3487791077850529E-2</v>
      </c>
      <c r="M34" s="149">
        <v>1.7910208627285183E-2</v>
      </c>
      <c r="N34" s="71">
        <f>SUM(Table1[[#This Row],[Residential Service 
Sch 1-2]:[Street &amp; Area Lights 
Sch 41-48]])</f>
        <v>0.99999999999999989</v>
      </c>
    </row>
    <row r="35" spans="1:14" ht="31.5">
      <c r="A35" s="146">
        <v>34</v>
      </c>
      <c r="B35" s="143" t="s">
        <v>455</v>
      </c>
      <c r="C35" s="147" t="s">
        <v>456</v>
      </c>
      <c r="D35" s="143" t="str">
        <f>D2</f>
        <v>E02</v>
      </c>
      <c r="E35" s="143" t="str">
        <f>E2</f>
        <v>Generation</v>
      </c>
      <c r="F35" s="148" t="str">
        <f>F2</f>
        <v>Energy</v>
      </c>
      <c r="G35" s="148" t="str">
        <f>G2</f>
        <v>Sales + Losses</v>
      </c>
      <c r="H35" s="149">
        <v>0.42688393208263353</v>
      </c>
      <c r="I35" s="149">
        <v>0.11082443478110818</v>
      </c>
      <c r="J35" s="149">
        <v>0.24383200194725727</v>
      </c>
      <c r="K35" s="149">
        <v>0.19037743494241274</v>
      </c>
      <c r="L35" s="149">
        <v>2.4881318318140101E-2</v>
      </c>
      <c r="M35" s="149">
        <v>3.2008779284481061E-3</v>
      </c>
      <c r="N35" s="71">
        <f>SUM(Table1[[#This Row],[Residential Service 
Sch 1-2]:[Street &amp; Area Lights 
Sch 41-48]])</f>
        <v>1</v>
      </c>
    </row>
    <row r="36" spans="1:14" ht="52.5" customHeight="1">
      <c r="A36" s="146">
        <v>35</v>
      </c>
      <c r="B36" s="143" t="s">
        <v>455</v>
      </c>
      <c r="C36" s="147" t="s">
        <v>457</v>
      </c>
      <c r="D36" s="143" t="s">
        <v>458</v>
      </c>
      <c r="E36" s="143" t="s">
        <v>375</v>
      </c>
      <c r="F36" s="148" t="s">
        <v>386</v>
      </c>
      <c r="G36" s="148" t="s">
        <v>459</v>
      </c>
      <c r="H36" s="149">
        <f>H3</f>
        <v>0.46146847756751341</v>
      </c>
      <c r="I36" s="149">
        <f t="shared" ref="I36:M36" si="1">I3</f>
        <v>0.1094634138501548</v>
      </c>
      <c r="J36" s="149">
        <f t="shared" si="1"/>
        <v>0.24048978603060461</v>
      </c>
      <c r="K36" s="149">
        <f t="shared" si="1"/>
        <v>0.16634912944406718</v>
      </c>
      <c r="L36" s="149">
        <f t="shared" si="1"/>
        <v>2.0507698555468187E-2</v>
      </c>
      <c r="M36" s="149">
        <f t="shared" si="1"/>
        <v>1.721494552191777E-3</v>
      </c>
      <c r="N36" s="71">
        <f>SUM(Table1[[#This Row],[Residential Service 
Sch 1-2]:[Street &amp; Area Lights 
Sch 41-48]])</f>
        <v>0.99999999999999989</v>
      </c>
    </row>
    <row r="37" spans="1:14" ht="35.25" customHeight="1">
      <c r="A37" s="146">
        <v>36</v>
      </c>
      <c r="B37" s="143" t="s">
        <v>460</v>
      </c>
      <c r="C37" s="147" t="s">
        <v>461</v>
      </c>
      <c r="D37" s="143" t="s">
        <v>462</v>
      </c>
      <c r="E37" s="143" t="str">
        <f>E5</f>
        <v>Transmission</v>
      </c>
      <c r="F37" s="148" t="str">
        <f>F5</f>
        <v>Demand</v>
      </c>
      <c r="G37" s="148" t="str">
        <f>G5</f>
        <v>Trans Plant</v>
      </c>
      <c r="H37" s="149">
        <f>H5</f>
        <v>0.48051573458310648</v>
      </c>
      <c r="I37" s="149">
        <f t="shared" ref="I37:M37" si="2">I5</f>
        <v>0.11044201479698711</v>
      </c>
      <c r="J37" s="149">
        <f t="shared" si="2"/>
        <v>0.23592211456026541</v>
      </c>
      <c r="K37" s="149">
        <f t="shared" si="2"/>
        <v>0.15351564254890251</v>
      </c>
      <c r="L37" s="149">
        <f t="shared" si="2"/>
        <v>1.8555718229397611E-2</v>
      </c>
      <c r="M37" s="149">
        <f t="shared" si="2"/>
        <v>1.0487752813409426E-3</v>
      </c>
      <c r="N37" s="71">
        <f>SUM(Table1[[#This Row],[Residential Service 
Sch 1-2]:[Street &amp; Area Lights 
Sch 41-48]])</f>
        <v>1</v>
      </c>
    </row>
    <row r="38" spans="1:14" ht="31.5">
      <c r="A38" s="146">
        <v>37</v>
      </c>
      <c r="B38" s="143" t="s">
        <v>463</v>
      </c>
      <c r="C38" s="147" t="s">
        <v>464</v>
      </c>
      <c r="D38" s="143" t="s">
        <v>465</v>
      </c>
      <c r="E38" s="143" t="s">
        <v>390</v>
      </c>
      <c r="F38" s="148" t="s">
        <v>386</v>
      </c>
      <c r="G38" s="148" t="s">
        <v>466</v>
      </c>
      <c r="H38" s="149">
        <v>0</v>
      </c>
      <c r="I38" s="149">
        <v>0</v>
      </c>
      <c r="J38" s="149">
        <v>0</v>
      </c>
      <c r="K38" s="149">
        <v>1</v>
      </c>
      <c r="L38" s="149">
        <v>0</v>
      </c>
      <c r="M38" s="149">
        <v>0</v>
      </c>
      <c r="N38" s="71">
        <f>SUM(Table1[[#This Row],[Residential Service 
Sch 1-2]:[Street &amp; Area Lights 
Sch 41-48]])</f>
        <v>1</v>
      </c>
    </row>
    <row r="39" spans="1:14" ht="31.5">
      <c r="A39" s="146">
        <v>38</v>
      </c>
      <c r="B39" s="143" t="s">
        <v>463</v>
      </c>
      <c r="C39" s="147" t="s">
        <v>464</v>
      </c>
      <c r="D39" s="143" t="s">
        <v>467</v>
      </c>
      <c r="E39" s="143" t="s">
        <v>390</v>
      </c>
      <c r="F39" s="148" t="s">
        <v>386</v>
      </c>
      <c r="G39" s="148" t="s">
        <v>468</v>
      </c>
      <c r="H39" s="149">
        <v>0</v>
      </c>
      <c r="I39" s="149">
        <v>0</v>
      </c>
      <c r="J39" s="149">
        <v>0</v>
      </c>
      <c r="K39" s="149">
        <v>0</v>
      </c>
      <c r="L39" s="149">
        <v>0</v>
      </c>
      <c r="M39" s="149">
        <v>1</v>
      </c>
      <c r="N39" s="71">
        <f>SUM(Table1[[#This Row],[Residential Service 
Sch 1-2]:[Street &amp; Area Lights 
Sch 41-48]])</f>
        <v>1</v>
      </c>
    </row>
    <row r="40" spans="1:14" ht="35.25" customHeight="1">
      <c r="A40" s="146">
        <v>39</v>
      </c>
      <c r="B40" s="143" t="s">
        <v>463</v>
      </c>
      <c r="C40" s="147" t="s">
        <v>469</v>
      </c>
      <c r="D40" s="143" t="s">
        <v>470</v>
      </c>
      <c r="E40" s="143" t="s">
        <v>390</v>
      </c>
      <c r="F40" s="148" t="s">
        <v>386</v>
      </c>
      <c r="G40" s="148" t="s">
        <v>471</v>
      </c>
      <c r="H40" s="149">
        <v>0.60135394025311018</v>
      </c>
      <c r="I40" s="149">
        <v>0.12764834124194138</v>
      </c>
      <c r="J40" s="149">
        <v>0.24863016712059083</v>
      </c>
      <c r="K40" s="149">
        <v>0</v>
      </c>
      <c r="L40" s="149">
        <v>2.2072500004175166E-2</v>
      </c>
      <c r="M40" s="149">
        <v>2.9505138018238655E-4</v>
      </c>
      <c r="N40" s="71">
        <f>SUM(Table1[[#This Row],[Residential Service 
Sch 1-2]:[Street &amp; Area Lights 
Sch 41-48]])</f>
        <v>0.99999999999999989</v>
      </c>
    </row>
    <row r="41" spans="1:14" ht="63">
      <c r="A41" s="146">
        <v>40</v>
      </c>
      <c r="B41" s="143" t="s">
        <v>463</v>
      </c>
      <c r="C41" s="147" t="s">
        <v>472</v>
      </c>
      <c r="D41" s="143" t="s">
        <v>473</v>
      </c>
      <c r="E41" s="143" t="s">
        <v>390</v>
      </c>
      <c r="F41" s="148" t="s">
        <v>386</v>
      </c>
      <c r="G41" s="148" t="s">
        <v>474</v>
      </c>
      <c r="H41" s="149">
        <v>0.55005505626925044</v>
      </c>
      <c r="I41" s="149">
        <v>0.13398673499836319</v>
      </c>
      <c r="J41" s="149">
        <v>0.2776606844951805</v>
      </c>
      <c r="K41" s="149">
        <v>0</v>
      </c>
      <c r="L41" s="149">
        <v>3.3233293658852144E-2</v>
      </c>
      <c r="M41" s="149">
        <v>5.0642305783537966E-3</v>
      </c>
      <c r="N41" s="71">
        <f>SUM(Table1[[#This Row],[Residential Service 
Sch 1-2]:[Street &amp; Area Lights 
Sch 41-48]])</f>
        <v>1</v>
      </c>
    </row>
    <row r="42" spans="1:14" ht="63">
      <c r="A42" s="146">
        <v>41</v>
      </c>
      <c r="B42" s="143" t="s">
        <v>463</v>
      </c>
      <c r="C42" s="147" t="s">
        <v>475</v>
      </c>
      <c r="D42" s="143" t="s">
        <v>476</v>
      </c>
      <c r="E42" s="143" t="s">
        <v>390</v>
      </c>
      <c r="F42" s="148" t="s">
        <v>386</v>
      </c>
      <c r="G42" s="148" t="s">
        <v>477</v>
      </c>
      <c r="H42" s="149">
        <v>0.56252084778676392</v>
      </c>
      <c r="I42" s="149">
        <v>0.13702325049906672</v>
      </c>
      <c r="J42" s="149">
        <v>0.26129044808092095</v>
      </c>
      <c r="K42" s="149">
        <v>0</v>
      </c>
      <c r="L42" s="149">
        <v>3.3986453375265631E-2</v>
      </c>
      <c r="M42" s="149">
        <v>5.1790002579828725E-3</v>
      </c>
      <c r="N42" s="71">
        <f>SUM(Table1[[#This Row],[Residential Service 
Sch 1-2]:[Street &amp; Area Lights 
Sch 41-48]])</f>
        <v>1</v>
      </c>
    </row>
    <row r="43" spans="1:14" ht="31.5">
      <c r="A43" s="146">
        <v>42</v>
      </c>
      <c r="B43" s="143" t="s">
        <v>463</v>
      </c>
      <c r="C43" s="147" t="s">
        <v>478</v>
      </c>
      <c r="D43" s="143" t="s">
        <v>479</v>
      </c>
      <c r="E43" s="143" t="s">
        <v>390</v>
      </c>
      <c r="F43" s="148" t="s">
        <v>386</v>
      </c>
      <c r="G43" s="148" t="s">
        <v>480</v>
      </c>
      <c r="H43" s="149">
        <v>0.6320159519148153</v>
      </c>
      <c r="I43" s="149">
        <v>0.2161559078430848</v>
      </c>
      <c r="J43" s="149">
        <v>0.10212176944698906</v>
      </c>
      <c r="K43" s="149">
        <v>0</v>
      </c>
      <c r="L43" s="149">
        <v>4.9706370795110741E-2</v>
      </c>
      <c r="M43" s="149">
        <v>0</v>
      </c>
      <c r="N43" s="71">
        <f>SUM(Table1[[#This Row],[Residential Service 
Sch 1-2]:[Street &amp; Area Lights 
Sch 41-48]])</f>
        <v>0.99999999999999989</v>
      </c>
    </row>
    <row r="44" spans="1:14" ht="47.25">
      <c r="A44" s="146">
        <v>43</v>
      </c>
      <c r="B44" s="143" t="s">
        <v>463</v>
      </c>
      <c r="C44" s="147" t="s">
        <v>481</v>
      </c>
      <c r="D44" s="143" t="s">
        <v>482</v>
      </c>
      <c r="E44" s="143" t="s">
        <v>390</v>
      </c>
      <c r="F44" s="148" t="s">
        <v>404</v>
      </c>
      <c r="G44" s="148" t="s">
        <v>483</v>
      </c>
      <c r="H44" s="149">
        <v>0.84647988717345324</v>
      </c>
      <c r="I44" s="149">
        <v>0.14329087070335367</v>
      </c>
      <c r="J44" s="149">
        <v>2.7920478172309329E-3</v>
      </c>
      <c r="K44" s="149">
        <v>0</v>
      </c>
      <c r="L44" s="149">
        <v>7.4371943059619583E-3</v>
      </c>
      <c r="M44" s="149">
        <v>0</v>
      </c>
      <c r="N44" s="71">
        <f>SUM(Table1[[#This Row],[Residential Service 
Sch 1-2]:[Street &amp; Area Lights 
Sch 41-48]])</f>
        <v>0.99999999999999978</v>
      </c>
    </row>
    <row r="45" spans="1:14" ht="48.75" customHeight="1">
      <c r="A45" s="146">
        <v>44</v>
      </c>
      <c r="B45" s="143" t="s">
        <v>463</v>
      </c>
      <c r="C45" s="147" t="s">
        <v>481</v>
      </c>
      <c r="D45" s="143" t="s">
        <v>484</v>
      </c>
      <c r="E45" s="143" t="s">
        <v>390</v>
      </c>
      <c r="F45" s="148" t="s">
        <v>404</v>
      </c>
      <c r="G45" s="148" t="s">
        <v>485</v>
      </c>
      <c r="H45" s="149">
        <v>0.81180122013887868</v>
      </c>
      <c r="I45" s="149">
        <v>0.15801884977479413</v>
      </c>
      <c r="J45" s="149">
        <v>1.4410637116702492E-2</v>
      </c>
      <c r="K45" s="149">
        <v>1.4927794125135954E-3</v>
      </c>
      <c r="L45" s="149">
        <v>1.4276513557111055E-2</v>
      </c>
      <c r="M45" s="149">
        <v>0</v>
      </c>
      <c r="N45" s="71">
        <f>SUM(Table1[[#This Row],[Residential Service 
Sch 1-2]:[Street &amp; Area Lights 
Sch 41-48]])</f>
        <v>0.99999999999999989</v>
      </c>
    </row>
    <row r="46" spans="1:14" ht="31.5">
      <c r="A46" s="146">
        <v>45</v>
      </c>
      <c r="B46" s="143" t="s">
        <v>463</v>
      </c>
      <c r="C46" s="147" t="s">
        <v>464</v>
      </c>
      <c r="D46" s="143" t="s">
        <v>486</v>
      </c>
      <c r="E46" s="143" t="s">
        <v>390</v>
      </c>
      <c r="F46" s="148" t="s">
        <v>404</v>
      </c>
      <c r="G46" s="148" t="s">
        <v>487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1</v>
      </c>
      <c r="N46" s="71">
        <f>SUM(Table1[[#This Row],[Residential Service 
Sch 1-2]:[Street &amp; Area Lights 
Sch 41-48]])</f>
        <v>1</v>
      </c>
    </row>
    <row r="47" spans="1:14" ht="50.25" customHeight="1">
      <c r="A47" s="146">
        <v>46</v>
      </c>
      <c r="B47" s="143" t="s">
        <v>488</v>
      </c>
      <c r="C47" s="147" t="s">
        <v>489</v>
      </c>
      <c r="D47" s="143" t="s">
        <v>445</v>
      </c>
      <c r="E47" s="143" t="s">
        <v>440</v>
      </c>
      <c r="F47" s="148" t="s">
        <v>441</v>
      </c>
      <c r="G47" s="148" t="s">
        <v>446</v>
      </c>
      <c r="H47" s="149">
        <v>0.60563434190465737</v>
      </c>
      <c r="I47" s="149">
        <v>0.12181496130164091</v>
      </c>
      <c r="J47" s="149">
        <v>0.15847924668031482</v>
      </c>
      <c r="K47" s="149">
        <v>8.5653138972326737E-2</v>
      </c>
      <c r="L47" s="149">
        <v>1.9256029716037328E-2</v>
      </c>
      <c r="M47" s="149">
        <v>9.1622814250229001E-3</v>
      </c>
      <c r="N47" s="71">
        <f>SUM(Table1[[#This Row],[Residential Service 
Sch 1-2]:[Street &amp; Area Lights 
Sch 41-48]])</f>
        <v>1.0000000000000002</v>
      </c>
    </row>
    <row r="48" spans="1:14" ht="31.5" customHeight="1">
      <c r="A48" s="146">
        <v>47</v>
      </c>
      <c r="B48" s="143" t="s">
        <v>490</v>
      </c>
      <c r="C48" s="147" t="s">
        <v>491</v>
      </c>
      <c r="D48" s="143" t="s">
        <v>403</v>
      </c>
      <c r="E48" s="143" t="s">
        <v>390</v>
      </c>
      <c r="F48" s="148" t="s">
        <v>404</v>
      </c>
      <c r="G48" s="148" t="s">
        <v>405</v>
      </c>
      <c r="H48" s="149">
        <v>0.84647988717345335</v>
      </c>
      <c r="I48" s="149">
        <v>0.14329087070335367</v>
      </c>
      <c r="J48" s="149">
        <v>2.7920478172309333E-3</v>
      </c>
      <c r="K48" s="149">
        <v>0</v>
      </c>
      <c r="L48" s="149">
        <v>7.43719430596196E-3</v>
      </c>
      <c r="M48" s="149">
        <v>0</v>
      </c>
      <c r="N48" s="71">
        <f>SUM(Table1[[#This Row],[Residential Service 
Sch 1-2]:[Street &amp; Area Lights 
Sch 41-48]])</f>
        <v>1</v>
      </c>
    </row>
    <row r="49" spans="1:14" ht="48" customHeight="1">
      <c r="A49" s="146">
        <v>48</v>
      </c>
      <c r="B49" s="143" t="s">
        <v>490</v>
      </c>
      <c r="C49" s="147" t="s">
        <v>492</v>
      </c>
      <c r="D49" s="143" t="s">
        <v>484</v>
      </c>
      <c r="E49" s="143" t="s">
        <v>390</v>
      </c>
      <c r="F49" s="148" t="s">
        <v>404</v>
      </c>
      <c r="G49" s="148" t="s">
        <v>485</v>
      </c>
      <c r="H49" s="149">
        <v>0.81180122013887868</v>
      </c>
      <c r="I49" s="149">
        <v>0.15801884977479413</v>
      </c>
      <c r="J49" s="149">
        <v>1.4410637116702492E-2</v>
      </c>
      <c r="K49" s="149">
        <v>1.4927794125135954E-3</v>
      </c>
      <c r="L49" s="149">
        <v>1.4276513557111055E-2</v>
      </c>
      <c r="M49" s="149">
        <v>0</v>
      </c>
      <c r="N49" s="71">
        <f>SUM(Table1[[#This Row],[Residential Service 
Sch 1-2]:[Street &amp; Area Lights 
Sch 41-48]])</f>
        <v>0.99999999999999989</v>
      </c>
    </row>
    <row r="50" spans="1:14" ht="33.75" customHeight="1">
      <c r="A50" s="146">
        <v>49</v>
      </c>
      <c r="B50" s="143" t="s">
        <v>490</v>
      </c>
      <c r="C50" s="147" t="s">
        <v>491</v>
      </c>
      <c r="D50" s="143" t="s">
        <v>379</v>
      </c>
      <c r="E50" s="143" t="str">
        <f>E31</f>
        <v>Generation</v>
      </c>
      <c r="F50" s="148" t="s">
        <v>380</v>
      </c>
      <c r="G50" s="148" t="str">
        <f t="shared" ref="G50" si="3">G31</f>
        <v>Prod Plant</v>
      </c>
      <c r="H50" s="149">
        <f>H31</f>
        <v>0.46146847756751341</v>
      </c>
      <c r="I50" s="149">
        <f t="shared" ref="I50:M52" si="4">I31</f>
        <v>0.1094634138501548</v>
      </c>
      <c r="J50" s="149">
        <f t="shared" si="4"/>
        <v>0.24048978603060461</v>
      </c>
      <c r="K50" s="149">
        <f t="shared" si="4"/>
        <v>0.16634912944406718</v>
      </c>
      <c r="L50" s="149">
        <f t="shared" si="4"/>
        <v>2.0507698555468187E-2</v>
      </c>
      <c r="M50" s="149">
        <f t="shared" si="4"/>
        <v>1.721494552191777E-3</v>
      </c>
      <c r="N50" s="71">
        <f>SUM(Table1[[#This Row],[Residential Service 
Sch 1-2]:[Street &amp; Area Lights 
Sch 41-48]])</f>
        <v>0.99999999999999989</v>
      </c>
    </row>
    <row r="51" spans="1:14" ht="35.25" customHeight="1">
      <c r="A51" s="146">
        <v>50</v>
      </c>
      <c r="B51" s="143" t="s">
        <v>490</v>
      </c>
      <c r="C51" s="147" t="s">
        <v>491</v>
      </c>
      <c r="D51" s="143" t="s">
        <v>385</v>
      </c>
      <c r="E51" s="143" t="str">
        <f t="shared" ref="E51:G52" si="5">E32</f>
        <v>Transmission</v>
      </c>
      <c r="F51" s="148" t="s">
        <v>386</v>
      </c>
      <c r="G51" s="148" t="str">
        <f t="shared" si="5"/>
        <v>Trans Plant</v>
      </c>
      <c r="H51" s="149">
        <f>H32</f>
        <v>0.48051573458310648</v>
      </c>
      <c r="I51" s="149">
        <f t="shared" si="4"/>
        <v>0.11044201479698711</v>
      </c>
      <c r="J51" s="149">
        <f t="shared" si="4"/>
        <v>0.23592211456026541</v>
      </c>
      <c r="K51" s="149">
        <f t="shared" si="4"/>
        <v>0.15351564254890251</v>
      </c>
      <c r="L51" s="149">
        <f t="shared" si="4"/>
        <v>1.8555718229397611E-2</v>
      </c>
      <c r="M51" s="149">
        <f t="shared" si="4"/>
        <v>1.0487752813409426E-3</v>
      </c>
      <c r="N51" s="71">
        <f>SUM(Table1[[#This Row],[Residential Service 
Sch 1-2]:[Street &amp; Area Lights 
Sch 41-48]])</f>
        <v>1</v>
      </c>
    </row>
    <row r="52" spans="1:14" ht="46.5" customHeight="1">
      <c r="A52" s="146">
        <v>51</v>
      </c>
      <c r="B52" s="143" t="s">
        <v>490</v>
      </c>
      <c r="C52" s="147" t="s">
        <v>491</v>
      </c>
      <c r="D52" s="143" t="s">
        <v>436</v>
      </c>
      <c r="E52" s="143" t="str">
        <f t="shared" si="5"/>
        <v>Distribution</v>
      </c>
      <c r="F52" s="148" t="str">
        <f t="shared" si="5"/>
        <v>Energy   Demand   Customer</v>
      </c>
      <c r="G52" s="148" t="str">
        <f t="shared" si="5"/>
        <v>Dist Plant</v>
      </c>
      <c r="H52" s="149">
        <f>H33</f>
        <v>0.56878632927347528</v>
      </c>
      <c r="I52" s="149">
        <f t="shared" si="4"/>
        <v>0.13836595393364728</v>
      </c>
      <c r="J52" s="149">
        <f t="shared" si="4"/>
        <v>0.19015633095779894</v>
      </c>
      <c r="K52" s="149">
        <f t="shared" si="4"/>
        <v>3.385150498027982E-2</v>
      </c>
      <c r="L52" s="149">
        <f t="shared" si="4"/>
        <v>2.9023519496461574E-2</v>
      </c>
      <c r="M52" s="149">
        <f t="shared" si="4"/>
        <v>3.9816361358337007E-2</v>
      </c>
      <c r="N52" s="71">
        <f>SUM(Table1[[#This Row],[Residential Service 
Sch 1-2]:[Street &amp; Area Lights 
Sch 41-48]])</f>
        <v>0.99999999999999978</v>
      </c>
    </row>
    <row r="53" spans="1:14" ht="46.5" customHeight="1">
      <c r="A53" s="146">
        <v>52</v>
      </c>
      <c r="B53" s="143" t="s">
        <v>490</v>
      </c>
      <c r="C53" s="147" t="s">
        <v>491</v>
      </c>
      <c r="D53" s="143" t="s">
        <v>439</v>
      </c>
      <c r="E53" s="143" t="str">
        <f>E25</f>
        <v>Common</v>
      </c>
      <c r="F53" s="148" t="s">
        <v>441</v>
      </c>
      <c r="G53" s="148" t="str">
        <f t="shared" ref="G53" si="6">G25</f>
        <v>General Plant</v>
      </c>
      <c r="H53" s="149">
        <f>H25</f>
        <v>0.60943608788051196</v>
      </c>
      <c r="I53" s="149">
        <f t="shared" ref="I53:M53" si="7">I25</f>
        <v>0.12230931261429862</v>
      </c>
      <c r="J53" s="149">
        <f t="shared" si="7"/>
        <v>0.15629740583421764</v>
      </c>
      <c r="K53" s="149">
        <f t="shared" si="7"/>
        <v>8.2809812483241749E-2</v>
      </c>
      <c r="L53" s="149">
        <f t="shared" si="7"/>
        <v>1.9209582600945328E-2</v>
      </c>
      <c r="M53" s="149">
        <f t="shared" si="7"/>
        <v>9.9377985867847574E-3</v>
      </c>
      <c r="N53" s="71">
        <f>SUM(Table1[[#This Row],[Residential Service 
Sch 1-2]:[Street &amp; Area Lights 
Sch 41-48]])</f>
        <v>1</v>
      </c>
    </row>
    <row r="54" spans="1:14" ht="45.75" customHeight="1">
      <c r="A54" s="146">
        <v>53</v>
      </c>
      <c r="B54" s="143" t="s">
        <v>490</v>
      </c>
      <c r="C54" s="147" t="s">
        <v>491</v>
      </c>
      <c r="D54" s="143" t="s">
        <v>453</v>
      </c>
      <c r="E54" s="143" t="str">
        <f>E34</f>
        <v>Common</v>
      </c>
      <c r="F54" s="148" t="str">
        <f t="shared" ref="F54:G54" si="8">F34</f>
        <v>Energy   Demand   Customer</v>
      </c>
      <c r="G54" s="148" t="str">
        <f t="shared" si="8"/>
        <v>Tangible Plant</v>
      </c>
      <c r="H54" s="149">
        <f>H34</f>
        <v>0.52296723690402203</v>
      </c>
      <c r="I54" s="149">
        <f t="shared" ref="I54:M54" si="9">I34</f>
        <v>0.12265899854607291</v>
      </c>
      <c r="J54" s="149">
        <f t="shared" si="9"/>
        <v>0.211048769369483</v>
      </c>
      <c r="K54" s="149">
        <f t="shared" si="9"/>
        <v>0.10192699547528626</v>
      </c>
      <c r="L54" s="149">
        <f t="shared" si="9"/>
        <v>2.3487791077850529E-2</v>
      </c>
      <c r="M54" s="149">
        <f t="shared" si="9"/>
        <v>1.7910208627285183E-2</v>
      </c>
      <c r="N54" s="71">
        <f>SUM(Table1[[#This Row],[Residential Service 
Sch 1-2]:[Street &amp; Area Lights 
Sch 41-48]])</f>
        <v>0.99999999999999989</v>
      </c>
    </row>
  </sheetData>
  <printOptions horizontalCentered="1"/>
  <pageMargins left="0.5" right="0.5" top="0.5" bottom="0.5" header="0.3" footer="0.3"/>
  <pageSetup scale="59" firstPageNumber="45" fitToHeight="5" orientation="landscape" r:id="rId1"/>
  <headerFooter scaleWithDoc="0">
    <oddHeader>&amp;RExh. TLK-2</oddHeader>
    <oddFooter>&amp;LSection &amp;A&amp;RPage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1175-5BF6-4918-9608-A34397A942E8}">
  <sheetPr>
    <pageSetUpPr fitToPage="1"/>
  </sheetPr>
  <dimension ref="C1:I68"/>
  <sheetViews>
    <sheetView tabSelected="1" zoomScaleNormal="100" workbookViewId="0">
      <selection activeCell="BM25" sqref="BM25"/>
    </sheetView>
  </sheetViews>
  <sheetFormatPr defaultColWidth="8.7109375" defaultRowHeight="15.75"/>
  <cols>
    <col min="1" max="1" width="8.7109375" style="143"/>
    <col min="2" max="2" width="3.7109375" style="143" customWidth="1"/>
    <col min="3" max="3" width="8.7109375" style="143"/>
    <col min="4" max="4" width="23.42578125" style="143" customWidth="1"/>
    <col min="5" max="5" width="32.7109375" style="143" customWidth="1"/>
    <col min="6" max="6" width="14" style="143" bestFit="1" customWidth="1"/>
    <col min="7" max="7" width="20.42578125" style="143" bestFit="1" customWidth="1"/>
    <col min="8" max="8" width="21.85546875" style="143" bestFit="1" customWidth="1"/>
    <col min="9" max="9" width="8.7109375" style="143"/>
    <col min="10" max="10" width="3.7109375" style="143" customWidth="1"/>
    <col min="11" max="16384" width="8.7109375" style="143"/>
  </cols>
  <sheetData>
    <row r="1" spans="3:9">
      <c r="C1" s="285" t="s">
        <v>493</v>
      </c>
      <c r="D1" s="285"/>
      <c r="E1" s="285"/>
      <c r="F1" s="285"/>
      <c r="G1" s="285"/>
      <c r="H1" s="285"/>
    </row>
    <row r="2" spans="3:9">
      <c r="C2" s="286" t="s">
        <v>494</v>
      </c>
      <c r="D2" s="286"/>
      <c r="E2" s="286"/>
      <c r="F2" s="286"/>
      <c r="G2" s="286"/>
      <c r="H2" s="286"/>
    </row>
    <row r="3" spans="3:9">
      <c r="C3" s="286" t="s">
        <v>495</v>
      </c>
      <c r="D3" s="286"/>
      <c r="E3" s="286"/>
      <c r="F3" s="286"/>
      <c r="G3" s="286"/>
      <c r="H3" s="286"/>
    </row>
    <row r="4" spans="3:9">
      <c r="C4" s="286" t="s">
        <v>496</v>
      </c>
      <c r="D4" s="286"/>
      <c r="E4" s="286" t="s">
        <v>497</v>
      </c>
      <c r="F4" s="286"/>
      <c r="G4" s="286"/>
      <c r="H4" s="286"/>
    </row>
    <row r="5" spans="3:9">
      <c r="C5" s="287" t="s">
        <v>498</v>
      </c>
      <c r="D5" s="287"/>
      <c r="E5" s="287"/>
      <c r="F5" s="287"/>
      <c r="G5" s="287"/>
      <c r="H5" s="287"/>
    </row>
    <row r="6" spans="3:9">
      <c r="C6" s="150"/>
      <c r="D6" s="150"/>
      <c r="E6" s="150"/>
      <c r="F6" s="151"/>
      <c r="G6" s="151"/>
      <c r="H6" s="152"/>
    </row>
    <row r="7" spans="3:9">
      <c r="C7" s="285" t="s">
        <v>499</v>
      </c>
      <c r="D7" s="285"/>
      <c r="E7" s="285"/>
      <c r="F7" s="285"/>
      <c r="G7" s="285"/>
      <c r="H7" s="285"/>
    </row>
    <row r="8" spans="3:9">
      <c r="C8" s="150"/>
      <c r="D8" s="150"/>
      <c r="E8" s="150"/>
      <c r="F8" s="284" t="s">
        <v>500</v>
      </c>
      <c r="G8" s="284"/>
      <c r="H8" s="284"/>
      <c r="I8" s="284"/>
    </row>
    <row r="9" spans="3:9">
      <c r="C9" s="153" t="s">
        <v>501</v>
      </c>
      <c r="D9" s="153" t="s">
        <v>502</v>
      </c>
      <c r="E9" s="154" t="s">
        <v>503</v>
      </c>
      <c r="F9" s="155" t="s">
        <v>504</v>
      </c>
      <c r="G9" s="155" t="s">
        <v>505</v>
      </c>
      <c r="H9" s="155" t="s">
        <v>506</v>
      </c>
      <c r="I9" s="156" t="s">
        <v>315</v>
      </c>
    </row>
    <row r="10" spans="3:9">
      <c r="C10" s="157" t="s">
        <v>624</v>
      </c>
      <c r="D10" s="157" t="s">
        <v>625</v>
      </c>
      <c r="E10" s="158" t="s">
        <v>11</v>
      </c>
      <c r="F10" s="151">
        <v>115022789.45000005</v>
      </c>
      <c r="G10" s="151">
        <v>1710135063.5800004</v>
      </c>
      <c r="H10" s="151">
        <v>15942961.420746015</v>
      </c>
      <c r="I10" s="149">
        <f>F10/G10</f>
        <v>6.7259476692566669E-2</v>
      </c>
    </row>
    <row r="11" spans="3:9">
      <c r="C11" s="157" t="s">
        <v>626</v>
      </c>
      <c r="D11" s="157" t="s">
        <v>627</v>
      </c>
      <c r="E11" s="158" t="s">
        <v>531</v>
      </c>
      <c r="F11" s="151">
        <v>247.051896</v>
      </c>
      <c r="G11" s="151">
        <v>47437</v>
      </c>
      <c r="H11" s="151">
        <v>4339.4423912715984</v>
      </c>
      <c r="I11" s="149">
        <f>(F$10+F11)/(G$10+G11)-I$10</f>
        <v>-1.7211823293006301E-6</v>
      </c>
    </row>
    <row r="12" spans="3:9">
      <c r="C12" s="157" t="s">
        <v>628</v>
      </c>
      <c r="D12" s="157" t="s">
        <v>629</v>
      </c>
      <c r="E12" s="158" t="s">
        <v>532</v>
      </c>
      <c r="F12" s="151">
        <v>-45092.753192000004</v>
      </c>
      <c r="G12" s="151">
        <v>1451</v>
      </c>
      <c r="H12" s="151">
        <v>59844.980004727964</v>
      </c>
      <c r="I12" s="149">
        <f t="shared" ref="I12:I33" si="0">(F$10+F12)/(G$10+G12)-I$10</f>
        <v>-2.6424993740212233E-5</v>
      </c>
    </row>
    <row r="13" spans="3:9">
      <c r="C13" s="157" t="s">
        <v>630</v>
      </c>
      <c r="D13" s="157" t="s">
        <v>631</v>
      </c>
      <c r="E13" s="158" t="s">
        <v>533</v>
      </c>
      <c r="F13" s="151">
        <v>-19542.863759999997</v>
      </c>
      <c r="G13" s="151">
        <v>-3752470</v>
      </c>
      <c r="H13" s="151">
        <v>-343268.4906291489</v>
      </c>
      <c r="I13" s="149">
        <f t="shared" si="0"/>
        <v>1.3645609467689834E-4</v>
      </c>
    </row>
    <row r="14" spans="3:9">
      <c r="C14" s="157" t="s">
        <v>632</v>
      </c>
      <c r="D14" s="157" t="s">
        <v>633</v>
      </c>
      <c r="E14" s="158" t="s">
        <v>534</v>
      </c>
      <c r="F14" s="151">
        <v>-251479.61632771473</v>
      </c>
      <c r="G14" s="151">
        <v>-48287176.714230947</v>
      </c>
      <c r="H14" s="151">
        <v>-4417214.8657916104</v>
      </c>
      <c r="I14" s="149">
        <f t="shared" si="0"/>
        <v>1.8029872915047152E-3</v>
      </c>
    </row>
    <row r="15" spans="3:9">
      <c r="C15" s="157" t="s">
        <v>634</v>
      </c>
      <c r="D15" s="157" t="s">
        <v>635</v>
      </c>
      <c r="E15" s="158" t="s">
        <v>535</v>
      </c>
      <c r="F15" s="151">
        <v>-63052.269999999553</v>
      </c>
      <c r="G15" s="151">
        <v>0</v>
      </c>
      <c r="H15" s="151">
        <v>83480.415544323376</v>
      </c>
      <c r="I15" s="149">
        <f t="shared" si="0"/>
        <v>-3.6869760373203775E-5</v>
      </c>
    </row>
    <row r="16" spans="3:9">
      <c r="C16" s="157" t="s">
        <v>636</v>
      </c>
      <c r="D16" s="157" t="s">
        <v>637</v>
      </c>
      <c r="E16" s="158" t="s">
        <v>536</v>
      </c>
      <c r="F16" s="151">
        <v>-790741.81</v>
      </c>
      <c r="G16" s="151">
        <v>0</v>
      </c>
      <c r="H16" s="151">
        <v>1046932.2498154448</v>
      </c>
      <c r="I16" s="149">
        <f t="shared" si="0"/>
        <v>-4.6238558979351529E-4</v>
      </c>
    </row>
    <row r="17" spans="3:9">
      <c r="C17" s="157" t="s">
        <v>638</v>
      </c>
      <c r="D17" s="157" t="s">
        <v>639</v>
      </c>
      <c r="E17" s="158" t="s">
        <v>537</v>
      </c>
      <c r="F17" s="151">
        <v>-1135147.8400000001</v>
      </c>
      <c r="G17" s="151">
        <v>0</v>
      </c>
      <c r="H17" s="151">
        <v>1502921.5187247309</v>
      </c>
      <c r="I17" s="149">
        <f t="shared" si="0"/>
        <v>-6.6377671809365879E-4</v>
      </c>
    </row>
    <row r="18" spans="3:9">
      <c r="C18" s="157" t="s">
        <v>640</v>
      </c>
      <c r="D18" s="157" t="s">
        <v>641</v>
      </c>
      <c r="E18" s="158" t="s">
        <v>538</v>
      </c>
      <c r="F18" s="151">
        <v>293720.42</v>
      </c>
      <c r="G18" s="151">
        <v>0</v>
      </c>
      <c r="H18" s="151">
        <v>-388882.15627214313</v>
      </c>
      <c r="I18" s="149">
        <f t="shared" si="0"/>
        <v>1.7175276167083475E-4</v>
      </c>
    </row>
    <row r="19" spans="3:9">
      <c r="C19" s="157" t="s">
        <v>642</v>
      </c>
      <c r="D19" s="157" t="s">
        <v>643</v>
      </c>
      <c r="E19" s="158" t="s">
        <v>539</v>
      </c>
      <c r="F19" s="151">
        <v>-40375.32</v>
      </c>
      <c r="G19" s="151">
        <v>0</v>
      </c>
      <c r="H19" s="151">
        <v>53456.417847209217</v>
      </c>
      <c r="I19" s="149">
        <f t="shared" si="0"/>
        <v>-2.3609433465146545E-5</v>
      </c>
    </row>
    <row r="20" spans="3:9">
      <c r="C20" s="157" t="s">
        <v>644</v>
      </c>
      <c r="D20" s="157" t="s">
        <v>645</v>
      </c>
      <c r="E20" s="158" t="s">
        <v>540</v>
      </c>
      <c r="F20" s="151">
        <v>2630</v>
      </c>
      <c r="G20" s="151">
        <v>0</v>
      </c>
      <c r="H20" s="151">
        <v>-3482.0870506576853</v>
      </c>
      <c r="I20" s="149">
        <f t="shared" si="0"/>
        <v>1.5378902263329941E-6</v>
      </c>
    </row>
    <row r="21" spans="3:9">
      <c r="C21" s="157" t="s">
        <v>646</v>
      </c>
      <c r="D21" s="157" t="s">
        <v>647</v>
      </c>
      <c r="E21" s="158" t="s">
        <v>541</v>
      </c>
      <c r="F21" s="151">
        <v>40992.31</v>
      </c>
      <c r="G21" s="151">
        <v>0</v>
      </c>
      <c r="H21" s="151">
        <v>-54273.304877393733</v>
      </c>
      <c r="I21" s="149">
        <f t="shared" si="0"/>
        <v>2.3970217834248797E-5</v>
      </c>
    </row>
    <row r="22" spans="3:9">
      <c r="C22" s="157" t="s">
        <v>648</v>
      </c>
      <c r="D22" s="157" t="s">
        <v>649</v>
      </c>
      <c r="E22" s="158" t="s">
        <v>542</v>
      </c>
      <c r="F22" s="151">
        <v>-26649.07</v>
      </c>
      <c r="G22" s="151">
        <v>0</v>
      </c>
      <c r="H22" s="151">
        <v>35283.034813334678</v>
      </c>
      <c r="I22" s="149">
        <f t="shared" si="0"/>
        <v>-1.5583020644124868E-5</v>
      </c>
    </row>
    <row r="23" spans="3:9">
      <c r="C23" s="157" t="s">
        <v>650</v>
      </c>
      <c r="D23" s="157" t="s">
        <v>651</v>
      </c>
      <c r="E23" s="158" t="s">
        <v>543</v>
      </c>
      <c r="F23" s="151">
        <v>45951.93</v>
      </c>
      <c r="G23" s="151">
        <v>0</v>
      </c>
      <c r="H23" s="151">
        <v>-60839.779621949965</v>
      </c>
      <c r="I23" s="149">
        <f t="shared" si="0"/>
        <v>2.6870351341606868E-5</v>
      </c>
    </row>
    <row r="24" spans="3:9">
      <c r="C24" s="157" t="s">
        <v>652</v>
      </c>
      <c r="D24" s="157" t="s">
        <v>653</v>
      </c>
      <c r="E24" s="158" t="s">
        <v>544</v>
      </c>
      <c r="F24" s="151">
        <v>-619359.55175331817</v>
      </c>
      <c r="G24" s="151">
        <v>0</v>
      </c>
      <c r="H24" s="151">
        <v>820024.2870195352</v>
      </c>
      <c r="I24" s="149">
        <f t="shared" si="0"/>
        <v>-3.6216996244539668E-4</v>
      </c>
    </row>
    <row r="25" spans="3:9">
      <c r="C25" s="157" t="s">
        <v>654</v>
      </c>
      <c r="D25" s="157" t="s">
        <v>655</v>
      </c>
      <c r="E25" s="158" t="s">
        <v>545</v>
      </c>
      <c r="F25" s="151">
        <v>-1103894.6148143075</v>
      </c>
      <c r="G25" s="151">
        <v>0</v>
      </c>
      <c r="H25" s="151">
        <v>1461542.6401276249</v>
      </c>
      <c r="I25" s="149">
        <f t="shared" si="0"/>
        <v>-6.4550142168504077E-4</v>
      </c>
    </row>
    <row r="26" spans="3:9">
      <c r="C26" s="157" t="s">
        <v>656</v>
      </c>
      <c r="D26" s="157" t="s">
        <v>657</v>
      </c>
      <c r="E26" s="158" t="s">
        <v>546</v>
      </c>
      <c r="F26" s="151">
        <v>966925.24</v>
      </c>
      <c r="G26" s="151">
        <v>0</v>
      </c>
      <c r="H26" s="151">
        <v>-1280196.9038623855</v>
      </c>
      <c r="I26" s="149">
        <f t="shared" si="0"/>
        <v>5.6540869817371664E-4</v>
      </c>
    </row>
    <row r="27" spans="3:9">
      <c r="C27" s="157" t="s">
        <v>658</v>
      </c>
      <c r="D27" s="157" t="s">
        <v>659</v>
      </c>
      <c r="E27" s="158" t="s">
        <v>547</v>
      </c>
      <c r="F27" s="151">
        <v>-594806.80000000005</v>
      </c>
      <c r="G27" s="151">
        <v>0</v>
      </c>
      <c r="H27" s="151">
        <v>787516.75130157254</v>
      </c>
      <c r="I27" s="149">
        <f t="shared" si="0"/>
        <v>-3.4781276208373235E-4</v>
      </c>
    </row>
    <row r="28" spans="3:9">
      <c r="C28" s="157" t="s">
        <v>660</v>
      </c>
      <c r="D28" s="157" t="s">
        <v>661</v>
      </c>
      <c r="E28" s="158" t="s">
        <v>548</v>
      </c>
      <c r="F28" s="151">
        <v>-933733.79892744159</v>
      </c>
      <c r="G28" s="151">
        <v>0</v>
      </c>
      <c r="H28" s="151">
        <v>1236251.8517135556</v>
      </c>
      <c r="I28" s="149">
        <f t="shared" si="0"/>
        <v>-5.4600003170086897E-4</v>
      </c>
    </row>
    <row r="29" spans="3:9">
      <c r="C29" s="157" t="s">
        <v>662</v>
      </c>
      <c r="D29" s="157" t="s">
        <v>663</v>
      </c>
      <c r="E29" s="158" t="s">
        <v>549</v>
      </c>
      <c r="F29" s="151">
        <v>1072749.3408168049</v>
      </c>
      <c r="G29" s="151">
        <v>0</v>
      </c>
      <c r="H29" s="151">
        <v>-1420306.6875512411</v>
      </c>
      <c r="I29" s="149">
        <f t="shared" si="0"/>
        <v>6.2728924964038091E-4</v>
      </c>
    </row>
    <row r="30" spans="3:9">
      <c r="C30" s="157" t="s">
        <v>664</v>
      </c>
      <c r="D30" s="157" t="s">
        <v>665</v>
      </c>
      <c r="E30" s="158" t="s">
        <v>550</v>
      </c>
      <c r="F30" s="151">
        <v>3950.79</v>
      </c>
      <c r="G30" s="151">
        <v>0</v>
      </c>
      <c r="H30" s="151">
        <v>-5230.7964634478612</v>
      </c>
      <c r="I30" s="149">
        <f t="shared" si="0"/>
        <v>2.3102210369996268E-6</v>
      </c>
    </row>
    <row r="31" spans="3:9">
      <c r="C31" s="157" t="s">
        <v>666</v>
      </c>
      <c r="D31" s="157" t="s">
        <v>667</v>
      </c>
      <c r="E31" s="158" t="s">
        <v>551</v>
      </c>
      <c r="F31" s="151">
        <v>731778.58000000007</v>
      </c>
      <c r="G31" s="151">
        <v>0</v>
      </c>
      <c r="H31" s="151">
        <v>-968865.67200253578</v>
      </c>
      <c r="I31" s="149">
        <f t="shared" si="0"/>
        <v>4.2790689202529264E-4</v>
      </c>
    </row>
    <row r="32" spans="3:9">
      <c r="C32" s="157" t="s">
        <v>668</v>
      </c>
      <c r="D32" s="157" t="s">
        <v>669</v>
      </c>
      <c r="E32" s="158" t="s">
        <v>552</v>
      </c>
      <c r="F32" s="151">
        <v>-4633350</v>
      </c>
      <c r="G32" s="151">
        <v>0</v>
      </c>
      <c r="H32" s="151">
        <v>6134497.3521539103</v>
      </c>
      <c r="I32" s="149">
        <f t="shared" si="0"/>
        <v>-2.7093474069238427E-3</v>
      </c>
    </row>
    <row r="33" spans="3:9">
      <c r="C33" s="157" t="s">
        <v>670</v>
      </c>
      <c r="D33" s="157" t="s">
        <v>671</v>
      </c>
      <c r="E33" s="158" t="s">
        <v>553</v>
      </c>
      <c r="F33" s="151">
        <v>-1355886.0715684206</v>
      </c>
      <c r="G33" s="151">
        <v>21048694.015280217</v>
      </c>
      <c r="H33" s="151">
        <v>3865806.4501369288</v>
      </c>
      <c r="I33" s="149">
        <f t="shared" si="0"/>
        <v>-1.6009913470699799E-3</v>
      </c>
    </row>
    <row r="34" spans="3:9">
      <c r="C34" s="159"/>
      <c r="D34" s="159"/>
      <c r="E34" s="160"/>
      <c r="F34" s="161"/>
      <c r="G34" s="161"/>
      <c r="H34" s="152"/>
    </row>
    <row r="35" spans="3:9" ht="16.5" thickBot="1">
      <c r="C35" s="162"/>
      <c r="D35" s="162"/>
      <c r="E35" s="150" t="s">
        <v>507</v>
      </c>
      <c r="F35" s="163">
        <f>SUM(F10:F34)</f>
        <v>106568622.73236971</v>
      </c>
      <c r="G35" s="163">
        <f>SUM(G10:G34)</f>
        <v>1679192998.8810496</v>
      </c>
      <c r="H35" s="163">
        <f>SUM(H10:H34)</f>
        <v>24092298.068217672</v>
      </c>
      <c r="I35" s="164">
        <f>F35/G35</f>
        <v>6.3464189526387368E-2</v>
      </c>
    </row>
    <row r="36" spans="3:9" ht="16.5" thickTop="1">
      <c r="C36" s="162"/>
      <c r="D36" s="162"/>
      <c r="E36" s="150"/>
      <c r="F36" s="165"/>
      <c r="G36" s="165"/>
      <c r="H36" s="166"/>
    </row>
    <row r="37" spans="3:9">
      <c r="C37" s="162"/>
      <c r="D37" s="162"/>
      <c r="E37" s="150"/>
      <c r="F37" s="165"/>
      <c r="G37" s="165"/>
      <c r="H37" s="166"/>
    </row>
    <row r="38" spans="3:9">
      <c r="C38" s="285" t="s">
        <v>508</v>
      </c>
      <c r="D38" s="285"/>
      <c r="E38" s="285"/>
      <c r="F38" s="285"/>
      <c r="G38" s="285"/>
      <c r="H38" s="285"/>
    </row>
    <row r="39" spans="3:9">
      <c r="C39" s="150"/>
      <c r="D39" s="150"/>
      <c r="E39" s="150"/>
      <c r="F39" s="284" t="s">
        <v>500</v>
      </c>
      <c r="G39" s="284"/>
      <c r="H39" s="284"/>
      <c r="I39" s="284"/>
    </row>
    <row r="40" spans="3:9">
      <c r="C40" s="153" t="s">
        <v>501</v>
      </c>
      <c r="D40" s="153" t="s">
        <v>502</v>
      </c>
      <c r="E40" s="154" t="s">
        <v>503</v>
      </c>
      <c r="F40" s="155" t="s">
        <v>504</v>
      </c>
      <c r="G40" s="155" t="s">
        <v>505</v>
      </c>
      <c r="H40" s="155" t="s">
        <v>506</v>
      </c>
      <c r="I40" s="156" t="s">
        <v>315</v>
      </c>
    </row>
    <row r="41" spans="3:9">
      <c r="C41" s="157" t="s">
        <v>672</v>
      </c>
      <c r="D41" s="157" t="s">
        <v>673</v>
      </c>
      <c r="E41" s="158" t="s">
        <v>554</v>
      </c>
      <c r="F41" s="151">
        <v>11520570</v>
      </c>
      <c r="G41" s="151">
        <v>0</v>
      </c>
      <c r="H41" s="151">
        <v>-15253090.347222589</v>
      </c>
      <c r="I41" s="149">
        <f>(F$10+F41)/(G$10+G41)-I$10</f>
        <v>6.7366433478551202E-3</v>
      </c>
    </row>
    <row r="42" spans="3:9">
      <c r="C42" s="157" t="s">
        <v>672</v>
      </c>
      <c r="D42" s="157" t="s">
        <v>674</v>
      </c>
      <c r="E42" s="158" t="s">
        <v>555</v>
      </c>
      <c r="F42" s="151">
        <v>872950</v>
      </c>
      <c r="G42" s="151">
        <v>0</v>
      </c>
      <c r="H42" s="151">
        <v>-1155774.8634492876</v>
      </c>
      <c r="I42" s="149">
        <f t="shared" ref="I42:I63" si="1">(F$10+F42)/(G$10+G42)-I$10</f>
        <v>5.1045675782622479E-4</v>
      </c>
    </row>
    <row r="43" spans="3:9">
      <c r="C43" s="157" t="s">
        <v>675</v>
      </c>
      <c r="D43" s="157" t="s">
        <v>676</v>
      </c>
      <c r="E43" s="158" t="s">
        <v>556</v>
      </c>
      <c r="F43" s="151">
        <v>11740642.296668239</v>
      </c>
      <c r="G43" s="151">
        <v>0</v>
      </c>
      <c r="H43" s="151">
        <v>-15544463.310886836</v>
      </c>
      <c r="I43" s="149">
        <f t="shared" si="1"/>
        <v>6.8653304330772158E-3</v>
      </c>
    </row>
    <row r="44" spans="3:9">
      <c r="C44" s="157" t="s">
        <v>677</v>
      </c>
      <c r="D44" s="157" t="s">
        <v>678</v>
      </c>
      <c r="E44" s="158" t="s">
        <v>557</v>
      </c>
      <c r="F44" s="151">
        <v>1905725.1064800001</v>
      </c>
      <c r="G44" s="151">
        <v>-765690</v>
      </c>
      <c r="H44" s="151">
        <v>-2598479.6462635105</v>
      </c>
      <c r="I44" s="149">
        <f t="shared" si="1"/>
        <v>1.1449982931948932E-3</v>
      </c>
    </row>
    <row r="45" spans="3:9">
      <c r="C45" s="157" t="s">
        <v>679</v>
      </c>
      <c r="D45" s="157" t="s">
        <v>680</v>
      </c>
      <c r="E45" s="158" t="s">
        <v>558</v>
      </c>
      <c r="F45" s="151">
        <v>500000</v>
      </c>
      <c r="G45" s="151">
        <v>0</v>
      </c>
      <c r="H45" s="151">
        <v>-661993.73586648004</v>
      </c>
      <c r="I45" s="149">
        <f t="shared" si="1"/>
        <v>2.9237456774512671E-4</v>
      </c>
    </row>
    <row r="46" spans="3:9">
      <c r="C46" s="157" t="s">
        <v>681</v>
      </c>
      <c r="D46" s="157" t="s">
        <v>682</v>
      </c>
      <c r="E46" s="158" t="s">
        <v>559</v>
      </c>
      <c r="F46" s="151">
        <v>-2581238.464150467</v>
      </c>
      <c r="G46" s="151">
        <v>0</v>
      </c>
      <c r="H46" s="151">
        <v>3417527.3880904457</v>
      </c>
      <c r="I46" s="149">
        <f t="shared" si="1"/>
        <v>-1.5093769604062196E-3</v>
      </c>
    </row>
    <row r="47" spans="3:9">
      <c r="C47" s="157" t="s">
        <v>683</v>
      </c>
      <c r="D47" s="157" t="s">
        <v>684</v>
      </c>
      <c r="E47" s="158" t="s">
        <v>560</v>
      </c>
      <c r="F47" s="151">
        <v>250848.7</v>
      </c>
      <c r="G47" s="151">
        <v>0</v>
      </c>
      <c r="H47" s="151">
        <v>-332120.5361004998</v>
      </c>
      <c r="I47" s="149">
        <f t="shared" si="1"/>
        <v>1.4668356046385056E-4</v>
      </c>
    </row>
    <row r="48" spans="3:9">
      <c r="C48" s="157" t="s">
        <v>685</v>
      </c>
      <c r="D48" s="157" t="s">
        <v>686</v>
      </c>
      <c r="E48" s="158" t="s">
        <v>561</v>
      </c>
      <c r="F48" s="151">
        <v>-884751.80999999959</v>
      </c>
      <c r="G48" s="151">
        <v>0</v>
      </c>
      <c r="H48" s="151">
        <v>1171400.3120330598</v>
      </c>
      <c r="I48" s="149">
        <f t="shared" si="1"/>
        <v>-5.1735785602095852E-4</v>
      </c>
    </row>
    <row r="49" spans="3:9">
      <c r="C49" s="157" t="s">
        <v>687</v>
      </c>
      <c r="D49" s="157" t="s">
        <v>688</v>
      </c>
      <c r="E49" s="158" t="s">
        <v>562</v>
      </c>
      <c r="F49" s="151">
        <v>-2795892.16</v>
      </c>
      <c r="G49" s="151">
        <v>0</v>
      </c>
      <c r="H49" s="151">
        <v>3701726.1921564052</v>
      </c>
      <c r="I49" s="149">
        <f t="shared" si="1"/>
        <v>-1.6348955234840173E-3</v>
      </c>
    </row>
    <row r="50" spans="3:9">
      <c r="C50" s="157" t="s">
        <v>689</v>
      </c>
      <c r="D50" s="157" t="s">
        <v>690</v>
      </c>
      <c r="E50" s="158" t="s">
        <v>563</v>
      </c>
      <c r="F50" s="151">
        <v>-1590078.03</v>
      </c>
      <c r="G50" s="151">
        <v>0</v>
      </c>
      <c r="H50" s="151">
        <v>2105243.390797826</v>
      </c>
      <c r="I50" s="149">
        <f t="shared" si="1"/>
        <v>-9.2979675340457146E-4</v>
      </c>
    </row>
    <row r="51" spans="3:9">
      <c r="C51" s="157" t="s">
        <v>691</v>
      </c>
      <c r="D51" s="157" t="s">
        <v>692</v>
      </c>
      <c r="E51" s="158" t="s">
        <v>564</v>
      </c>
      <c r="F51" s="151">
        <v>-1349414.01</v>
      </c>
      <c r="G51" s="151">
        <v>0</v>
      </c>
      <c r="H51" s="151">
        <v>1786607.2434209355</v>
      </c>
      <c r="I51" s="149">
        <f t="shared" si="1"/>
        <v>-7.8906867576596096E-4</v>
      </c>
    </row>
    <row r="52" spans="3:9">
      <c r="C52" s="157" t="s">
        <v>693</v>
      </c>
      <c r="D52" s="157" t="s">
        <v>694</v>
      </c>
      <c r="E52" s="158" t="s">
        <v>565</v>
      </c>
      <c r="F52" s="151">
        <v>-1052367.69</v>
      </c>
      <c r="G52" s="151">
        <v>0</v>
      </c>
      <c r="H52" s="151">
        <v>1393321.6372165554</v>
      </c>
      <c r="I52" s="149">
        <f t="shared" si="1"/>
        <v>-6.153710969453996E-4</v>
      </c>
    </row>
    <row r="53" spans="3:9">
      <c r="C53" s="157" t="s">
        <v>695</v>
      </c>
      <c r="D53" s="157" t="s">
        <v>696</v>
      </c>
      <c r="E53" s="158" t="s">
        <v>566</v>
      </c>
      <c r="F53" s="151">
        <v>-1403502.2719999999</v>
      </c>
      <c r="G53" s="151">
        <v>9316000</v>
      </c>
      <c r="H53" s="151">
        <v>2774665.4359343583</v>
      </c>
      <c r="I53" s="149">
        <f t="shared" si="1"/>
        <v>-1.1806625962597489E-3</v>
      </c>
    </row>
    <row r="54" spans="3:9">
      <c r="C54" s="157" t="s">
        <v>697</v>
      </c>
      <c r="D54" s="157" t="s">
        <v>698</v>
      </c>
      <c r="E54" s="158" t="s">
        <v>567</v>
      </c>
      <c r="F54" s="151">
        <v>-238061.93600000002</v>
      </c>
      <c r="G54" s="151">
        <v>23308000</v>
      </c>
      <c r="H54" s="151">
        <v>2608076.7689778022</v>
      </c>
      <c r="I54" s="149">
        <f t="shared" si="1"/>
        <v>-1.0417104874624744E-3</v>
      </c>
    </row>
    <row r="55" spans="3:9">
      <c r="C55" s="157" t="s">
        <v>699</v>
      </c>
      <c r="D55" s="157" t="s">
        <v>700</v>
      </c>
      <c r="E55" s="158" t="s">
        <v>568</v>
      </c>
      <c r="F55" s="151">
        <v>-749110.09600000002</v>
      </c>
      <c r="G55" s="151">
        <v>51538000</v>
      </c>
      <c r="H55" s="151">
        <v>6061777.4451908106</v>
      </c>
      <c r="I55" s="149">
        <f t="shared" si="1"/>
        <v>-2.3929122224386479E-3</v>
      </c>
    </row>
    <row r="56" spans="3:9">
      <c r="C56" s="157" t="s">
        <v>701</v>
      </c>
      <c r="D56" s="157" t="s">
        <v>702</v>
      </c>
      <c r="E56" s="158" t="s">
        <v>569</v>
      </c>
      <c r="F56" s="151">
        <v>-375578.52800000005</v>
      </c>
      <c r="G56" s="151">
        <v>35584000</v>
      </c>
      <c r="H56" s="151">
        <v>3997778.1039152876</v>
      </c>
      <c r="I56" s="149">
        <f t="shared" si="1"/>
        <v>-1.5861313566399027E-3</v>
      </c>
    </row>
    <row r="57" spans="3:9">
      <c r="C57" s="157" t="s">
        <v>703</v>
      </c>
      <c r="D57" s="157" t="s">
        <v>704</v>
      </c>
      <c r="E57" s="158" t="s">
        <v>570</v>
      </c>
      <c r="F57" s="151">
        <v>-1495655.7120000001</v>
      </c>
      <c r="G57" s="151">
        <v>10886000</v>
      </c>
      <c r="H57" s="151">
        <v>3051121.5756960618</v>
      </c>
      <c r="I57" s="149">
        <f t="shared" si="1"/>
        <v>-1.2944887325440496E-3</v>
      </c>
    </row>
    <row r="58" spans="3:9">
      <c r="C58" s="157" t="s">
        <v>705</v>
      </c>
      <c r="D58" s="157" t="s">
        <v>706</v>
      </c>
      <c r="E58" s="158" t="s">
        <v>571</v>
      </c>
      <c r="F58" s="151">
        <v>-7153459.373182687</v>
      </c>
      <c r="G58" s="151">
        <v>92163760</v>
      </c>
      <c r="H58" s="151">
        <v>18537547.248565156</v>
      </c>
      <c r="I58" s="149">
        <f t="shared" si="1"/>
        <v>-7.4085082152356638E-3</v>
      </c>
    </row>
    <row r="59" spans="3:9">
      <c r="C59" s="157" t="s">
        <v>707</v>
      </c>
      <c r="D59" s="157" t="s">
        <v>708</v>
      </c>
      <c r="E59" s="158" t="s">
        <v>572</v>
      </c>
      <c r="F59" s="151">
        <v>-3358806.747984</v>
      </c>
      <c r="G59" s="151">
        <v>13126452</v>
      </c>
      <c r="H59" s="151">
        <v>5738310.9458190994</v>
      </c>
      <c r="I59" s="149">
        <f t="shared" si="1"/>
        <v>-2.4614285191104507E-3</v>
      </c>
    </row>
    <row r="60" spans="3:9">
      <c r="C60" s="157" t="s">
        <v>709</v>
      </c>
      <c r="D60" s="157" t="s">
        <v>710</v>
      </c>
      <c r="E60" s="158" t="s">
        <v>573</v>
      </c>
      <c r="F60" s="151">
        <v>-2159657.90704</v>
      </c>
      <c r="G60" s="151">
        <v>9358620</v>
      </c>
      <c r="H60" s="151">
        <v>3779998.6950477664</v>
      </c>
      <c r="I60" s="149">
        <f t="shared" si="1"/>
        <v>-1.6220552697801399E-3</v>
      </c>
    </row>
    <row r="61" spans="3:9">
      <c r="C61" s="157" t="s">
        <v>711</v>
      </c>
      <c r="D61" s="157" t="s">
        <v>712</v>
      </c>
      <c r="E61" s="158" t="s">
        <v>574</v>
      </c>
      <c r="F61" s="151">
        <v>104601.70441719703</v>
      </c>
      <c r="G61" s="151">
        <v>-15606771.425269375</v>
      </c>
      <c r="H61" s="151">
        <v>-1673781.5373786786</v>
      </c>
      <c r="I61" s="149">
        <f t="shared" si="1"/>
        <v>6.8119546229206129E-4</v>
      </c>
    </row>
    <row r="62" spans="3:9">
      <c r="C62" s="157" t="s">
        <v>713</v>
      </c>
      <c r="D62" s="157" t="s">
        <v>665</v>
      </c>
      <c r="E62" s="158" t="s">
        <v>575</v>
      </c>
      <c r="F62" s="151">
        <v>12868.31</v>
      </c>
      <c r="G62" s="151">
        <v>0</v>
      </c>
      <c r="H62" s="151">
        <v>-17037.481222375965</v>
      </c>
      <c r="I62" s="149">
        <f t="shared" si="1"/>
        <v>7.5247331477179547E-6</v>
      </c>
    </row>
    <row r="63" spans="3:9">
      <c r="C63" s="157" t="s">
        <v>714</v>
      </c>
      <c r="D63" s="157" t="s">
        <v>715</v>
      </c>
      <c r="E63" s="158" t="s">
        <v>576</v>
      </c>
      <c r="F63" s="151">
        <v>-159061.42879199999</v>
      </c>
      <c r="G63" s="151">
        <v>-30541749</v>
      </c>
      <c r="H63" s="151">
        <v>-2793898.4403351177</v>
      </c>
      <c r="I63" s="149">
        <f t="shared" si="1"/>
        <v>1.1283449450366634E-3</v>
      </c>
    </row>
    <row r="64" spans="3:9">
      <c r="C64" s="157"/>
      <c r="D64" s="157"/>
      <c r="E64" s="158"/>
      <c r="F64" s="151"/>
      <c r="G64" s="151"/>
      <c r="H64" s="151"/>
      <c r="I64" s="149"/>
    </row>
    <row r="65" spans="3:9">
      <c r="C65" s="157" t="s">
        <v>716</v>
      </c>
      <c r="D65" s="157" t="s">
        <v>716</v>
      </c>
      <c r="E65" s="158" t="s">
        <v>13</v>
      </c>
      <c r="F65" s="151">
        <v>807.31521412671646</v>
      </c>
      <c r="G65" s="151">
        <v>-2620.4557799834174</v>
      </c>
      <c r="H65" s="151">
        <v>-1326.6582098403035</v>
      </c>
      <c r="I65" s="149">
        <f>(F$10+F65)/(G$10+G65)-I$10</f>
        <v>5.7514007323344885E-7</v>
      </c>
    </row>
    <row r="66" spans="3:9" ht="16.5" thickBot="1">
      <c r="C66" s="162"/>
      <c r="D66" s="162"/>
      <c r="E66" s="152" t="s">
        <v>509</v>
      </c>
      <c r="F66" s="163">
        <f>F35+SUM(F41:F65)</f>
        <v>106131000.0000001</v>
      </c>
      <c r="G66" s="163">
        <f t="shared" ref="G66:H66" si="2">G35+SUM(G41:G65)</f>
        <v>1877557000.0000002</v>
      </c>
      <c r="H66" s="163">
        <f t="shared" si="2"/>
        <v>44185433.894144028</v>
      </c>
      <c r="I66" s="167">
        <f>F66/G66</f>
        <v>5.6526113454877847E-2</v>
      </c>
    </row>
    <row r="67" spans="3:9" ht="16.5" thickTop="1">
      <c r="C67" s="157"/>
      <c r="D67" s="168"/>
      <c r="E67" s="158"/>
      <c r="F67" s="151"/>
      <c r="G67" s="151"/>
      <c r="H67" s="152"/>
    </row>
    <row r="68" spans="3:9">
      <c r="C68" s="169" t="s">
        <v>510</v>
      </c>
      <c r="D68" s="162" t="s">
        <v>511</v>
      </c>
      <c r="E68" s="150" t="s">
        <v>512</v>
      </c>
      <c r="F68" s="165"/>
      <c r="G68" s="165"/>
      <c r="H68" s="166"/>
    </row>
  </sheetData>
  <mergeCells count="9">
    <mergeCell ref="F8:I8"/>
    <mergeCell ref="C38:H38"/>
    <mergeCell ref="F39:I39"/>
    <mergeCell ref="C1:H1"/>
    <mergeCell ref="C2:H2"/>
    <mergeCell ref="C3:H3"/>
    <mergeCell ref="C4:H4"/>
    <mergeCell ref="C5:H5"/>
    <mergeCell ref="C7:H7"/>
  </mergeCells>
  <printOptions horizontalCentered="1"/>
  <pageMargins left="0.5" right="0.5" top="0.5" bottom="0.5" header="0.3" footer="0.3"/>
  <pageSetup scale="69" firstPageNumber="48" orientation="portrait" r:id="rId1"/>
  <headerFooter scaleWithDoc="0">
    <oddHeader>&amp;RExh. TLK-2</oddHeader>
    <oddFooter>&amp;LSection 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2A04-0726-45ED-94AD-2015262194C7}">
  <sheetPr>
    <pageSetUpPr fitToPage="1"/>
  </sheetPr>
  <dimension ref="C1:L37"/>
  <sheetViews>
    <sheetView tabSelected="1" zoomScaleNormal="100" workbookViewId="0">
      <selection activeCell="BM25" sqref="BM25"/>
    </sheetView>
  </sheetViews>
  <sheetFormatPr defaultColWidth="8.7109375" defaultRowHeight="15.75"/>
  <cols>
    <col min="1" max="2" width="8.7109375" style="143"/>
    <col min="3" max="3" width="51.140625" style="143" bestFit="1" customWidth="1"/>
    <col min="4" max="4" width="18" style="143" customWidth="1"/>
    <col min="5" max="7" width="17.85546875" style="143" customWidth="1"/>
    <col min="8" max="8" width="14" style="143" customWidth="1"/>
    <col min="9" max="9" width="14.7109375" style="143" customWidth="1"/>
    <col min="10" max="10" width="15.7109375" style="143" bestFit="1" customWidth="1"/>
    <col min="11" max="11" width="9.85546875" style="143" customWidth="1"/>
    <col min="12" max="16384" width="8.7109375" style="143"/>
  </cols>
  <sheetData>
    <row r="1" spans="3:12">
      <c r="C1" s="285" t="s">
        <v>493</v>
      </c>
      <c r="D1" s="285"/>
      <c r="E1" s="285"/>
      <c r="F1" s="285"/>
      <c r="G1" s="285"/>
      <c r="H1" s="285"/>
      <c r="I1" s="285"/>
      <c r="J1" s="285"/>
    </row>
    <row r="2" spans="3:12">
      <c r="C2" s="286" t="s">
        <v>513</v>
      </c>
      <c r="D2" s="286"/>
      <c r="E2" s="286"/>
      <c r="F2" s="286"/>
      <c r="G2" s="286"/>
      <c r="H2" s="286"/>
      <c r="I2" s="286"/>
      <c r="J2" s="286"/>
    </row>
    <row r="3" spans="3:12">
      <c r="C3" s="286" t="s">
        <v>495</v>
      </c>
      <c r="D3" s="286"/>
      <c r="E3" s="286"/>
      <c r="F3" s="286"/>
      <c r="G3" s="286"/>
      <c r="H3" s="286"/>
      <c r="I3" s="286"/>
      <c r="J3" s="286"/>
    </row>
    <row r="4" spans="3:12">
      <c r="C4" s="286" t="s">
        <v>496</v>
      </c>
      <c r="D4" s="286"/>
      <c r="E4" s="286" t="s">
        <v>497</v>
      </c>
      <c r="F4" s="286"/>
      <c r="G4" s="286"/>
      <c r="H4" s="286"/>
      <c r="I4" s="286"/>
      <c r="J4" s="286"/>
    </row>
    <row r="5" spans="3:12">
      <c r="C5" s="287" t="s">
        <v>498</v>
      </c>
      <c r="D5" s="287"/>
      <c r="E5" s="287"/>
      <c r="F5" s="287"/>
      <c r="G5" s="287"/>
      <c r="H5" s="287"/>
      <c r="I5" s="287"/>
      <c r="J5" s="287"/>
    </row>
    <row r="6" spans="3:12" ht="16.5" thickBot="1">
      <c r="C6" s="170"/>
    </row>
    <row r="7" spans="3:12" ht="48" thickBot="1">
      <c r="C7" s="171"/>
      <c r="D7" s="172" t="s">
        <v>365</v>
      </c>
      <c r="E7" s="172" t="s">
        <v>366</v>
      </c>
      <c r="F7" s="172" t="s">
        <v>367</v>
      </c>
      <c r="G7" s="172" t="s">
        <v>368</v>
      </c>
      <c r="H7" s="172" t="s">
        <v>369</v>
      </c>
      <c r="I7" s="172" t="s">
        <v>370</v>
      </c>
      <c r="J7" s="172" t="s">
        <v>316</v>
      </c>
    </row>
    <row r="8" spans="3:12">
      <c r="C8" s="143" t="s">
        <v>505</v>
      </c>
      <c r="D8" s="173">
        <v>1000841965.7402399</v>
      </c>
      <c r="E8" s="173">
        <v>232908575.82385683</v>
      </c>
      <c r="F8" s="173">
        <v>385101730.77506745</v>
      </c>
      <c r="G8" s="173">
        <v>181619969.14785999</v>
      </c>
      <c r="H8" s="173">
        <v>43824830.075690314</v>
      </c>
      <c r="I8" s="173">
        <v>33259928.43728536</v>
      </c>
      <c r="J8" s="174">
        <f>SUM(D8:I8)</f>
        <v>1877557000</v>
      </c>
    </row>
    <row r="9" spans="3:12">
      <c r="C9" s="143" t="s">
        <v>514</v>
      </c>
      <c r="D9" s="175">
        <f>$J$9</f>
        <v>7.4300806846343409E-2</v>
      </c>
      <c r="E9" s="175">
        <f t="shared" ref="E9:I9" si="0">$J$9</f>
        <v>7.4300806846343409E-2</v>
      </c>
      <c r="F9" s="175">
        <f t="shared" si="0"/>
        <v>7.4300806846343409E-2</v>
      </c>
      <c r="G9" s="175">
        <f t="shared" si="0"/>
        <v>7.4300806846343409E-2</v>
      </c>
      <c r="H9" s="175">
        <f t="shared" si="0"/>
        <v>7.4300806846343409E-2</v>
      </c>
      <c r="I9" s="175">
        <f t="shared" si="0"/>
        <v>7.4300806846343409E-2</v>
      </c>
      <c r="J9" s="176">
        <v>7.4300806846343409E-2</v>
      </c>
    </row>
    <row r="10" spans="3:12">
      <c r="C10" s="143" t="s">
        <v>515</v>
      </c>
      <c r="D10" s="174">
        <f>D8*D9</f>
        <v>74363365.580180213</v>
      </c>
      <c r="E10" s="174">
        <f t="shared" ref="E10:I10" si="1">E8*E9</f>
        <v>17305295.105145313</v>
      </c>
      <c r="F10" s="174">
        <f t="shared" si="1"/>
        <v>28613369.314510826</v>
      </c>
      <c r="G10" s="174">
        <f t="shared" si="1"/>
        <v>13494510.247093994</v>
      </c>
      <c r="H10" s="174">
        <f t="shared" si="1"/>
        <v>3256220.2345276875</v>
      </c>
      <c r="I10" s="174">
        <f t="shared" si="1"/>
        <v>2471239.5185419437</v>
      </c>
      <c r="J10" s="174">
        <f>SUM(D10:I10)</f>
        <v>139503999.99999997</v>
      </c>
    </row>
    <row r="11" spans="3:12">
      <c r="C11" s="143" t="s">
        <v>516</v>
      </c>
      <c r="D11" s="173">
        <v>215444595.35463685</v>
      </c>
      <c r="E11" s="173">
        <v>52942199.992343239</v>
      </c>
      <c r="F11" s="173">
        <v>91063286.67111139</v>
      </c>
      <c r="G11" s="173">
        <v>52672825.058340803</v>
      </c>
      <c r="H11" s="173">
        <v>9460636.8283439521</v>
      </c>
      <c r="I11" s="173">
        <v>4007456.095223804</v>
      </c>
      <c r="J11" s="174">
        <f t="shared" ref="J11:J17" si="2">SUM(D11:I11)</f>
        <v>425591000</v>
      </c>
    </row>
    <row r="12" spans="3:12">
      <c r="C12" s="143" t="s">
        <v>517</v>
      </c>
      <c r="D12" s="173">
        <v>232554000</v>
      </c>
      <c r="E12" s="173">
        <v>77796000</v>
      </c>
      <c r="F12" s="173">
        <v>133266000</v>
      </c>
      <c r="G12" s="173">
        <v>69248000</v>
      </c>
      <c r="H12" s="173">
        <v>12229000</v>
      </c>
      <c r="I12" s="173">
        <v>6629000</v>
      </c>
      <c r="J12" s="174">
        <f t="shared" si="2"/>
        <v>531722000</v>
      </c>
    </row>
    <row r="13" spans="3:12">
      <c r="C13" s="143" t="s">
        <v>518</v>
      </c>
      <c r="D13" s="173">
        <f>D12-D11</f>
        <v>17109404.645363152</v>
      </c>
      <c r="E13" s="173">
        <f t="shared" ref="E13:I13" si="3">E12-E11</f>
        <v>24853800.007656761</v>
      </c>
      <c r="F13" s="173">
        <f t="shared" si="3"/>
        <v>42202713.32888861</v>
      </c>
      <c r="G13" s="173">
        <f t="shared" si="3"/>
        <v>16575174.941659197</v>
      </c>
      <c r="H13" s="173">
        <f t="shared" si="3"/>
        <v>2768363.1716560479</v>
      </c>
      <c r="I13" s="173">
        <f t="shared" si="3"/>
        <v>2621543.904776196</v>
      </c>
      <c r="J13" s="174">
        <f t="shared" si="2"/>
        <v>106130999.99999997</v>
      </c>
    </row>
    <row r="14" spans="3:12">
      <c r="C14" s="143" t="s">
        <v>519</v>
      </c>
      <c r="D14" s="173">
        <f>D10-D13</f>
        <v>57253960.934817061</v>
      </c>
      <c r="E14" s="173">
        <f t="shared" ref="E14:I14" si="4">E10-E13</f>
        <v>-7548504.9025114477</v>
      </c>
      <c r="F14" s="173">
        <f t="shared" si="4"/>
        <v>-13589344.014377784</v>
      </c>
      <c r="G14" s="173">
        <f t="shared" si="4"/>
        <v>-3080664.694565203</v>
      </c>
      <c r="H14" s="173">
        <f t="shared" si="4"/>
        <v>487857.06287163962</v>
      </c>
      <c r="I14" s="173">
        <f t="shared" si="4"/>
        <v>-150304.38623425225</v>
      </c>
      <c r="J14" s="174">
        <f t="shared" si="2"/>
        <v>33373000.000000007</v>
      </c>
      <c r="K14" s="143">
        <v>0.75529415598706939</v>
      </c>
      <c r="L14" s="143" t="s">
        <v>520</v>
      </c>
    </row>
    <row r="15" spans="3:12">
      <c r="C15" s="143" t="s">
        <v>521</v>
      </c>
      <c r="D15" s="174">
        <f>D$14/$K$14*$K15</f>
        <v>3330158.7128657838</v>
      </c>
      <c r="E15" s="174">
        <f t="shared" ref="E15:I16" si="5">E$14/$K$14*$K15</f>
        <v>-439056.42439005349</v>
      </c>
      <c r="F15" s="174">
        <f t="shared" si="5"/>
        <v>-790419.94008296751</v>
      </c>
      <c r="G15" s="174">
        <f t="shared" si="5"/>
        <v>-179185.89747361204</v>
      </c>
      <c r="H15" s="174">
        <f t="shared" si="5"/>
        <v>28376.053325022101</v>
      </c>
      <c r="I15" s="174">
        <f t="shared" si="5"/>
        <v>-8742.4075684439522</v>
      </c>
      <c r="J15" s="174">
        <f t="shared" si="2"/>
        <v>1941130.0966757291</v>
      </c>
      <c r="K15" s="177">
        <v>4.393144811763379E-2</v>
      </c>
      <c r="L15" s="143" t="s">
        <v>520</v>
      </c>
    </row>
    <row r="16" spans="3:12">
      <c r="C16" s="143" t="s">
        <v>522</v>
      </c>
      <c r="D16" s="174">
        <f>D$14/$K$14*$K16</f>
        <v>15219407.337103266</v>
      </c>
      <c r="E16" s="174">
        <f t="shared" si="5"/>
        <v>-2006564.594338486</v>
      </c>
      <c r="F16" s="174">
        <f t="shared" si="5"/>
        <v>-3612357.2696447265</v>
      </c>
      <c r="G16" s="174">
        <f t="shared" si="5"/>
        <v>-818910.86817556014</v>
      </c>
      <c r="H16" s="174">
        <f t="shared" si="5"/>
        <v>129683.52304182823</v>
      </c>
      <c r="I16" s="174">
        <f t="shared" si="5"/>
        <v>-39954.330517965776</v>
      </c>
      <c r="J16" s="174">
        <f t="shared" si="2"/>
        <v>8871303.7974683549</v>
      </c>
      <c r="K16" s="177">
        <v>0.20077439589529689</v>
      </c>
      <c r="L16" s="143" t="s">
        <v>520</v>
      </c>
    </row>
    <row r="17" spans="3:10">
      <c r="C17" s="143" t="s">
        <v>523</v>
      </c>
      <c r="D17" s="174">
        <f>ROUND(D11+D15+D16+D10,-3)-1000</f>
        <v>308357000</v>
      </c>
      <c r="E17" s="174">
        <f t="shared" ref="E17:I17" si="6">ROUND(E11+E15+E16+E10,-3)</f>
        <v>67802000</v>
      </c>
      <c r="F17" s="174">
        <f t="shared" si="6"/>
        <v>115274000</v>
      </c>
      <c r="G17" s="174">
        <f t="shared" si="6"/>
        <v>65169000</v>
      </c>
      <c r="H17" s="174">
        <f t="shared" si="6"/>
        <v>12875000</v>
      </c>
      <c r="I17" s="174">
        <f t="shared" si="6"/>
        <v>6430000</v>
      </c>
      <c r="J17" s="174">
        <f t="shared" si="2"/>
        <v>575907000</v>
      </c>
    </row>
    <row r="18" spans="3:10">
      <c r="D18" s="174"/>
    </row>
    <row r="19" spans="3:10">
      <c r="C19" s="143" t="s">
        <v>524</v>
      </c>
      <c r="D19" s="178">
        <f>D12/D17</f>
        <v>0.75417130144605116</v>
      </c>
      <c r="E19" s="178">
        <f t="shared" ref="E19:I19" si="7">E12/E17</f>
        <v>1.1473997817173536</v>
      </c>
      <c r="F19" s="178">
        <f t="shared" si="7"/>
        <v>1.1560802956434235</v>
      </c>
      <c r="G19" s="178">
        <f t="shared" si="7"/>
        <v>1.0625911092697449</v>
      </c>
      <c r="H19" s="178">
        <f t="shared" si="7"/>
        <v>0.94982524271844659</v>
      </c>
      <c r="I19" s="178">
        <f t="shared" si="7"/>
        <v>1.0309486780715396</v>
      </c>
      <c r="J19" s="178">
        <f>J12/J17</f>
        <v>0.92327754307553134</v>
      </c>
    </row>
    <row r="20" spans="3:10">
      <c r="C20" s="143" t="s">
        <v>525</v>
      </c>
      <c r="D20" s="178">
        <f>D19/$J19</f>
        <v>0.81684137895722009</v>
      </c>
      <c r="E20" s="178">
        <f t="shared" ref="E20:I20" si="8">E19/$J19</f>
        <v>1.2427463337787339</v>
      </c>
      <c r="F20" s="178">
        <f t="shared" si="8"/>
        <v>1.2521481804836307</v>
      </c>
      <c r="G20" s="178">
        <f t="shared" si="8"/>
        <v>1.1508902358115913</v>
      </c>
      <c r="H20" s="178">
        <f t="shared" si="8"/>
        <v>1.0287537586525524</v>
      </c>
      <c r="I20" s="178">
        <f t="shared" si="8"/>
        <v>1.1166183839339845</v>
      </c>
      <c r="J20" s="178">
        <f>J19/$J19</f>
        <v>1</v>
      </c>
    </row>
    <row r="22" spans="3:10">
      <c r="C22" s="143" t="s">
        <v>526</v>
      </c>
      <c r="D22" s="179">
        <v>19321000</v>
      </c>
      <c r="E22" s="179">
        <v>6463000</v>
      </c>
      <c r="F22" s="179">
        <v>11079000</v>
      </c>
      <c r="G22" s="179">
        <v>5755000</v>
      </c>
      <c r="H22" s="179">
        <v>1017000</v>
      </c>
      <c r="I22" s="179">
        <v>550000</v>
      </c>
      <c r="J22" s="174">
        <f t="shared" ref="J22" si="9">SUM(D22:I22)</f>
        <v>44185000</v>
      </c>
    </row>
    <row r="24" spans="3:10">
      <c r="C24" s="143" t="s">
        <v>527</v>
      </c>
      <c r="D24" s="174">
        <f>D12+D22</f>
        <v>251875000</v>
      </c>
      <c r="E24" s="174">
        <f t="shared" ref="E24:I24" si="10">E12+E22</f>
        <v>84259000</v>
      </c>
      <c r="F24" s="174">
        <f t="shared" si="10"/>
        <v>144345000</v>
      </c>
      <c r="G24" s="174">
        <f t="shared" si="10"/>
        <v>75003000</v>
      </c>
      <c r="H24" s="174">
        <f t="shared" si="10"/>
        <v>13246000</v>
      </c>
      <c r="I24" s="174">
        <f t="shared" si="10"/>
        <v>7179000</v>
      </c>
      <c r="J24" s="174">
        <f t="shared" ref="J24:J25" si="11">SUM(D24:I24)</f>
        <v>575907000</v>
      </c>
    </row>
    <row r="25" spans="3:10">
      <c r="C25" s="143" t="s">
        <v>528</v>
      </c>
      <c r="D25" s="174">
        <f>D24-D17</f>
        <v>-56482000</v>
      </c>
      <c r="E25" s="174">
        <f t="shared" ref="E25:I25" si="12">E24-E17</f>
        <v>16457000</v>
      </c>
      <c r="F25" s="174">
        <f t="shared" si="12"/>
        <v>29071000</v>
      </c>
      <c r="G25" s="174">
        <f t="shared" si="12"/>
        <v>9834000</v>
      </c>
      <c r="H25" s="174">
        <f t="shared" si="12"/>
        <v>371000</v>
      </c>
      <c r="I25" s="174">
        <f t="shared" si="12"/>
        <v>749000</v>
      </c>
      <c r="J25" s="174">
        <f t="shared" si="11"/>
        <v>0</v>
      </c>
    </row>
    <row r="26" spans="3:10">
      <c r="D26" s="174"/>
    </row>
    <row r="27" spans="3:10">
      <c r="C27" s="143" t="s">
        <v>529</v>
      </c>
      <c r="D27" s="178">
        <f>D24/D17</f>
        <v>0.81682919473208004</v>
      </c>
      <c r="E27" s="178">
        <f t="shared" ref="E27:I27" si="13">E24/E17</f>
        <v>1.2427214536444353</v>
      </c>
      <c r="F27" s="178">
        <f t="shared" si="13"/>
        <v>1.2521904332286553</v>
      </c>
      <c r="G27" s="178">
        <f t="shared" si="13"/>
        <v>1.1508999677760898</v>
      </c>
      <c r="H27" s="178">
        <f t="shared" si="13"/>
        <v>1.0288155339805825</v>
      </c>
      <c r="I27" s="178">
        <f t="shared" si="13"/>
        <v>1.1164852255054432</v>
      </c>
      <c r="J27" s="178">
        <f>J24/J17</f>
        <v>1</v>
      </c>
    </row>
    <row r="28" spans="3:10">
      <c r="C28" s="143" t="s">
        <v>530</v>
      </c>
      <c r="D28" s="178">
        <f>D27/$J27</f>
        <v>0.81682919473208004</v>
      </c>
      <c r="E28" s="178">
        <f t="shared" ref="E28:J28" si="14">E27/$J27</f>
        <v>1.2427214536444353</v>
      </c>
      <c r="F28" s="178">
        <f t="shared" si="14"/>
        <v>1.2521904332286553</v>
      </c>
      <c r="G28" s="178">
        <f t="shared" si="14"/>
        <v>1.1508999677760898</v>
      </c>
      <c r="H28" s="178">
        <f t="shared" si="14"/>
        <v>1.0288155339805825</v>
      </c>
      <c r="I28" s="178">
        <f t="shared" si="14"/>
        <v>1.1164852255054432</v>
      </c>
      <c r="J28" s="178">
        <f t="shared" si="14"/>
        <v>1</v>
      </c>
    </row>
    <row r="30" spans="3:10">
      <c r="D30" s="174"/>
      <c r="E30" s="174"/>
      <c r="F30" s="174"/>
      <c r="G30" s="174"/>
      <c r="H30" s="174"/>
      <c r="I30" s="174"/>
    </row>
    <row r="31" spans="3:10">
      <c r="D31" s="174"/>
      <c r="E31" s="174"/>
      <c r="F31" s="174"/>
      <c r="G31" s="174"/>
      <c r="H31" s="174"/>
      <c r="I31" s="174"/>
    </row>
    <row r="32" spans="3:10">
      <c r="D32" s="174"/>
      <c r="E32" s="174"/>
      <c r="F32" s="174"/>
      <c r="G32" s="174"/>
      <c r="H32" s="174"/>
      <c r="I32" s="174"/>
    </row>
    <row r="34" spans="4:4">
      <c r="D34" s="16"/>
    </row>
    <row r="35" spans="4:4">
      <c r="D35" s="16"/>
    </row>
    <row r="36" spans="4:4">
      <c r="D36" s="16"/>
    </row>
    <row r="37" spans="4:4">
      <c r="D37" s="174"/>
    </row>
  </sheetData>
  <sheetProtection objects="1" scenarios="1"/>
  <mergeCells count="5">
    <mergeCell ref="C1:J1"/>
    <mergeCell ref="C2:J2"/>
    <mergeCell ref="C3:J3"/>
    <mergeCell ref="C4:J4"/>
    <mergeCell ref="C5:J5"/>
  </mergeCells>
  <printOptions horizontalCentered="1"/>
  <pageMargins left="0.5" right="0.5" top="0.75" bottom="0.5" header="0.3" footer="0.3"/>
  <pageSetup scale="76" orientation="landscape" r:id="rId1"/>
  <headerFooter scaleWithDoc="0">
    <oddHeader>&amp;RExh. TLK-2</oddHeader>
    <oddFooter>&amp;LSection 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Date1 xmlns="dc463f71-b30c-4ab2-9473-d307f9d35888">2020-10-30T07:00:00+00:00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2DA056-9925-4412-AD20-3FBBABCAD619}"/>
</file>

<file path=customXml/itemProps2.xml><?xml version="1.0" encoding="utf-8"?>
<ds:datastoreItem xmlns:ds="http://schemas.openxmlformats.org/officeDocument/2006/customXml" ds:itemID="{8F5009C0-484B-4713-84EF-4E75D1863350}"/>
</file>

<file path=customXml/itemProps3.xml><?xml version="1.0" encoding="utf-8"?>
<ds:datastoreItem xmlns:ds="http://schemas.openxmlformats.org/officeDocument/2006/customXml" ds:itemID="{887E44BE-494F-454F-AB5C-77A63110F95D}"/>
</file>

<file path=customXml/itemProps4.xml><?xml version="1.0" encoding="utf-8"?>
<ds:datastoreItem xmlns:ds="http://schemas.openxmlformats.org/officeDocument/2006/customXml" ds:itemID="{F22DC99D-E42A-44D3-AC9A-A2C4A4CF07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A-RR Cross-reference </vt:lpstr>
      <vt:lpstr>B - COS results</vt:lpstr>
      <vt:lpstr>C-COS allocation factors</vt:lpstr>
      <vt:lpstr>D-Summary of adjustments</vt:lpstr>
      <vt:lpstr>E-Summary of results</vt:lpstr>
      <vt:lpstr>'D-Summary of adjustments'!Print_Area</vt:lpstr>
      <vt:lpstr>'E-Summary of results'!Print_Area</vt:lpstr>
      <vt:lpstr>'A-RR Cross-reference '!Print_Titles</vt:lpstr>
      <vt:lpstr>'B - COS results'!Print_Titles</vt:lpstr>
      <vt:lpstr>'C-COS allocation factors'!Print_Titles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2020-10-26T23:13:55Z</cp:lastPrinted>
  <dcterms:created xsi:type="dcterms:W3CDTF">2020-10-26T23:01:36Z</dcterms:created>
  <dcterms:modified xsi:type="dcterms:W3CDTF">2020-10-26T23:15:36Z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