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externalLinks/externalLink2.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68.xml" ContentType="application/vnd.openxmlformats-officedocument.spreadsheetml.externalLink+xml"/>
  <Override PartName="/xl/externalLinks/externalLink67.xml" ContentType="application/vnd.openxmlformats-officedocument.spreadsheetml.externalLink+xml"/>
  <Override PartName="/xl/externalLinks/externalLink66.xml" ContentType="application/vnd.openxmlformats-officedocument.spreadsheetml.externalLink+xml"/>
  <Override PartName="/xl/externalLinks/externalLink65.xml" ContentType="application/vnd.openxmlformats-officedocument.spreadsheetml.externalLink+xml"/>
  <Override PartName="/xl/externalLinks/externalLink64.xml" ContentType="application/vnd.openxmlformats-officedocument.spreadsheetml.externalLink+xml"/>
  <Override PartName="/xl/externalLinks/externalLink63.xml" ContentType="application/vnd.openxmlformats-officedocument.spreadsheetml.externalLink+xml"/>
  <Override PartName="/xl/externalLinks/externalLink62.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docProps/core.xml" ContentType="application/vnd.openxmlformats-package.core-properties+xml"/>
  <Override PartName="/xl/comments1.xml" ContentType="application/vnd.openxmlformats-officedocument.spreadsheetml.comments+xml"/>
  <Override PartName="/xl/externalLinks/externalLink74.xml" ContentType="application/vnd.openxmlformats-officedocument.spreadsheetml.externalLink+xml"/>
  <Override PartName="/xl/externalLinks/externalLink73.xml" ContentType="application/vnd.openxmlformats-officedocument.spreadsheetml.externalLink+xml"/>
  <Override PartName="/xl/externalLinks/externalLink72.xml" ContentType="application/vnd.openxmlformats-officedocument.spreadsheetml.externalLink+xml"/>
  <Override PartName="/xl/externalLinks/externalLink61.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43.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54.xml" ContentType="application/vnd.openxmlformats-officedocument.spreadsheetml.externalLink+xml"/>
  <Override PartName="/xl/externalLinks/externalLink53.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evnu\PUBLIC\# PCA Compliance\PCA Quarterly Reports\2019\Q2\Files to WUTC\"/>
    </mc:Choice>
  </mc:AlternateContent>
  <bookViews>
    <workbookView xWindow="0" yWindow="0" windowWidth="28800" windowHeight="14100"/>
  </bookViews>
  <sheets>
    <sheet name="Summary- Detailed" sheetId="1" r:id="rId1"/>
    <sheet name="Schedule_B"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s>
  <definedNames>
    <definedName name="\a">#N/A</definedName>
    <definedName name="\P">#REF!</definedName>
    <definedName name="\S">#REF!</definedName>
    <definedName name="\z">#REF!</definedName>
    <definedName name="_______six6" hidden="1">{#N/A,#N/A,FALSE,"CRPT";#N/A,#N/A,FALSE,"TREND";#N/A,#N/A,FALSE,"%Curve"}</definedName>
    <definedName name="_______www1" hidden="1">{#N/A,#N/A,FALSE,"schA"}</definedName>
    <definedName name="______six6" hidden="1">{#N/A,#N/A,FALSE,"CRPT";#N/A,#N/A,FALSE,"TREND";#N/A,#N/A,FALSE,"%Curve"}</definedName>
    <definedName name="______www1" hidden="1">{#N/A,#N/A,FALSE,"schA"}</definedName>
    <definedName name="_____six6" hidden="1">{#N/A,#N/A,FALSE,"CRPT";#N/A,#N/A,FALSE,"TREND";#N/A,#N/A,FALSE,"%Curve"}</definedName>
    <definedName name="_____www1" hidden="1">{#N/A,#N/A,FALSE,"schA"}</definedName>
    <definedName name="____ex1" hidden="1">{#N/A,#N/A,FALSE,"Summ";#N/A,#N/A,FALSE,"General"}</definedName>
    <definedName name="____new1" hidden="1">{#N/A,#N/A,FALSE,"Summ";#N/A,#N/A,FALSE,"General"}</definedName>
    <definedName name="____six6" hidden="1">{#N/A,#N/A,FALSE,"CRPT";#N/A,#N/A,FALSE,"TREND";#N/A,#N/A,FALSE,"%Curve"}</definedName>
    <definedName name="____www1" hidden="1">{#N/A,#N/A,FALSE,"schA"}</definedName>
    <definedName name="___ex1" hidden="1">{#N/A,#N/A,FALSE,"Summ";#N/A,#N/A,FALSE,"General"}</definedName>
    <definedName name="___new1" hidden="1">{#N/A,#N/A,FALSE,"Summ";#N/A,#N/A,FALSE,"General"}</definedName>
    <definedName name="___six6" hidden="1">{#N/A,#N/A,FALSE,"CRPT";#N/A,#N/A,FALSE,"TREND";#N/A,#N/A,FALSE,"%Curve"}</definedName>
    <definedName name="___www1" hidden="1">{#N/A,#N/A,FALSE,"schA"}</definedName>
    <definedName name="__123Graph_D" hidden="1">#REF!</definedName>
    <definedName name="__123Graph_ECURRENT" hidden="1">[1]ConsolidatingPL!#REF!</definedName>
    <definedName name="__Apr04">[2]BS!$U$7:$U$3582</definedName>
    <definedName name="__Apr05">#REF!</definedName>
    <definedName name="__Aug04">[2]BS!$Y$7:$Y$3582</definedName>
    <definedName name="__Aug05">#REF!</definedName>
    <definedName name="__DAT1">#REF!</definedName>
    <definedName name="__DAT2">#REF!</definedName>
    <definedName name="__DAT3">#REF!</definedName>
    <definedName name="__DAT4">#REF!</definedName>
    <definedName name="__DAT5">#REF!</definedName>
    <definedName name="__Dec03">[3]BS!$T$7:$T$3582</definedName>
    <definedName name="__Dec04">[2]BS!$AC$7:$AC$3580</definedName>
    <definedName name="__ex1" hidden="1">{#N/A,#N/A,FALSE,"Summ";#N/A,#N/A,FALSE,"General"}</definedName>
    <definedName name="__Feb04">[2]BS!$S$7:$S$3582</definedName>
    <definedName name="__Feb05">#REF!</definedName>
    <definedName name="__Jan04">[2]BS!$R$7:$R$3582</definedName>
    <definedName name="__Jan05">#REF!</definedName>
    <definedName name="__Jul04">[2]BS!$X$7:$X$3582</definedName>
    <definedName name="__Jul05">#REF!</definedName>
    <definedName name="__Jun04">[2]BS!$W$7:$W$3582</definedName>
    <definedName name="__Jun05">#REF!</definedName>
    <definedName name="__Mar04">[2]BS!$T$7:$T$3582</definedName>
    <definedName name="__Mar05">#REF!</definedName>
    <definedName name="__May04">[2]BS!$V$7:$V$3582</definedName>
    <definedName name="__May05">#REF!</definedName>
    <definedName name="__new1" hidden="1">{#N/A,#N/A,FALSE,"Summ";#N/A,#N/A,FALSE,"General"}</definedName>
    <definedName name="__Nov03">[3]BS!$S$7:$S$3582</definedName>
    <definedName name="__Nov04">[2]BS!$AB$7:$AB$3582</definedName>
    <definedName name="__Oct03">[3]BS!$R$7:$R$3582</definedName>
    <definedName name="__Oct04">[2]BS!$AA$7:$AA$3582</definedName>
    <definedName name="__Query_Edit___Customize">#REF!</definedName>
    <definedName name="__Sep03">[3]BS!$Q$7:$Q$3582</definedName>
    <definedName name="__Sep04">[2]BS!$Z$7:$Z$3582</definedName>
    <definedName name="__Sep05">#REF!</definedName>
    <definedName name="__six6" localSheetId="1" hidden="1">{#N/A,#N/A,FALSE,"CRPT";#N/A,#N/A,FALSE,"TREND";#N/A,#N/A,FALSE,"%Curve"}</definedName>
    <definedName name="__six6" hidden="1">{#N/A,#N/A,FALSE,"CRPT";#N/A,#N/A,FALSE,"TREND";#N/A,#N/A,FALSE,"%Curve"}</definedName>
    <definedName name="__www1" localSheetId="1" hidden="1">{#N/A,#N/A,FALSE,"schA"}</definedName>
    <definedName name="__www1" hidden="1">{#N/A,#N/A,FALSE,"schA"}</definedName>
    <definedName name="_1_94_12_94">[4]DT_A_DOL93!#REF!</definedName>
    <definedName name="_1_95_12_95">[4]DT_A_DOL93!#REF!</definedName>
    <definedName name="_1_96_12_96">[4]DT_A_DOL93!#REF!</definedName>
    <definedName name="_1_97_12_97">[4]DT_A_DOL93!#REF!</definedName>
    <definedName name="_1_98_12_98">[4]DT_A_DOL93!#REF!</definedName>
    <definedName name="_Adj01">#REF!</definedName>
    <definedName name="_Adj02">#REF!</definedName>
    <definedName name="_Adj03">#REF!</definedName>
    <definedName name="_Adj04">#REF!</definedName>
    <definedName name="_Adj05">#REF!</definedName>
    <definedName name="_Adj06">#REF!</definedName>
    <definedName name="_Adj07">#REF!</definedName>
    <definedName name="_Adj08">#REF!</definedName>
    <definedName name="_Adj09">#REF!</definedName>
    <definedName name="_Adj10">#REF!</definedName>
    <definedName name="_Adj11">#REF!</definedName>
    <definedName name="_Adj12">#REF!</definedName>
    <definedName name="_Adj13">#REF!</definedName>
    <definedName name="_Adj14">#REF!</definedName>
    <definedName name="_Adj15">#REF!</definedName>
    <definedName name="_Apr04">#REF!</definedName>
    <definedName name="_Apr05">#REF!</definedName>
    <definedName name="_Aug04">#REF!</definedName>
    <definedName name="_Aug05">#REF!</definedName>
    <definedName name="_CSA2007">SUM('[5]Run-Cost Data'!$J$5:$N$5)</definedName>
    <definedName name="_CSA2008">SUM('[5]Run-Cost Data'!$J$6:$N$17)</definedName>
    <definedName name="_CSA2009">SUM('[5]Run-Cost Data'!$J$18:$N$29)</definedName>
    <definedName name="_CSA2010">SUM('[5]Run-Cost Data'!$J$30:$N$41)</definedName>
    <definedName name="_CSA2011">SUM('[5]Run-Cost Data'!$J$42:$N$53)</definedName>
    <definedName name="_CSA2012">SUM('[5]Run-Cost Data'!$J$54:$N$65)</definedName>
    <definedName name="_CSA2013">SUM('[5]Run-Cost Data'!$J$66:$N$77)</definedName>
    <definedName name="_CSA2014">SUM('[5]Run-Cost Data'!$J$78:$N$89)</definedName>
    <definedName name="_CSA2015">SUM('[5]Run-Cost Data'!$J$90:$N$101)</definedName>
    <definedName name="_CSA2016">SUM('[5]Run-Cost Data'!$J$102:$N$113)</definedName>
    <definedName name="_CSA2017">SUM('[5]Run-Cost Data'!$J$114:$N$125)</definedName>
    <definedName name="_CSA2018">SUM('[5]Run-Cost Data'!$J$126:$N$137)</definedName>
    <definedName name="_CSA2019">SUM('[5]Run-Cost Data'!$J$138:$N$149)</definedName>
    <definedName name="_CSA2020">SUM('[5]Run-Cost Data'!$J$150:$N$161)</definedName>
    <definedName name="_CSA2021">SUM('[5]Run-Cost Data'!$J$162:$N$173)</definedName>
    <definedName name="_CSA2022">SUM('[5]Run-Cost Data'!$J$174:$N$185)</definedName>
    <definedName name="_CSA2023">SUM('[5]Run-Cost Data'!$J$186:$N$197)</definedName>
    <definedName name="_CSA2024">SUM('[5]Run-Cost Data'!$J$198:$N$209)</definedName>
    <definedName name="_CSA2025">SUM('[5]Run-Cost Data'!$J$210:$N$221)</definedName>
    <definedName name="_CSA2026">SUM('[5]Run-Cost Data'!$J$222:$N$233)</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c03">#REF!</definedName>
    <definedName name="_Dec04">#REF!</definedName>
    <definedName name="_Dec05">#REF!</definedName>
    <definedName name="_DST2">#REF!</definedName>
    <definedName name="_End">#REF!</definedName>
    <definedName name="_ex1" localSheetId="1" hidden="1">{#N/A,#N/A,FALSE,"Summ";#N/A,#N/A,FALSE,"General"}</definedName>
    <definedName name="_ex1" hidden="1">{#N/A,#N/A,FALSE,"Summ";#N/A,#N/A,FALSE,"General"}</definedName>
    <definedName name="_Feb04">#REF!</definedName>
    <definedName name="_Feb05">#REF!</definedName>
    <definedName name="_Fill">#REF!</definedName>
    <definedName name="_Filter">#REF!</definedName>
    <definedName name="_xlnm._FilterDatabase" localSheetId="1" hidden="1">Schedule_B!$F$27:$T$29</definedName>
    <definedName name="_inv1">[6]PartsFlow!$D$42:$R$43</definedName>
    <definedName name="_inv10">[6]PartsFlow!$D$213:$R$214</definedName>
    <definedName name="_inv11">[6]PartsFlow!$D$232:$R$233</definedName>
    <definedName name="_inv12">[6]PartsFlow!$D$251:$R$252</definedName>
    <definedName name="_inv13">[6]PartsFlow!$D$270:$R$271</definedName>
    <definedName name="_inv14">[6]PartsFlow!$D$289:$R$290</definedName>
    <definedName name="_inv15">[6]PartsFlow!#REF!</definedName>
    <definedName name="_inv16">[6]PartsFlow!#REF!</definedName>
    <definedName name="_inv17">[6]PartsFlow!#REF!</definedName>
    <definedName name="_inv18">[6]PartsFlow!#REF!</definedName>
    <definedName name="_inv2">[6]PartsFlow!$D$61:$R$62</definedName>
    <definedName name="_inv3">[6]PartsFlow!$D$80:$R$81</definedName>
    <definedName name="_inv4">[6]PartsFlow!$D$99:$R$100</definedName>
    <definedName name="_inv5">[6]PartsFlow!$D$118:$R$119</definedName>
    <definedName name="_inv6">[6]PartsFlow!$D$137:$R$138</definedName>
    <definedName name="_inv7">[6]PartsFlow!$D$156:$R$157</definedName>
    <definedName name="_inv8">[6]PartsFlow!$D$175:$R$176</definedName>
    <definedName name="_inv9">[6]PartsFlow!$D$194:$R$195</definedName>
    <definedName name="_Jan04">#REF!</definedName>
    <definedName name="_Jan05">#REF!</definedName>
    <definedName name="_Jan06">[7]BS!#REF!</definedName>
    <definedName name="_Jul04">#REF!</definedName>
    <definedName name="_Jul05">#REF!</definedName>
    <definedName name="_Jun04">#REF!</definedName>
    <definedName name="_Jun05">#REF!</definedName>
    <definedName name="_Key1" hidden="1">#REF!</definedName>
    <definedName name="_Key2" hidden="1">#REF!</definedName>
    <definedName name="_Mar04">#REF!</definedName>
    <definedName name="_Mar05">#REF!</definedName>
    <definedName name="_May04">#REF!</definedName>
    <definedName name="_May05">#REF!</definedName>
    <definedName name="_MMP2007">SUM('[5]Run-Cost Data'!$O$5:$S$5)</definedName>
    <definedName name="_MMP2008">SUM('[5]Run-Cost Data'!$O$6:$S$17)</definedName>
    <definedName name="_MMP2009">SUM('[5]Run-Cost Data'!$O$18:$S$29)</definedName>
    <definedName name="_MMP2010">SUM('[5]Run-Cost Data'!$O$30:$S$41)</definedName>
    <definedName name="_MMP2011">SUM('[5]Run-Cost Data'!$O$42:$S$53)</definedName>
    <definedName name="_MMP2012">SUM('[5]Run-Cost Data'!$O$54:$S$65)</definedName>
    <definedName name="_MMP2013">SUM('[5]Run-Cost Data'!$O$66:$S$77)</definedName>
    <definedName name="_MMP2014">SUM('[5]Run-Cost Data'!$O$78:$S$89)</definedName>
    <definedName name="_MMP2015">SUM('[5]Run-Cost Data'!$O$90:$S$101)</definedName>
    <definedName name="_MMP2016">SUM('[5]Run-Cost Data'!$O$102:$S$113)</definedName>
    <definedName name="_MMP2017">SUM('[5]Run-Cost Data'!$O$114:$S$125)</definedName>
    <definedName name="_MMP2018">SUM('[5]Run-Cost Data'!$O$126:$S$137)</definedName>
    <definedName name="_MMP2019">SUM('[5]Run-Cost Data'!$O$138:$S$149)</definedName>
    <definedName name="_MMP2020">SUM('[5]Run-Cost Data'!$O$150:$S$161)</definedName>
    <definedName name="_MMP2021">SUM('[5]Run-Cost Data'!$O$162:$S$173)</definedName>
    <definedName name="_MMP2022">SUM('[5]Run-Cost Data'!$O$174:$S$185)</definedName>
    <definedName name="_MMP2023">SUM('[5]Run-Cost Data'!$O$186:$S$197)</definedName>
    <definedName name="_MMP2024">SUM('[5]Run-Cost Data'!$O$198:$S$209)</definedName>
    <definedName name="_MMP2025">SUM('[5]Run-Cost Data'!$O$210:$S$221)</definedName>
    <definedName name="_MMP2026">SUM('[5]Run-Cost Data'!$O$222:$S$233)</definedName>
    <definedName name="_mwh2">#REF!</definedName>
    <definedName name="_new1" localSheetId="1" hidden="1">{#N/A,#N/A,FALSE,"Summ";#N/A,#N/A,FALSE,"General"}</definedName>
    <definedName name="_new1" hidden="1">{#N/A,#N/A,FALSE,"Summ";#N/A,#N/A,FALSE,"General"}</definedName>
    <definedName name="_Nov03">#REF!</definedName>
    <definedName name="_Nov04">#REF!</definedName>
    <definedName name="_Nov05">#REF!</definedName>
    <definedName name="_Oct03">#REF!</definedName>
    <definedName name="_Oct04">#REF!</definedName>
    <definedName name="_Oct05">#REF!</definedName>
    <definedName name="_Order1" hidden="1">255</definedName>
    <definedName name="_Order2" hidden="1">255</definedName>
    <definedName name="_pa1">[8]Sheet1!$T$1:$AC$75</definedName>
    <definedName name="_PG1">#REF!</definedName>
    <definedName name="_Regression_Int" hidden="1">1</definedName>
    <definedName name="_RES2005">#REF!</definedName>
    <definedName name="_RI2">'[9]Rock Island 1'!#REF!</definedName>
    <definedName name="_Sep03">#REF!</definedName>
    <definedName name="_Sep04">#REF!</definedName>
    <definedName name="_Sep05">#REF!</definedName>
    <definedName name="_six6" localSheetId="1" hidden="1">{#N/A,#N/A,FALSE,"CRPT";#N/A,#N/A,FALSE,"TREND";#N/A,#N/A,FALSE,"%Curve"}</definedName>
    <definedName name="_six6" hidden="1">{#N/A,#N/A,FALSE,"CRPT";#N/A,#N/A,FALSE,"TREND";#N/A,#N/A,FALSE,"%Curve"}</definedName>
    <definedName name="_Sort" hidden="1">#REF!</definedName>
    <definedName name="_www1" localSheetId="1" hidden="1">{#N/A,#N/A,FALSE,"schA"}</definedName>
    <definedName name="_www1" hidden="1">{#N/A,#N/A,FALSE,"schA"}</definedName>
    <definedName name="a" localSheetId="1" hidden="1">{#N/A,#N/A,FALSE,"Coversheet";#N/A,#N/A,FALSE,"QA"}</definedName>
    <definedName name="a" hidden="1">{#N/A,#N/A,FALSE,"Coversheet";#N/A,#N/A,FALSE,"QA"}</definedName>
    <definedName name="AccessDatabase" hidden="1">"I:\COMTREL\FINICLE\TradeSummary.mdb"</definedName>
    <definedName name="accrual">[10]Sheet2!#REF!</definedName>
    <definedName name="accrual2">[10]Sheet2!#REF!</definedName>
    <definedName name="accrual3">[10]Sheet2!#REF!</definedName>
    <definedName name="accrued">#REF!</definedName>
    <definedName name="Acq1Plant">'[11]Acquisition Inputs'!$C$8</definedName>
    <definedName name="Acq2Plant">'[11]Acquisition Inputs'!$C$70</definedName>
    <definedName name="ActCurve">#REF!</definedName>
    <definedName name="Adj_AC_8">[12]Cover!#REF!</definedName>
    <definedName name="Adj_Amt_8">[12]Cover!#REF!</definedName>
    <definedName name="Adj_Typ_8">[12]Cover!#REF!</definedName>
    <definedName name="AFUDC">[13]Assumptions!$C$81</definedName>
    <definedName name="afudcrate">#REF!</definedName>
    <definedName name="AFUDCswitch">#REF!</definedName>
    <definedName name="afudctaxbasis">#REF!</definedName>
    <definedName name="AlphaTest">[14]Resources!$M$69:$M$73</definedName>
    <definedName name="Amort">[15]DATA!$AA$5:$AB$173,[15]DATA!$D$5:$D$173,[15]DATA!$A$5:$A$38,[15]DATA!$A$39:$A$124,[15]DATA!$A$125:$A$151,[15]DATA!$A$152:$A$173</definedName>
    <definedName name="AnnualGen">#REF!</definedName>
    <definedName name="AnvilPlan">#REF!</definedName>
    <definedName name="apeek">#REF!</definedName>
    <definedName name="Apr03AMA">'[16]BS C&amp;L'!#REF!</definedName>
    <definedName name="Apr04AMA">[2]BS!$AG$7:$AG$3582</definedName>
    <definedName name="Apr05AMA">#REF!</definedName>
    <definedName name="apRIL05">[17]BS!#REF!</definedName>
    <definedName name="Aprl05">[17]BS!#REF!</definedName>
    <definedName name="AprNCF">[18]Assumptions!$C$38</definedName>
    <definedName name="aquila_lookup">'[19]Cabot Gas Replacement'!$B$8:$F$16</definedName>
    <definedName name="arb">#REF!</definedName>
    <definedName name="arb_yield">#REF!</definedName>
    <definedName name="AS2DocOpenMode" hidden="1">"AS2DocumentEdit"</definedName>
    <definedName name="Asset_Class_Switch">[20]Assumptions!$D$5</definedName>
    <definedName name="Assume_Percent_Change">#REF!</definedName>
    <definedName name="ATWACC">'[21]Revenue Calculation'!$F$8</definedName>
    <definedName name="Aug03AMA">'[16]BS C&amp;L'!#REF!</definedName>
    <definedName name="Aug04AMA">[2]BS!$AK$7:$AK$3582</definedName>
    <definedName name="Aug05AMA">#REF!</definedName>
    <definedName name="augcf">#REF!</definedName>
    <definedName name="augcost">#REF!</definedName>
    <definedName name="AugNCF">[13]Assumptions!$C$42</definedName>
    <definedName name="Aurora_Prices">"Monthly Price Summary'!$C$4:$H$63"</definedName>
    <definedName name="b" localSheetId="1" hidden="1">{#N/A,#N/A,FALSE,"Coversheet";#N/A,#N/A,FALSE,"QA"}</definedName>
    <definedName name="b" hidden="1">{#N/A,#N/A,FALSE,"Coversheet";#N/A,#N/A,FALSE,"QA"}</definedName>
    <definedName name="BADDEBT">#REF!</definedName>
    <definedName name="bal">[10]Sheet2!#REF!</definedName>
    <definedName name="balance">[10]Sheet2!#REF!</definedName>
    <definedName name="BD">#REF!</definedName>
    <definedName name="BEP">#REF!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idPrice">'[22]General Inputs'!$I$8</definedName>
    <definedName name="BIS_Table">#REF!</definedName>
    <definedName name="BLAccumAmort">#REF!</definedName>
    <definedName name="BLAmortExp">#REF!</definedName>
    <definedName name="BLDFIT">#REF!</definedName>
    <definedName name="BLGrossPlant">#REF!</definedName>
    <definedName name="boo">#REF!</definedName>
    <definedName name="Book20Yr">[13]Assumptions!$C$190</definedName>
    <definedName name="Book25Yr">[13]Assumptions!$C$191</definedName>
    <definedName name="Book45Yr">[13]Assumptions!$C$192</definedName>
    <definedName name="BOP_unit_cost">'[23]Budget- EMC Approved'!$D$60</definedName>
    <definedName name="BOPCosts">'[24]Assumptions Project XYZ'!$C$5</definedName>
    <definedName name="BOPSalesTxProp">[13]Assumptions!$C$60</definedName>
    <definedName name="BottomRight">#REF!</definedName>
    <definedName name="BPAIntRate">[13]Assumptions!$C$216</definedName>
    <definedName name="BPARedirect">'[22]General Inputs'!$I$5</definedName>
    <definedName name="bpatoggle">#REF!</definedName>
    <definedName name="BRI">#REF!</definedName>
    <definedName name="BS_Accounts">#REF!</definedName>
    <definedName name="Button_1">"TradeSummary_Ken_Finicle_List"</definedName>
    <definedName name="Capacity">#REF!</definedName>
    <definedName name="Capacity_Factor">#REF!</definedName>
    <definedName name="CapEx_AFUDC">#REF!</definedName>
    <definedName name="CapEx_Contingency">[22]CapEx!#REF!</definedName>
    <definedName name="CapEx_Facility">#REF!</definedName>
    <definedName name="CapEx_Improvements">[22]CapEx!$B$8</definedName>
    <definedName name="Capex_ins">#REF!</definedName>
    <definedName name="CapEx_Land">[22]CapEx!#REF!</definedName>
    <definedName name="CapEx_NetWorkCap">[21]CapEx!$B$31</definedName>
    <definedName name="CapEx_PropertyTax">#REF!</definedName>
    <definedName name="CapEx_REET">[22]CapEx!$B$7</definedName>
    <definedName name="Capex_salestax">#REF!</definedName>
    <definedName name="CapEx_Sensitivity">[22]CapEx!$B$25</definedName>
    <definedName name="CapEx_SnoPUD">[22]CapEx!$B$24</definedName>
    <definedName name="CapEx_Spares">[22]CapEx!#REF!</definedName>
    <definedName name="CapEx_Total">[22]CapEx!$B$27</definedName>
    <definedName name="CapEx_TransAndDD">#REF!</definedName>
    <definedName name="capfact">#REF!</definedName>
    <definedName name="CapI">#REF!</definedName>
    <definedName name="Capital_Factor_Table">#REF!</definedName>
    <definedName name="CaseDescription">'[11]Dispatch Cases'!$C$11</definedName>
    <definedName name="CashFlowBackup">#REF!</definedName>
    <definedName name="catalog">[6]PartsDataTable!$A$15</definedName>
    <definedName name="Category">#REF!</definedName>
    <definedName name="CBWorkbookPriority" hidden="1">-2060790043</definedName>
    <definedName name="CCGT_HeatRate">[11]Assumptions!$H$23</definedName>
    <definedName name="CCGTPrice">[11]Assumptions!$H$22</definedName>
    <definedName name="CERAArray">'[22]General Inputs'!#REF!</definedName>
    <definedName name="cerarvm">#REF!</definedName>
    <definedName name="cfstart_date">#REF!</definedName>
    <definedName name="change_made">[6]PartsFlow!$A$318</definedName>
    <definedName name="change_schedule">[6]PartsFlow!$A$319</definedName>
    <definedName name="ChartData">#REF!</definedName>
    <definedName name="CIPrice">'[6]Customer Data'!$F$243</definedName>
    <definedName name="CL_RT">#REF!</definedName>
    <definedName name="CL_RT2">'[25]Transp Data'!$A$6:$C$81</definedName>
    <definedName name="Classification">#REF!</definedName>
    <definedName name="clawback">#REF!</definedName>
    <definedName name="close">#REF!</definedName>
    <definedName name="ClosingDate">'[26]General Inputs'!$E$4</definedName>
    <definedName name="cod">#REF!</definedName>
    <definedName name="cofa">'[27]Acct Codes'!$A$1:$B$186</definedName>
    <definedName name="COLHOUSE">#REF!</definedName>
    <definedName name="COLXFER">#REF!</definedName>
    <definedName name="CombWC_LineItem">#REF!</definedName>
    <definedName name="COMMON_ADMIN_ALLOCATED">#REF!</definedName>
    <definedName name="COMPINSR">#REF!</definedName>
    <definedName name="CON">#REF!</definedName>
    <definedName name="CONSERV">#REF!</definedName>
    <definedName name="ConsFinRate">[13]Assumptions!$C$214</definedName>
    <definedName name="ConStDate">[13]Assumptions!$C$8</definedName>
    <definedName name="constructcont">#REF!</definedName>
    <definedName name="ConsummableCost">'[6]Customer Data'!$I$88</definedName>
    <definedName name="Consv_Rdr_Rt">[28]Sch_120!#REF!</definedName>
    <definedName name="cont">[10]Sheet2!#REF!</definedName>
    <definedName name="ContingRate">[13]Assumptions!$C$55</definedName>
    <definedName name="ContingStart">[13]Assumptions!$C$56</definedName>
    <definedName name="ContractDate">'[29]Dispatch Cases'!#REF!</definedName>
    <definedName name="Conv_Factor">[28]Sch_120!#REF!</definedName>
    <definedName name="ConversionFactor">[11]Assumptions!$I$65</definedName>
    <definedName name="CONVFACT">#REF!</definedName>
    <definedName name="CopyPaste_Formula_for_Power">#REF!</definedName>
    <definedName name="CopyPaste_Value_Gas">#REF!</definedName>
    <definedName name="COST">#REF!</definedName>
    <definedName name="costofequit">#REF!</definedName>
    <definedName name="Coverage">#REF!</definedName>
    <definedName name="CPI">#REF!</definedName>
    <definedName name="Credit_Toggle">#REF!</definedName>
    <definedName name="CRIT">#REF!</definedName>
    <definedName name="_xlnm.Criteria">#REF!</definedName>
    <definedName name="cspe_wkly_vect_input">#REF!</definedName>
    <definedName name="CSTAGE">#REF!</definedName>
    <definedName name="cstart_date">#REF!</definedName>
    <definedName name="ctypedropdown">[6]PartsDataTable!$F$2:$F$9</definedName>
    <definedName name="ctypeselect">[6]PartsDataTable!$H$1</definedName>
    <definedName name="ctypestart">[6]PartsDataTable!$G$1</definedName>
    <definedName name="CurrentOutlook">#REF!</definedName>
    <definedName name="CurrentvsPrior">'[30]2004 Actual'!$BQ$3:$CE$266</definedName>
    <definedName name="CurrPlan">[31]Graph!#REF!</definedName>
    <definedName name="CurrQtr">'[32]Inc Stmt'!$AJ$222</definedName>
    <definedName name="CurtCap">[13]Assumptions!$C$136</definedName>
    <definedName name="CurtDate">[13]Assumptions!$C$138</definedName>
    <definedName name="CurtHrs">[13]Assumptions!$C$137</definedName>
    <definedName name="cust">#REF!</definedName>
    <definedName name="CUSTDEP">#REF!</definedName>
    <definedName name="CustomerData">'[6]Customer Data'!$A$1</definedName>
    <definedName name="D">#REF!</definedName>
    <definedName name="Data">#REF!</definedName>
    <definedName name="Data.Avg">'[32]Avg Amts'!$A$5:$BP$34</definedName>
    <definedName name="Data.Qtrs.Avg">'[32]Avg Amts'!$A$5:$IV$5</definedName>
    <definedName name="data1">#REF!</definedName>
    <definedName name="DATA12">'[33]557 Orders Reclassified'!#REF!</definedName>
    <definedName name="DATA13">'[33]557 Orders Reclassified'!#REF!</definedName>
    <definedName name="DATA14">'[33]557 Orders Reclassified'!#REF!</definedName>
    <definedName name="DATA15">'[33]557 Orders Reclassified'!#REF!</definedName>
    <definedName name="DATA16">'[33]557 Orders Reclassified'!#REF!</definedName>
    <definedName name="DATA17">'[33]557 Orders Reclassified'!#REF!</definedName>
    <definedName name="DATA18">'[33]557 Orders Reclassified'!#REF!</definedName>
    <definedName name="DATA19">'[33]557 Orders Reclassified'!#REF!</definedName>
    <definedName name="DATA2">'[33]557 Orders Reclassified'!#REF!</definedName>
    <definedName name="DATA20">'[33]557 Orders Reclassified'!#REF!</definedName>
    <definedName name="DATA21">'[33]557 Orders Reclassified'!#REF!</definedName>
    <definedName name="DATA22">'[33]557 Orders Reclassified'!#REF!</definedName>
    <definedName name="DATA23">'[33]557 Orders Reclassified'!#REF!</definedName>
    <definedName name="DATA24">'[33]557 Orders Reclassified'!#REF!</definedName>
    <definedName name="DATA25">'[33]557 Orders Reclassified'!#REF!</definedName>
    <definedName name="DATA26">'[33]557 Orders Reclassified'!#REF!</definedName>
    <definedName name="DATA27">'[33]557 Orders Reclassified'!#REF!</definedName>
    <definedName name="DATA28">'[33]557 Orders Reclassified'!#REF!</definedName>
    <definedName name="DATA29">'[33]557 Orders Reclassified'!#REF!</definedName>
    <definedName name="DATA3">'[33]557 Orders Reclassified'!#REF!</definedName>
    <definedName name="DATA30">'[33]557 Orders Reclassified'!#REF!</definedName>
    <definedName name="DATA31">'[33]557 Orders Reclassified'!#REF!</definedName>
    <definedName name="DATA32">'[33]557 Orders Reclassified'!#REF!</definedName>
    <definedName name="DATA33">'[33]557 Orders Reclassified'!#REF!</definedName>
    <definedName name="DATA34">'[33]557 Orders Reclassified'!#REF!</definedName>
    <definedName name="DATA35">'[33]557 Orders Reclassified'!#REF!</definedName>
    <definedName name="DATA36">'[33]557 Orders Reclassified'!#REF!</definedName>
    <definedName name="DATA37">'[33]557 Orders Reclassified'!#REF!</definedName>
    <definedName name="DATA38">'[33]557 Orders Reclassified'!#REF!</definedName>
    <definedName name="DATA39">'[33]557 Orders Reclassified'!#REF!</definedName>
    <definedName name="DATA4">'[33]557 Orders Reclassified'!#REF!</definedName>
    <definedName name="DATA40">'[33]557 Orders Reclassified'!#REF!</definedName>
    <definedName name="DATA41">'[33]557 Orders Reclassified'!#REF!</definedName>
    <definedName name="DATA42">'[33]557 Orders Reclassified'!#REF!</definedName>
    <definedName name="DATA43">'[33]557 Orders Reclassified'!#REF!</definedName>
    <definedName name="DATA44">'[33]557 Orders Reclassified'!#REF!</definedName>
    <definedName name="DATA45">'[33]557 Orders Reclassified'!#REF!</definedName>
    <definedName name="DATA46">'[33]557 Orders Reclassified'!#REF!</definedName>
    <definedName name="DATA47">'[33]557 Orders Reclassified'!#REF!</definedName>
    <definedName name="DATA48">'[33]557 Orders Reclassified'!#REF!</definedName>
    <definedName name="DATA49">'[33]557 Orders Reclassified'!#REF!</definedName>
    <definedName name="DATA5">'[33]557 Orders Reclassified'!#REF!</definedName>
    <definedName name="DATA50">'[33]557 Orders Reclassified'!#REF!</definedName>
    <definedName name="DATA51">'[33]557 Orders Reclassified'!#REF!</definedName>
    <definedName name="DATA52">'[33]557 Orders Reclassified'!#REF!</definedName>
    <definedName name="DATA53">'[33]557 Orders Reclassified'!#REF!</definedName>
    <definedName name="DATA54">'[33]557 Orders Reclassified'!#REF!</definedName>
    <definedName name="DATA55">'[33]557 Orders Reclassified'!#REF!</definedName>
    <definedName name="DATA56">'[33]557 Orders Reclassified'!#REF!</definedName>
    <definedName name="DATA57">'[33]557 Orders Reclassified'!#REF!</definedName>
    <definedName name="DATA58">'[33]557 Orders Reclassified'!#REF!</definedName>
    <definedName name="DATA59">'[33]557 Orders Reclassified'!#REF!</definedName>
    <definedName name="DATA6">'[33]557 Orders Reclassified'!#REF!</definedName>
    <definedName name="DATA60">'[33]557 Orders Reclassified'!#REF!</definedName>
    <definedName name="DATA61">'[33]557 Orders Reclassified'!#REF!</definedName>
    <definedName name="DATA62">'[33]557 Orders Reclassified'!#REF!</definedName>
    <definedName name="DATA63">'[33]557 Orders Reclassified'!#REF!</definedName>
    <definedName name="DATA64">'[33]557 Orders Reclassified'!#REF!</definedName>
    <definedName name="DATA65">'[33]557 Orders Reclassified'!#REF!</definedName>
    <definedName name="DATA66">'[33]557 Orders Reclassified'!#REF!</definedName>
    <definedName name="DATA67">'[33]557 Orders Reclassified'!#REF!</definedName>
    <definedName name="DATA68">'[33]557 Orders Reclassified'!#REF!</definedName>
    <definedName name="DATA69">'[33]557 Orders Reclassified'!#REF!</definedName>
    <definedName name="DATA7">#REF!</definedName>
    <definedName name="DATA70">'[33]557 Orders Reclassified'!#REF!</definedName>
    <definedName name="DATA71">'[33]557 Orders Reclassified'!#REF!</definedName>
    <definedName name="DATA72">'[33]557 Orders Reclassified'!#REF!</definedName>
    <definedName name="DATA73">'[33]557 Orders Reclassified'!#REF!</definedName>
    <definedName name="DATA74">'[33]557 Orders Reclassified'!#REF!</definedName>
    <definedName name="DATA75">'[33]557 Orders Reclassified'!#REF!</definedName>
    <definedName name="DATA76">'[33]557 Orders Reclassified'!#REF!</definedName>
    <definedName name="DATA77">'[33]557 Orders Reclassified'!#REF!</definedName>
    <definedName name="DATA78">'[33]557 Orders Reclassified'!#REF!</definedName>
    <definedName name="DATA79">'[33]557 Orders Reclassified'!#REF!</definedName>
    <definedName name="DATA8">'[33]557 Orders Reclassified'!#REF!</definedName>
    <definedName name="DATA80">'[33]557 Orders Reclassified'!#REF!</definedName>
    <definedName name="DATA81">'[33]557 Orders Reclassified'!#REF!</definedName>
    <definedName name="DATA82">'[33]557 Orders Reclassified'!#REF!</definedName>
    <definedName name="DATA83">'[33]557 Orders Reclassified'!#REF!</definedName>
    <definedName name="DATA84">'[33]557 Orders Reclassified'!#REF!</definedName>
    <definedName name="DATA85">'[33]557 Orders Reclassified'!#REF!</definedName>
    <definedName name="DATA86">'[33]557 Orders Reclassified'!#REF!</definedName>
    <definedName name="DATA87">'[33]557 Orders Reclassified'!#REF!</definedName>
    <definedName name="DATA88">'[33]557 Orders Reclassified'!#REF!</definedName>
    <definedName name="DATA89">'[33]557 Orders Reclassified'!#REF!</definedName>
    <definedName name="DATA9">'[33]557 Orders Reclassified'!#REF!</definedName>
    <definedName name="DATA90">'[33]557 Orders Reclassified'!#REF!</definedName>
    <definedName name="DATA91">'[33]557 Orders Reclassified'!#REF!</definedName>
    <definedName name="DATA92">'[33]557 Orders Reclassified'!#REF!</definedName>
    <definedName name="DATA93">'[33]557 Orders Reclassified'!#REF!</definedName>
    <definedName name="DATA94">'[33]557 Orders Reclassified'!#REF!</definedName>
    <definedName name="DATAB">#REF!</definedName>
    <definedName name="_xlnm.Database">#REF!</definedName>
    <definedName name="DataEntry_for_Power">#REF!</definedName>
    <definedName name="DataRange1">#REF!</definedName>
    <definedName name="DataRange2">#REF!</definedName>
    <definedName name="DataRange3">#REF!</definedName>
    <definedName name="DataRange4">#REF!</definedName>
    <definedName name="DataRange5">#REF!</definedName>
    <definedName name="DataRange6">#REF!</definedName>
    <definedName name="DataRange7">#REF!</definedName>
    <definedName name="DataRange8">#REF!</definedName>
    <definedName name="datastart">[6]PartsDataTable!$P$1</definedName>
    <definedName name="dated">#REF!</definedName>
    <definedName name="daveisroyescal">#REF!</definedName>
    <definedName name="daviesroyprice">#REF!</definedName>
    <definedName name="day_to_day_change">#REF!</definedName>
    <definedName name="DaysPerLeapQtr">[13]Assumptions!$C$14</definedName>
    <definedName name="DaysPerYr">[13]Assumptions!$C$15</definedName>
    <definedName name="debtforce">#REF!</definedName>
    <definedName name="debtperc">#REF!</definedName>
    <definedName name="Dec02AMA">[34]BS!#REF!</definedName>
    <definedName name="Dec03AMA">[3]BS!$AJ$7:$AJ$3582</definedName>
    <definedName name="Dec04AMA">[2]BS!$AO$7:$AO$3582</definedName>
    <definedName name="Dec05AMA">#REF!</definedName>
    <definedName name="DecNCF">[13]Assumptions!$C$46</definedName>
    <definedName name="Degree_Days">#REF!</definedName>
    <definedName name="DELETE01" localSheetId="1" hidden="1">{#N/A,#N/A,FALSE,"Coversheet";#N/A,#N/A,FALSE,"QA"}</definedName>
    <definedName name="DELETE01" hidden="1">{#N/A,#N/A,FALSE,"Coversheet";#N/A,#N/A,FALSE,"QA"}</definedName>
    <definedName name="DELETE02" localSheetId="1" hidden="1">{#N/A,#N/A,FALSE,"Schedule F";#N/A,#N/A,FALSE,"Schedule G"}</definedName>
    <definedName name="DELETE02" hidden="1">{#N/A,#N/A,FALSE,"Schedule F";#N/A,#N/A,FALSE,"Schedule G"}</definedName>
    <definedName name="Delete06" localSheetId="1" hidden="1">{#N/A,#N/A,FALSE,"Coversheet";#N/A,#N/A,FALSE,"QA"}</definedName>
    <definedName name="Delete06" hidden="1">{#N/A,#N/A,FALSE,"Coversheet";#N/A,#N/A,FALSE,"QA"}</definedName>
    <definedName name="Delete09" localSheetId="1" hidden="1">{#N/A,#N/A,FALSE,"Coversheet";#N/A,#N/A,FALSE,"QA"}</definedName>
    <definedName name="Delete09" hidden="1">{#N/A,#N/A,FALSE,"Coversheet";#N/A,#N/A,FALSE,"QA"}</definedName>
    <definedName name="Delete1" localSheetId="1" hidden="1">{#N/A,#N/A,FALSE,"Coversheet";#N/A,#N/A,FALSE,"QA"}</definedName>
    <definedName name="Delete1" hidden="1">{#N/A,#N/A,FALSE,"Coversheet";#N/A,#N/A,FALSE,"QA"}</definedName>
    <definedName name="Delete10" localSheetId="1" hidden="1">{#N/A,#N/A,FALSE,"Schedule F";#N/A,#N/A,FALSE,"Schedule G"}</definedName>
    <definedName name="Delete10" hidden="1">{#N/A,#N/A,FALSE,"Schedule F";#N/A,#N/A,FALSE,"Schedule G"}</definedName>
    <definedName name="Delete21" localSheetId="1" hidden="1">{#N/A,#N/A,FALSE,"Coversheet";#N/A,#N/A,FALSE,"QA"}</definedName>
    <definedName name="Delete21" hidden="1">{#N/A,#N/A,FALSE,"Coversheet";#N/A,#N/A,FALSE,"QA"}</definedName>
    <definedName name="delivery">#REF!</definedName>
    <definedName name="denom">#REF!</definedName>
    <definedName name="DEPRECIATION">#REF!</definedName>
    <definedName name="devfee">#REF!</definedName>
    <definedName name="DevStDate">[13]Assumptions!$C$7</definedName>
    <definedName name="DF_HeatRate">[11]Assumptions!$L$23</definedName>
    <definedName name="DFIT" localSheetId="1" hidden="1">{#N/A,#N/A,FALSE,"Coversheet";#N/A,#N/A,FALSE,"QA"}</definedName>
    <definedName name="DFIT" hidden="1">{#N/A,#N/A,FALSE,"Coversheet";#N/A,#N/A,FALSE,"QA"}</definedName>
    <definedName name="Disc">'[29]Debt Amortization'!#REF!</definedName>
    <definedName name="Discount_for_Revenue_Reqmt">'[35]Assumptions of Purchase'!$B$45</definedName>
    <definedName name="DOCKET">#REF!</definedName>
    <definedName name="DocketNumber">#N/A</definedName>
    <definedName name="dollars">#REF!</definedName>
    <definedName name="duration">'[6]Customer Data'!$F$12</definedName>
    <definedName name="DurPTC">#REF!</definedName>
    <definedName name="ee" localSheetId="1" hidden="1">{#N/A,#N/A,FALSE,"Month ";#N/A,#N/A,FALSE,"YTD";#N/A,#N/A,FALSE,"12 mo ended"}</definedName>
    <definedName name="ee" hidden="1">{#N/A,#N/A,FALSE,"Month ";#N/A,#N/A,FALSE,"YTD";#N/A,#N/A,FALSE,"12 mo ended"}</definedName>
    <definedName name="eighteenth">#REF!</definedName>
    <definedName name="eighth">#REF!</definedName>
    <definedName name="ELBR">'[36]Estimate Detail'!#REF!</definedName>
    <definedName name="Electp1">#REF!</definedName>
    <definedName name="Electp2">#REF!</definedName>
    <definedName name="Electp3">#REF!</definedName>
    <definedName name="Electric_Prices">'[37]Monthly Price Summary'!$B$4:$E$27</definedName>
    <definedName name="ElecWC_LineItems">#REF!</definedName>
    <definedName name="eleventh">#REF!</definedName>
    <definedName name="ELEVETH">#REF!</definedName>
    <definedName name="ElRBLine">[2]BS!$AQ$7:$AQ$3303</definedName>
    <definedName name="EMAT">'[36]Estimate Detail'!#REF!</definedName>
    <definedName name="EMH">'[36]Estimate Detail'!#REF!</definedName>
    <definedName name="EMPLBENE">#REF!</definedName>
    <definedName name="EndDate">[11]Assumptions!$C$11</definedName>
    <definedName name="endptcyr">#REF!</definedName>
    <definedName name="EnforceLeadTime">'[6]Customer Data'!$I$127</definedName>
    <definedName name="enxco2005">#REF!</definedName>
    <definedName name="enxcoescal">#REF!</definedName>
    <definedName name="enxcoownperc">#REF!</definedName>
    <definedName name="epcfee">#REF!</definedName>
    <definedName name="Equipment.delta">[38]GraphDollars!#REF!</definedName>
    <definedName name="equitperc">#REF!</definedName>
    <definedName name="EquityPerc">'[22]Revenue Calculation'!$I$3</definedName>
    <definedName name="est_sum">#REF!</definedName>
    <definedName name="Estimate" localSheetId="1" hidden="1">{#N/A,#N/A,FALSE,"Summ";#N/A,#N/A,FALSE,"General"}</definedName>
    <definedName name="Estimate" hidden="1">{#N/A,#N/A,FALSE,"Summ";#N/A,#N/A,FALSE,"General"}</definedName>
    <definedName name="ESTOT">'[36]Estimate Detail'!#REF!</definedName>
    <definedName name="estrateRES">#REF!</definedName>
    <definedName name="ex" localSheetId="1" hidden="1">{#N/A,#N/A,FALSE,"Summ";#N/A,#N/A,FALSE,"General"}</definedName>
    <definedName name="ex" hidden="1">{#N/A,#N/A,FALSE,"Summ";#N/A,#N/A,FALSE,"General"}</definedName>
    <definedName name="Exhibit_No.______JHS_09">#N/A</definedName>
    <definedName name="ExhibitA_1_Power_Cost_Rate">#REF!</definedName>
    <definedName name="Expected_Loss_Table">#REF!</definedName>
    <definedName name="ExpirationDate">[6]PartsDataTable!$E$14</definedName>
    <definedName name="_xlnm.Extract">#REF!</definedName>
    <definedName name="FACTORS">#REF!</definedName>
    <definedName name="fdasfda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 hidden="1">{#N/A,#N/A,FALSE,"Month ";#N/A,#N/A,FALSE,"YTD";#N/A,#N/A,FALSE,"12 mo ended"}</definedName>
    <definedName name="fdsafdasfdsa" hidden="1">{#N/A,#N/A,FALSE,"Month ";#N/A,#N/A,FALSE,"YTD";#N/A,#N/A,FALSE,"12 mo ended"}</definedName>
    <definedName name="Feb03AMA">'[16]BS C&amp;L'!#REF!</definedName>
    <definedName name="Feb04AMA">[2]BS!$AE$7:$AE$3582</definedName>
    <definedName name="Feb05AMA">#REF!</definedName>
    <definedName name="FebNCF">[18]Assumptions!$C$36</definedName>
    <definedName name="Fed_Cap_Tax">[39]Inputs!$E$112</definedName>
    <definedName name="FedTaxRate">[11]Assumptions!$C$33</definedName>
    <definedName name="FEE">[40]Cash_Flow!$F$50:$V$51</definedName>
    <definedName name="FERC_Lookup">'[41]Map Table'!$E$2:$F$58</definedName>
    <definedName name="FERCRATE">#REF!</definedName>
    <definedName name="FF">#REF!</definedName>
    <definedName name="FFE">[40]Cash_Flow!$F$50:$V$51</definedName>
    <definedName name="ffff" hidden="1">{#N/A,#N/A,FALSE,"Coversheet";#N/A,#N/A,FALSE,"QA"}</definedName>
    <definedName name="fffgf" hidden="1">{#N/A,#N/A,FALSE,"Coversheet";#N/A,#N/A,FALSE,"QA"}</definedName>
    <definedName name="FFHAtClosing">'[22]General Inputs'!$E$14</definedName>
    <definedName name="fid">#REF!</definedName>
    <definedName name="FIELDCHRG">#REF!</definedName>
    <definedName name="fifteenth">#REF!</definedName>
    <definedName name="fifth">#REF!</definedName>
    <definedName name="Final">#REF!</definedName>
    <definedName name="first">#REF!</definedName>
    <definedName name="First_Page">#REF!</definedName>
    <definedName name="firstptcyr">#REF!</definedName>
    <definedName name="FirstTurbine">[6]PartsFlow!$B$9</definedName>
    <definedName name="FirstYearAssessment">'[22]General Inputs'!$E$26</definedName>
    <definedName name="firstyearmonths">#REF!</definedName>
    <definedName name="FirstYearofStratPlan">[14]Resources!$E$69</definedName>
    <definedName name="FIT">#REF!</definedName>
    <definedName name="FITRate">'[26]General Inputs'!$E$19</definedName>
    <definedName name="FixedPTPRate">[13]Assumptions!$C$163</definedName>
    <definedName name="FixedTranEsc">[13]Assumptions!$C$164</definedName>
    <definedName name="FixedTranRate">[13]Assumptions!$C$162</definedName>
    <definedName name="fixedtrans">#REF!</definedName>
    <definedName name="FlexPlanCapacity">[42]Menu!$B$13</definedName>
    <definedName name="Footer">#REF!</definedName>
    <definedName name="forth">#REF!</definedName>
    <definedName name="fotter">#REF!</definedName>
    <definedName name="fourteenth">#REF!</definedName>
    <definedName name="fpldebt">#REF!</definedName>
    <definedName name="FPLequit">#REF!</definedName>
    <definedName name="fsdfsdf">'[43]Exhibit A-1 Original'!$A$127</definedName>
    <definedName name="Fuel">#REF!</definedName>
    <definedName name="Fuel1">'[44]Exhibit A-1 original'!$B$85</definedName>
    <definedName name="g">#REF!</definedName>
    <definedName name="GasRBLine">[2]BS!$AS$7:$AS$3631</definedName>
    <definedName name="GasTransCost">[14]Resources!$D$77</definedName>
    <definedName name="GasWC_LineItem">[2]BS!$AR$7:$AR$3631</definedName>
    <definedName name="GDAccumDepr">#REF!</definedName>
    <definedName name="GDDeprExp">#REF!</definedName>
    <definedName name="GDDFIT">#REF!</definedName>
    <definedName name="GDGrossPlant">#REF!</definedName>
    <definedName name="GDPIP">#REF!</definedName>
    <definedName name="GDPIPArray">'[22]General Inputs'!$E$39:$AF$39</definedName>
    <definedName name="GDPropIns">#REF!</definedName>
    <definedName name="GDPropTax">#REF!</definedName>
    <definedName name="GEData">'[6]GE Data'!$A$1</definedName>
    <definedName name="GeoDate">'[29]Dispatch Cases'!#REF!</definedName>
    <definedName name="GEOpSpare">'[6]GE Data'!$F$67</definedName>
    <definedName name="gpdip">#REF!</definedName>
    <definedName name="GrantDeductability">[13]Assumptions!$C$205</definedName>
    <definedName name="graph">#REF!</definedName>
    <definedName name="GRCUpdate">'[22]General Inputs'!$I$6</definedName>
    <definedName name="gtformat1">'[6]Customer Data'!$B$57</definedName>
    <definedName name="gtformat2">'[6]Customer Data'!$B$153</definedName>
    <definedName name="gtformat3">'[6]Customer Data'!$B$175</definedName>
    <definedName name="gtinv1">'[6]Customer Data'!$B$161</definedName>
    <definedName name="gtinv2">'[6]Customer Data'!$B$183</definedName>
    <definedName name="gtnumber">'[6]Customer Data'!$F$13</definedName>
    <definedName name="guess">#REF!</definedName>
    <definedName name="HEADER2">#REF!</definedName>
    <definedName name="Heatrate_DF">'[22]General Inputs'!$E$12</definedName>
    <definedName name="Heatrate_Primary">'[22]General Inputs'!$E$11</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1" hidden="1">{#N/A,#N/A,FALSE,"Coversheet";#N/A,#N/A,FALSE,"QA"}</definedName>
    <definedName name="HELP" hidden="1">{#N/A,#N/A,FALSE,"Coversheet";#N/A,#N/A,FALSE,"QA"}</definedName>
    <definedName name="hey">#REF!</definedName>
    <definedName name="hours">#REF!</definedName>
    <definedName name="HoursInServiceAtClosing">'[22]General Inputs'!$E$15</definedName>
    <definedName name="HRAccumDep">#REF!</definedName>
    <definedName name="HRDepExp">#REF!</definedName>
    <definedName name="HRDFIT">#REF!</definedName>
    <definedName name="HRGrossPlant">#REF!</definedName>
    <definedName name="HRPrdctnOM">#REF!</definedName>
    <definedName name="HRPropIns">#REF!</definedName>
    <definedName name="HRPropTax">#REF!</definedName>
    <definedName name="HRPwrCsts">#REF!</definedName>
    <definedName name="HrsPerDay">[18]Assumptions!$C$13</definedName>
    <definedName name="HTML_CodePage" hidden="1">1252</definedName>
    <definedName name="HTML_Control" localSheetId="1"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ydroCap">#REF!</definedName>
    <definedName name="HydroGen">[29]Dispatch!#REF!</definedName>
    <definedName name="IDCRATE">#REF!</definedName>
    <definedName name="if">'[45]General Inputs'!$E$9</definedName>
    <definedName name="ILBR">'[36]Estimate Detail'!#REF!</definedName>
    <definedName name="IMAT">'[36]Estimate Detail'!#REF!</definedName>
    <definedName name="IMH">'[36]Estimate Detail'!#REF!</definedName>
    <definedName name="inact">#REF!</definedName>
    <definedName name="income_satement_ytd" localSheetId="1"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CSTMNT">#REF!</definedName>
    <definedName name="INCSTMT">#REF!</definedName>
    <definedName name="IND">#REF!</definedName>
    <definedName name="inflat">#REF!</definedName>
    <definedName name="inflatCERA">#REF!</definedName>
    <definedName name="Inflation">[14]Resources!$E$68</definedName>
    <definedName name="Inflation_rate">#REF!</definedName>
    <definedName name="InfraCost">[13]Assumptions!$C$77</definedName>
    <definedName name="INGRID">'[46]RI1 55 - 97B'!#REF!</definedName>
    <definedName name="Initial_Spare_Parts">[47]CapEx!$B$6</definedName>
    <definedName name="initialcol">[6]PartsFlow!$D$7</definedName>
    <definedName name="InsBasis">[13]Assumptions!$C$167</definedName>
    <definedName name="InsEsc">[13]Assumptions!$C$169</definedName>
    <definedName name="InsRate">[13]Assumptions!$C$168</definedName>
    <definedName name="INT">#REF!</definedName>
    <definedName name="InterconnectCost">[13]Assumptions!$C$72</definedName>
    <definedName name="IntervalCI">'[6]Customer Data'!$F$48</definedName>
    <definedName name="intervaldatastart">[6]PartsDataTable!$I$266</definedName>
    <definedName name="IntervalHGP">'[6]Customer Data'!$F$49</definedName>
    <definedName name="IntervalMI">'[6]Customer Data'!$F$50</definedName>
    <definedName name="INTRATES">#REF!</definedName>
    <definedName name="INTRESEXCH">#REF!</definedName>
    <definedName name="InvAnchor1">'[6]Customer Data'!$B$162</definedName>
    <definedName name="InvAnchor2">'[6]Customer Data'!$B$184</definedName>
    <definedName name="invpedigree1">'[6]Customer Data'!$C$162:$I$169</definedName>
    <definedName name="invpedigree2">'[6]Customer Data'!$C$184:$H$191</definedName>
    <definedName name="INVPLAN">#REF!</definedName>
    <definedName name="ir">#REF!</definedName>
    <definedName name="ISTOT">'[36]Estimate Detail'!#REF!</definedName>
    <definedName name="ISytd" localSheetId="1"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ITC_norm">#REF!</definedName>
    <definedName name="ITC_PPE_Basis">'[26]General Inputs'!$E$32</definedName>
    <definedName name="ITC_PPE_Basis_Reduct">'[26]General Inputs'!$E$33</definedName>
    <definedName name="ITC_rate">'[26]General Inputs'!$E$30</definedName>
    <definedName name="ITC_Switch">#REF!</definedName>
    <definedName name="ITCAmortTerm">[13]Assumptions!$C$201</definedName>
    <definedName name="ITCBasis">[13]Assumptions!$C$198</definedName>
    <definedName name="ITCBasisFact">[13]Assumptions!$C$199</definedName>
    <definedName name="ITCDeductability">[13]Assumptions!$C$202</definedName>
    <definedName name="ITCGrantAmortTerm">[13]Assumptions!$C$204</definedName>
    <definedName name="ITCGrantRate">[13]Assumptions!$C$203</definedName>
    <definedName name="ITCRate">[13]Assumptions!$C$200</definedName>
    <definedName name="Jan03AMA">'[16]BS C&amp;L'!#REF!</definedName>
    <definedName name="Jan04AMA">[2]BS!$AD$7:$AD$3582</definedName>
    <definedName name="Jan05AMA">#REF!</definedName>
    <definedName name="Jan06AMA">[7]BS!#REF!</definedName>
    <definedName name="Jane" localSheetId="1"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anNCF">[18]Assumptions!$C$35</definedName>
    <definedName name="jfkljsdkljiejgr" localSheetId="1" hidden="1">{#N/A,#N/A,FALSE,"Summ";#N/A,#N/A,FALSE,"General"}</definedName>
    <definedName name="jfkljsdkljiejgr" hidden="1">{#N/A,#N/A,FALSE,"Summ";#N/A,#N/A,FALSE,"General"}</definedName>
    <definedName name="JHS_12p1">#REF!</definedName>
    <definedName name="JHS_12p2">#REF!</definedName>
    <definedName name="Jul03AMA">'[16]BS C&amp;L'!#REF!</definedName>
    <definedName name="Jul04AMA">[2]BS!$AJ$7:$AJ$3582</definedName>
    <definedName name="Jul05AMA">#REF!</definedName>
    <definedName name="julcf">#REF!</definedName>
    <definedName name="julcost">#REF!</definedName>
    <definedName name="JulNCF">[13]Assumptions!$C$41</definedName>
    <definedName name="Jun03AMA">'[16]BS C&amp;L'!#REF!</definedName>
    <definedName name="Jun04AMA">[2]BS!$AI$7:$AI$3582</definedName>
    <definedName name="Jun05AMA">#REF!</definedName>
    <definedName name="JunNCF">[13]Assumptions!$C$40</definedName>
    <definedName name="k"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ickOffDate">'[22]General Inputs'!$E$3</definedName>
    <definedName name="l"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elRange">#REF!</definedName>
    <definedName name="Land">'[24]Assumptions Project XYZ'!$C$3</definedName>
    <definedName name="LandEsc">[13]Assumptions!$C$171</definedName>
    <definedName name="LandPurch">[13]Assumptions!$C$70</definedName>
    <definedName name="LandRate">[13]Assumptions!$C$170</definedName>
    <definedName name="Last_Row" localSheetId="1">IF(Schedule_B!Values_Entered,Header_Row+Schedule_B!Number_of_Payments,Header_Row)</definedName>
    <definedName name="Last_Row">IF([48]!Values_Entered,Header_Row+[48]!Number_of_Payments,Header_Row)</definedName>
    <definedName name="LATEPAY">#REF!</definedName>
    <definedName name="Lease_total">#REF!</definedName>
    <definedName name="Legal">[6]Legal!$A$1</definedName>
    <definedName name="LevelizedCost">'[22]Revenue Calculation'!$I$8</definedName>
    <definedName name="Line_10">#REF!</definedName>
    <definedName name="Line_11">#REF!</definedName>
    <definedName name="Line_12">#REF!</definedName>
    <definedName name="line_14">#REF!</definedName>
    <definedName name="Line_15">#REF!</definedName>
    <definedName name="Line_19">#REF!</definedName>
    <definedName name="Line_22">#REF!</definedName>
    <definedName name="Line_23">#REF!</definedName>
    <definedName name="Line_25">#REF!</definedName>
    <definedName name="lmd">#REF!</definedName>
    <definedName name="LoadArray">'[49]Load Source Data'!$C$78:$X$89</definedName>
    <definedName name="LoadGrowthAdder">#REF!</definedName>
    <definedName name="Locked">#REF!</definedName>
    <definedName name="lookup" localSheetId="1" hidden="1">{#N/A,#N/A,FALSE,"Coversheet";#N/A,#N/A,FALSE,"QA"}</definedName>
    <definedName name="lookup" hidden="1">{#N/A,#N/A,FALSE,"Coversheet";#N/A,#N/A,FALSE,"QA"}</definedName>
    <definedName name="LTSACoverage">'[22]General Inputs'!$I$7</definedName>
    <definedName name="M">#REF!</definedName>
    <definedName name="MACRS10Yr">[13]Assumptions!$C$184</definedName>
    <definedName name="MACRS15Yr">[13]Assumptions!$C$185</definedName>
    <definedName name="MACRS20Yr">[13]Assumptions!$C$186</definedName>
    <definedName name="MACRS3Yr">[13]Assumptions!$C$181</definedName>
    <definedName name="MACRS5Yr">[13]Assumptions!$C$182</definedName>
    <definedName name="MACRS7Yr">[13]Assumptions!$C$183</definedName>
    <definedName name="MACRSConv">[13]Assumptions!$C$180</definedName>
    <definedName name="MaintBasis">'[6]Customer Data'!$F$20</definedName>
    <definedName name="MaintenanceBasis">'[6]Customer Data'!$F$20</definedName>
    <definedName name="manutaxfit">#REF!</definedName>
    <definedName name="Mar03AMA">'[16]BS C&amp;L'!#REF!</definedName>
    <definedName name="Mar04AMA">[2]BS!$AF$7:$AF$3582</definedName>
    <definedName name="Mar05AMA">#REF!</definedName>
    <definedName name="MarNCF">[18]Assumptions!$C$37</definedName>
    <definedName name="MatDate2">#REF!</definedName>
    <definedName name="MaxBid">[22]CapEx!$B$32</definedName>
    <definedName name="May03AMA">'[16]BS C&amp;L'!#REF!</definedName>
    <definedName name="May04AMA">[2]BS!$AH$7:$AH$3582</definedName>
    <definedName name="May05AMA">#REF!</definedName>
    <definedName name="MayNCF">[13]Assumptions!$C$39</definedName>
    <definedName name="mcnarycost">#REF!</definedName>
    <definedName name="mcnarytoggle">#REF!</definedName>
    <definedName name="median_energy">#REF!</definedName>
    <definedName name="MERGER_COST">[50]Sheet1!$AF$3:$AJ$28</definedName>
    <definedName name="MERGERCOSTS">[51]model!#REF!</definedName>
    <definedName name="MGT">[40]Cash_Flow!$F$52:$V$53</definedName>
    <definedName name="MidC">[52]MidC!$A$5:$B$374</definedName>
    <definedName name="Miller" localSheetId="1" hidden="1">{#N/A,#N/A,FALSE,"Expenditures";#N/A,#N/A,FALSE,"Property Placed In-Service";#N/A,#N/A,FALSE,"CWIP Balances"}</definedName>
    <definedName name="Miller" hidden="1">{#N/A,#N/A,FALSE,"Expenditures";#N/A,#N/A,FALSE,"Property Placed In-Service";#N/A,#N/A,FALSE,"CWIP Balances"}</definedName>
    <definedName name="MinorPrice">'[6]Customer Data'!$G$247</definedName>
    <definedName name="MISCELLANEOUS">#REF!</definedName>
    <definedName name="MMRecovery">'[22]General Inputs'!$I$9</definedName>
    <definedName name="mohrs">#REF!</definedName>
    <definedName name="monacst">#REF!</definedName>
    <definedName name="monact">#REF!</definedName>
    <definedName name="monash">#REF!</definedName>
    <definedName name="moncum">#REF!</definedName>
    <definedName name="monmo">#REF!</definedName>
    <definedName name="monmw">#REF!</definedName>
    <definedName name="monrev">#REF!</definedName>
    <definedName name="monsust">#REF!</definedName>
    <definedName name="MONTH">#REF!</definedName>
    <definedName name="MonthsInFirstYear">'[26]General Inputs'!$E$5</definedName>
    <definedName name="MonthsOfTransaction">'[22]General Inputs'!$E$6</definedName>
    <definedName name="MonTotalDispatch">[29]Dispatch!#REF!</definedName>
    <definedName name="monytd">#REF!</definedName>
    <definedName name="MosPerQtr">[13]Assumptions!$C$16</definedName>
    <definedName name="MosPerYr">[13]Assumptions!$C$17</definedName>
    <definedName name="MSC">[53]MSC!$C$50:$I$305</definedName>
    <definedName name="MT">#REF!</definedName>
    <definedName name="MTD_Format">[54]Mthly!$B$11:$D$11,[54]Mthly!$B$35:$D$35</definedName>
    <definedName name="MustRunGen">[29]Dispatch!#REF!</definedName>
    <definedName name="Mwh">#REF!</definedName>
    <definedName name="mwhoutlookdata">'[55]pivoted data'!$D$3:$R$42</definedName>
    <definedName name="nameplate">#REF!</definedName>
    <definedName name="Nameplate_DF">'[22]General Inputs'!$E$10</definedName>
    <definedName name="Nameplate_net">#REF!</definedName>
    <definedName name="Nameplate_plant">'[26]General Inputs'!$E$9</definedName>
    <definedName name="Nameplate_Primary">'[22]General Inputs'!$E$9</definedName>
    <definedName name="Nameplate_turbine">#REF!</definedName>
    <definedName name="netgen">#REF!</definedName>
    <definedName name="new" localSheetId="1" hidden="1">{#N/A,#N/A,FALSE,"Summ";#N/A,#N/A,FALSE,"General"}</definedName>
    <definedName name="new" hidden="1">{#N/A,#N/A,FALSE,"Summ";#N/A,#N/A,FALSE,"General"}</definedName>
    <definedName name="new_debt">[56]Sheet1!#REF!</definedName>
    <definedName name="new_debt_total">[56]Sheet1!#REF!</definedName>
    <definedName name="new_equity">[56]Sheet1!#REF!</definedName>
    <definedName name="new_pref">[56]Sheet1!#REF!</definedName>
    <definedName name="nic">#REF!</definedName>
    <definedName name="nine">#REF!</definedName>
    <definedName name="nineteenth">#REF!</definedName>
    <definedName name="nineth">#REF!</definedName>
    <definedName name="No_Turbines">#REF!</definedName>
    <definedName name="noapr05">[17]BS!#REF!</definedName>
    <definedName name="non_AURORA_lookup">#REF!</definedName>
    <definedName name="non_core_lookup">#REF!</definedName>
    <definedName name="Non_Disp">#REF!</definedName>
    <definedName name="None">[17]BS!#REF!</definedName>
    <definedName name="nonrefundtrans">#REF!</definedName>
    <definedName name="notfFEB05">[17]BS!#REF!</definedName>
    <definedName name="Nov03AMA">[3]BS!$AI$7:$AI$3582</definedName>
    <definedName name="Nov04AMA">[2]BS!$AN$7:$AN$3582</definedName>
    <definedName name="Nov05AMA">#REF!</definedName>
    <definedName name="novcf">#REF!</definedName>
    <definedName name="novcost">#REF!</definedName>
    <definedName name="NovNCF">[13]Assumptions!$C$45</definedName>
    <definedName name="np">#REF!</definedName>
    <definedName name="NPV">'[6]Accumulated Offer'!$A$1</definedName>
    <definedName name="NPVrate">#REF!</definedName>
    <definedName name="nuc_emp_red">[56]Sheet1!#REF!</definedName>
    <definedName name="nuc_sf_depr_a">[56]Sheet1!#REF!</definedName>
    <definedName name="nuc_sf_depr_b">[56]Sheet1!#REF!</definedName>
    <definedName name="nuc_sf_depr_c">[56]Sheet1!#REF!</definedName>
    <definedName name="nuc_sf_depr_d">[56]Sheet1!#REF!</definedName>
    <definedName name="nuc_wage_0">[56]Sheet1!#REF!</definedName>
    <definedName name="nuc797act" localSheetId="1">Schedule_B!nuc797act</definedName>
    <definedName name="nuc797act">[48]!nuc797act</definedName>
    <definedName name="NUC797sum" localSheetId="1">Schedule_B!NUC797sum</definedName>
    <definedName name="NUC797sum">[48]!NUC797sum</definedName>
    <definedName name="nuc97budget" localSheetId="1">Schedule_B!nuc97budget</definedName>
    <definedName name="nuc97budget">[48]!nuc97budget</definedName>
    <definedName name="NUCEVA2ndqtr" localSheetId="1">Schedule_B!NUCEVA2ndqtr</definedName>
    <definedName name="NUCEVA2ndqtr">[48]!NUCEVA2ndqtr</definedName>
    <definedName name="Nuclear_Prices">[57]Summary!$A$189</definedName>
    <definedName name="nugd_lp4">[56]Sheet1!#REF!</definedName>
    <definedName name="nugd_lp5">[56]Sheet1!#REF!</definedName>
    <definedName name="nugd_oth">[56]Sheet1!#REF!</definedName>
    <definedName name="nugd_res">[56]Sheet1!#REF!</definedName>
    <definedName name="Number_of_Payments" localSheetId="1">MATCH(0.01,End_Bal,-1)+1</definedName>
    <definedName name="Number_of_Payments">MATCH(0.01,End_Bal,-1)+1</definedName>
    <definedName name="numturbines">#REF!</definedName>
    <definedName name="numturbptc">#REF!</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NWSales_MWH">[4]DT_A_AMW93!#REF!</definedName>
    <definedName name="O_M_Input">'[58]MiscItems(Input)'!$B$5:$AO$8,'[58]MiscItems(Input)'!$B$13:$AO$13,'[58]MiscItems(Input)'!$B$15:$B$17,'[58]MiscItems(Input)'!$B$17:$AO$17,'[58]MiscItems(Input)'!$B$15:$AO$15</definedName>
    <definedName name="OBCLEASE">#REF!</definedName>
    <definedName name="occhartinitial">#REF!</definedName>
    <definedName name="Oct03AMA">[3]BS!$AH$7:$AH$3582</definedName>
    <definedName name="Oct04AMA">[2]BS!$AM$7:$AM$3582</definedName>
    <definedName name="Oct05AMA">#REF!</definedName>
    <definedName name="octcf">#REF!</definedName>
    <definedName name="octcost">#REF!</definedName>
    <definedName name="OctNCF">[13]Assumptions!$C$44</definedName>
    <definedName name="OfferComp">'[6]Offer Comp.'!$A$1</definedName>
    <definedName name="offpeak_hours">#REF!</definedName>
    <definedName name="oid">#REF!</definedName>
    <definedName name="Oil_Prices">[57]Summary!$A$96</definedName>
    <definedName name="OMEsc">[13]Assumptions!$C$148</definedName>
    <definedName name="OMRate">[13]Assumptions!$C$147</definedName>
    <definedName name="OMtoggle">#REF!</definedName>
    <definedName name="OP_Mo_Year1">#REF!</definedName>
    <definedName name="OPCONT">#REF!</definedName>
    <definedName name="OPEXPPF">#REF!</definedName>
    <definedName name="OPEXPRS">#REF!</definedName>
    <definedName name="OPR">#REF!</definedName>
    <definedName name="OpSpAnchor">'[6]Customer Data'!$F$198</definedName>
    <definedName name="OpSpares">'[6]Customer Data'!$A$194:$IV$218</definedName>
    <definedName name="oth_wage_0">[56]Sheet1!#REF!</definedName>
    <definedName name="OutageAdder">'[6]Customer Data'!$F$231</definedName>
    <definedName name="Outlook_Recon_Summary">#REF!</definedName>
    <definedName name="outlookdata">'[59]pivoted data'!$D$3:$Q$90</definedName>
    <definedName name="Overview">#REF!</definedName>
    <definedName name="OWN">#REF!</definedName>
    <definedName name="OwnerExpSched">'[22]General Inputs'!#REF!</definedName>
    <definedName name="p"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[8]Sheet1!$T$1:$AC$75</definedName>
    <definedName name="Page">#REF!</definedName>
    <definedName name="Page_Count">#REF!</definedName>
    <definedName name="Page1">#REF!</definedName>
    <definedName name="Page2">#REF!</definedName>
    <definedName name="par">#REF!</definedName>
    <definedName name="parasitic">#REF!</definedName>
    <definedName name="parasiticprice">#REF!</definedName>
    <definedName name="Part10Anchor">[6]PartsFlow!$B$205</definedName>
    <definedName name="Part10Int">'[6]Customer Data'!$E$119</definedName>
    <definedName name="Part10RS">'[6]Customer Data'!$B$142</definedName>
    <definedName name="Part10Spare">'[6]Customer Data'!$C$119</definedName>
    <definedName name="Part11Anchor">[6]PartsFlow!$B$224</definedName>
    <definedName name="Part11Int">'[6]Customer Data'!$E$120</definedName>
    <definedName name="Part11RS">'[6]Customer Data'!$B$143</definedName>
    <definedName name="Part11Spare">'[6]Customer Data'!$C$120</definedName>
    <definedName name="Part12Anchor">[6]PartsFlow!$B$243</definedName>
    <definedName name="Part12Int">'[6]Customer Data'!$E$121</definedName>
    <definedName name="Part12RS">'[6]Customer Data'!$B$144</definedName>
    <definedName name="Part12Spare">'[6]Customer Data'!$C$121</definedName>
    <definedName name="Part13Anchor">[6]PartsFlow!$B$262</definedName>
    <definedName name="Part13Int">'[6]Customer Data'!$E$122</definedName>
    <definedName name="Part13RS">'[6]Customer Data'!$B$145</definedName>
    <definedName name="Part13Spare">'[6]Customer Data'!$C$122</definedName>
    <definedName name="Part14Anchor">[6]PartsFlow!$B$281</definedName>
    <definedName name="Part15Anchor">[6]PartsFlow!$B$300</definedName>
    <definedName name="Part1Anchor">[6]PartsFlow!$B$34</definedName>
    <definedName name="Part1Int">'[6]Customer Data'!$E$109</definedName>
    <definedName name="Part1RS">'[6]Customer Data'!$B$132</definedName>
    <definedName name="Part1Spare">'[6]Customer Data'!$C$109</definedName>
    <definedName name="Part2Anchor">[6]PartsFlow!$B$53</definedName>
    <definedName name="Part2Int">'[6]Customer Data'!$E$110</definedName>
    <definedName name="Part2RS">'[6]Customer Data'!$B$133</definedName>
    <definedName name="Part2Spare">'[6]Customer Data'!$C$110</definedName>
    <definedName name="Part3Anchor">[6]PartsFlow!$B$72</definedName>
    <definedName name="Part3Int">'[6]Customer Data'!$E$111</definedName>
    <definedName name="Part3RS">'[6]Customer Data'!$B$134</definedName>
    <definedName name="Part3Spare">'[6]Customer Data'!$C$111</definedName>
    <definedName name="Part4Anchor">[6]PartsFlow!$B$91</definedName>
    <definedName name="Part4Int">'[6]Customer Data'!$E$112</definedName>
    <definedName name="Part4RS">'[6]Customer Data'!$B$135</definedName>
    <definedName name="Part4Spare">'[6]Customer Data'!$C$112</definedName>
    <definedName name="Part5Anchor">[6]PartsFlow!$B$110</definedName>
    <definedName name="Part5Int">'[6]Customer Data'!$E$114</definedName>
    <definedName name="Part5RS">'[6]Customer Data'!$B$137</definedName>
    <definedName name="Part5Spare">'[6]Customer Data'!$C$114</definedName>
    <definedName name="Part6Anchor">[6]PartsFlow!$B$129</definedName>
    <definedName name="Part6Int">'[6]Customer Data'!$E$115</definedName>
    <definedName name="Part6RS">'[6]Customer Data'!$B$138</definedName>
    <definedName name="Part6Spare">'[6]Customer Data'!$C$115</definedName>
    <definedName name="Part7Anchor">[6]PartsFlow!$B$148</definedName>
    <definedName name="Part7Int">'[6]Customer Data'!$E$116</definedName>
    <definedName name="Part7RS">'[6]Customer Data'!$B$139</definedName>
    <definedName name="Part7Spare">'[6]Customer Data'!$C$116</definedName>
    <definedName name="Part8Anchor">[6]PartsFlow!$B$167</definedName>
    <definedName name="Part8Int">'[6]Customer Data'!$E$117</definedName>
    <definedName name="Part8RS">'[6]Customer Data'!$B$140</definedName>
    <definedName name="Part8Spare">'[6]Customer Data'!$C$117</definedName>
    <definedName name="Part9Anchor">[6]PartsFlow!$B$186</definedName>
    <definedName name="Part9Int">'[6]Customer Data'!$E$118</definedName>
    <definedName name="Part9RS">'[6]Customer Data'!$B$141</definedName>
    <definedName name="Part9Spare">'[6]Customer Data'!$C$118</definedName>
    <definedName name="PartInfo">[6]PartsDataTable!$F$21:$K$38</definedName>
    <definedName name="PartInfo2">[6]PartsDataTable!$G$44:$I$59</definedName>
    <definedName name="parts1">[6]PartsFlow!$D$34:$R$41</definedName>
    <definedName name="parts10">[6]PartsFlow!$D$205:$R$212</definedName>
    <definedName name="parts11">[6]PartsFlow!$D$224:$R$231</definedName>
    <definedName name="parts12">[6]PartsFlow!$D$243:$R$250</definedName>
    <definedName name="parts13">[6]PartsFlow!$D$262:$R$269</definedName>
    <definedName name="parts14">[6]PartsFlow!$D$281:$R$288</definedName>
    <definedName name="parts15">[6]PartsFlow!#REF!</definedName>
    <definedName name="parts16">[6]PartsFlow!#REF!</definedName>
    <definedName name="parts17">[6]PartsFlow!#REF!</definedName>
    <definedName name="parts18">[6]PartsFlow!#REF!</definedName>
    <definedName name="parts2">[6]PartsFlow!$D$53:$R$60</definedName>
    <definedName name="parts3">[6]PartsFlow!$D$72:$R$79</definedName>
    <definedName name="parts4">[6]PartsFlow!$D$91:$R$98</definedName>
    <definedName name="parts5">[6]PartsFlow!$D$110:$R$117</definedName>
    <definedName name="parts6">[6]PartsFlow!$D$129:$R$136</definedName>
    <definedName name="parts7">[6]PartsFlow!$D$148:$R$155</definedName>
    <definedName name="parts8">[6]PartsFlow!$D$167:$R$174</definedName>
    <definedName name="parts9">[6]PartsFlow!$D$186:$R$193</definedName>
    <definedName name="PartsFlow">[6]PartsFlow!$A$1</definedName>
    <definedName name="PAY">#REF!</definedName>
    <definedName name="PC_Energy">#REF!</definedName>
    <definedName name="pcorc">'[43]Exhibit A-1 Original'!$A$77</definedName>
    <definedName name="pct_apply_ehh">[56]Sheet1!#REF!</definedName>
    <definedName name="pct_apply_gh">[56]Sheet1!#REF!</definedName>
    <definedName name="pct_apply_gh1">[56]Sheet1!#REF!</definedName>
    <definedName name="pct_apply_grs">[56]Sheet1!#REF!</definedName>
    <definedName name="pct_apply_gs1">[56]Sheet1!#REF!</definedName>
    <definedName name="pct_apply_gs3">[56]Sheet1!#REF!</definedName>
    <definedName name="pct_apply_lp4">[56]Sheet1!#REF!</definedName>
    <definedName name="pct_apply_lp5">[56]Sheet1!#REF!</definedName>
    <definedName name="pct_apply_sl">[56]Sheet1!#REF!</definedName>
    <definedName name="pdf">#REF!</definedName>
    <definedName name="PDF_Printer">#REF!</definedName>
    <definedName name="peak_hours">#REF!</definedName>
    <definedName name="peak_new_table">'[60]2008 Extreme Peaks - 080403'!$E$5:$AD$8</definedName>
    <definedName name="peak_table">'[60]Peaks-F01'!$C$5:$E$243</definedName>
    <definedName name="PEBBLE">#REF!</definedName>
    <definedName name="PED">#REF!</definedName>
    <definedName name="percdebtcov">#REF!</definedName>
    <definedName name="Percent_debt">[39]Inputs!$E$129</definedName>
    <definedName name="PercentAdder">'[6]Customer Data'!$F$224</definedName>
    <definedName name="PERCENTAGES_CALCULATED">#REF!</definedName>
    <definedName name="PercPerProp">'[22]General Inputs'!#REF!</definedName>
    <definedName name="percpersonal">#REF!</definedName>
    <definedName name="percreal">#REF!</definedName>
    <definedName name="PercRealProp">'[22]General Inputs'!#REF!</definedName>
    <definedName name="PerPropAdjust">'[26]General Inputs'!#REF!</definedName>
    <definedName name="PerPropTaxBasis">[13]Assumptions!$C$175</definedName>
    <definedName name="PerPropTaxDiscRate">[13]Assumptions!$C$172</definedName>
    <definedName name="PerPropTaxLevyRate">[13]Assumptions!$C$173</definedName>
    <definedName name="PerPropTaxRatio">[13]Assumptions!$C$174</definedName>
    <definedName name="personalproptaxadjust">#REF!</definedName>
    <definedName name="PG2G">#REF!</definedName>
    <definedName name="PGA">#REF!</definedName>
    <definedName name="PGB">#REF!</definedName>
    <definedName name="PGD">#REF!</definedName>
    <definedName name="PGF">#REF!</definedName>
    <definedName name="PGG">#REF!</definedName>
    <definedName name="PGGINV">#REF!</definedName>
    <definedName name="PGH">#REF!</definedName>
    <definedName name="PGI">#REF!</definedName>
    <definedName name="PlanCurve">#REF!</definedName>
    <definedName name="Plant_Input">'[58]Plant(Input)'!$B$7:$AP$9,'[58]Plant(Input)'!$B$11,'[58]Plant(Input)'!$B$15:$AP$15,'[58]Plant(Input)'!$B$18,'[58]Plant(Input)'!$B$20:$AP$20</definedName>
    <definedName name="Plant_List">#REF!</definedName>
    <definedName name="PlantReplacementCost">'[22]General Inputs'!$E$30</definedName>
    <definedName name="PortfolioHour1">#REF!</definedName>
    <definedName name="postclawdev">#REF!</definedName>
    <definedName name="postclawdevshar">#REF!</definedName>
    <definedName name="postclawtaxshar">#REF!</definedName>
    <definedName name="postclawtaxshare">#REF!</definedName>
    <definedName name="postpreftaxshar">#REF!</definedName>
    <definedName name="PPE797act" localSheetId="1">Schedule_B!PPE797act</definedName>
    <definedName name="PPE797act">[48]!PPE797act</definedName>
    <definedName name="ppe797sum" localSheetId="1">Schedule_B!ppe797sum</definedName>
    <definedName name="ppe797sum">[48]!ppe797sum</definedName>
    <definedName name="PPL_dividends">[56]Sheet1!#REF!</definedName>
    <definedName name="ppl_wkly_vect_input">#REF!</definedName>
    <definedName name="PR_EST_FCTRS">#REF!</definedName>
    <definedName name="pr_est_sum">#REF!</definedName>
    <definedName name="Pref">[61]Sheet3!$B$3</definedName>
    <definedName name="Prefcost">[61]Sheet2!$B$11</definedName>
    <definedName name="Prefcost1">[61]Sheet2!$C$11</definedName>
    <definedName name="preferredreturn">#REF!</definedName>
    <definedName name="PrepaidTran">[13]Assumptions!$C$73</definedName>
    <definedName name="presentvaluedate">#REF!</definedName>
    <definedName name="pretaxdebt">#REF!</definedName>
    <definedName name="PreTaxDebtCost">[11]Assumptions!$I$56</definedName>
    <definedName name="pretaxequit">#REF!</definedName>
    <definedName name="PreTaxWACC">[11]Assumptions!$I$62</definedName>
    <definedName name="price_input_range">#REF!</definedName>
    <definedName name="PriceCaseTable">#REF!</definedName>
    <definedName name="Prices_Aurora">'[37]Monthly Price Summary'!$C$4:$H$63</definedName>
    <definedName name="PRINC">#REF!</definedName>
    <definedName name="Print">#REF!</definedName>
    <definedName name="print_">#REF!</definedName>
    <definedName name="PRINT_3">#REF!</definedName>
    <definedName name="PRINT_4">#REF!</definedName>
    <definedName name="print_all">[38]Civil!$A$1:$Q$95</definedName>
    <definedName name="_xlnm.Print_Area" localSheetId="1">Schedule_B!$A$1:$Q$44</definedName>
    <definedName name="_xlnm.Print_Area" localSheetId="0">'Summary- Detailed'!$A$1:$AB$288</definedName>
    <definedName name="_xlnm.Print_Area">#REF!</definedName>
    <definedName name="PRINT_AREA_MI">#REF!</definedName>
    <definedName name="Print_Area_Reset">#N/A</definedName>
    <definedName name="Print_Area1">#REF!</definedName>
    <definedName name="pRINT_AREA2">#REF!</definedName>
    <definedName name="Print_List">#REF!</definedName>
    <definedName name="print_op">#REF!</definedName>
    <definedName name="PRINT_OPTIONS">#REF!</definedName>
    <definedName name="Print_Preview">#REF!</definedName>
    <definedName name="_xlnm.Print_Titles" localSheetId="0">'Summary- Detailed'!$1:$8</definedName>
    <definedName name="_xlnm.Print_Titles">#REF!</definedName>
    <definedName name="Print_Titles_MI">#REF!</definedName>
    <definedName name="Prior_Outlook_Forecast">#REF!</definedName>
    <definedName name="prn_RI_1_schedules_1st">#REF!</definedName>
    <definedName name="prn_RI_1_schedules_2nd">#REF!</definedName>
    <definedName name="prn_RI_2_schedules_1st">#REF!</definedName>
    <definedName name="prn_RI_2_schedules_2nd">#REF!</definedName>
    <definedName name="PRO_FORMA">#REF!</definedName>
    <definedName name="PRODADJ">#REF!</definedName>
    <definedName name="Prodprop">#REF!</definedName>
    <definedName name="Production_Factor">#REF!</definedName>
    <definedName name="Project">'[24]Assumptions Project XYZ'!$A$1</definedName>
    <definedName name="ProjectCost">[13]Assumptions!$C$82</definedName>
    <definedName name="Projects">[62]Sheet1!$A$1147:$B$1887</definedName>
    <definedName name="ProjOpYrs">[13]Assumptions!$C$10</definedName>
    <definedName name="PROPSALES">#REF!</definedName>
    <definedName name="proptaxdiscfactor">#REF!</definedName>
    <definedName name="PropTaxDiscountRate">'[22]General Inputs'!$E$24</definedName>
    <definedName name="PropTaxEsc">[13]Assumptions!$C$177</definedName>
    <definedName name="proptaxrate">#REF!</definedName>
    <definedName name="PropTaxREET">'[26]General Inputs'!#REF!</definedName>
    <definedName name="Protege_Data_Range">#REF!</definedName>
    <definedName name="Protege_Heading_Range">#REF!</definedName>
    <definedName name="Protege_Title_Range">#REF!</definedName>
    <definedName name="Prov_Cap_Tax">[39]Inputs!$E$111</definedName>
    <definedName name="PSE">'[63]4.04'!$A$6</definedName>
    <definedName name="PSE_DR">#REF!</definedName>
    <definedName name="PSE_Pre_Tax_Equity_Rate">'[35]Assumptions of Purchase'!$B$42</definedName>
    <definedName name="PSEAdminEsc">[13]Assumptions!$C$156</definedName>
    <definedName name="PSEAdminRate">[13]Assumptions!$C$155</definedName>
    <definedName name="PSEBPAshare">#REF!</definedName>
    <definedName name="PSEEnviroEsc">[13]Assumptions!$C$158</definedName>
    <definedName name="PSEEnviroRate">[13]Assumptions!$C$157</definedName>
    <definedName name="PSEMaintEsc">[13]Assumptions!$C$152</definedName>
    <definedName name="PSEMaintRate">[13]Assumptions!$C$151</definedName>
    <definedName name="PSEOpEsc">[13]Assumptions!$C$150</definedName>
    <definedName name="PSEOpRate">[13]Assumptions!$C$149</definedName>
    <definedName name="pseownperc">#REF!</definedName>
    <definedName name="PSEPaysREET">'[22]General Inputs'!$I$4</definedName>
    <definedName name="PSETranEsc">[13]Assumptions!$C$154</definedName>
    <definedName name="PSETranRate">[13]Assumptions!$C$153</definedName>
    <definedName name="PSEWACC">#REF!</definedName>
    <definedName name="PSPL">#REF!</definedName>
    <definedName name="PTC">#REF!</definedName>
    <definedName name="PTCduration">#REF!</definedName>
    <definedName name="ptceffective">#REF!</definedName>
    <definedName name="PTCescal">#REF!</definedName>
    <definedName name="ptcescalstart">#REF!</definedName>
    <definedName name="PTClength">#REF!</definedName>
    <definedName name="PTCloss">#REF!</definedName>
    <definedName name="PTCRate">[13]Assumptions!$C$196</definedName>
    <definedName name="PTCTerm">[13]Assumptions!$C$197</definedName>
    <definedName name="PurchasedFuel">[22]Expenses!#REF!</definedName>
    <definedName name="PWRCSTPF">#REF!</definedName>
    <definedName name="PWRCSTRS">#REF!</definedName>
    <definedName name="PWRCSTWP">#REF!</definedName>
    <definedName name="PWRCSTWR">#REF!</definedName>
    <definedName name="PXPACC1_ALL_MERGE">#REF!</definedName>
    <definedName name="q" localSheetId="1" hidden="1">{#N/A,#N/A,FALSE,"Coversheet";#N/A,#N/A,FALSE,"QA"}</definedName>
    <definedName name="q" hidden="1">{#N/A,#N/A,FALSE,"Coversheet";#N/A,#N/A,FALSE,"QA"}</definedName>
    <definedName name="Q_Sum_Monthly_Hourly_MF_Dispatch_100308">#REF!</definedName>
    <definedName name="QA">[64]IPOA2002!#REF!</definedName>
    <definedName name="qqq" localSheetId="1" hidden="1">{#N/A,#N/A,FALSE,"schA"}</definedName>
    <definedName name="qqq" hidden="1">{#N/A,#N/A,FALSE,"schA"}</definedName>
    <definedName name="QTD_Format">[54]QTD!$B$11:$D$11,[54]QTD!$B$35:$D$35</definedName>
    <definedName name="QtrsPerYr">[13]Assumptions!$C$18</definedName>
    <definedName name="R_needs">[56]Sheet1!#REF!</definedName>
    <definedName name="R_new_interest">[56]Sheet1!#REF!</definedName>
    <definedName name="R_old_interest">[56]Sheet1!#REF!</definedName>
    <definedName name="R_tot_equity">[56]Sheet1!#REF!</definedName>
    <definedName name="RATE">#REF!</definedName>
    <definedName name="RATE2">'[25]Transp Data'!$A$8:$I$112</definedName>
    <definedName name="RATEBASE">#REF!</definedName>
    <definedName name="RATEBASE_U95">#REF!</definedName>
    <definedName name="RATECASE">#REF!</definedName>
    <definedName name="rating_spread_bp">#REF!</definedName>
    <definedName name="RBN">#REF!</definedName>
    <definedName name="RBU">#REF!</definedName>
    <definedName name="RBV">#REF!</definedName>
    <definedName name="rc_reg_other_a">[56]Sheet1!#REF!</definedName>
    <definedName name="RdSch_CY">'[65]INPUT TAB'!#REF!</definedName>
    <definedName name="RdSch_PY">'[65]INPUT TAB'!#REF!</definedName>
    <definedName name="RdSch_PY2">'[65]INPUT TAB'!#REF!</definedName>
    <definedName name="reaccrual">[10]Sheet2!#REF!</definedName>
    <definedName name="RealPropAdjust">'[26]General Inputs'!#REF!</definedName>
    <definedName name="realproptaxadjust">#REF!</definedName>
    <definedName name="REC">#REF!</definedName>
    <definedName name="Recalculation_Flag">'[66]Print Macro'!#REF!</definedName>
    <definedName name="RecEsc">[13]Assumptions!$C$143</definedName>
    <definedName name="RECMult">[13]Assumptions!$C$141</definedName>
    <definedName name="RecRate">[13]Assumptions!$C$142</definedName>
    <definedName name="RECswitch">#REF!</definedName>
    <definedName name="RECTerminateYr">[13]Assumptions!$C$144</definedName>
    <definedName name="REETRate">'[22]General Inputs'!$E$20</definedName>
    <definedName name="reg_ror_1">[56]Sheet1!#REF!</definedName>
    <definedName name="regasset">#REF!</definedName>
    <definedName name="Report_ID__BMI_RID">#REF!</definedName>
    <definedName name="res797act" localSheetId="1">Schedule_B!res797act</definedName>
    <definedName name="res797act">[48]!res797act</definedName>
    <definedName name="res797sum" localSheetId="1">Schedule_B!res797sum</definedName>
    <definedName name="res797sum">[48]!res797sum</definedName>
    <definedName name="RES97budget" localSheetId="1">Schedule_B!RES97budget</definedName>
    <definedName name="RES97budget">[48]!RES97budget</definedName>
    <definedName name="resale_jcpl_yes">[56]Sheet1!#REF!</definedName>
    <definedName name="resdebt">#REF!</definedName>
    <definedName name="resepcdevcost">#REF!</definedName>
    <definedName name="RESequit">#REF!</definedName>
    <definedName name="resEVA2ndqtr" localSheetId="1">Schedule_B!resEVA2ndqtr</definedName>
    <definedName name="resEVA2ndqtr">[48]!resEVA2ndqtr</definedName>
    <definedName name="resource_lookup">'[67]#REF'!$B$3:$C$112</definedName>
    <definedName name="resource_name_lookup">'[68]Map Table'!$B$4:$C$100</definedName>
    <definedName name="RESTATING">#REF!</definedName>
    <definedName name="Results">#REF!</definedName>
    <definedName name="retain">#REF!</definedName>
    <definedName name="retain_earn">[56]Sheet1!#REF!</definedName>
    <definedName name="RETIREPLAN">#REF!</definedName>
    <definedName name="RETRUN_TO_SUMARY_2" localSheetId="1">Schedule_B!RETRUN_TO_SUMARY_2</definedName>
    <definedName name="RETRUN_TO_SUMARY_2">[48]!RETRUN_TO_SUMARY_2</definedName>
    <definedName name="REV">#REF!</definedName>
    <definedName name="rev_reduct_a">[56]Sheet1!#REF!</definedName>
    <definedName name="rev_reduct_b">[56]Sheet1!#REF!</definedName>
    <definedName name="REVADJ">#REF!</definedName>
    <definedName name="Revenue">#REF!</definedName>
    <definedName name="Revenue_Deficiency">#REF!</definedName>
    <definedName name="REVREQ">#REF!</definedName>
    <definedName name="RID">'[69]#REF'!$AB$4</definedName>
    <definedName name="ROE">#REF!</definedName>
    <definedName name="ROR">#REF!</definedName>
    <definedName name="RowAvgCF">[14]Resources!$J$76</definedName>
    <definedName name="RowB2CF">[14]Resources!$J$75</definedName>
    <definedName name="RowCapCost">[14]Resources!$J$68</definedName>
    <definedName name="RowFOM">[14]Resources!$J$70</definedName>
    <definedName name="RowNIMF">[14]Resources!$J$72</definedName>
    <definedName name="RowNIMV">[14]Resources!$J$73</definedName>
    <definedName name="RowPPAPrice">[14]Resources!$J$74</definedName>
    <definedName name="RowVOM">[14]Resources!$J$71</definedName>
    <definedName name="RowY0">[14]Resources!$J$69</definedName>
    <definedName name="royalty">#REF!</definedName>
    <definedName name="royenergyprice">#REF!</definedName>
    <definedName name="royescal">#REF!</definedName>
    <definedName name="roysched1perc">#REF!</definedName>
    <definedName name="roysched2perc">#REF!</definedName>
    <definedName name="RR1ST6">#REF!</definedName>
    <definedName name="RR2ND6">#REF!</definedName>
    <definedName name="rrsum1">[6]PartsFlow!$D$50:$R$51</definedName>
    <definedName name="rrsum10">[6]PartsFlow!$D$221:$R$222</definedName>
    <definedName name="rrsum11">[6]PartsFlow!$D$240:$R$241</definedName>
    <definedName name="rrsum12">[6]PartsFlow!$D$259:$R$260</definedName>
    <definedName name="rrsum13">[6]PartsFlow!$D$278:$R$279</definedName>
    <definedName name="rrsum14">[6]PartsFlow!$D$297:$R$298</definedName>
    <definedName name="rrsum15">[6]PartsFlow!#REF!</definedName>
    <definedName name="rrsum16">[6]PartsFlow!#REF!</definedName>
    <definedName name="rrsum17">[6]PartsFlow!#REF!</definedName>
    <definedName name="rrsum18">[6]PartsFlow!#REF!</definedName>
    <definedName name="rrsum2">[6]PartsFlow!$D$69:$R$70</definedName>
    <definedName name="rrsum3">[6]PartsFlow!$D$88:$R$89</definedName>
    <definedName name="rrsum4">[6]PartsFlow!$D$107:$R$108</definedName>
    <definedName name="rrsum5">[6]PartsFlow!$D$126:$R$127</definedName>
    <definedName name="rrsum6">[6]PartsFlow!$D$145:$R$146</definedName>
    <definedName name="rrsum7">[6]PartsFlow!$D$164:$R$165</definedName>
    <definedName name="rrsum8">[6]PartsFlow!$D$183:$R$184</definedName>
    <definedName name="rrsum9">[6]PartsFlow!$D$202:$R$203</definedName>
    <definedName name="SALESRESALEP">#REF!</definedName>
    <definedName name="SALESRESALER">#REF!</definedName>
    <definedName name="salestax">#REF!</definedName>
    <definedName name="SalesTaxDate1">[13]Assumptions!$C$62</definedName>
    <definedName name="SalesTaxDate2">[13]Assumptions!$C$64</definedName>
    <definedName name="SalesTaxDate3">[13]Assumptions!$C$66</definedName>
    <definedName name="SalesTaxKittitas">#REF!</definedName>
    <definedName name="SalesTaxRate">'[22]General Inputs'!$E$21</definedName>
    <definedName name="SalesTaxRate1">[13]Assumptions!$C$61</definedName>
    <definedName name="SalesTaxRate2">[13]Assumptions!$C$63</definedName>
    <definedName name="SalesTaxRate3">[13]Assumptions!$C$65</definedName>
    <definedName name="SalesTaxWA">#REF!</definedName>
    <definedName name="SAPBEXhrIndnt" hidden="1">"Wide"</definedName>
    <definedName name="SAPsysID" hidden="1">"708C5W7SBKP804JT78WJ0JNKI"</definedName>
    <definedName name="SAPwbID" hidden="1">"ARS"</definedName>
    <definedName name="Sch194Rlfwd">'[65]Sch94 Rlfwd'!$B$11</definedName>
    <definedName name="schedtoggle">#REF!</definedName>
    <definedName name="ScheduleStart">[6]PartsFlow!$E$9</definedName>
    <definedName name="ScheduleValues">[6]PartsFlow!$E$9:$BX$24</definedName>
    <definedName name="sdlfhsdlhfkl" localSheetId="1" hidden="1">{#N/A,#N/A,FALSE,"Summ";#N/A,#N/A,FALSE,"General"}</definedName>
    <definedName name="sdlfhsdlhfkl" hidden="1">{#N/A,#N/A,FALSE,"Summ";#N/A,#N/A,FALSE,"General"}</definedName>
    <definedName name="se">#REF!</definedName>
    <definedName name="second">#REF!</definedName>
    <definedName name="Second_page">#REF!</definedName>
    <definedName name="SecSSW_MWH">[4]DT_A_AMW93!#REF!</definedName>
    <definedName name="select_flat_01">#REF!</definedName>
    <definedName name="select_flat_02">#REF!</definedName>
    <definedName name="select_flat_03">#REF!</definedName>
    <definedName name="select_flat_04">#REF!</definedName>
    <definedName name="select_off_01">#REF!</definedName>
    <definedName name="select_off_02">#REF!</definedName>
    <definedName name="select_off_03">#REF!</definedName>
    <definedName name="select_off_04">#REF!</definedName>
    <definedName name="select_on_01">#REF!</definedName>
    <definedName name="select_on_02">#REF!</definedName>
    <definedName name="select_on_03">#REF!</definedName>
    <definedName name="select_on_04">#REF!</definedName>
    <definedName name="select_SUMAS_01">#REF!</definedName>
    <definedName name="select_sumas_02">#REF!</definedName>
    <definedName name="select_sumas_03">#REF!</definedName>
    <definedName name="selected_flat">#REF!</definedName>
    <definedName name="selected_off">#REF!</definedName>
    <definedName name="selected_on">#REF!</definedName>
    <definedName name="selected_SUMAS">#REF!</definedName>
    <definedName name="Sep03AMA">[3]BS!$AG$7:$AG$3582</definedName>
    <definedName name="Sep04AMA">[2]BS!$AL$7:$AL$3582</definedName>
    <definedName name="Sep05AMA">#REF!</definedName>
    <definedName name="sepcf">#REF!</definedName>
    <definedName name="sepcost">#REF!</definedName>
    <definedName name="SepNCF">[13]Assumptions!$C$43</definedName>
    <definedName name="SeriesLabel1">#REF!</definedName>
    <definedName name="SeriesLabel2">#REF!</definedName>
    <definedName name="SeriesLabel3">#REF!</definedName>
    <definedName name="SeriesLabel4">#REF!</definedName>
    <definedName name="SeriesLabel5">#REF!</definedName>
    <definedName name="SeriesLabel6">#REF!</definedName>
    <definedName name="SeriesLabel7">#REF!</definedName>
    <definedName name="SeriesLabel8">#REF!</definedName>
    <definedName name="setdate">#REF!</definedName>
    <definedName name="SetDate2">#REF!</definedName>
    <definedName name="setdateB">[70]assumptions!$F$16</definedName>
    <definedName name="seven" localSheetId="1" hidden="1">{#N/A,#N/A,FALSE,"CRPT";#N/A,#N/A,FALSE,"TREND";#N/A,#N/A,FALSE,"%Curve"}</definedName>
    <definedName name="seven" hidden="1">{#N/A,#N/A,FALSE,"CRPT";#N/A,#N/A,FALSE,"TREND";#N/A,#N/A,FALSE,"%Curve"}</definedName>
    <definedName name="seventeenth">#REF!</definedName>
    <definedName name="seventh">#REF!</definedName>
    <definedName name="shillcutt">#REF!</definedName>
    <definedName name="shillcutt1">#REF!</definedName>
    <definedName name="six" localSheetId="1" hidden="1">{#N/A,#N/A,FALSE,"Drill Sites";"WP 212",#N/A,FALSE,"MWAG EOR";"WP 213",#N/A,FALSE,"MWAG EOR";#N/A,#N/A,FALSE,"Misc. Facility";#N/A,#N/A,FALSE,"WWTP"}</definedName>
    <definedName name="six" hidden="1">{#N/A,#N/A,FALSE,"Drill Sites";"WP 212",#N/A,FALSE,"MWAG EOR";"WP 213",#N/A,FALSE,"MWAG EOR";#N/A,#N/A,FALSE,"Misc. Facility";#N/A,#N/A,FALSE,"WWTP"}</definedName>
    <definedName name="sixteenth">#REF!</definedName>
    <definedName name="sixth">#REF!</definedName>
    <definedName name="SKAGIT">#REF!</definedName>
    <definedName name="SLFINSURANCE">#REF!</definedName>
    <definedName name="SolarDate">'[29]Dispatch Cases'!#REF!</definedName>
    <definedName name="solver_eval" hidden="1">0</definedName>
    <definedName name="solver_ntri" hidden="1">1000</definedName>
    <definedName name="solver_rsmp" hidden="1">1</definedName>
    <definedName name="solver_seed" hidden="1">0</definedName>
    <definedName name="SORT">#REF!</definedName>
    <definedName name="Spare1">[6]PartsFlow!$D$34:$R$43</definedName>
    <definedName name="SPChart">'[6]Self Perf. Chart'!$A$1</definedName>
    <definedName name="SpendPlan">#REF!</definedName>
    <definedName name="SPItem">'[6]Self-Perf Itemization'!$A$1</definedName>
    <definedName name="SponsorPretxWtgdWACC">[13]Assumptions!$C$215</definedName>
    <definedName name="SponsorWACC">[13]Assumptions!$C$213</definedName>
    <definedName name="STAFFEQUIV">#REF!</definedName>
    <definedName name="STAFFGRAPH">#REF!</definedName>
    <definedName name="STAFFHOUR">#REF!</definedName>
    <definedName name="STAFFPLAN">#REF!</definedName>
    <definedName name="STAFFREDUC">#REF!</definedName>
    <definedName name="StalkingHorseBid">[22]CapEx!$B$33</definedName>
    <definedName name="StartDate">[11]Assumptions!$C$9</definedName>
    <definedName name="StartQuarter">'[6]Customer Data'!$F$11</definedName>
    <definedName name="StartupEsc">[13]Assumptions!$C$160</definedName>
    <definedName name="StartupPowerValue">[22]CapEx!#REF!</definedName>
    <definedName name="StartupRate">[13]Assumptions!$C$159</definedName>
    <definedName name="StartupTerm">[13]Assumptions!$C$161</definedName>
    <definedName name="StartYear">'[6]Customer Data'!$F$10</definedName>
    <definedName name="stationserv">#REF!</definedName>
    <definedName name="STATUS">#REF!</definedName>
    <definedName name="stconfig">'[6]Customer Data'!$E$73:$E$80</definedName>
    <definedName name="STDataStart">[6]PartsDataTable!$C$61</definedName>
    <definedName name="stformat">'[6]Customer Data'!$D$72</definedName>
    <definedName name="stg3_0green1">'[6]Customer Data'!$I$154:$I$161</definedName>
    <definedName name="stg3_0green10">'[6]Customer Data'!$I$116</definedName>
    <definedName name="stg3_0green11">'[6]Customer Data'!$I$119</definedName>
    <definedName name="stg3_0green12">'[6]Customer Data'!$I$122</definedName>
    <definedName name="stg3_0green2">'[6]Customer Data'!$E$176:$E$183</definedName>
    <definedName name="stg3_0green3">'[6]Customer Data'!$H$176:$H$183</definedName>
    <definedName name="stg3_0green4">'[6]Customer Data'!$C$116</definedName>
    <definedName name="stg3_0green5">'[6]Customer Data'!$C$119</definedName>
    <definedName name="stg3_0green6">'[6]Customer Data'!$C$122</definedName>
    <definedName name="stg3_0green7">'[6]Customer Data'!$G$116</definedName>
    <definedName name="stg3_0green8">'[6]Customer Data'!$G$119</definedName>
    <definedName name="stg3_0green9">'[6]Customer Data'!$G$122</definedName>
    <definedName name="stg3_1green1">'[6]Customer Data'!$E$116</definedName>
    <definedName name="stg3_1green2">'[6]Customer Data'!$E$119</definedName>
    <definedName name="stg3_1green3">'[6]Customer Data'!$E$122</definedName>
    <definedName name="stg3_graytext1">'[6]Customer Data'!$I$152:$I$153</definedName>
    <definedName name="stg3_graytext2">'[6]Customer Data'!$E$174:$E$175</definedName>
    <definedName name="stg3_graytext3">'[6]Customer Data'!$H$174:$H$175</definedName>
    <definedName name="stg3_hiderow1">'[6]Customer Data'!$A$139:$IV$139</definedName>
    <definedName name="stg3_hiderow2">'[6]Customer Data'!$A$142:$IV$142</definedName>
    <definedName name="stg3_hiderow3">'[6]Customer Data'!$A$145:$IV$145</definedName>
    <definedName name="stg3_hiderow4">'[6]Customer Data'!$A$116:$IV$116</definedName>
    <definedName name="stg3_hiderow5">'[6]Customer Data'!$A$119:$IV$119</definedName>
    <definedName name="stg3_hiderow6">'[6]Customer Data'!$A$122:$IV$122</definedName>
    <definedName name="stg3_NoPartgreen1">'[6]Customer Data'!$I$162:$I$169</definedName>
    <definedName name="stg3_NoPartgreen2">'[6]Customer Data'!$E$184:$E$191</definedName>
    <definedName name="stg3_NoPartgreen3">'[6]Customer Data'!$H$184:$H$191</definedName>
    <definedName name="sthistory">'[6]Customer Data'!$A$68:$IV$82</definedName>
    <definedName name="STMajCustInt">'[6]Customer Data'!$E$105</definedName>
    <definedName name="STMajorSpares">'[6]Customer Data'!$C$105</definedName>
    <definedName name="STMinCustInt">'[6]Customer Data'!$E$104</definedName>
    <definedName name="STMinorSpares">'[6]Customer Data'!$C$104</definedName>
    <definedName name="stnumber">'[6]Customer Data'!$F$14</definedName>
    <definedName name="STORM">#REF!</definedName>
    <definedName name="stselect">[6]PartsDataTable!$F$41</definedName>
    <definedName name="SubCat">#REF!</definedName>
    <definedName name="SubCategory">#REF!</definedName>
    <definedName name="SUMMARY">#REF!</definedName>
    <definedName name="supentit_in_wkly_vect_input">#REF!</definedName>
    <definedName name="supentit_out_wkly_vect_input">#REF!</definedName>
    <definedName name="SWSales_MWH">[4]DT_A_AMW93!#REF!</definedName>
    <definedName name="t" localSheetId="1" hidden="1">{#N/A,#N/A,FALSE,"CESTSUM";#N/A,#N/A,FALSE,"est sum A";#N/A,#N/A,FALSE,"est detail A"}</definedName>
    <definedName name="t" hidden="1">{#N/A,#N/A,FALSE,"CESTSUM";#N/A,#N/A,FALSE,"est sum A";#N/A,#N/A,FALSE,"est detail A"}</definedName>
    <definedName name="T1AtCI">'[6]Customer Data'!$F$58</definedName>
    <definedName name="T1AtHGP">'[6]Customer Data'!$G$58</definedName>
    <definedName name="T1AtMI">'[6]Customer Data'!$H$58</definedName>
    <definedName name="T1LeadTime">'[6]Customer Data'!$I$58</definedName>
    <definedName name="T1OPYEAR">'[6]Customer Data'!$C$58</definedName>
    <definedName name="T1QTR1">[6]PartsFlow!$E$10</definedName>
    <definedName name="t1sched">[6]PartsFlow!$E$10:$R$10</definedName>
    <definedName name="T1TotalExp">'[6]Customer Data'!$E$58</definedName>
    <definedName name="T2AtCI">'[6]Customer Data'!$F$59</definedName>
    <definedName name="T2AtHGP">'[6]Customer Data'!$G$59</definedName>
    <definedName name="T2AtMI">'[6]Customer Data'!$H$59</definedName>
    <definedName name="T2LeadTime">'[6]Customer Data'!$I$59</definedName>
    <definedName name="T2OPYEAR">'[6]Customer Data'!$C$59</definedName>
    <definedName name="T2QTR1">[6]PartsFlow!$E$12</definedName>
    <definedName name="t2sched">[6]PartsFlow!$E$12:$R$12</definedName>
    <definedName name="T2TotalExp">'[6]Customer Data'!$E$59</definedName>
    <definedName name="T3AtCI">'[6]Customer Data'!$F$60</definedName>
    <definedName name="T3AtHGP">'[6]Customer Data'!$G$60</definedName>
    <definedName name="T3AtMI">'[6]Customer Data'!$H$60</definedName>
    <definedName name="T3LeadTime">'[6]Customer Data'!$I$60</definedName>
    <definedName name="T3OPYEAR">'[6]Customer Data'!$C$60</definedName>
    <definedName name="T3QTR1">[6]PartsFlow!$E$14</definedName>
    <definedName name="t3sched">[6]PartsFlow!$E$24:$R$24</definedName>
    <definedName name="T3TotalExp">'[6]Customer Data'!$E$60</definedName>
    <definedName name="T4AtCI">'[6]Customer Data'!$F$61</definedName>
    <definedName name="T4AtHGP">'[6]Customer Data'!$G$61</definedName>
    <definedName name="T4AtMI">'[6]Customer Data'!$H$61</definedName>
    <definedName name="T4LeadTime">'[6]Customer Data'!$I$61</definedName>
    <definedName name="T4OPYEAR">'[6]Customer Data'!$C$61</definedName>
    <definedName name="T4QTR1">[6]PartsFlow!$E$16</definedName>
    <definedName name="T4TotalExp">'[6]Customer Data'!$E$61</definedName>
    <definedName name="T5AtCI">'[6]Customer Data'!$F$62</definedName>
    <definedName name="T5AtHGP">'[6]Customer Data'!$G$62</definedName>
    <definedName name="T5AtMI">'[6]Customer Data'!$H$62</definedName>
    <definedName name="T5LeadTime">'[6]Customer Data'!$I$62</definedName>
    <definedName name="T5OPYEAR">'[6]Customer Data'!$C$62</definedName>
    <definedName name="T5QTR1">[6]PartsFlow!$E$18</definedName>
    <definedName name="T5TotalExp">'[6]Customer Data'!$E$62</definedName>
    <definedName name="T6AtCI">'[6]Customer Data'!$F$63</definedName>
    <definedName name="T6AtHGP">'[6]Customer Data'!$G$63</definedName>
    <definedName name="T6AtMI">'[6]Customer Data'!$H$63</definedName>
    <definedName name="T6LeadTime">'[6]Customer Data'!$I$63</definedName>
    <definedName name="T6OPYEAR">'[6]Customer Data'!$C$63</definedName>
    <definedName name="T6QTR1">[6]PartsFlow!$E$20</definedName>
    <definedName name="T6TotalExp">'[6]Customer Data'!$E$63</definedName>
    <definedName name="T7AtCI">'[6]Customer Data'!$F$64</definedName>
    <definedName name="T7AtHGP">'[6]Customer Data'!$G$64</definedName>
    <definedName name="T7AtMI">'[6]Customer Data'!$H$64</definedName>
    <definedName name="T7LeadTime">'[6]Customer Data'!$I$64</definedName>
    <definedName name="T7OPYEAR">'[6]Customer Data'!$C$64</definedName>
    <definedName name="T7QTR1">[6]PartsFlow!$E$22</definedName>
    <definedName name="T7TotalExp">'[6]Customer Data'!$E$64</definedName>
    <definedName name="T8AtCI">'[6]Customer Data'!$F$65</definedName>
    <definedName name="T8AtHGP">'[6]Customer Data'!$G$65</definedName>
    <definedName name="T8AtMI">'[6]Customer Data'!$H$65</definedName>
    <definedName name="T8LeadTime">'[6]Customer Data'!$I$65</definedName>
    <definedName name="T8OPYEAR">'[6]Customer Data'!$C$65</definedName>
    <definedName name="T8QTR1">[6]PartsFlow!$E$24</definedName>
    <definedName name="T8TotalExp">'[6]Customer Data'!$E$65</definedName>
    <definedName name="table">#REF!</definedName>
    <definedName name="TAX">#REF!</definedName>
    <definedName name="tax_exempt_spread">#REF!</definedName>
    <definedName name="TAXCORPLIC">#REF!</definedName>
    <definedName name="TaxDepBasis">[13]Assumptions!$C$187</definedName>
    <definedName name="TAXENERGYP">#REF!</definedName>
    <definedName name="TAXENERGYR">#REF!</definedName>
    <definedName name="TAXEXCISE">#REF!</definedName>
    <definedName name="TAXFICA">#REF!</definedName>
    <definedName name="TAXFUT">#REF!</definedName>
    <definedName name="TAXINCOME">#REF!</definedName>
    <definedName name="TAXMEDICARE">#REF!</definedName>
    <definedName name="taxown">#REF!</definedName>
    <definedName name="TAXPFINT">#REF!</definedName>
    <definedName name="TAXPROPERTY">#REF!</definedName>
    <definedName name="TAXSUT">#REF!</definedName>
    <definedName name="tbl_Master">#REF!</definedName>
    <definedName name="tc">'[71]Assumptions Project XYZ'!$C$4</definedName>
    <definedName name="te">#REF!</definedName>
    <definedName name="technology">[6]PartsDataTable!$A$2:$A$13</definedName>
    <definedName name="techselect">[6]PartsDataTable!$B$1</definedName>
    <definedName name="techstart">[6]PartsDataTable!$A$1</definedName>
    <definedName name="tem" localSheetId="1" hidden="1">{#N/A,#N/A,FALSE,"Summ";#N/A,#N/A,FALSE,"General"}</definedName>
    <definedName name="tem" hidden="1">{#N/A,#N/A,FALSE,"Summ";#N/A,#N/A,FALSE,"General"}</definedName>
    <definedName name="TEMP" localSheetId="1" hidden="1">{#N/A,#N/A,FALSE,"Summ";#N/A,#N/A,FALSE,"General"}</definedName>
    <definedName name="TEMP" hidden="1">{#N/A,#N/A,FALSE,"Summ";#N/A,#N/A,FALSE,"General"}</definedName>
    <definedName name="Temp1" localSheetId="1" hidden="1">{#N/A,#N/A,FALSE,"CESTSUM";#N/A,#N/A,FALSE,"est sum A";#N/A,#N/A,FALSE,"est detail A"}</definedName>
    <definedName name="Temp1" hidden="1">{#N/A,#N/A,FALSE,"CESTSUM";#N/A,#N/A,FALSE,"est sum A";#N/A,#N/A,FALSE,"est detail A"}</definedName>
    <definedName name="temp2" localSheetId="1" hidden="1">{#N/A,#N/A,FALSE,"CESTSUM";#N/A,#N/A,FALSE,"est sum A";#N/A,#N/A,FALSE,"est detail A"}</definedName>
    <definedName name="temp2" hidden="1">{#N/A,#N/A,FALSE,"CESTSUM";#N/A,#N/A,FALSE,"est sum A";#N/A,#N/A,FALSE,"est detail A"}</definedName>
    <definedName name="TEMPADJ">#REF!</definedName>
    <definedName name="TenaskaShare">[29]Dispatch!#REF!</definedName>
    <definedName name="tenth">#REF!</definedName>
    <definedName name="Test">#REF!</definedName>
    <definedName name="TEST0">#REF!</definedName>
    <definedName name="TEST1">#REF!</definedName>
    <definedName name="TESTHKEY">#REF!</definedName>
    <definedName name="TESTKEYS">#REF!</definedName>
    <definedName name="TESTVKEY">#REF!</definedName>
    <definedName name="TESTYEAR">#REF!</definedName>
    <definedName name="Therm_upload">#REF!</definedName>
    <definedName name="ThermalBookLife">[11]Assumptions!$C$25</definedName>
    <definedName name="therms">#REF!</definedName>
    <definedName name="third">#REF!</definedName>
    <definedName name="thirdpartyIRR">#REF!</definedName>
    <definedName name="thirteenth">#REF!</definedName>
    <definedName name="thirtieth">#REF!</definedName>
    <definedName name="thirtyfirst">#REF!</definedName>
    <definedName name="three">#REF!</definedName>
    <definedName name="tic">#REF!</definedName>
    <definedName name="tital1">#REF!</definedName>
    <definedName name="tital2">#REF!</definedName>
    <definedName name="tital3">#REF!</definedName>
    <definedName name="Title">[11]Assumptions!$A$1</definedName>
    <definedName name="Title1">#REF!</definedName>
    <definedName name="Title2">#REF!</definedName>
    <definedName name="Title3">#REF!</definedName>
    <definedName name="Title4">#REF!</definedName>
    <definedName name="Title5">#REF!</definedName>
    <definedName name="Title6">#REF!</definedName>
    <definedName name="today">#REF!</definedName>
    <definedName name="TopLeft">#REF!</definedName>
    <definedName name="Total_Payment" localSheetId="1">Scheduled_Payment+Extra_Payment</definedName>
    <definedName name="Total_Payment">Scheduled_Payment+Extra_Payment</definedName>
    <definedName name="totaldebt">#REF!</definedName>
    <definedName name="totalequit">#REF!</definedName>
    <definedName name="TotalEquity">'[22]Revenue Calculation'!$I$6</definedName>
    <definedName name="tr" localSheetId="1" hidden="1">{#N/A,#N/A,FALSE,"CESTSUM";#N/A,#N/A,FALSE,"est sum A";#N/A,#N/A,FALSE,"est detail A"}</definedName>
    <definedName name="tr" hidden="1">{#N/A,#N/A,FALSE,"CESTSUM";#N/A,#N/A,FALSE,"est sum A";#N/A,#N/A,FALSE,"est detail A"}</definedName>
    <definedName name="TRADING_NET">[4]DT_A_DOL93!#REF!</definedName>
    <definedName name="tran_revenue">#REF!</definedName>
    <definedName name="TRANS">#N/A</definedName>
    <definedName name="trans_constraint_y_n">#REF!</definedName>
    <definedName name="TRANS2007">SUM('[5]Run-Cost Data'!$T$5:$X$5)</definedName>
    <definedName name="TRANS2008">SUM('[5]Run-Cost Data'!$T$6:$X$17)</definedName>
    <definedName name="TRANS2009">SUM('[5]Run-Cost Data'!$T$18:$X$29)</definedName>
    <definedName name="TRANS2010">SUM('[5]Run-Cost Data'!$T$30:$X$41)</definedName>
    <definedName name="TRANS2011">SUM('[5]Run-Cost Data'!$T$42:$X$53)</definedName>
    <definedName name="TRANS2012">SUM('[5]Run-Cost Data'!$T$54:$X$65)</definedName>
    <definedName name="TRANS2013">SUM('[5]Run-Cost Data'!$T$66:$X$77)</definedName>
    <definedName name="TRANS2014">SUM('[5]Run-Cost Data'!$T$78:$X$89)</definedName>
    <definedName name="TRANS2015">SUM('[5]Run-Cost Data'!$T$90:$X$101)</definedName>
    <definedName name="TRANS2016">SUM('[5]Run-Cost Data'!$T$102:$X$113)</definedName>
    <definedName name="TRANS2017">SUM('[5]Run-Cost Data'!$T$114:$X$125)</definedName>
    <definedName name="TRANS2018">SUM('[5]Run-Cost Data'!$T$126:$X$137)</definedName>
    <definedName name="TRANS2019">SUM('[5]Run-Cost Data'!$T$138:$X$149)</definedName>
    <definedName name="TRANS2020">SUM('[5]Run-Cost Data'!$T$150:$X$161)</definedName>
    <definedName name="TRANS2021">SUM('[5]Run-Cost Data'!$T$162:$X$173)</definedName>
    <definedName name="TRANS2022">SUM('[5]Run-Cost Data'!$T$174:$X$185)</definedName>
    <definedName name="TRANS2023">SUM('[5]Run-Cost Data'!$T$186:$X$197)</definedName>
    <definedName name="TRANS2024">SUM('[5]Run-Cost Data'!$T$198:$X$209)</definedName>
    <definedName name="TRANS2025">SUM('[5]Run-Cost Data'!$T$210:$X$221)</definedName>
    <definedName name="TRANS2026">SUM('[5]Run-Cost Data'!$T$222:$X$233)</definedName>
    <definedName name="TransCap">'[21]General Inputs'!$E$17</definedName>
    <definedName name="transdb">#REF!</definedName>
    <definedName name="Transfer" hidden="1">#REF!</definedName>
    <definedName name="Transfers" hidden="1">#REF!</definedName>
    <definedName name="TransFixed">[22]Expenses!#REF!</definedName>
    <definedName name="TransVar">[22]Expenses!#REF!</definedName>
    <definedName name="tt">#REF!</definedName>
    <definedName name="ttt">#REF!</definedName>
    <definedName name="tttt">#REF!</definedName>
    <definedName name="ttttt">#REF!</definedName>
    <definedName name="tttttt">#REF!</definedName>
    <definedName name="Turbine_unit_cost">#REF!</definedName>
    <definedName name="TurbineCosts">'[24]Assumptions Project XYZ'!$C$4</definedName>
    <definedName name="turbinesize">#REF!</definedName>
    <definedName name="TurbNameplate">[18]Assumptions!$C$51</definedName>
    <definedName name="TurbQuant">[13]Assumptions!$C$50</definedName>
    <definedName name="twelfth">#REF!</definedName>
    <definedName name="twentieth">#REF!</definedName>
    <definedName name="twentyeighth">#REF!</definedName>
    <definedName name="twentyfifth">#REF!</definedName>
    <definedName name="twentyfirst">#REF!</definedName>
    <definedName name="twentyforth">#REF!</definedName>
    <definedName name="twentyninth">#REF!</definedName>
    <definedName name="twentysecond">#REF!</definedName>
    <definedName name="twentyseventh">#REF!</definedName>
    <definedName name="twentysixth">#REF!</definedName>
    <definedName name="twentythird">#REF!</definedName>
    <definedName name="twoyrswarranty">#REF!</definedName>
    <definedName name="Type">#REF!</definedName>
    <definedName name="u" localSheetId="1" hidden="1">{#N/A,#N/A,FALSE,"Summ";#N/A,#N/A,FALSE,"General"}</definedName>
    <definedName name="u" hidden="1">{#N/A,#N/A,FALSE,"Summ";#N/A,#N/A,FALSE,"General"}</definedName>
    <definedName name="UBakerAvail">#REF!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COMPARE">#REF!</definedName>
    <definedName name="UNITCOSTS">#REF!</definedName>
    <definedName name="USD_Rates_zero">[72]USD_LIBOR!$D$32:$E$71</definedName>
    <definedName name="UTG">#REF!</definedName>
    <definedName name="UTN">#REF!</definedName>
    <definedName name="v" localSheetId="1" hidden="1">{#N/A,#N/A,FALSE,"Coversheet";#N/A,#N/A,FALSE,"QA"}</definedName>
    <definedName name="v" hidden="1">{#N/A,#N/A,FALSE,"Coversheet";#N/A,#N/A,FALSE,"QA"}</definedName>
    <definedName name="Value" localSheetId="1" hidden="1">{#N/A,#N/A,FALSE,"Summ";#N/A,#N/A,FALSE,"General"}</definedName>
    <definedName name="Value" hidden="1">{#N/A,#N/A,FALSE,"Summ";#N/A,#N/A,FALSE,"General"}</definedName>
    <definedName name="Values_Entered" localSheetId="1">IF(Loan_Amount*Interest_Rate*Loan_Years*Loan_Start&gt;0,1,0)</definedName>
    <definedName name="Values_Entered">IF(Loan_Amount*Interest_Rate*Loan_Years*Loan_Start&gt;0,1,0)</definedName>
    <definedName name="VarTranEsc">[13]Assumptions!$C$166</definedName>
    <definedName name="VarTranRate">[13]Assumptions!$C$165</definedName>
    <definedName name="vartrans">#REF!</definedName>
    <definedName name="version">[6]PartsDataTable!$A$14</definedName>
    <definedName name="VOMEsc">[11]Assumptions!$C$21</definedName>
    <definedName name="w" localSheetId="1" hidden="1">{#N/A,#N/A,FALSE,"Schedule F";#N/A,#N/A,FALSE,"Schedule G"}</definedName>
    <definedName name="w" hidden="1">{#N/A,#N/A,FALSE,"Schedule F";#N/A,#N/A,FALSE,"Schedule G"}</definedName>
    <definedName name="WACC">[11]Assumptions!$I$61</definedName>
    <definedName name="WAGES">#REF!</definedName>
    <definedName name="warrantyOM">#REF!</definedName>
    <definedName name="we" localSheetId="1" hidden="1">{#N/A,#N/A,FALSE,"Pg 6b CustCount_Gas";#N/A,#N/A,FALSE,"QA";#N/A,#N/A,FALSE,"Report";#N/A,#N/A,FALSE,"forecast"}</definedName>
    <definedName name="we" hidden="1">{#N/A,#N/A,FALSE,"Pg 6b CustCount_Gas";#N/A,#N/A,FALSE,"QA";#N/A,#N/A,FALSE,"Report";#N/A,#N/A,FALSE,"forecast"}</definedName>
    <definedName name="wedr">#REF!</definedName>
    <definedName name="WellsPlantMax">#REF!</definedName>
    <definedName name="WH" localSheetId="1" hidden="1">{#N/A,#N/A,FALSE,"Coversheet";#N/A,#N/A,FALSE,"QA"}</definedName>
    <definedName name="WH" hidden="1">{#N/A,#N/A,FALSE,"Coversheet";#N/A,#N/A,FALSE,"QA"}</definedName>
    <definedName name="WHAccumDep">#REF!</definedName>
    <definedName name="what">'[73]General Inputs'!$E$4</definedName>
    <definedName name="WHDepExp">#REF!</definedName>
    <definedName name="WHDFITAsset">#REF!</definedName>
    <definedName name="WHDFITLiab">#REF!</definedName>
    <definedName name="WHGrossPlant">#REF!</definedName>
    <definedName name="whorn_db">#REF!</definedName>
    <definedName name="WHPrdctnOM">#REF!</definedName>
    <definedName name="WHPropIns">#REF!</definedName>
    <definedName name="WHProTax">#REF!</definedName>
    <definedName name="WHS">[53]Warehouse!$C$50:$I$300</definedName>
    <definedName name="Wind_NamePlate">'[14]Wind Own'!$B$7</definedName>
    <definedName name="WindDate">'[29]Dispatch Cases'!#REF!</definedName>
    <definedName name="WindTransCost">[14]Resources!$D$78</definedName>
    <definedName name="WRKCAP">#REF!</definedName>
    <definedName name="wrn.1._.Bi._.Monthly._.CR." localSheetId="1"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1"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1" hidden="1">{#N/A,#N/A,FALSE,"CRPT";#N/A,#N/A,FALSE,"TREND";#N/A,#N/A,FALSE,"%Curve"}</definedName>
    <definedName name="wrn.AAI." hidden="1">{#N/A,#N/A,FALSE,"CRPT";#N/A,#N/A,FALSE,"TREND";#N/A,#N/A,FALSE,"%Curve"}</definedName>
    <definedName name="wrn.AAI._.Report." localSheetId="1" hidden="1">{#N/A,#N/A,FALSE,"CRPT";#N/A,#N/A,FALSE,"TREND";#N/A,#N/A,FALSE,"% CURVE"}</definedName>
    <definedName name="wrn.AAI._.Report." hidden="1">{#N/A,#N/A,FALSE,"CRPT";#N/A,#N/A,FALSE,"TREND";#N/A,#N/A,FALSE,"% CURVE"}</definedName>
    <definedName name="wrn.Anvil." localSheetId="1"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 hidden="1">{#N/A,#N/A,FALSE,"Pg 6b CustCount_Gas";#N/A,#N/A,FALSE,"QA";#N/A,#N/A,FALSE,"Report";#N/A,#N/A,FALSE,"forecast"}</definedName>
    <definedName name="wrn.Customer._.Counts._.Gas." hidden="1">{#N/A,#N/A,FALSE,"Pg 6b CustCount_Gas";#N/A,#N/A,FALSE,"QA";#N/A,#N/A,FALSE,"Report";#N/A,#N/A,FALSE,"forecast"}</definedName>
    <definedName name="wrn.ECR." localSheetId="1" hidden="1">{#N/A,#N/A,FALSE,"schA"}</definedName>
    <definedName name="wrn.ECR." hidden="1">{#N/A,#N/A,FALSE,"schA"}</definedName>
    <definedName name="wrn.ESTIMATE." localSheetId="1" hidden="1">{#N/A,#N/A,FALSE,"CESTSUM";#N/A,#N/A,FALSE,"est sum A";#N/A,#N/A,FALSE,"est detail A"}</definedName>
    <definedName name="wrn.ESTIMATE." hidden="1">{#N/A,#N/A,FALSE,"CESTSUM";#N/A,#N/A,FALSE,"est sum A";#N/A,#N/A,FALSE,"est detail A"}</definedName>
    <definedName name="wrn.Fundamental." localSheetId="1" hidden="1">{#N/A,#N/A,TRUE,"CoverPage";#N/A,#N/A,TRUE,"Gas";#N/A,#N/A,TRUE,"Power";#N/A,#N/A,TRUE,"Historical DJ Mthly Prices"}</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localSheetId="1" hidden="1">{#N/A,#N/A,FALSE,"SUMMARY";#N/A,#N/A,FALSE,"AE7616";#N/A,#N/A,FALSE,"AE7617";#N/A,#N/A,FALSE,"AE7618";#N/A,#N/A,FALSE,"AE7619"}</definedName>
    <definedName name="wrn.IEO." hidden="1">{#N/A,#N/A,FALSE,"SUMMARY";#N/A,#N/A,FALSE,"AE7616";#N/A,#N/A,FALSE,"AE7617";#N/A,#N/A,FALSE,"AE7618";#N/A,#N/A,FALSE,"AE7619"}</definedName>
    <definedName name="wrn.Incentive._.Overhead." localSheetId="1" hidden="1">{#N/A,#N/A,FALSE,"Coversheet";#N/A,#N/A,FALSE,"QA"}</definedName>
    <definedName name="wrn.Incentive._.Overhead." hidden="1">{#N/A,#N/A,FALSE,"Coversheet";#N/A,#N/A,FALSE,"QA"}</definedName>
    <definedName name="wrn.limit_reports." localSheetId="1" hidden="1">{#N/A,#N/A,FALSE,"Schedule F";#N/A,#N/A,FALSE,"Schedule G"}</definedName>
    <definedName name="wrn.limit_reports." hidden="1">{#N/A,#N/A,FALSE,"Schedule F";#N/A,#N/A,FALSE,"Schedule G"}</definedName>
    <definedName name="wrn.MARGIN_WO_QTR." localSheetId="1" hidden="1">{#N/A,#N/A,FALSE,"Month ";#N/A,#N/A,FALSE,"YTD";#N/A,#N/A,FALSE,"12 mo ended"}</definedName>
    <definedName name="wrn.MARGIN_WO_QTR." hidden="1">{#N/A,#N/A,FALSE,"Month ";#N/A,#N/A,FALSE,"YTD";#N/A,#N/A,FALSE,"12 mo ended"}</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localSheetId="1" hidden="1">{#N/A,#N/A,FALSE,"BASE";#N/A,#N/A,FALSE,"LOOPS";#N/A,#N/A,FALSE,"PLC"}</definedName>
    <definedName name="wrn.Project._.Services." hidden="1">{#N/A,#N/A,FALSE,"BASE";#N/A,#N/A,FALSE,"LOOPS";#N/A,#N/A,FALSE,"PLC"}</definedName>
    <definedName name="wrn.SCHEDULE." localSheetId="1" hidden="1">{#N/A,#N/A,FALSE,"7617 Fab";#N/A,#N/A,FALSE,"7617 NSK"}</definedName>
    <definedName name="wrn.SCHEDULE." hidden="1">{#N/A,#N/A,FALSE,"7617 Fab";#N/A,#N/A,FALSE,"7617 NSK"}</definedName>
    <definedName name="wrn.SLB." localSheetId="1"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1" hidden="1">{#N/A,#N/A,FALSE,"2002 Small Tool OH";#N/A,#N/A,FALSE,"QA"}</definedName>
    <definedName name="wrn.Small._.Tools._.Overhead." hidden="1">{#N/A,#N/A,FALSE,"2002 Small Tool OH";#N/A,#N/A,FALSE,"QA"}</definedName>
    <definedName name="wrn.Summary." localSheetId="1" hidden="1">{#N/A,#N/A,FALSE,"Summ";#N/A,#N/A,FALSE,"General"}</definedName>
    <definedName name="wrn.Summary." hidden="1">{#N/A,#N/A,FALSE,"Summ";#N/A,#N/A,FALSE,"General"}</definedName>
    <definedName name="wrn.USIM_Data." localSheetId="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1" hidden="1">{#N/A,#N/A,FALSE,"Expenditures";#N/A,#N/A,FALSE,"Property Placed In-Service";#N/A,#N/A,FALSE,"CWIP Balances"}</definedName>
    <definedName name="wrn.USIM_Data_Abbrev3." hidden="1">{#N/A,#N/A,FALSE,"Expenditures";#N/A,#N/A,FALSE,"Property Placed In-Service";#N/A,#N/A,FALSE,"CWIP Balances"}</definedName>
    <definedName name="wrn.VERIFY." localSheetId="1"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p_wkly_vect_input">#REF!</definedName>
    <definedName name="www" localSheetId="1" hidden="1">{#N/A,#N/A,FALSE,"schA"}</definedName>
    <definedName name="www" hidden="1">{#N/A,#N/A,FALSE,"schA"}</definedName>
    <definedName name="x" localSheetId="1" hidden="1">{#N/A,#N/A,FALSE,"Coversheet";#N/A,#N/A,FALSE,"QA"}</definedName>
    <definedName name="x" hidden="1">{#N/A,#N/A,FALSE,"Coversheet";#N/A,#N/A,FALSE,"QA"}</definedName>
    <definedName name="x1start">'[6]Customer Data'!$B$92</definedName>
    <definedName name="x2start">'[6]Customer Data'!$B$96</definedName>
    <definedName name="x3start">'[6]Customer Data'!$B$100</definedName>
    <definedName name="x4start">'[6]Customer Data'!$B$104</definedName>
    <definedName name="xseries">'[6]Accumulated Offer'!$D$41</definedName>
    <definedName name="xx" localSheetId="1"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XYZ">[6]PartsFlow!$E$23</definedName>
    <definedName name="y"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2_Query_Edit__Customize">#REF!</definedName>
    <definedName name="YEAR">#REF!</definedName>
    <definedName name="YearByYear">[6]YearByYear!$A$1</definedName>
    <definedName name="YearOfCostData">[14]Resources!$E$70</definedName>
    <definedName name="Years_evaluated">'[74]Revison Inputs'!$B$6</definedName>
    <definedName name="yrformat1">'[6]Customer Data'!$E$197</definedName>
    <definedName name="yseries1">'[6]Accumulated Offer'!$D$45</definedName>
    <definedName name="yseries2">'[6]Accumulated Offer'!$D$52</definedName>
    <definedName name="yseries3">'[6]Accumulated Offer'!$D$59</definedName>
    <definedName name="YTD_Format">[54]YTD!$B$13:$D$13,[54]YTD!$B$36:$D$36</definedName>
    <definedName name="yuf" localSheetId="1" hidden="1">{#N/A,#N/A,FALSE,"Summ";#N/A,#N/A,FALSE,"General"}</definedName>
    <definedName name="yuf" hidden="1">{#N/A,#N/A,FALSE,"Summ";#N/A,#N/A,FALSE,"General"}</definedName>
    <definedName name="z" localSheetId="1" hidden="1">{#N/A,#N/A,FALSE,"Coversheet";#N/A,#N/A,FALSE,"QA"}</definedName>
    <definedName name="z" hidden="1">{#N/A,#N/A,FALSE,"Coversheet";#N/A,#N/A,FALSE,"QA"}</definedName>
    <definedName name="zilfpldebtperc">#REF!</definedName>
    <definedName name="zilkhaepcdevcost">#REF!</definedName>
    <definedName name="zilkhaownperc">#REF!</definedName>
    <definedName name="ZoneHour1">#REF!</definedName>
    <definedName name="ZoneMonth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76" i="1" l="1"/>
  <c r="P276" i="1"/>
  <c r="X262" i="1" l="1"/>
  <c r="X261" i="1"/>
  <c r="X260" i="1"/>
  <c r="Y260" i="1" s="1"/>
  <c r="Y261" i="1" s="1"/>
  <c r="W260" i="1"/>
  <c r="W261" i="1" s="1"/>
  <c r="W262" i="1" s="1"/>
  <c r="X258" i="1"/>
  <c r="X257" i="1"/>
  <c r="X256" i="1"/>
  <c r="X255" i="1"/>
  <c r="X254" i="1"/>
  <c r="X253" i="1"/>
  <c r="X252" i="1"/>
  <c r="X251" i="1"/>
  <c r="X250" i="1"/>
  <c r="X249" i="1"/>
  <c r="X248" i="1"/>
  <c r="X247" i="1"/>
  <c r="Y247" i="1" s="1"/>
  <c r="W247" i="1"/>
  <c r="W248" i="1" s="1"/>
  <c r="W249" i="1" s="1"/>
  <c r="W250" i="1" s="1"/>
  <c r="W251" i="1" s="1"/>
  <c r="W252" i="1" s="1"/>
  <c r="W253" i="1" s="1"/>
  <c r="W254" i="1" s="1"/>
  <c r="W255" i="1" s="1"/>
  <c r="W256" i="1" s="1"/>
  <c r="W257" i="1" s="1"/>
  <c r="W258" i="1" s="1"/>
  <c r="Y262" i="1" l="1"/>
  <c r="Y248" i="1"/>
  <c r="Y249" i="1" s="1"/>
  <c r="Y250" i="1" s="1"/>
  <c r="Y251" i="1" s="1"/>
  <c r="Y252" i="1" s="1"/>
  <c r="Y253" i="1" s="1"/>
  <c r="Y254" i="1" s="1"/>
  <c r="Y255" i="1" s="1"/>
  <c r="Y256" i="1" s="1"/>
  <c r="Y257" i="1" s="1"/>
  <c r="Y258" i="1" s="1"/>
  <c r="O29" i="2"/>
  <c r="F269" i="1" s="1"/>
  <c r="N29" i="2"/>
  <c r="K29" i="2"/>
  <c r="F265" i="1" s="1"/>
  <c r="J29" i="2"/>
  <c r="H29" i="2"/>
  <c r="G29" i="2"/>
  <c r="Q28" i="2"/>
  <c r="Q29" i="2" s="1"/>
  <c r="F271" i="1" s="1"/>
  <c r="P28" i="2"/>
  <c r="P29" i="2" s="1"/>
  <c r="F270" i="1" s="1"/>
  <c r="O28" i="2"/>
  <c r="N28" i="2"/>
  <c r="M28" i="2"/>
  <c r="M29" i="2" s="1"/>
  <c r="F267" i="1" s="1"/>
  <c r="L28" i="2"/>
  <c r="L29" i="2" s="1"/>
  <c r="F266" i="1" s="1"/>
  <c r="K28" i="2"/>
  <c r="J28" i="2"/>
  <c r="I27" i="2"/>
  <c r="I29" i="2" s="1"/>
  <c r="F263" i="1" s="1"/>
  <c r="H27" i="2"/>
  <c r="G27" i="2"/>
  <c r="F27" i="2"/>
  <c r="F29" i="2" s="1"/>
  <c r="R20" i="2"/>
  <c r="J19" i="2"/>
  <c r="R19" i="2" s="1"/>
  <c r="R15" i="2"/>
  <c r="R13" i="2"/>
  <c r="R12" i="2"/>
  <c r="K16" i="2"/>
  <c r="K21" i="2" s="1"/>
  <c r="R9" i="2"/>
  <c r="O16" i="2"/>
  <c r="O21" i="2" s="1"/>
  <c r="N16" i="2"/>
  <c r="N21" i="2" s="1"/>
  <c r="G16" i="2"/>
  <c r="G21" i="2" s="1"/>
  <c r="R8" i="2"/>
  <c r="T271" i="1"/>
  <c r="T268" i="1"/>
  <c r="F268" i="1"/>
  <c r="T267" i="1"/>
  <c r="T266" i="1"/>
  <c r="T264" i="1"/>
  <c r="F264" i="1"/>
  <c r="T263" i="1"/>
  <c r="T262" i="1"/>
  <c r="F262" i="1"/>
  <c r="T261" i="1"/>
  <c r="F261" i="1"/>
  <c r="T260" i="1"/>
  <c r="S260" i="1"/>
  <c r="S261" i="1" s="1"/>
  <c r="S262" i="1" s="1"/>
  <c r="S263" i="1" s="1"/>
  <c r="P260" i="1"/>
  <c r="F260" i="1"/>
  <c r="G260" i="1" s="1"/>
  <c r="T258" i="1"/>
  <c r="H258" i="1"/>
  <c r="L258" i="1" s="1"/>
  <c r="T257" i="1"/>
  <c r="H257" i="1"/>
  <c r="L257" i="1" s="1"/>
  <c r="L256" i="1"/>
  <c r="H256" i="1"/>
  <c r="T255" i="1"/>
  <c r="H255" i="1"/>
  <c r="L255" i="1" s="1"/>
  <c r="T254" i="1"/>
  <c r="H254" i="1"/>
  <c r="L254" i="1" s="1"/>
  <c r="T253" i="1"/>
  <c r="H253" i="1"/>
  <c r="L253" i="1" s="1"/>
  <c r="H252" i="1"/>
  <c r="L252" i="1" s="1"/>
  <c r="T251" i="1"/>
  <c r="H251" i="1"/>
  <c r="L251" i="1" s="1"/>
  <c r="T250" i="1"/>
  <c r="H250" i="1"/>
  <c r="L250" i="1" s="1"/>
  <c r="H249" i="1"/>
  <c r="L249" i="1" s="1"/>
  <c r="H248" i="1"/>
  <c r="L248" i="1" s="1"/>
  <c r="S247" i="1"/>
  <c r="P247" i="1"/>
  <c r="P248" i="1" s="1"/>
  <c r="K247" i="1"/>
  <c r="K248" i="1" s="1"/>
  <c r="K249" i="1" s="1"/>
  <c r="K250" i="1" s="1"/>
  <c r="K251" i="1" s="1"/>
  <c r="K252" i="1" s="1"/>
  <c r="K253" i="1" s="1"/>
  <c r="K254" i="1" s="1"/>
  <c r="K255" i="1" s="1"/>
  <c r="K256" i="1" s="1"/>
  <c r="K257" i="1" s="1"/>
  <c r="K258" i="1" s="1"/>
  <c r="H247" i="1"/>
  <c r="L247" i="1" s="1"/>
  <c r="M247" i="1" s="1"/>
  <c r="G247" i="1"/>
  <c r="G248" i="1" s="1"/>
  <c r="G249" i="1" s="1"/>
  <c r="G250" i="1" s="1"/>
  <c r="G251" i="1" s="1"/>
  <c r="G252" i="1" s="1"/>
  <c r="G253" i="1" s="1"/>
  <c r="G254" i="1" s="1"/>
  <c r="G255" i="1" s="1"/>
  <c r="G256" i="1" s="1"/>
  <c r="G257" i="1" s="1"/>
  <c r="G258" i="1" s="1"/>
  <c r="E247" i="1"/>
  <c r="E248" i="1" s="1"/>
  <c r="E249" i="1" s="1"/>
  <c r="T243" i="1"/>
  <c r="H243" i="1"/>
  <c r="L243" i="1" s="1"/>
  <c r="T242" i="1"/>
  <c r="H242" i="1"/>
  <c r="L242" i="1" s="1"/>
  <c r="T241" i="1"/>
  <c r="H241" i="1"/>
  <c r="L241" i="1" s="1"/>
  <c r="T240" i="1"/>
  <c r="H240" i="1"/>
  <c r="L240" i="1" s="1"/>
  <c r="H239" i="1"/>
  <c r="L239" i="1" s="1"/>
  <c r="T238" i="1"/>
  <c r="H238" i="1"/>
  <c r="L238" i="1" s="1"/>
  <c r="T237" i="1"/>
  <c r="H237" i="1"/>
  <c r="L237" i="1" s="1"/>
  <c r="T236" i="1"/>
  <c r="H236" i="1"/>
  <c r="L236" i="1" s="1"/>
  <c r="T235" i="1"/>
  <c r="H235" i="1"/>
  <c r="L235" i="1" s="1"/>
  <c r="H234" i="1"/>
  <c r="L234" i="1" s="1"/>
  <c r="T233" i="1"/>
  <c r="H233" i="1"/>
  <c r="L233" i="1" s="1"/>
  <c r="T232" i="1"/>
  <c r="P232" i="1"/>
  <c r="K232" i="1"/>
  <c r="K233" i="1" s="1"/>
  <c r="K234" i="1" s="1"/>
  <c r="K235" i="1" s="1"/>
  <c r="K236" i="1" s="1"/>
  <c r="K237" i="1" s="1"/>
  <c r="K238" i="1" s="1"/>
  <c r="K239" i="1" s="1"/>
  <c r="K240" i="1" s="1"/>
  <c r="K241" i="1" s="1"/>
  <c r="K242" i="1" s="1"/>
  <c r="K243" i="1" s="1"/>
  <c r="H232" i="1"/>
  <c r="L232" i="1" s="1"/>
  <c r="M232" i="1" s="1"/>
  <c r="G232" i="1"/>
  <c r="G233" i="1" s="1"/>
  <c r="G234" i="1" s="1"/>
  <c r="G235" i="1" s="1"/>
  <c r="G236" i="1" s="1"/>
  <c r="G237" i="1" s="1"/>
  <c r="G238" i="1" s="1"/>
  <c r="G239" i="1" s="1"/>
  <c r="G240" i="1" s="1"/>
  <c r="G241" i="1" s="1"/>
  <c r="G242" i="1" s="1"/>
  <c r="G243" i="1" s="1"/>
  <c r="E232" i="1"/>
  <c r="T228" i="1"/>
  <c r="H228" i="1"/>
  <c r="L228" i="1" s="1"/>
  <c r="T227" i="1"/>
  <c r="H227" i="1"/>
  <c r="L227" i="1" s="1"/>
  <c r="T226" i="1"/>
  <c r="H226" i="1"/>
  <c r="L226" i="1" s="1"/>
  <c r="H225" i="1"/>
  <c r="L225" i="1" s="1"/>
  <c r="T224" i="1"/>
  <c r="H224" i="1"/>
  <c r="L224" i="1" s="1"/>
  <c r="T223" i="1"/>
  <c r="H223" i="1"/>
  <c r="L223" i="1" s="1"/>
  <c r="H222" i="1"/>
  <c r="L222" i="1" s="1"/>
  <c r="T221" i="1"/>
  <c r="H221" i="1"/>
  <c r="L221" i="1" s="1"/>
  <c r="H220" i="1"/>
  <c r="L220" i="1" s="1"/>
  <c r="T219" i="1"/>
  <c r="H219" i="1"/>
  <c r="L219" i="1" s="1"/>
  <c r="H218" i="1"/>
  <c r="L218" i="1" s="1"/>
  <c r="S217" i="1"/>
  <c r="P217" i="1"/>
  <c r="P218" i="1" s="1"/>
  <c r="T217" i="1"/>
  <c r="K217" i="1"/>
  <c r="K218" i="1" s="1"/>
  <c r="K219" i="1" s="1"/>
  <c r="K220" i="1" s="1"/>
  <c r="K221" i="1" s="1"/>
  <c r="K222" i="1" s="1"/>
  <c r="K223" i="1" s="1"/>
  <c r="K224" i="1" s="1"/>
  <c r="K225" i="1" s="1"/>
  <c r="K226" i="1" s="1"/>
  <c r="K227" i="1" s="1"/>
  <c r="K228" i="1" s="1"/>
  <c r="H217" i="1"/>
  <c r="L217" i="1" s="1"/>
  <c r="M217" i="1" s="1"/>
  <c r="G217" i="1"/>
  <c r="G218" i="1" s="1"/>
  <c r="G219" i="1" s="1"/>
  <c r="G220" i="1" s="1"/>
  <c r="G221" i="1" s="1"/>
  <c r="G222" i="1" s="1"/>
  <c r="G223" i="1" s="1"/>
  <c r="G224" i="1" s="1"/>
  <c r="G225" i="1" s="1"/>
  <c r="G226" i="1" s="1"/>
  <c r="G227" i="1" s="1"/>
  <c r="G228" i="1" s="1"/>
  <c r="E217" i="1"/>
  <c r="T213" i="1"/>
  <c r="H213" i="1"/>
  <c r="L213" i="1" s="1"/>
  <c r="T212" i="1"/>
  <c r="H212" i="1"/>
  <c r="L212" i="1" s="1"/>
  <c r="T211" i="1"/>
  <c r="H211" i="1"/>
  <c r="L211" i="1" s="1"/>
  <c r="T210" i="1"/>
  <c r="H210" i="1"/>
  <c r="L210" i="1" s="1"/>
  <c r="T209" i="1"/>
  <c r="H209" i="1"/>
  <c r="L209" i="1" s="1"/>
  <c r="T208" i="1"/>
  <c r="H208" i="1"/>
  <c r="L208" i="1" s="1"/>
  <c r="T207" i="1"/>
  <c r="H207" i="1"/>
  <c r="L207" i="1" s="1"/>
  <c r="T206" i="1"/>
  <c r="H206" i="1"/>
  <c r="L206" i="1" s="1"/>
  <c r="T205" i="1"/>
  <c r="H205" i="1"/>
  <c r="L205" i="1" s="1"/>
  <c r="T204" i="1"/>
  <c r="H204" i="1"/>
  <c r="L204" i="1" s="1"/>
  <c r="T203" i="1"/>
  <c r="H203" i="1"/>
  <c r="L203" i="1" s="1"/>
  <c r="T202" i="1"/>
  <c r="S202" i="1"/>
  <c r="S203" i="1" s="1"/>
  <c r="S204" i="1" s="1"/>
  <c r="S205" i="1" s="1"/>
  <c r="S206" i="1" s="1"/>
  <c r="S207" i="1" s="1"/>
  <c r="S208" i="1" s="1"/>
  <c r="S209" i="1" s="1"/>
  <c r="S210" i="1" s="1"/>
  <c r="S211" i="1" s="1"/>
  <c r="S212" i="1" s="1"/>
  <c r="S213" i="1" s="1"/>
  <c r="P202" i="1"/>
  <c r="P203" i="1" s="1"/>
  <c r="K202" i="1"/>
  <c r="K203" i="1" s="1"/>
  <c r="K204" i="1" s="1"/>
  <c r="K205" i="1" s="1"/>
  <c r="K206" i="1" s="1"/>
  <c r="K207" i="1" s="1"/>
  <c r="K208" i="1" s="1"/>
  <c r="K209" i="1" s="1"/>
  <c r="K210" i="1" s="1"/>
  <c r="K211" i="1" s="1"/>
  <c r="K212" i="1" s="1"/>
  <c r="K213" i="1" s="1"/>
  <c r="H202" i="1"/>
  <c r="L202" i="1" s="1"/>
  <c r="M202" i="1" s="1"/>
  <c r="M203" i="1" s="1"/>
  <c r="M204" i="1" s="1"/>
  <c r="G202" i="1"/>
  <c r="G203" i="1" s="1"/>
  <c r="G204" i="1" s="1"/>
  <c r="G205" i="1" s="1"/>
  <c r="G206" i="1" s="1"/>
  <c r="G207" i="1" s="1"/>
  <c r="G208" i="1" s="1"/>
  <c r="G209" i="1" s="1"/>
  <c r="G210" i="1" s="1"/>
  <c r="G211" i="1" s="1"/>
  <c r="G212" i="1" s="1"/>
  <c r="G213" i="1" s="1"/>
  <c r="E202" i="1"/>
  <c r="T198" i="1"/>
  <c r="H198" i="1"/>
  <c r="L198" i="1" s="1"/>
  <c r="T197" i="1"/>
  <c r="H197" i="1"/>
  <c r="L197" i="1" s="1"/>
  <c r="T196" i="1"/>
  <c r="H196" i="1"/>
  <c r="L196" i="1" s="1"/>
  <c r="T195" i="1"/>
  <c r="H195" i="1"/>
  <c r="L195" i="1" s="1"/>
  <c r="T194" i="1"/>
  <c r="H194" i="1"/>
  <c r="L194" i="1" s="1"/>
  <c r="T193" i="1"/>
  <c r="H193" i="1"/>
  <c r="L193" i="1" s="1"/>
  <c r="T192" i="1"/>
  <c r="H192" i="1"/>
  <c r="L192" i="1" s="1"/>
  <c r="T191" i="1"/>
  <c r="H191" i="1"/>
  <c r="L191" i="1" s="1"/>
  <c r="T190" i="1"/>
  <c r="H190" i="1"/>
  <c r="L190" i="1" s="1"/>
  <c r="T189" i="1"/>
  <c r="H189" i="1"/>
  <c r="L189" i="1" s="1"/>
  <c r="T188" i="1"/>
  <c r="H188" i="1"/>
  <c r="L188" i="1" s="1"/>
  <c r="T187" i="1"/>
  <c r="S187" i="1"/>
  <c r="S188" i="1" s="1"/>
  <c r="S189" i="1" s="1"/>
  <c r="S190" i="1" s="1"/>
  <c r="S191" i="1" s="1"/>
  <c r="S192" i="1" s="1"/>
  <c r="S193" i="1" s="1"/>
  <c r="S194" i="1" s="1"/>
  <c r="S195" i="1" s="1"/>
  <c r="S196" i="1" s="1"/>
  <c r="S197" i="1" s="1"/>
  <c r="S198" i="1" s="1"/>
  <c r="P187" i="1"/>
  <c r="P188" i="1" s="1"/>
  <c r="K187" i="1"/>
  <c r="K188" i="1" s="1"/>
  <c r="K189" i="1" s="1"/>
  <c r="K190" i="1" s="1"/>
  <c r="K191" i="1" s="1"/>
  <c r="K192" i="1" s="1"/>
  <c r="K193" i="1" s="1"/>
  <c r="K194" i="1" s="1"/>
  <c r="K195" i="1" s="1"/>
  <c r="K196" i="1" s="1"/>
  <c r="K197" i="1" s="1"/>
  <c r="K198" i="1" s="1"/>
  <c r="H187" i="1"/>
  <c r="L187" i="1" s="1"/>
  <c r="M187" i="1" s="1"/>
  <c r="G187" i="1"/>
  <c r="G188" i="1" s="1"/>
  <c r="G189" i="1" s="1"/>
  <c r="G190" i="1" s="1"/>
  <c r="G191" i="1" s="1"/>
  <c r="G192" i="1" s="1"/>
  <c r="G193" i="1" s="1"/>
  <c r="G194" i="1" s="1"/>
  <c r="G195" i="1" s="1"/>
  <c r="G196" i="1" s="1"/>
  <c r="G197" i="1" s="1"/>
  <c r="G198" i="1" s="1"/>
  <c r="E187" i="1"/>
  <c r="T183" i="1"/>
  <c r="H183" i="1"/>
  <c r="L183" i="1" s="1"/>
  <c r="T182" i="1"/>
  <c r="H182" i="1"/>
  <c r="L182" i="1" s="1"/>
  <c r="T181" i="1"/>
  <c r="H181" i="1"/>
  <c r="L181" i="1" s="1"/>
  <c r="T180" i="1"/>
  <c r="H180" i="1"/>
  <c r="L180" i="1" s="1"/>
  <c r="T179" i="1"/>
  <c r="H179" i="1"/>
  <c r="L179" i="1" s="1"/>
  <c r="T178" i="1"/>
  <c r="H178" i="1"/>
  <c r="L178" i="1" s="1"/>
  <c r="T177" i="1"/>
  <c r="H177" i="1"/>
  <c r="L177" i="1" s="1"/>
  <c r="T176" i="1"/>
  <c r="H176" i="1"/>
  <c r="L176" i="1" s="1"/>
  <c r="T175" i="1"/>
  <c r="H175" i="1"/>
  <c r="L175" i="1" s="1"/>
  <c r="T174" i="1"/>
  <c r="H174" i="1"/>
  <c r="L174" i="1" s="1"/>
  <c r="T173" i="1"/>
  <c r="H173" i="1"/>
  <c r="L173" i="1" s="1"/>
  <c r="T172" i="1"/>
  <c r="S172" i="1"/>
  <c r="S173" i="1" s="1"/>
  <c r="S174" i="1" s="1"/>
  <c r="S175" i="1" s="1"/>
  <c r="S176" i="1" s="1"/>
  <c r="S177" i="1" s="1"/>
  <c r="S178" i="1" s="1"/>
  <c r="S179" i="1" s="1"/>
  <c r="S180" i="1" s="1"/>
  <c r="S181" i="1" s="1"/>
  <c r="S182" i="1" s="1"/>
  <c r="S183" i="1" s="1"/>
  <c r="P172" i="1"/>
  <c r="P173" i="1" s="1"/>
  <c r="K172" i="1"/>
  <c r="K173" i="1" s="1"/>
  <c r="K174" i="1" s="1"/>
  <c r="K175" i="1" s="1"/>
  <c r="K176" i="1" s="1"/>
  <c r="K177" i="1" s="1"/>
  <c r="K178" i="1" s="1"/>
  <c r="K179" i="1" s="1"/>
  <c r="K180" i="1" s="1"/>
  <c r="K181" i="1" s="1"/>
  <c r="K182" i="1" s="1"/>
  <c r="K183" i="1" s="1"/>
  <c r="H172" i="1"/>
  <c r="L172" i="1" s="1"/>
  <c r="M172" i="1" s="1"/>
  <c r="G172" i="1"/>
  <c r="G173" i="1" s="1"/>
  <c r="G174" i="1" s="1"/>
  <c r="G175" i="1" s="1"/>
  <c r="G176" i="1" s="1"/>
  <c r="G177" i="1" s="1"/>
  <c r="G178" i="1" s="1"/>
  <c r="G179" i="1" s="1"/>
  <c r="G180" i="1" s="1"/>
  <c r="G181" i="1" s="1"/>
  <c r="G182" i="1" s="1"/>
  <c r="G183" i="1" s="1"/>
  <c r="E172" i="1"/>
  <c r="T168" i="1"/>
  <c r="H168" i="1"/>
  <c r="L168" i="1" s="1"/>
  <c r="T167" i="1"/>
  <c r="H167" i="1"/>
  <c r="L167" i="1" s="1"/>
  <c r="T166" i="1"/>
  <c r="H166" i="1"/>
  <c r="L166" i="1" s="1"/>
  <c r="T165" i="1"/>
  <c r="H165" i="1"/>
  <c r="L165" i="1" s="1"/>
  <c r="T164" i="1"/>
  <c r="H164" i="1"/>
  <c r="L164" i="1" s="1"/>
  <c r="T163" i="1"/>
  <c r="H163" i="1"/>
  <c r="L163" i="1" s="1"/>
  <c r="T162" i="1"/>
  <c r="H162" i="1"/>
  <c r="L162" i="1" s="1"/>
  <c r="T161" i="1"/>
  <c r="H161" i="1"/>
  <c r="L161" i="1" s="1"/>
  <c r="T160" i="1"/>
  <c r="H160" i="1"/>
  <c r="L160" i="1" s="1"/>
  <c r="T159" i="1"/>
  <c r="H159" i="1"/>
  <c r="L159" i="1" s="1"/>
  <c r="T158" i="1"/>
  <c r="H158" i="1"/>
  <c r="L158" i="1" s="1"/>
  <c r="T157" i="1"/>
  <c r="S157" i="1"/>
  <c r="S158" i="1" s="1"/>
  <c r="S159" i="1" s="1"/>
  <c r="S160" i="1" s="1"/>
  <c r="S161" i="1" s="1"/>
  <c r="S162" i="1" s="1"/>
  <c r="S163" i="1" s="1"/>
  <c r="S164" i="1" s="1"/>
  <c r="S165" i="1" s="1"/>
  <c r="S166" i="1" s="1"/>
  <c r="S167" i="1" s="1"/>
  <c r="S168" i="1" s="1"/>
  <c r="P157" i="1"/>
  <c r="K157" i="1"/>
  <c r="K158" i="1" s="1"/>
  <c r="K159" i="1" s="1"/>
  <c r="K160" i="1" s="1"/>
  <c r="K161" i="1" s="1"/>
  <c r="K162" i="1" s="1"/>
  <c r="K163" i="1" s="1"/>
  <c r="K164" i="1" s="1"/>
  <c r="K165" i="1" s="1"/>
  <c r="K166" i="1" s="1"/>
  <c r="K167" i="1" s="1"/>
  <c r="K168" i="1" s="1"/>
  <c r="H157" i="1"/>
  <c r="L157" i="1" s="1"/>
  <c r="M157" i="1" s="1"/>
  <c r="G157" i="1"/>
  <c r="G158" i="1" s="1"/>
  <c r="G159" i="1" s="1"/>
  <c r="G160" i="1" s="1"/>
  <c r="G161" i="1" s="1"/>
  <c r="G162" i="1" s="1"/>
  <c r="G163" i="1" s="1"/>
  <c r="G164" i="1" s="1"/>
  <c r="G165" i="1" s="1"/>
  <c r="G166" i="1" s="1"/>
  <c r="G167" i="1" s="1"/>
  <c r="G168" i="1" s="1"/>
  <c r="E157" i="1"/>
  <c r="H153" i="1"/>
  <c r="L153" i="1" s="1"/>
  <c r="T152" i="1"/>
  <c r="H152" i="1"/>
  <c r="L152" i="1" s="1"/>
  <c r="H151" i="1"/>
  <c r="L151" i="1" s="1"/>
  <c r="T150" i="1"/>
  <c r="H150" i="1"/>
  <c r="L150" i="1" s="1"/>
  <c r="H149" i="1"/>
  <c r="L149" i="1" s="1"/>
  <c r="T148" i="1"/>
  <c r="H148" i="1"/>
  <c r="L148" i="1" s="1"/>
  <c r="H147" i="1"/>
  <c r="L147" i="1" s="1"/>
  <c r="T146" i="1"/>
  <c r="H146" i="1"/>
  <c r="L146" i="1" s="1"/>
  <c r="H145" i="1"/>
  <c r="L145" i="1" s="1"/>
  <c r="T144" i="1"/>
  <c r="H144" i="1"/>
  <c r="L144" i="1" s="1"/>
  <c r="H143" i="1"/>
  <c r="L143" i="1" s="1"/>
  <c r="S142" i="1"/>
  <c r="P142" i="1"/>
  <c r="P143" i="1" s="1"/>
  <c r="T142" i="1"/>
  <c r="K142" i="1"/>
  <c r="K143" i="1" s="1"/>
  <c r="K144" i="1" s="1"/>
  <c r="K145" i="1" s="1"/>
  <c r="K146" i="1" s="1"/>
  <c r="K147" i="1" s="1"/>
  <c r="K148" i="1" s="1"/>
  <c r="K149" i="1" s="1"/>
  <c r="K150" i="1" s="1"/>
  <c r="K151" i="1" s="1"/>
  <c r="K152" i="1" s="1"/>
  <c r="K153" i="1" s="1"/>
  <c r="H142" i="1"/>
  <c r="L142" i="1" s="1"/>
  <c r="M142" i="1" s="1"/>
  <c r="G142" i="1"/>
  <c r="G143" i="1" s="1"/>
  <c r="G144" i="1" s="1"/>
  <c r="G145" i="1" s="1"/>
  <c r="G146" i="1" s="1"/>
  <c r="G147" i="1" s="1"/>
  <c r="G148" i="1" s="1"/>
  <c r="G149" i="1" s="1"/>
  <c r="G150" i="1" s="1"/>
  <c r="G151" i="1" s="1"/>
  <c r="G152" i="1" s="1"/>
  <c r="G153" i="1" s="1"/>
  <c r="E142" i="1"/>
  <c r="T138" i="1"/>
  <c r="H138" i="1"/>
  <c r="L138" i="1" s="1"/>
  <c r="T137" i="1"/>
  <c r="H137" i="1"/>
  <c r="L137" i="1" s="1"/>
  <c r="T136" i="1"/>
  <c r="H136" i="1"/>
  <c r="L136" i="1" s="1"/>
  <c r="T135" i="1"/>
  <c r="H135" i="1"/>
  <c r="L135" i="1" s="1"/>
  <c r="T134" i="1"/>
  <c r="H134" i="1"/>
  <c r="L134" i="1" s="1"/>
  <c r="T133" i="1"/>
  <c r="H133" i="1"/>
  <c r="L133" i="1" s="1"/>
  <c r="T132" i="1"/>
  <c r="H132" i="1"/>
  <c r="L132" i="1" s="1"/>
  <c r="T131" i="1"/>
  <c r="H131" i="1"/>
  <c r="L131" i="1" s="1"/>
  <c r="T130" i="1"/>
  <c r="H130" i="1"/>
  <c r="L130" i="1" s="1"/>
  <c r="T129" i="1"/>
  <c r="H129" i="1"/>
  <c r="L129" i="1" s="1"/>
  <c r="T128" i="1"/>
  <c r="H128" i="1"/>
  <c r="L128" i="1" s="1"/>
  <c r="P127" i="1"/>
  <c r="P128" i="1" s="1"/>
  <c r="T127" i="1"/>
  <c r="K127" i="1"/>
  <c r="K128" i="1" s="1"/>
  <c r="K129" i="1" s="1"/>
  <c r="K130" i="1" s="1"/>
  <c r="K131" i="1" s="1"/>
  <c r="K132" i="1" s="1"/>
  <c r="K133" i="1" s="1"/>
  <c r="K134" i="1" s="1"/>
  <c r="K135" i="1" s="1"/>
  <c r="K136" i="1" s="1"/>
  <c r="K137" i="1" s="1"/>
  <c r="K138" i="1" s="1"/>
  <c r="H127" i="1"/>
  <c r="L127" i="1" s="1"/>
  <c r="M127" i="1" s="1"/>
  <c r="G127" i="1"/>
  <c r="G128" i="1" s="1"/>
  <c r="G129" i="1" s="1"/>
  <c r="G130" i="1" s="1"/>
  <c r="G131" i="1" s="1"/>
  <c r="G132" i="1" s="1"/>
  <c r="G133" i="1" s="1"/>
  <c r="G134" i="1" s="1"/>
  <c r="G135" i="1" s="1"/>
  <c r="G136" i="1" s="1"/>
  <c r="G137" i="1" s="1"/>
  <c r="G138" i="1" s="1"/>
  <c r="E127" i="1"/>
  <c r="E128" i="1" s="1"/>
  <c r="T120" i="1"/>
  <c r="H120" i="1"/>
  <c r="L120" i="1" s="1"/>
  <c r="T119" i="1"/>
  <c r="H119" i="1"/>
  <c r="L119" i="1" s="1"/>
  <c r="T118" i="1"/>
  <c r="H118" i="1"/>
  <c r="L118" i="1" s="1"/>
  <c r="T117" i="1"/>
  <c r="H117" i="1"/>
  <c r="L117" i="1" s="1"/>
  <c r="T116" i="1"/>
  <c r="H116" i="1"/>
  <c r="L116" i="1" s="1"/>
  <c r="T115" i="1"/>
  <c r="H115" i="1"/>
  <c r="L115" i="1" s="1"/>
  <c r="T114" i="1"/>
  <c r="H114" i="1"/>
  <c r="L114" i="1" s="1"/>
  <c r="T113" i="1"/>
  <c r="H113" i="1"/>
  <c r="L113" i="1" s="1"/>
  <c r="T112" i="1"/>
  <c r="H112" i="1"/>
  <c r="L112" i="1" s="1"/>
  <c r="T111" i="1"/>
  <c r="H111" i="1"/>
  <c r="L111" i="1" s="1"/>
  <c r="T110" i="1"/>
  <c r="H110" i="1"/>
  <c r="L110" i="1" s="1"/>
  <c r="S109" i="1"/>
  <c r="T109" i="1"/>
  <c r="K109" i="1"/>
  <c r="K110" i="1" s="1"/>
  <c r="K111" i="1" s="1"/>
  <c r="K112" i="1" s="1"/>
  <c r="K113" i="1" s="1"/>
  <c r="K114" i="1" s="1"/>
  <c r="K115" i="1" s="1"/>
  <c r="K116" i="1" s="1"/>
  <c r="K117" i="1" s="1"/>
  <c r="K118" i="1" s="1"/>
  <c r="K119" i="1" s="1"/>
  <c r="K120" i="1" s="1"/>
  <c r="H109" i="1"/>
  <c r="L109" i="1" s="1"/>
  <c r="M109" i="1" s="1"/>
  <c r="G109" i="1"/>
  <c r="G110" i="1" s="1"/>
  <c r="G111" i="1" s="1"/>
  <c r="G112" i="1" s="1"/>
  <c r="G113" i="1" s="1"/>
  <c r="G114" i="1" s="1"/>
  <c r="G115" i="1" s="1"/>
  <c r="G116" i="1" s="1"/>
  <c r="G117" i="1" s="1"/>
  <c r="G118" i="1" s="1"/>
  <c r="G119" i="1" s="1"/>
  <c r="G120" i="1" s="1"/>
  <c r="E109" i="1"/>
  <c r="E110" i="1" s="1"/>
  <c r="T105" i="1"/>
  <c r="H105" i="1"/>
  <c r="L105" i="1" s="1"/>
  <c r="T104" i="1"/>
  <c r="H104" i="1"/>
  <c r="L104" i="1" s="1"/>
  <c r="T103" i="1"/>
  <c r="H103" i="1"/>
  <c r="L103" i="1" s="1"/>
  <c r="T102" i="1"/>
  <c r="H102" i="1"/>
  <c r="L102" i="1" s="1"/>
  <c r="T101" i="1"/>
  <c r="H101" i="1"/>
  <c r="L101" i="1" s="1"/>
  <c r="T100" i="1"/>
  <c r="H100" i="1"/>
  <c r="L100" i="1" s="1"/>
  <c r="T99" i="1"/>
  <c r="H99" i="1"/>
  <c r="L99" i="1" s="1"/>
  <c r="T98" i="1"/>
  <c r="H98" i="1"/>
  <c r="L98" i="1" s="1"/>
  <c r="T97" i="1"/>
  <c r="H97" i="1"/>
  <c r="L97" i="1" s="1"/>
  <c r="T96" i="1"/>
  <c r="H96" i="1"/>
  <c r="L96" i="1" s="1"/>
  <c r="T95" i="1"/>
  <c r="H95" i="1"/>
  <c r="L95" i="1" s="1"/>
  <c r="P94" i="1"/>
  <c r="P95" i="1" s="1"/>
  <c r="T94" i="1"/>
  <c r="K94" i="1"/>
  <c r="K95" i="1" s="1"/>
  <c r="K96" i="1" s="1"/>
  <c r="K97" i="1" s="1"/>
  <c r="K98" i="1" s="1"/>
  <c r="K99" i="1" s="1"/>
  <c r="K100" i="1" s="1"/>
  <c r="K101" i="1" s="1"/>
  <c r="K102" i="1" s="1"/>
  <c r="K103" i="1" s="1"/>
  <c r="K104" i="1" s="1"/>
  <c r="K105" i="1" s="1"/>
  <c r="H94" i="1"/>
  <c r="L94" i="1" s="1"/>
  <c r="M94" i="1" s="1"/>
  <c r="G94" i="1"/>
  <c r="G95" i="1" s="1"/>
  <c r="G96" i="1" s="1"/>
  <c r="G97" i="1" s="1"/>
  <c r="G98" i="1" s="1"/>
  <c r="G99" i="1" s="1"/>
  <c r="G100" i="1" s="1"/>
  <c r="G101" i="1" s="1"/>
  <c r="G102" i="1" s="1"/>
  <c r="G103" i="1" s="1"/>
  <c r="G104" i="1" s="1"/>
  <c r="G105" i="1" s="1"/>
  <c r="E94" i="1"/>
  <c r="E95" i="1" s="1"/>
  <c r="T90" i="1"/>
  <c r="H90" i="1"/>
  <c r="L90" i="1" s="1"/>
  <c r="T89" i="1"/>
  <c r="H89" i="1"/>
  <c r="L89" i="1" s="1"/>
  <c r="T88" i="1"/>
  <c r="H88" i="1"/>
  <c r="L88" i="1" s="1"/>
  <c r="T87" i="1"/>
  <c r="H87" i="1"/>
  <c r="L87" i="1" s="1"/>
  <c r="T86" i="1"/>
  <c r="H86" i="1"/>
  <c r="L86" i="1" s="1"/>
  <c r="T85" i="1"/>
  <c r="H85" i="1"/>
  <c r="L85" i="1" s="1"/>
  <c r="T84" i="1"/>
  <c r="H84" i="1"/>
  <c r="L84" i="1" s="1"/>
  <c r="T83" i="1"/>
  <c r="H83" i="1"/>
  <c r="L83" i="1" s="1"/>
  <c r="T82" i="1"/>
  <c r="H82" i="1"/>
  <c r="L82" i="1" s="1"/>
  <c r="T81" i="1"/>
  <c r="H81" i="1"/>
  <c r="L81" i="1" s="1"/>
  <c r="T80" i="1"/>
  <c r="H80" i="1"/>
  <c r="L80" i="1" s="1"/>
  <c r="S79" i="1"/>
  <c r="T79" i="1"/>
  <c r="K79" i="1"/>
  <c r="K80" i="1" s="1"/>
  <c r="K81" i="1" s="1"/>
  <c r="K82" i="1" s="1"/>
  <c r="K83" i="1" s="1"/>
  <c r="K84" i="1" s="1"/>
  <c r="K85" i="1" s="1"/>
  <c r="K86" i="1" s="1"/>
  <c r="K87" i="1" s="1"/>
  <c r="K88" i="1" s="1"/>
  <c r="K89" i="1" s="1"/>
  <c r="K90" i="1" s="1"/>
  <c r="H79" i="1"/>
  <c r="L79" i="1" s="1"/>
  <c r="M79" i="1" s="1"/>
  <c r="G79" i="1"/>
  <c r="G80" i="1" s="1"/>
  <c r="G81" i="1" s="1"/>
  <c r="G82" i="1" s="1"/>
  <c r="G83" i="1" s="1"/>
  <c r="G84" i="1" s="1"/>
  <c r="G85" i="1" s="1"/>
  <c r="G86" i="1" s="1"/>
  <c r="G87" i="1" s="1"/>
  <c r="G88" i="1" s="1"/>
  <c r="G89" i="1" s="1"/>
  <c r="G90" i="1" s="1"/>
  <c r="E79" i="1"/>
  <c r="T73" i="1"/>
  <c r="H73" i="1"/>
  <c r="L73" i="1" s="1"/>
  <c r="T72" i="1"/>
  <c r="H72" i="1"/>
  <c r="L72" i="1" s="1"/>
  <c r="T71" i="1"/>
  <c r="H71" i="1"/>
  <c r="L71" i="1" s="1"/>
  <c r="T70" i="1"/>
  <c r="H70" i="1"/>
  <c r="L70" i="1" s="1"/>
  <c r="H69" i="1"/>
  <c r="L69" i="1" s="1"/>
  <c r="S68" i="1"/>
  <c r="T68" i="1"/>
  <c r="K68" i="1"/>
  <c r="K69" i="1" s="1"/>
  <c r="K70" i="1" s="1"/>
  <c r="K71" i="1" s="1"/>
  <c r="K72" i="1" s="1"/>
  <c r="K73" i="1" s="1"/>
  <c r="H68" i="1"/>
  <c r="L68" i="1" s="1"/>
  <c r="M68" i="1" s="1"/>
  <c r="G68" i="1"/>
  <c r="E68" i="1"/>
  <c r="E69" i="1" s="1"/>
  <c r="E70" i="1" s="1"/>
  <c r="H63" i="1"/>
  <c r="T62" i="1"/>
  <c r="H62" i="1"/>
  <c r="L62" i="1" s="1"/>
  <c r="H61" i="1"/>
  <c r="L61" i="1" s="1"/>
  <c r="T60" i="1"/>
  <c r="H60" i="1"/>
  <c r="L60" i="1" s="1"/>
  <c r="T59" i="1"/>
  <c r="H59" i="1"/>
  <c r="L59" i="1" s="1"/>
  <c r="T58" i="1"/>
  <c r="H58" i="1"/>
  <c r="L58" i="1" s="1"/>
  <c r="H57" i="1"/>
  <c r="L57" i="1" s="1"/>
  <c r="T56" i="1"/>
  <c r="H56" i="1"/>
  <c r="L56" i="1" s="1"/>
  <c r="T55" i="1"/>
  <c r="H55" i="1"/>
  <c r="L55" i="1" s="1"/>
  <c r="T54" i="1"/>
  <c r="H54" i="1"/>
  <c r="L54" i="1" s="1"/>
  <c r="T53" i="1"/>
  <c r="H53" i="1"/>
  <c r="L53" i="1" s="1"/>
  <c r="T52" i="1"/>
  <c r="H52" i="1"/>
  <c r="L52" i="1" s="1"/>
  <c r="T50" i="1"/>
  <c r="H50" i="1"/>
  <c r="L50" i="1" s="1"/>
  <c r="T49" i="1"/>
  <c r="H49" i="1"/>
  <c r="L49" i="1" s="1"/>
  <c r="T48" i="1"/>
  <c r="H48" i="1"/>
  <c r="L48" i="1" s="1"/>
  <c r="T47" i="1"/>
  <c r="H47" i="1"/>
  <c r="L47" i="1" s="1"/>
  <c r="T46" i="1"/>
  <c r="H46" i="1"/>
  <c r="L46" i="1" s="1"/>
  <c r="T45" i="1"/>
  <c r="H45" i="1"/>
  <c r="L45" i="1" s="1"/>
  <c r="T44" i="1"/>
  <c r="H44" i="1"/>
  <c r="L44" i="1" s="1"/>
  <c r="T43" i="1"/>
  <c r="L43" i="1"/>
  <c r="H43" i="1"/>
  <c r="T42" i="1"/>
  <c r="H42" i="1"/>
  <c r="L42" i="1" s="1"/>
  <c r="T41" i="1"/>
  <c r="H41" i="1"/>
  <c r="L41" i="1" s="1"/>
  <c r="T40" i="1"/>
  <c r="H40" i="1"/>
  <c r="L40" i="1" s="1"/>
  <c r="T39" i="1"/>
  <c r="H39" i="1"/>
  <c r="L39" i="1" s="1"/>
  <c r="H36" i="1"/>
  <c r="T35" i="1"/>
  <c r="H35" i="1"/>
  <c r="T34" i="1"/>
  <c r="H34" i="1"/>
  <c r="J34" i="1" s="1"/>
  <c r="T33" i="1"/>
  <c r="H33" i="1"/>
  <c r="J33" i="1" s="1"/>
  <c r="S32" i="1"/>
  <c r="S33" i="1" s="1"/>
  <c r="H32" i="1"/>
  <c r="J32" i="1" s="1"/>
  <c r="T31" i="1"/>
  <c r="H31" i="1"/>
  <c r="T30" i="1"/>
  <c r="H30" i="1"/>
  <c r="T29" i="1"/>
  <c r="H29" i="1"/>
  <c r="J29" i="1" s="1"/>
  <c r="T28" i="1"/>
  <c r="H28" i="1"/>
  <c r="T27" i="1"/>
  <c r="H27" i="1"/>
  <c r="T26" i="1"/>
  <c r="H26" i="1"/>
  <c r="T25" i="1"/>
  <c r="H25" i="1"/>
  <c r="J25" i="1" s="1"/>
  <c r="T21" i="1"/>
  <c r="H21" i="1"/>
  <c r="L21" i="1" s="1"/>
  <c r="T20" i="1"/>
  <c r="H20" i="1"/>
  <c r="L20" i="1" s="1"/>
  <c r="T19" i="1"/>
  <c r="H19" i="1"/>
  <c r="L19" i="1" s="1"/>
  <c r="T18" i="1"/>
  <c r="H18" i="1"/>
  <c r="L18" i="1" s="1"/>
  <c r="T17" i="1"/>
  <c r="H17" i="1"/>
  <c r="L17" i="1" s="1"/>
  <c r="T16" i="1"/>
  <c r="H16" i="1"/>
  <c r="L16" i="1" s="1"/>
  <c r="T15" i="1"/>
  <c r="H15" i="1"/>
  <c r="L15" i="1" s="1"/>
  <c r="T14" i="1"/>
  <c r="H14" i="1"/>
  <c r="L14" i="1" s="1"/>
  <c r="T13" i="1"/>
  <c r="H13" i="1"/>
  <c r="L13" i="1" s="1"/>
  <c r="T12" i="1"/>
  <c r="H12" i="1"/>
  <c r="L12" i="1" s="1"/>
  <c r="T11" i="1"/>
  <c r="H11" i="1"/>
  <c r="L11" i="1" s="1"/>
  <c r="T10" i="1"/>
  <c r="U10" i="1" s="1"/>
  <c r="P10" i="1"/>
  <c r="K10" i="1"/>
  <c r="K11" i="1" s="1"/>
  <c r="K12" i="1" s="1"/>
  <c r="K13" i="1" s="1"/>
  <c r="K14" i="1" s="1"/>
  <c r="K15" i="1" s="1"/>
  <c r="K16" i="1" s="1"/>
  <c r="K17" i="1" s="1"/>
  <c r="K18" i="1" s="1"/>
  <c r="K19" i="1" s="1"/>
  <c r="K20" i="1" s="1"/>
  <c r="K21" i="1" s="1"/>
  <c r="H10" i="1"/>
  <c r="L10" i="1" s="1"/>
  <c r="M10" i="1" s="1"/>
  <c r="G10" i="1"/>
  <c r="G11" i="1" s="1"/>
  <c r="G12" i="1" s="1"/>
  <c r="G13" i="1" s="1"/>
  <c r="G14" i="1" s="1"/>
  <c r="G15" i="1" s="1"/>
  <c r="G16" i="1" s="1"/>
  <c r="G17" i="1" s="1"/>
  <c r="G18" i="1" s="1"/>
  <c r="G19" i="1" s="1"/>
  <c r="G20" i="1" s="1"/>
  <c r="G21" i="1" s="1"/>
  <c r="G25" i="1" s="1"/>
  <c r="G26" i="1" s="1"/>
  <c r="G27" i="1" s="1"/>
  <c r="G28" i="1" s="1"/>
  <c r="G29" i="1" s="1"/>
  <c r="G30" i="1" s="1"/>
  <c r="G31" i="1" s="1"/>
  <c r="G32" i="1" s="1"/>
  <c r="G33" i="1" s="1"/>
  <c r="G34" i="1" s="1"/>
  <c r="G35" i="1" s="1"/>
  <c r="G36" i="1" s="1"/>
  <c r="G39" i="1" s="1"/>
  <c r="G40" i="1" s="1"/>
  <c r="G41" i="1" s="1"/>
  <c r="G42" i="1" s="1"/>
  <c r="G43" i="1" s="1"/>
  <c r="G44" i="1" s="1"/>
  <c r="G45" i="1" s="1"/>
  <c r="G46" i="1" s="1"/>
  <c r="G47" i="1" s="1"/>
  <c r="G48" i="1" s="1"/>
  <c r="G49" i="1" s="1"/>
  <c r="G50" i="1" s="1"/>
  <c r="G52" i="1" s="1"/>
  <c r="G53" i="1" s="1"/>
  <c r="G54" i="1" s="1"/>
  <c r="G55" i="1" s="1"/>
  <c r="G56" i="1" s="1"/>
  <c r="G57" i="1" s="1"/>
  <c r="G58" i="1" s="1"/>
  <c r="G59" i="1" s="1"/>
  <c r="G60" i="1" s="1"/>
  <c r="G61" i="1" s="1"/>
  <c r="G62" i="1" s="1"/>
  <c r="G63" i="1" s="1"/>
  <c r="G64" i="1" s="1"/>
  <c r="E10" i="1"/>
  <c r="E11" i="1" s="1"/>
  <c r="M233" i="1" l="1"/>
  <c r="M234" i="1" s="1"/>
  <c r="M218" i="1"/>
  <c r="M219" i="1" s="1"/>
  <c r="M220" i="1" s="1"/>
  <c r="M221" i="1" s="1"/>
  <c r="M222" i="1" s="1"/>
  <c r="M223" i="1" s="1"/>
  <c r="M224" i="1" s="1"/>
  <c r="M225" i="1" s="1"/>
  <c r="M226" i="1" s="1"/>
  <c r="M227" i="1" s="1"/>
  <c r="M228" i="1" s="1"/>
  <c r="I79" i="1"/>
  <c r="U142" i="1"/>
  <c r="M143" i="1"/>
  <c r="M144" i="1" s="1"/>
  <c r="M145" i="1" s="1"/>
  <c r="M146" i="1" s="1"/>
  <c r="M147" i="1" s="1"/>
  <c r="M148" i="1" s="1"/>
  <c r="M149" i="1" s="1"/>
  <c r="M150" i="1" s="1"/>
  <c r="M151" i="1" s="1"/>
  <c r="M152" i="1" s="1"/>
  <c r="M153" i="1" s="1"/>
  <c r="M235" i="1"/>
  <c r="M236" i="1" s="1"/>
  <c r="M237" i="1" s="1"/>
  <c r="M238" i="1" s="1"/>
  <c r="M239" i="1" s="1"/>
  <c r="M240" i="1" s="1"/>
  <c r="M241" i="1" s="1"/>
  <c r="M242" i="1" s="1"/>
  <c r="M243" i="1" s="1"/>
  <c r="U11" i="1"/>
  <c r="U12" i="1" s="1"/>
  <c r="U13" i="1" s="1"/>
  <c r="U14" i="1" s="1"/>
  <c r="U15" i="1" s="1"/>
  <c r="U16" i="1" s="1"/>
  <c r="U17" i="1" s="1"/>
  <c r="U18" i="1" s="1"/>
  <c r="U19" i="1" s="1"/>
  <c r="U20" i="1" s="1"/>
  <c r="U21" i="1" s="1"/>
  <c r="U25" i="1" s="1"/>
  <c r="U26" i="1" s="1"/>
  <c r="U27" i="1" s="1"/>
  <c r="U28" i="1" s="1"/>
  <c r="U29" i="1" s="1"/>
  <c r="U30" i="1" s="1"/>
  <c r="U31" i="1" s="1"/>
  <c r="M95" i="1"/>
  <c r="M96" i="1" s="1"/>
  <c r="M97" i="1" s="1"/>
  <c r="M98" i="1" s="1"/>
  <c r="M99" i="1" s="1"/>
  <c r="M100" i="1" s="1"/>
  <c r="M101" i="1" s="1"/>
  <c r="M102" i="1" s="1"/>
  <c r="M103" i="1" s="1"/>
  <c r="M104" i="1" s="1"/>
  <c r="M105" i="1" s="1"/>
  <c r="M128" i="1"/>
  <c r="M129" i="1" s="1"/>
  <c r="M130" i="1" s="1"/>
  <c r="M131" i="1" s="1"/>
  <c r="M132" i="1" s="1"/>
  <c r="M133" i="1" s="1"/>
  <c r="M134" i="1" s="1"/>
  <c r="M135" i="1" s="1"/>
  <c r="M136" i="1" s="1"/>
  <c r="M137" i="1" s="1"/>
  <c r="M138" i="1" s="1"/>
  <c r="M205" i="1"/>
  <c r="M206" i="1" s="1"/>
  <c r="M207" i="1" s="1"/>
  <c r="M208" i="1" s="1"/>
  <c r="M209" i="1" s="1"/>
  <c r="M210" i="1" s="1"/>
  <c r="M211" i="1" s="1"/>
  <c r="M212" i="1" s="1"/>
  <c r="M213" i="1" s="1"/>
  <c r="M248" i="1"/>
  <c r="M249" i="1" s="1"/>
  <c r="M250" i="1" s="1"/>
  <c r="M251" i="1" s="1"/>
  <c r="M252" i="1" s="1"/>
  <c r="M253" i="1" s="1"/>
  <c r="M254" i="1" s="1"/>
  <c r="M255" i="1" s="1"/>
  <c r="M256" i="1" s="1"/>
  <c r="M257" i="1" s="1"/>
  <c r="M258" i="1" s="1"/>
  <c r="I109" i="1"/>
  <c r="U217" i="1"/>
  <c r="E80" i="1"/>
  <c r="E81" i="1" s="1"/>
  <c r="I202" i="1"/>
  <c r="I110" i="1"/>
  <c r="E111" i="1"/>
  <c r="E112" i="1" s="1"/>
  <c r="I80" i="1"/>
  <c r="U203" i="1"/>
  <c r="E233" i="1"/>
  <c r="E234" i="1" s="1"/>
  <c r="E235" i="1" s="1"/>
  <c r="I235" i="1" s="1"/>
  <c r="I232" i="1"/>
  <c r="J28" i="1"/>
  <c r="L28" i="1" s="1"/>
  <c r="J31" i="1"/>
  <c r="L31" i="1" s="1"/>
  <c r="J36" i="1"/>
  <c r="L36" i="1" s="1"/>
  <c r="I68" i="1"/>
  <c r="P158" i="1"/>
  <c r="P159" i="1" s="1"/>
  <c r="U157" i="1"/>
  <c r="J27" i="1"/>
  <c r="L27" i="1" s="1"/>
  <c r="J30" i="1"/>
  <c r="L30" i="1" s="1"/>
  <c r="M69" i="1"/>
  <c r="M70" i="1" s="1"/>
  <c r="M71" i="1" s="1"/>
  <c r="M72" i="1" s="1"/>
  <c r="M73" i="1" s="1"/>
  <c r="I10" i="1"/>
  <c r="J26" i="1"/>
  <c r="L26" i="1" s="1"/>
  <c r="L32" i="1"/>
  <c r="L33" i="1"/>
  <c r="G69" i="1"/>
  <c r="G70" i="1" s="1"/>
  <c r="G71" i="1" s="1"/>
  <c r="G72" i="1" s="1"/>
  <c r="G73" i="1" s="1"/>
  <c r="G74" i="1" s="1"/>
  <c r="G107" i="1" s="1"/>
  <c r="G122" i="1" s="1"/>
  <c r="G140" i="1" s="1"/>
  <c r="G155" i="1" s="1"/>
  <c r="G170" i="1" s="1"/>
  <c r="G185" i="1" s="1"/>
  <c r="G200" i="1" s="1"/>
  <c r="G215" i="1" s="1"/>
  <c r="G230" i="1" s="1"/>
  <c r="G245" i="1" s="1"/>
  <c r="M80" i="1"/>
  <c r="M81" i="1" s="1"/>
  <c r="M82" i="1" s="1"/>
  <c r="M83" i="1" s="1"/>
  <c r="M84" i="1" s="1"/>
  <c r="M85" i="1" s="1"/>
  <c r="M86" i="1" s="1"/>
  <c r="M87" i="1" s="1"/>
  <c r="M88" i="1" s="1"/>
  <c r="M89" i="1" s="1"/>
  <c r="M90" i="1" s="1"/>
  <c r="M110" i="1"/>
  <c r="M111" i="1" s="1"/>
  <c r="M112" i="1" s="1"/>
  <c r="M158" i="1"/>
  <c r="M159" i="1" s="1"/>
  <c r="M160" i="1" s="1"/>
  <c r="M161" i="1" s="1"/>
  <c r="M162" i="1" s="1"/>
  <c r="M163" i="1" s="1"/>
  <c r="M164" i="1" s="1"/>
  <c r="M165" i="1" s="1"/>
  <c r="M166" i="1" s="1"/>
  <c r="M167" i="1" s="1"/>
  <c r="M168" i="1" s="1"/>
  <c r="M173" i="1"/>
  <c r="M174" i="1" s="1"/>
  <c r="M175" i="1" s="1"/>
  <c r="M176" i="1" s="1"/>
  <c r="M177" i="1" s="1"/>
  <c r="M178" i="1" s="1"/>
  <c r="M179" i="1" s="1"/>
  <c r="M180" i="1" s="1"/>
  <c r="M181" i="1" s="1"/>
  <c r="M182" i="1" s="1"/>
  <c r="M183" i="1" s="1"/>
  <c r="M188" i="1"/>
  <c r="M189" i="1" s="1"/>
  <c r="M190" i="1" s="1"/>
  <c r="M191" i="1" s="1"/>
  <c r="M192" i="1" s="1"/>
  <c r="M193" i="1" s="1"/>
  <c r="M194" i="1" s="1"/>
  <c r="M195" i="1" s="1"/>
  <c r="M196" i="1" s="1"/>
  <c r="M197" i="1" s="1"/>
  <c r="M198" i="1" s="1"/>
  <c r="U202" i="1"/>
  <c r="L25" i="1"/>
  <c r="M25" i="1" s="1"/>
  <c r="L29" i="1"/>
  <c r="P11" i="1"/>
  <c r="P12" i="1" s="1"/>
  <c r="P13" i="1" s="1"/>
  <c r="P14" i="1" s="1"/>
  <c r="P15" i="1" s="1"/>
  <c r="P16" i="1" s="1"/>
  <c r="P17" i="1" s="1"/>
  <c r="P18" i="1" s="1"/>
  <c r="P19" i="1" s="1"/>
  <c r="P20" i="1" s="1"/>
  <c r="P21" i="1" s="1"/>
  <c r="P25" i="1" s="1"/>
  <c r="P26" i="1" s="1"/>
  <c r="P27" i="1" s="1"/>
  <c r="P28" i="1" s="1"/>
  <c r="P29" i="1" s="1"/>
  <c r="P30" i="1" s="1"/>
  <c r="P31" i="1" s="1"/>
  <c r="P32" i="1" s="1"/>
  <c r="P33" i="1" s="1"/>
  <c r="P34" i="1" s="1"/>
  <c r="P35" i="1" s="1"/>
  <c r="P36" i="1" s="1"/>
  <c r="P39" i="1" s="1"/>
  <c r="E12" i="1"/>
  <c r="I11" i="1"/>
  <c r="M11" i="1"/>
  <c r="M12" i="1" s="1"/>
  <c r="M13" i="1" s="1"/>
  <c r="M14" i="1" s="1"/>
  <c r="M15" i="1" s="1"/>
  <c r="M16" i="1" s="1"/>
  <c r="M17" i="1" s="1"/>
  <c r="M18" i="1" s="1"/>
  <c r="M19" i="1" s="1"/>
  <c r="M20" i="1" s="1"/>
  <c r="M21" i="1" s="1"/>
  <c r="N10" i="1"/>
  <c r="N11" i="1" s="1"/>
  <c r="N12" i="1" s="1"/>
  <c r="N13" i="1" s="1"/>
  <c r="N14" i="1" s="1"/>
  <c r="N15" i="1" s="1"/>
  <c r="N16" i="1" s="1"/>
  <c r="N17" i="1" s="1"/>
  <c r="N18" i="1" s="1"/>
  <c r="N19" i="1" s="1"/>
  <c r="N20" i="1" s="1"/>
  <c r="N21" i="1" s="1"/>
  <c r="K25" i="1"/>
  <c r="L34" i="1"/>
  <c r="T32" i="1"/>
  <c r="J35" i="1"/>
  <c r="T36" i="1"/>
  <c r="M39" i="1"/>
  <c r="M40" i="1" s="1"/>
  <c r="M41" i="1" s="1"/>
  <c r="M42" i="1" s="1"/>
  <c r="M43" i="1" s="1"/>
  <c r="M44" i="1" s="1"/>
  <c r="M45" i="1" s="1"/>
  <c r="M46" i="1" s="1"/>
  <c r="M47" i="1" s="1"/>
  <c r="M48" i="1" s="1"/>
  <c r="M49" i="1" s="1"/>
  <c r="M50" i="1" s="1"/>
  <c r="M52" i="1"/>
  <c r="M53" i="1" s="1"/>
  <c r="M54" i="1" s="1"/>
  <c r="M55" i="1" s="1"/>
  <c r="M56" i="1" s="1"/>
  <c r="M57" i="1" s="1"/>
  <c r="M58" i="1" s="1"/>
  <c r="M59" i="1" s="1"/>
  <c r="M60" i="1" s="1"/>
  <c r="M61" i="1" s="1"/>
  <c r="M62" i="1" s="1"/>
  <c r="L63" i="1"/>
  <c r="S69" i="1"/>
  <c r="S70" i="1" s="1"/>
  <c r="S71" i="1" s="1"/>
  <c r="S72" i="1" s="1"/>
  <c r="S73" i="1" s="1"/>
  <c r="P96" i="1"/>
  <c r="I128" i="1"/>
  <c r="E129" i="1"/>
  <c r="S34" i="1"/>
  <c r="S35" i="1" s="1"/>
  <c r="S36" i="1" s="1"/>
  <c r="S39" i="1" s="1"/>
  <c r="S40" i="1" s="1"/>
  <c r="S41" i="1" s="1"/>
  <c r="S42" i="1" s="1"/>
  <c r="S43" i="1" s="1"/>
  <c r="S44" i="1" s="1"/>
  <c r="S45" i="1" s="1"/>
  <c r="S46" i="1" s="1"/>
  <c r="S47" i="1" s="1"/>
  <c r="S48" i="1" s="1"/>
  <c r="S49" i="1" s="1"/>
  <c r="S50" i="1" s="1"/>
  <c r="S52" i="1" s="1"/>
  <c r="S53" i="1" s="1"/>
  <c r="S54" i="1" s="1"/>
  <c r="S55" i="1" s="1"/>
  <c r="S56" i="1" s="1"/>
  <c r="S57" i="1" s="1"/>
  <c r="S58" i="1" s="1"/>
  <c r="S59" i="1" s="1"/>
  <c r="S60" i="1" s="1"/>
  <c r="S61" i="1" s="1"/>
  <c r="S62" i="1" s="1"/>
  <c r="S63" i="1" s="1"/>
  <c r="S64" i="1" s="1"/>
  <c r="T57" i="1"/>
  <c r="T61" i="1"/>
  <c r="E71" i="1"/>
  <c r="I95" i="1"/>
  <c r="E96" i="1"/>
  <c r="M113" i="1"/>
  <c r="M114" i="1" s="1"/>
  <c r="M115" i="1" s="1"/>
  <c r="M116" i="1" s="1"/>
  <c r="M117" i="1" s="1"/>
  <c r="M118" i="1" s="1"/>
  <c r="M119" i="1" s="1"/>
  <c r="M120" i="1" s="1"/>
  <c r="P129" i="1"/>
  <c r="T63" i="1"/>
  <c r="T69" i="1"/>
  <c r="I112" i="1"/>
  <c r="E113" i="1"/>
  <c r="P68" i="1"/>
  <c r="P79" i="1"/>
  <c r="S94" i="1"/>
  <c r="S95" i="1" s="1"/>
  <c r="S96" i="1" s="1"/>
  <c r="S97" i="1" s="1"/>
  <c r="S98" i="1" s="1"/>
  <c r="S99" i="1" s="1"/>
  <c r="S100" i="1" s="1"/>
  <c r="S101" i="1" s="1"/>
  <c r="S102" i="1" s="1"/>
  <c r="S103" i="1" s="1"/>
  <c r="S104" i="1" s="1"/>
  <c r="S105" i="1" s="1"/>
  <c r="P109" i="1"/>
  <c r="S127" i="1"/>
  <c r="S128" i="1" s="1"/>
  <c r="S129" i="1" s="1"/>
  <c r="S130" i="1" s="1"/>
  <c r="S131" i="1" s="1"/>
  <c r="S132" i="1" s="1"/>
  <c r="S133" i="1" s="1"/>
  <c r="S134" i="1" s="1"/>
  <c r="S135" i="1" s="1"/>
  <c r="S136" i="1" s="1"/>
  <c r="S137" i="1" s="1"/>
  <c r="S138" i="1" s="1"/>
  <c r="E173" i="1"/>
  <c r="I172" i="1"/>
  <c r="U172" i="1"/>
  <c r="P189" i="1"/>
  <c r="U188" i="1"/>
  <c r="T239" i="1"/>
  <c r="U247" i="1"/>
  <c r="I94" i="1"/>
  <c r="I127" i="1"/>
  <c r="I142" i="1"/>
  <c r="E143" i="1"/>
  <c r="E188" i="1"/>
  <c r="I187" i="1"/>
  <c r="U187" i="1"/>
  <c r="E203" i="1"/>
  <c r="E218" i="1"/>
  <c r="I217" i="1"/>
  <c r="P233" i="1"/>
  <c r="T249" i="1"/>
  <c r="P249" i="1"/>
  <c r="S143" i="1"/>
  <c r="S144" i="1" s="1"/>
  <c r="S145" i="1" s="1"/>
  <c r="S146" i="1" s="1"/>
  <c r="S147" i="1" s="1"/>
  <c r="S148" i="1" s="1"/>
  <c r="S149" i="1" s="1"/>
  <c r="S150" i="1" s="1"/>
  <c r="S151" i="1" s="1"/>
  <c r="S152" i="1" s="1"/>
  <c r="S153" i="1" s="1"/>
  <c r="U158" i="1"/>
  <c r="S218" i="1"/>
  <c r="S219" i="1" s="1"/>
  <c r="S220" i="1" s="1"/>
  <c r="S221" i="1" s="1"/>
  <c r="S222" i="1" s="1"/>
  <c r="S223" i="1" s="1"/>
  <c r="S224" i="1" s="1"/>
  <c r="S225" i="1" s="1"/>
  <c r="S226" i="1" s="1"/>
  <c r="S227" i="1" s="1"/>
  <c r="S228" i="1" s="1"/>
  <c r="S248" i="1"/>
  <c r="N31" i="2"/>
  <c r="N32" i="2" s="1"/>
  <c r="N35" i="2" s="1"/>
  <c r="D268" i="1"/>
  <c r="H268" i="1" s="1"/>
  <c r="S80" i="1"/>
  <c r="S81" i="1" s="1"/>
  <c r="S82" i="1" s="1"/>
  <c r="S83" i="1" s="1"/>
  <c r="S84" i="1" s="1"/>
  <c r="S85" i="1" s="1"/>
  <c r="S86" i="1" s="1"/>
  <c r="S87" i="1" s="1"/>
  <c r="S88" i="1" s="1"/>
  <c r="S89" i="1" s="1"/>
  <c r="S90" i="1" s="1"/>
  <c r="S110" i="1"/>
  <c r="S111" i="1" s="1"/>
  <c r="S112" i="1" s="1"/>
  <c r="S113" i="1" s="1"/>
  <c r="S114" i="1" s="1"/>
  <c r="S115" i="1" s="1"/>
  <c r="S116" i="1" s="1"/>
  <c r="S117" i="1" s="1"/>
  <c r="S118" i="1" s="1"/>
  <c r="S119" i="1" s="1"/>
  <c r="S120" i="1" s="1"/>
  <c r="T143" i="1"/>
  <c r="P144" i="1"/>
  <c r="T145" i="1"/>
  <c r="T147" i="1"/>
  <c r="T149" i="1"/>
  <c r="T151" i="1"/>
  <c r="T153" i="1"/>
  <c r="E158" i="1"/>
  <c r="I157" i="1"/>
  <c r="P174" i="1"/>
  <c r="U173" i="1"/>
  <c r="P204" i="1"/>
  <c r="T218" i="1"/>
  <c r="P219" i="1"/>
  <c r="T220" i="1"/>
  <c r="T222" i="1"/>
  <c r="E250" i="1"/>
  <c r="I249" i="1"/>
  <c r="G31" i="2"/>
  <c r="G32" i="2" s="1"/>
  <c r="G35" i="2" s="1"/>
  <c r="D261" i="1"/>
  <c r="H261" i="1" s="1"/>
  <c r="O31" i="2"/>
  <c r="O32" i="2" s="1"/>
  <c r="O35" i="2" s="1"/>
  <c r="D269" i="1"/>
  <c r="H269" i="1" s="1"/>
  <c r="K31" i="2"/>
  <c r="K32" i="2" s="1"/>
  <c r="K35" i="2" s="1"/>
  <c r="D265" i="1"/>
  <c r="H265" i="1" s="1"/>
  <c r="I247" i="1"/>
  <c r="I248" i="1"/>
  <c r="G261" i="1"/>
  <c r="G262" i="1" s="1"/>
  <c r="G263" i="1" s="1"/>
  <c r="G264" i="1" s="1"/>
  <c r="G265" i="1" s="1"/>
  <c r="G266" i="1" s="1"/>
  <c r="G267" i="1" s="1"/>
  <c r="G268" i="1" s="1"/>
  <c r="G269" i="1" s="1"/>
  <c r="G270" i="1" s="1"/>
  <c r="G271" i="1" s="1"/>
  <c r="P261" i="1"/>
  <c r="U260" i="1"/>
  <c r="T265" i="1"/>
  <c r="T269" i="1"/>
  <c r="R14" i="2"/>
  <c r="F16" i="2"/>
  <c r="F21" i="2" s="1"/>
  <c r="R27" i="2"/>
  <c r="R29" i="2" s="1"/>
  <c r="T248" i="1"/>
  <c r="T252" i="1"/>
  <c r="T256" i="1"/>
  <c r="I16" i="2"/>
  <c r="I21" i="2" s="1"/>
  <c r="M16" i="2"/>
  <c r="M21" i="2" s="1"/>
  <c r="Q16" i="2"/>
  <c r="Q21" i="2" s="1"/>
  <c r="T225" i="1"/>
  <c r="T234" i="1"/>
  <c r="T247" i="1"/>
  <c r="J16" i="2"/>
  <c r="J21" i="2" s="1"/>
  <c r="R28" i="2"/>
  <c r="S232" i="1"/>
  <c r="S233" i="1" s="1"/>
  <c r="S234" i="1" s="1"/>
  <c r="S235" i="1" s="1"/>
  <c r="S236" i="1" s="1"/>
  <c r="S237" i="1" s="1"/>
  <c r="S238" i="1" s="1"/>
  <c r="S239" i="1" s="1"/>
  <c r="S240" i="1" s="1"/>
  <c r="S241" i="1" s="1"/>
  <c r="S242" i="1" s="1"/>
  <c r="S243" i="1" s="1"/>
  <c r="S264" i="1"/>
  <c r="S265" i="1" s="1"/>
  <c r="S266" i="1" s="1"/>
  <c r="S267" i="1" s="1"/>
  <c r="S268" i="1" s="1"/>
  <c r="S269" i="1" s="1"/>
  <c r="S270" i="1" s="1"/>
  <c r="S271" i="1" s="1"/>
  <c r="T270" i="1"/>
  <c r="H16" i="2"/>
  <c r="H21" i="2" s="1"/>
  <c r="L16" i="2"/>
  <c r="L21" i="2" s="1"/>
  <c r="P16" i="2"/>
  <c r="P21" i="2" s="1"/>
  <c r="R10" i="2"/>
  <c r="R16" i="2" s="1"/>
  <c r="R21" i="2" s="1"/>
  <c r="R31" i="2" s="1"/>
  <c r="R32" i="2" s="1"/>
  <c r="R11" i="2"/>
  <c r="I234" i="1" l="1"/>
  <c r="U127" i="1"/>
  <c r="E236" i="1"/>
  <c r="E82" i="1"/>
  <c r="I82" i="1" s="1"/>
  <c r="I81" i="1"/>
  <c r="K26" i="1"/>
  <c r="K27" i="1" s="1"/>
  <c r="K28" i="1" s="1"/>
  <c r="K29" i="1" s="1"/>
  <c r="K30" i="1" s="1"/>
  <c r="K31" i="1" s="1"/>
  <c r="K32" i="1" s="1"/>
  <c r="K33" i="1" s="1"/>
  <c r="K34" i="1" s="1"/>
  <c r="K35" i="1" s="1"/>
  <c r="K36" i="1" s="1"/>
  <c r="K39" i="1" s="1"/>
  <c r="K40" i="1" s="1"/>
  <c r="K41" i="1" s="1"/>
  <c r="K42" i="1" s="1"/>
  <c r="K43" i="1" s="1"/>
  <c r="K44" i="1" s="1"/>
  <c r="K45" i="1" s="1"/>
  <c r="K46" i="1" s="1"/>
  <c r="K47" i="1" s="1"/>
  <c r="K48" i="1" s="1"/>
  <c r="K49" i="1" s="1"/>
  <c r="K50" i="1" s="1"/>
  <c r="K52" i="1" s="1"/>
  <c r="K53" i="1" s="1"/>
  <c r="K54" i="1" s="1"/>
  <c r="K55" i="1" s="1"/>
  <c r="K56" i="1" s="1"/>
  <c r="K57" i="1" s="1"/>
  <c r="K58" i="1" s="1"/>
  <c r="K59" i="1" s="1"/>
  <c r="K60" i="1" s="1"/>
  <c r="K61" i="1" s="1"/>
  <c r="K62" i="1" s="1"/>
  <c r="K63" i="1" s="1"/>
  <c r="K64" i="1" s="1"/>
  <c r="M26" i="1"/>
  <c r="M27" i="1" s="1"/>
  <c r="M28" i="1" s="1"/>
  <c r="M29" i="1" s="1"/>
  <c r="M30" i="1" s="1"/>
  <c r="M31" i="1" s="1"/>
  <c r="M32" i="1" s="1"/>
  <c r="M33" i="1" s="1"/>
  <c r="M34" i="1" s="1"/>
  <c r="U218" i="1"/>
  <c r="I70" i="1"/>
  <c r="G92" i="1"/>
  <c r="I233" i="1"/>
  <c r="I111" i="1"/>
  <c r="U143" i="1"/>
  <c r="U94" i="1"/>
  <c r="I69" i="1"/>
  <c r="N25" i="1"/>
  <c r="N26" i="1" s="1"/>
  <c r="N27" i="1" s="1"/>
  <c r="N28" i="1" s="1"/>
  <c r="N29" i="1" s="1"/>
  <c r="N30" i="1" s="1"/>
  <c r="N31" i="1" s="1"/>
  <c r="N32" i="1" s="1"/>
  <c r="N33" i="1" s="1"/>
  <c r="N34" i="1" s="1"/>
  <c r="S92" i="1"/>
  <c r="S74" i="1"/>
  <c r="S107" i="1" s="1"/>
  <c r="S122" i="1" s="1"/>
  <c r="S140" i="1" s="1"/>
  <c r="S155" i="1" s="1"/>
  <c r="S170" i="1" s="1"/>
  <c r="S185" i="1" s="1"/>
  <c r="S200" i="1" s="1"/>
  <c r="S215" i="1" s="1"/>
  <c r="S230" i="1" s="1"/>
  <c r="P40" i="1"/>
  <c r="U39" i="1"/>
  <c r="P31" i="2"/>
  <c r="P32" i="2" s="1"/>
  <c r="P35" i="2" s="1"/>
  <c r="D270" i="1"/>
  <c r="H270" i="1" s="1"/>
  <c r="I31" i="2"/>
  <c r="I32" i="2" s="1"/>
  <c r="I35" i="2" s="1"/>
  <c r="D263" i="1"/>
  <c r="H263" i="1" s="1"/>
  <c r="D260" i="1"/>
  <c r="F31" i="2"/>
  <c r="F32" i="2" s="1"/>
  <c r="F35" i="2" s="1"/>
  <c r="K37" i="2"/>
  <c r="K38" i="2" s="1"/>
  <c r="J265" i="1"/>
  <c r="L265" i="1" s="1"/>
  <c r="G37" i="2"/>
  <c r="G38" i="2" s="1"/>
  <c r="J261" i="1"/>
  <c r="P220" i="1"/>
  <c r="U219" i="1"/>
  <c r="S249" i="1"/>
  <c r="S250" i="1" s="1"/>
  <c r="S251" i="1" s="1"/>
  <c r="S252" i="1" s="1"/>
  <c r="S253" i="1" s="1"/>
  <c r="S254" i="1" s="1"/>
  <c r="S255" i="1" s="1"/>
  <c r="S256" i="1" s="1"/>
  <c r="S257" i="1" s="1"/>
  <c r="S258" i="1" s="1"/>
  <c r="U248" i="1"/>
  <c r="U232" i="1"/>
  <c r="I203" i="1"/>
  <c r="E204" i="1"/>
  <c r="I143" i="1"/>
  <c r="E144" i="1"/>
  <c r="U189" i="1"/>
  <c r="P190" i="1"/>
  <c r="U128" i="1"/>
  <c r="U95" i="1"/>
  <c r="U32" i="1"/>
  <c r="U33" i="1" s="1"/>
  <c r="U34" i="1" s="1"/>
  <c r="U35" i="1" s="1"/>
  <c r="D266" i="1"/>
  <c r="H266" i="1" s="1"/>
  <c r="L31" i="2"/>
  <c r="L32" i="2" s="1"/>
  <c r="L35" i="2" s="1"/>
  <c r="D264" i="1"/>
  <c r="H264" i="1" s="1"/>
  <c r="J31" i="2"/>
  <c r="J32" i="2" s="1"/>
  <c r="J35" i="2" s="1"/>
  <c r="P262" i="1"/>
  <c r="U261" i="1"/>
  <c r="E251" i="1"/>
  <c r="I250" i="1"/>
  <c r="U174" i="1"/>
  <c r="P175" i="1"/>
  <c r="P145" i="1"/>
  <c r="U144" i="1"/>
  <c r="P160" i="1"/>
  <c r="U159" i="1"/>
  <c r="P234" i="1"/>
  <c r="U233" i="1"/>
  <c r="P110" i="1"/>
  <c r="U109" i="1"/>
  <c r="P69" i="1"/>
  <c r="U68" i="1"/>
  <c r="I113" i="1"/>
  <c r="E114" i="1"/>
  <c r="I129" i="1"/>
  <c r="E130" i="1"/>
  <c r="L35" i="1"/>
  <c r="H31" i="2"/>
  <c r="H32" i="2" s="1"/>
  <c r="H35" i="2" s="1"/>
  <c r="D262" i="1"/>
  <c r="H262" i="1" s="1"/>
  <c r="Q31" i="2"/>
  <c r="Q32" i="2" s="1"/>
  <c r="Q35" i="2" s="1"/>
  <c r="D271" i="1"/>
  <c r="H271" i="1" s="1"/>
  <c r="J269" i="1"/>
  <c r="L269" i="1" s="1"/>
  <c r="O37" i="2"/>
  <c r="O38" i="2" s="1"/>
  <c r="N37" i="2"/>
  <c r="N38" i="2" s="1"/>
  <c r="J268" i="1"/>
  <c r="L268" i="1" s="1"/>
  <c r="E237" i="1"/>
  <c r="I236" i="1"/>
  <c r="P80" i="1"/>
  <c r="U79" i="1"/>
  <c r="E72" i="1"/>
  <c r="I71" i="1"/>
  <c r="E13" i="1"/>
  <c r="I12" i="1"/>
  <c r="M31" i="2"/>
  <c r="M32" i="2" s="1"/>
  <c r="M35" i="2" s="1"/>
  <c r="D267" i="1"/>
  <c r="H267" i="1" s="1"/>
  <c r="L261" i="1"/>
  <c r="U204" i="1"/>
  <c r="P205" i="1"/>
  <c r="E159" i="1"/>
  <c r="I158" i="1"/>
  <c r="P250" i="1"/>
  <c r="U249" i="1"/>
  <c r="I218" i="1"/>
  <c r="E219" i="1"/>
  <c r="I188" i="1"/>
  <c r="E189" i="1"/>
  <c r="E174" i="1"/>
  <c r="I173" i="1"/>
  <c r="P130" i="1"/>
  <c r="U129" i="1"/>
  <c r="I96" i="1"/>
  <c r="E97" i="1"/>
  <c r="P97" i="1"/>
  <c r="U96" i="1"/>
  <c r="M63" i="1"/>
  <c r="U36" i="1"/>
  <c r="E83" i="1" l="1"/>
  <c r="E84" i="1" s="1"/>
  <c r="N35" i="1"/>
  <c r="N36" i="1" s="1"/>
  <c r="N39" i="1" s="1"/>
  <c r="N40" i="1" s="1"/>
  <c r="N41" i="1" s="1"/>
  <c r="N42" i="1" s="1"/>
  <c r="N43" i="1" s="1"/>
  <c r="N44" i="1" s="1"/>
  <c r="N45" i="1" s="1"/>
  <c r="N46" i="1" s="1"/>
  <c r="N47" i="1" s="1"/>
  <c r="N48" i="1" s="1"/>
  <c r="N49" i="1" s="1"/>
  <c r="N50" i="1" s="1"/>
  <c r="N52" i="1" s="1"/>
  <c r="N53" i="1" s="1"/>
  <c r="N54" i="1" s="1"/>
  <c r="N55" i="1" s="1"/>
  <c r="N56" i="1" s="1"/>
  <c r="N57" i="1" s="1"/>
  <c r="N58" i="1" s="1"/>
  <c r="N59" i="1" s="1"/>
  <c r="N60" i="1" s="1"/>
  <c r="N61" i="1" s="1"/>
  <c r="N62" i="1" s="1"/>
  <c r="N63" i="1" s="1"/>
  <c r="N64" i="1" s="1"/>
  <c r="N74" i="1" s="1"/>
  <c r="M35" i="1"/>
  <c r="M36" i="1" s="1"/>
  <c r="E190" i="1"/>
  <c r="I189" i="1"/>
  <c r="P131" i="1"/>
  <c r="U130" i="1"/>
  <c r="M37" i="2"/>
  <c r="M38" i="2" s="1"/>
  <c r="J267" i="1"/>
  <c r="L267" i="1" s="1"/>
  <c r="E98" i="1"/>
  <c r="I97" i="1"/>
  <c r="I219" i="1"/>
  <c r="E220" i="1"/>
  <c r="E131" i="1"/>
  <c r="I130" i="1"/>
  <c r="L37" i="2"/>
  <c r="L38" i="2" s="1"/>
  <c r="J266" i="1"/>
  <c r="R35" i="2"/>
  <c r="R37" i="2" s="1"/>
  <c r="F37" i="2"/>
  <c r="J260" i="1"/>
  <c r="K260" i="1" s="1"/>
  <c r="K261" i="1" s="1"/>
  <c r="U205" i="1"/>
  <c r="P206" i="1"/>
  <c r="E175" i="1"/>
  <c r="I174" i="1"/>
  <c r="E160" i="1"/>
  <c r="I159" i="1"/>
  <c r="I13" i="1"/>
  <c r="E14" i="1"/>
  <c r="I72" i="1"/>
  <c r="E73" i="1"/>
  <c r="I73" i="1" s="1"/>
  <c r="E238" i="1"/>
  <c r="I237" i="1"/>
  <c r="H37" i="2"/>
  <c r="H38" i="2" s="1"/>
  <c r="J262" i="1"/>
  <c r="L262" i="1" s="1"/>
  <c r="U69" i="1"/>
  <c r="P70" i="1"/>
  <c r="U234" i="1"/>
  <c r="P235" i="1"/>
  <c r="P263" i="1"/>
  <c r="U262" i="1"/>
  <c r="L266" i="1"/>
  <c r="E85" i="1"/>
  <c r="I84" i="1"/>
  <c r="P191" i="1"/>
  <c r="U190" i="1"/>
  <c r="I204" i="1"/>
  <c r="E205" i="1"/>
  <c r="H260" i="1"/>
  <c r="L260" i="1" s="1"/>
  <c r="M260" i="1" s="1"/>
  <c r="M261" i="1" s="1"/>
  <c r="E260" i="1"/>
  <c r="P37" i="2"/>
  <c r="P38" i="2" s="1"/>
  <c r="J270" i="1"/>
  <c r="L270" i="1" s="1"/>
  <c r="U40" i="1"/>
  <c r="P41" i="1"/>
  <c r="E115" i="1"/>
  <c r="I114" i="1"/>
  <c r="U145" i="1"/>
  <c r="P146" i="1"/>
  <c r="I251" i="1"/>
  <c r="E252" i="1"/>
  <c r="J37" i="2"/>
  <c r="J38" i="2" s="1"/>
  <c r="J264" i="1"/>
  <c r="L264" i="1" s="1"/>
  <c r="S245" i="1"/>
  <c r="P98" i="1"/>
  <c r="U97" i="1"/>
  <c r="P251" i="1"/>
  <c r="U250" i="1"/>
  <c r="P81" i="1"/>
  <c r="U80" i="1"/>
  <c r="Q37" i="2"/>
  <c r="Q38" i="2" s="1"/>
  <c r="J271" i="1"/>
  <c r="L271" i="1" s="1"/>
  <c r="K92" i="1"/>
  <c r="K74" i="1"/>
  <c r="K107" i="1" s="1"/>
  <c r="K122" i="1" s="1"/>
  <c r="K140" i="1" s="1"/>
  <c r="K155" i="1" s="1"/>
  <c r="K170" i="1" s="1"/>
  <c r="K185" i="1" s="1"/>
  <c r="K200" i="1" s="1"/>
  <c r="K215" i="1" s="1"/>
  <c r="K230" i="1" s="1"/>
  <c r="K245" i="1" s="1"/>
  <c r="P111" i="1"/>
  <c r="U110" i="1"/>
  <c r="P161" i="1"/>
  <c r="U160" i="1"/>
  <c r="P176" i="1"/>
  <c r="U175" i="1"/>
  <c r="E145" i="1"/>
  <c r="I144" i="1"/>
  <c r="U220" i="1"/>
  <c r="P221" i="1"/>
  <c r="I37" i="2"/>
  <c r="I38" i="2" s="1"/>
  <c r="J263" i="1"/>
  <c r="L263" i="1" s="1"/>
  <c r="I83" i="1" l="1"/>
  <c r="N107" i="1"/>
  <c r="N122" i="1" s="1"/>
  <c r="N140" i="1" s="1"/>
  <c r="N155" i="1" s="1"/>
  <c r="N170" i="1" s="1"/>
  <c r="N185" i="1" s="1"/>
  <c r="N200" i="1" s="1"/>
  <c r="N215" i="1" s="1"/>
  <c r="N230" i="1" s="1"/>
  <c r="N245" i="1" s="1"/>
  <c r="N92" i="1"/>
  <c r="E86" i="1"/>
  <c r="I85" i="1"/>
  <c r="P236" i="1"/>
  <c r="U235" i="1"/>
  <c r="U206" i="1"/>
  <c r="P207" i="1"/>
  <c r="F40" i="2"/>
  <c r="G40" i="2" s="1"/>
  <c r="H40" i="2" s="1"/>
  <c r="I40" i="2" s="1"/>
  <c r="J40" i="2" s="1"/>
  <c r="K40" i="2" s="1"/>
  <c r="L40" i="2" s="1"/>
  <c r="M40" i="2" s="1"/>
  <c r="N40" i="2" s="1"/>
  <c r="O40" i="2" s="1"/>
  <c r="P40" i="2" s="1"/>
  <c r="Q40" i="2" s="1"/>
  <c r="F38" i="2"/>
  <c r="F41" i="2" s="1"/>
  <c r="G41" i="2" s="1"/>
  <c r="H41" i="2" s="1"/>
  <c r="I41" i="2" s="1"/>
  <c r="J41" i="2" s="1"/>
  <c r="K41" i="2" s="1"/>
  <c r="L41" i="2" s="1"/>
  <c r="M41" i="2" s="1"/>
  <c r="N41" i="2" s="1"/>
  <c r="O41" i="2" s="1"/>
  <c r="P41" i="2" s="1"/>
  <c r="Q41" i="2" s="1"/>
  <c r="I190" i="1"/>
  <c r="E191" i="1"/>
  <c r="U161" i="1"/>
  <c r="P162" i="1"/>
  <c r="I145" i="1"/>
  <c r="E146" i="1"/>
  <c r="P222" i="1"/>
  <c r="U221" i="1"/>
  <c r="U176" i="1"/>
  <c r="P177" i="1"/>
  <c r="P112" i="1"/>
  <c r="U111" i="1"/>
  <c r="U251" i="1"/>
  <c r="P252" i="1"/>
  <c r="I252" i="1"/>
  <c r="E253" i="1"/>
  <c r="P42" i="1"/>
  <c r="U41" i="1"/>
  <c r="E261" i="1"/>
  <c r="I260" i="1"/>
  <c r="E161" i="1"/>
  <c r="I160" i="1"/>
  <c r="R40" i="2"/>
  <c r="R38" i="2"/>
  <c r="R41" i="2" s="1"/>
  <c r="E132" i="1"/>
  <c r="I131" i="1"/>
  <c r="E116" i="1"/>
  <c r="I115" i="1"/>
  <c r="M262" i="1"/>
  <c r="M263" i="1" s="1"/>
  <c r="M264" i="1" s="1"/>
  <c r="M265" i="1" s="1"/>
  <c r="M266" i="1" s="1"/>
  <c r="M267" i="1" s="1"/>
  <c r="M268" i="1" s="1"/>
  <c r="M269" i="1" s="1"/>
  <c r="M270" i="1" s="1"/>
  <c r="M271" i="1" s="1"/>
  <c r="U191" i="1"/>
  <c r="P192" i="1"/>
  <c r="P71" i="1"/>
  <c r="U70" i="1"/>
  <c r="E15" i="1"/>
  <c r="I14" i="1"/>
  <c r="E99" i="1"/>
  <c r="I98" i="1"/>
  <c r="P132" i="1"/>
  <c r="U131" i="1"/>
  <c r="P82" i="1"/>
  <c r="U81" i="1"/>
  <c r="P99" i="1"/>
  <c r="U98" i="1"/>
  <c r="P147" i="1"/>
  <c r="U146" i="1"/>
  <c r="I205" i="1"/>
  <c r="E206" i="1"/>
  <c r="P264" i="1"/>
  <c r="U263" i="1"/>
  <c r="I238" i="1"/>
  <c r="E239" i="1"/>
  <c r="I175" i="1"/>
  <c r="E176" i="1"/>
  <c r="K262" i="1"/>
  <c r="K263" i="1" s="1"/>
  <c r="K264" i="1" s="1"/>
  <c r="K265" i="1" s="1"/>
  <c r="K266" i="1" s="1"/>
  <c r="K267" i="1" s="1"/>
  <c r="K268" i="1" s="1"/>
  <c r="K269" i="1" s="1"/>
  <c r="K270" i="1" s="1"/>
  <c r="K271" i="1" s="1"/>
  <c r="I220" i="1"/>
  <c r="E221" i="1"/>
  <c r="U147" i="1" l="1"/>
  <c r="P148" i="1"/>
  <c r="P253" i="1"/>
  <c r="U252" i="1"/>
  <c r="I239" i="1"/>
  <c r="E240" i="1"/>
  <c r="I206" i="1"/>
  <c r="E207" i="1"/>
  <c r="I99" i="1"/>
  <c r="E100" i="1"/>
  <c r="U71" i="1"/>
  <c r="P72" i="1"/>
  <c r="E254" i="1"/>
  <c r="I253" i="1"/>
  <c r="U222" i="1"/>
  <c r="P223" i="1"/>
  <c r="P237" i="1"/>
  <c r="U236" i="1"/>
  <c r="I132" i="1"/>
  <c r="E133" i="1"/>
  <c r="E162" i="1"/>
  <c r="I161" i="1"/>
  <c r="U42" i="1"/>
  <c r="P43" i="1"/>
  <c r="P178" i="1"/>
  <c r="U177" i="1"/>
  <c r="P163" i="1"/>
  <c r="U162" i="1"/>
  <c r="U82" i="1"/>
  <c r="P83" i="1"/>
  <c r="P193" i="1"/>
  <c r="U192" i="1"/>
  <c r="I116" i="1"/>
  <c r="E117" i="1"/>
  <c r="E262" i="1"/>
  <c r="I261" i="1"/>
  <c r="I146" i="1"/>
  <c r="E147" i="1"/>
  <c r="E192" i="1"/>
  <c r="I191" i="1"/>
  <c r="U207" i="1"/>
  <c r="P208" i="1"/>
  <c r="E222" i="1"/>
  <c r="I221" i="1"/>
  <c r="P265" i="1"/>
  <c r="U264" i="1"/>
  <c r="E177" i="1"/>
  <c r="I176" i="1"/>
  <c r="U99" i="1"/>
  <c r="P100" i="1"/>
  <c r="U132" i="1"/>
  <c r="P133" i="1"/>
  <c r="E16" i="1"/>
  <c r="I15" i="1"/>
  <c r="U112" i="1"/>
  <c r="P113" i="1"/>
  <c r="I86" i="1"/>
  <c r="E87" i="1"/>
  <c r="I177" i="1" l="1"/>
  <c r="E178" i="1"/>
  <c r="I133" i="1"/>
  <c r="E134" i="1"/>
  <c r="P73" i="1"/>
  <c r="U73" i="1" s="1"/>
  <c r="U72" i="1"/>
  <c r="P101" i="1"/>
  <c r="U100" i="1"/>
  <c r="I222" i="1"/>
  <c r="E223" i="1"/>
  <c r="E193" i="1"/>
  <c r="I192" i="1"/>
  <c r="E263" i="1"/>
  <c r="I262" i="1"/>
  <c r="P194" i="1"/>
  <c r="U193" i="1"/>
  <c r="U163" i="1"/>
  <c r="P164" i="1"/>
  <c r="P254" i="1"/>
  <c r="U253" i="1"/>
  <c r="P44" i="1"/>
  <c r="U43" i="1"/>
  <c r="P224" i="1"/>
  <c r="U223" i="1"/>
  <c r="I207" i="1"/>
  <c r="E208" i="1"/>
  <c r="I16" i="1"/>
  <c r="E17" i="1"/>
  <c r="U208" i="1"/>
  <c r="P209" i="1"/>
  <c r="I147" i="1"/>
  <c r="E148" i="1"/>
  <c r="I117" i="1"/>
  <c r="E118" i="1"/>
  <c r="P84" i="1"/>
  <c r="U83" i="1"/>
  <c r="I100" i="1"/>
  <c r="E101" i="1"/>
  <c r="E241" i="1"/>
  <c r="I240" i="1"/>
  <c r="P149" i="1"/>
  <c r="U148" i="1"/>
  <c r="I87" i="1"/>
  <c r="E88" i="1"/>
  <c r="P114" i="1"/>
  <c r="U113" i="1"/>
  <c r="P134" i="1"/>
  <c r="U133" i="1"/>
  <c r="P266" i="1"/>
  <c r="U265" i="1"/>
  <c r="U178" i="1"/>
  <c r="P179" i="1"/>
  <c r="I162" i="1"/>
  <c r="E163" i="1"/>
  <c r="P238" i="1"/>
  <c r="U237" i="1"/>
  <c r="E255" i="1"/>
  <c r="I254" i="1"/>
  <c r="P135" i="1" l="1"/>
  <c r="U134" i="1"/>
  <c r="E242" i="1"/>
  <c r="I241" i="1"/>
  <c r="E135" i="1"/>
  <c r="I134" i="1"/>
  <c r="E164" i="1"/>
  <c r="I163" i="1"/>
  <c r="E102" i="1"/>
  <c r="I101" i="1"/>
  <c r="E119" i="1"/>
  <c r="I118" i="1"/>
  <c r="U209" i="1"/>
  <c r="P210" i="1"/>
  <c r="P225" i="1"/>
  <c r="U224" i="1"/>
  <c r="P255" i="1"/>
  <c r="U254" i="1"/>
  <c r="P195" i="1"/>
  <c r="U194" i="1"/>
  <c r="E194" i="1"/>
  <c r="I193" i="1"/>
  <c r="P102" i="1"/>
  <c r="U101" i="1"/>
  <c r="I255" i="1"/>
  <c r="E256" i="1"/>
  <c r="P267" i="1"/>
  <c r="U266" i="1"/>
  <c r="P115" i="1"/>
  <c r="U114" i="1"/>
  <c r="U149" i="1"/>
  <c r="P150" i="1"/>
  <c r="I208" i="1"/>
  <c r="E209" i="1"/>
  <c r="P165" i="1"/>
  <c r="U164" i="1"/>
  <c r="I223" i="1"/>
  <c r="E224" i="1"/>
  <c r="E179" i="1"/>
  <c r="I178" i="1"/>
  <c r="U238" i="1"/>
  <c r="P239" i="1"/>
  <c r="P85" i="1"/>
  <c r="U84" i="1"/>
  <c r="P180" i="1"/>
  <c r="U179" i="1"/>
  <c r="E89" i="1"/>
  <c r="I88" i="1"/>
  <c r="E149" i="1"/>
  <c r="I148" i="1"/>
  <c r="I17" i="1"/>
  <c r="E18" i="1"/>
  <c r="U44" i="1"/>
  <c r="P45" i="1"/>
  <c r="I263" i="1"/>
  <c r="E264" i="1"/>
  <c r="P151" i="1" l="1"/>
  <c r="U150" i="1"/>
  <c r="U210" i="1"/>
  <c r="P211" i="1"/>
  <c r="P46" i="1"/>
  <c r="U45" i="1"/>
  <c r="E90" i="1"/>
  <c r="I90" i="1" s="1"/>
  <c r="I89" i="1"/>
  <c r="P86" i="1"/>
  <c r="U85" i="1"/>
  <c r="E180" i="1"/>
  <c r="I179" i="1"/>
  <c r="U165" i="1"/>
  <c r="P166" i="1"/>
  <c r="P268" i="1"/>
  <c r="U267" i="1"/>
  <c r="P103" i="1"/>
  <c r="U102" i="1"/>
  <c r="U195" i="1"/>
  <c r="P196" i="1"/>
  <c r="U225" i="1"/>
  <c r="P226" i="1"/>
  <c r="E103" i="1"/>
  <c r="I102" i="1"/>
  <c r="E136" i="1"/>
  <c r="I135" i="1"/>
  <c r="I242" i="1"/>
  <c r="E243" i="1"/>
  <c r="I243" i="1" s="1"/>
  <c r="P240" i="1"/>
  <c r="U239" i="1"/>
  <c r="E225" i="1"/>
  <c r="I224" i="1"/>
  <c r="I209" i="1"/>
  <c r="E210" i="1"/>
  <c r="I256" i="1"/>
  <c r="E257" i="1"/>
  <c r="I18" i="1"/>
  <c r="E19" i="1"/>
  <c r="E265" i="1"/>
  <c r="I264" i="1"/>
  <c r="I149" i="1"/>
  <c r="E150" i="1"/>
  <c r="P181" i="1"/>
  <c r="U180" i="1"/>
  <c r="P116" i="1"/>
  <c r="U115" i="1"/>
  <c r="E195" i="1"/>
  <c r="I194" i="1"/>
  <c r="U255" i="1"/>
  <c r="P256" i="1"/>
  <c r="E120" i="1"/>
  <c r="I120" i="1" s="1"/>
  <c r="I119" i="1"/>
  <c r="I164" i="1"/>
  <c r="E165" i="1"/>
  <c r="P136" i="1"/>
  <c r="U135" i="1"/>
  <c r="P257" i="1" l="1"/>
  <c r="U256" i="1"/>
  <c r="I150" i="1"/>
  <c r="E151" i="1"/>
  <c r="I265" i="1"/>
  <c r="E266" i="1"/>
  <c r="E258" i="1"/>
  <c r="I258" i="1" s="1"/>
  <c r="I257" i="1"/>
  <c r="P197" i="1"/>
  <c r="U196" i="1"/>
  <c r="U211" i="1"/>
  <c r="P212" i="1"/>
  <c r="U136" i="1"/>
  <c r="P137" i="1"/>
  <c r="U116" i="1"/>
  <c r="P117" i="1"/>
  <c r="E20" i="1"/>
  <c r="I19" i="1"/>
  <c r="I225" i="1"/>
  <c r="E226" i="1"/>
  <c r="I103" i="1"/>
  <c r="E104" i="1"/>
  <c r="P269" i="1"/>
  <c r="U268" i="1"/>
  <c r="E181" i="1"/>
  <c r="I180" i="1"/>
  <c r="E166" i="1"/>
  <c r="I165" i="1"/>
  <c r="I210" i="1"/>
  <c r="E211" i="1"/>
  <c r="P227" i="1"/>
  <c r="U226" i="1"/>
  <c r="P167" i="1"/>
  <c r="U166" i="1"/>
  <c r="E196" i="1"/>
  <c r="I195" i="1"/>
  <c r="P182" i="1"/>
  <c r="U181" i="1"/>
  <c r="P241" i="1"/>
  <c r="U240" i="1"/>
  <c r="I136" i="1"/>
  <c r="E137" i="1"/>
  <c r="U103" i="1"/>
  <c r="P104" i="1"/>
  <c r="U86" i="1"/>
  <c r="P87" i="1"/>
  <c r="U46" i="1"/>
  <c r="P47" i="1"/>
  <c r="U151" i="1"/>
  <c r="P152" i="1"/>
  <c r="P242" i="1" l="1"/>
  <c r="U241" i="1"/>
  <c r="I196" i="1"/>
  <c r="E197" i="1"/>
  <c r="P168" i="1"/>
  <c r="U168" i="1" s="1"/>
  <c r="U167" i="1"/>
  <c r="E167" i="1"/>
  <c r="I166" i="1"/>
  <c r="P270" i="1"/>
  <c r="U269" i="1"/>
  <c r="P153" i="1"/>
  <c r="U153" i="1" s="1"/>
  <c r="U152" i="1"/>
  <c r="P88" i="1"/>
  <c r="U87" i="1"/>
  <c r="I137" i="1"/>
  <c r="E138" i="1"/>
  <c r="I138" i="1" s="1"/>
  <c r="I104" i="1"/>
  <c r="E105" i="1"/>
  <c r="I105" i="1" s="1"/>
  <c r="P138" i="1"/>
  <c r="U138" i="1" s="1"/>
  <c r="U137" i="1"/>
  <c r="I266" i="1"/>
  <c r="E267" i="1"/>
  <c r="U182" i="1"/>
  <c r="P183" i="1"/>
  <c r="U183" i="1" s="1"/>
  <c r="E182" i="1"/>
  <c r="I181" i="1"/>
  <c r="I20" i="1"/>
  <c r="E21" i="1"/>
  <c r="U197" i="1"/>
  <c r="P198" i="1"/>
  <c r="U198" i="1" s="1"/>
  <c r="P258" i="1"/>
  <c r="U258" i="1" s="1"/>
  <c r="U257" i="1"/>
  <c r="P228" i="1"/>
  <c r="U228" i="1" s="1"/>
  <c r="U227" i="1"/>
  <c r="P48" i="1"/>
  <c r="U47" i="1"/>
  <c r="P105" i="1"/>
  <c r="U105" i="1" s="1"/>
  <c r="U104" i="1"/>
  <c r="I211" i="1"/>
  <c r="E212" i="1"/>
  <c r="I226" i="1"/>
  <c r="E227" i="1"/>
  <c r="P118" i="1"/>
  <c r="U117" i="1"/>
  <c r="U212" i="1"/>
  <c r="P213" i="1"/>
  <c r="U213" i="1" s="1"/>
  <c r="I151" i="1"/>
  <c r="E152" i="1"/>
  <c r="E183" i="1" l="1"/>
  <c r="I183" i="1" s="1"/>
  <c r="I182" i="1"/>
  <c r="E198" i="1"/>
  <c r="I198" i="1" s="1"/>
  <c r="I197" i="1"/>
  <c r="I212" i="1"/>
  <c r="E213" i="1"/>
  <c r="I213" i="1" s="1"/>
  <c r="I21" i="1"/>
  <c r="E25" i="1"/>
  <c r="E168" i="1"/>
  <c r="I168" i="1" s="1"/>
  <c r="I167" i="1"/>
  <c r="P119" i="1"/>
  <c r="U118" i="1"/>
  <c r="U48" i="1"/>
  <c r="P49" i="1"/>
  <c r="E153" i="1"/>
  <c r="I153" i="1" s="1"/>
  <c r="I152" i="1"/>
  <c r="E228" i="1"/>
  <c r="I228" i="1" s="1"/>
  <c r="I227" i="1"/>
  <c r="E268" i="1"/>
  <c r="I267" i="1"/>
  <c r="P89" i="1"/>
  <c r="U88" i="1"/>
  <c r="P271" i="1"/>
  <c r="U271" i="1" s="1"/>
  <c r="U270" i="1"/>
  <c r="U242" i="1"/>
  <c r="P243" i="1"/>
  <c r="U243" i="1" s="1"/>
  <c r="E269" i="1" l="1"/>
  <c r="I268" i="1"/>
  <c r="P120" i="1"/>
  <c r="U120" i="1" s="1"/>
  <c r="U119" i="1"/>
  <c r="P90" i="1"/>
  <c r="U90" i="1" s="1"/>
  <c r="U89" i="1"/>
  <c r="P50" i="1"/>
  <c r="U49" i="1"/>
  <c r="I25" i="1"/>
  <c r="E26" i="1"/>
  <c r="I26" i="1" l="1"/>
  <c r="E27" i="1"/>
  <c r="E270" i="1"/>
  <c r="I269" i="1"/>
  <c r="U50" i="1"/>
  <c r="P52" i="1"/>
  <c r="I27" i="1" l="1"/>
  <c r="E28" i="1"/>
  <c r="P53" i="1"/>
  <c r="U52" i="1"/>
  <c r="E271" i="1"/>
  <c r="I271" i="1" s="1"/>
  <c r="I270" i="1"/>
  <c r="U53" i="1" l="1"/>
  <c r="P54" i="1"/>
  <c r="I28" i="1"/>
  <c r="E29" i="1"/>
  <c r="I29" i="1" l="1"/>
  <c r="E30" i="1"/>
  <c r="P55" i="1"/>
  <c r="U54" i="1"/>
  <c r="U55" i="1" l="1"/>
  <c r="P56" i="1"/>
  <c r="I30" i="1"/>
  <c r="E31" i="1"/>
  <c r="I31" i="1" l="1"/>
  <c r="E32" i="1"/>
  <c r="P57" i="1"/>
  <c r="U56" i="1"/>
  <c r="P58" i="1" l="1"/>
  <c r="U57" i="1"/>
  <c r="E33" i="1"/>
  <c r="I32" i="1"/>
  <c r="E34" i="1" l="1"/>
  <c r="I33" i="1"/>
  <c r="U58" i="1"/>
  <c r="P59" i="1"/>
  <c r="U59" i="1" l="1"/>
  <c r="P60" i="1"/>
  <c r="E35" i="1"/>
  <c r="I34" i="1"/>
  <c r="E36" i="1" l="1"/>
  <c r="I35" i="1"/>
  <c r="P61" i="1"/>
  <c r="U60" i="1"/>
  <c r="P62" i="1" l="1"/>
  <c r="U61" i="1"/>
  <c r="E39" i="1"/>
  <c r="I36" i="1"/>
  <c r="U62" i="1" l="1"/>
  <c r="P63" i="1"/>
  <c r="I39" i="1"/>
  <c r="E40" i="1"/>
  <c r="E41" i="1" l="1"/>
  <c r="I40" i="1"/>
  <c r="P64" i="1"/>
  <c r="U63" i="1"/>
  <c r="U64" i="1" s="1"/>
  <c r="I41" i="1" l="1"/>
  <c r="E42" i="1"/>
  <c r="P74" i="1"/>
  <c r="P107" i="1" s="1"/>
  <c r="P122" i="1" s="1"/>
  <c r="P140" i="1" s="1"/>
  <c r="P155" i="1" s="1"/>
  <c r="P170" i="1" s="1"/>
  <c r="P185" i="1" s="1"/>
  <c r="P200" i="1" s="1"/>
  <c r="P215" i="1" s="1"/>
  <c r="P230" i="1" s="1"/>
  <c r="P92" i="1"/>
  <c r="U92" i="1"/>
  <c r="U74" i="1"/>
  <c r="U107" i="1" s="1"/>
  <c r="U122" i="1" s="1"/>
  <c r="U140" i="1" s="1"/>
  <c r="U155" i="1" s="1"/>
  <c r="U170" i="1" s="1"/>
  <c r="U185" i="1" s="1"/>
  <c r="U200" i="1" s="1"/>
  <c r="U215" i="1" s="1"/>
  <c r="U230" i="1" s="1"/>
  <c r="U245" i="1" s="1"/>
  <c r="P245" i="1" l="1"/>
  <c r="E43" i="1"/>
  <c r="I42" i="1"/>
  <c r="I43" i="1" l="1"/>
  <c r="E44" i="1"/>
  <c r="E45" i="1" l="1"/>
  <c r="I44" i="1"/>
  <c r="I45" i="1" l="1"/>
  <c r="I46" i="1" s="1"/>
  <c r="I47" i="1" s="1"/>
  <c r="I48" i="1" s="1"/>
  <c r="I49" i="1" s="1"/>
  <c r="I50" i="1" s="1"/>
  <c r="E46" i="1"/>
  <c r="E47" i="1" s="1"/>
  <c r="E48" i="1" s="1"/>
  <c r="E49" i="1" s="1"/>
  <c r="E50" i="1" s="1"/>
  <c r="E52" i="1" s="1"/>
  <c r="I52" i="1" l="1"/>
  <c r="E53" i="1"/>
  <c r="E54" i="1" l="1"/>
  <c r="I53" i="1"/>
  <c r="I54" i="1" l="1"/>
  <c r="E55" i="1"/>
  <c r="E56" i="1" l="1"/>
  <c r="I55" i="1"/>
  <c r="E57" i="1" l="1"/>
  <c r="I56" i="1"/>
  <c r="E58" i="1" l="1"/>
  <c r="I57" i="1"/>
  <c r="E59" i="1" l="1"/>
  <c r="E60" i="1" s="1"/>
  <c r="E61" i="1" s="1"/>
  <c r="E62" i="1" s="1"/>
  <c r="E63" i="1" s="1"/>
  <c r="E64" i="1" s="1"/>
  <c r="I58" i="1"/>
  <c r="I59" i="1" s="1"/>
  <c r="I60" i="1" s="1"/>
  <c r="I61" i="1" s="1"/>
  <c r="I62" i="1" s="1"/>
  <c r="I63" i="1" s="1"/>
  <c r="I64" i="1" s="1"/>
  <c r="E74" i="1" l="1"/>
  <c r="E107" i="1" s="1"/>
  <c r="E122" i="1" s="1"/>
  <c r="E140" i="1" s="1"/>
  <c r="E155" i="1" s="1"/>
  <c r="E170" i="1" s="1"/>
  <c r="E185" i="1" s="1"/>
  <c r="E200" i="1" s="1"/>
  <c r="E215" i="1" s="1"/>
  <c r="E230" i="1" s="1"/>
  <c r="E245" i="1" s="1"/>
  <c r="E92" i="1"/>
  <c r="I92" i="1"/>
  <c r="I74" i="1"/>
  <c r="I107" i="1" s="1"/>
  <c r="I122" i="1" s="1"/>
  <c r="I140" i="1" s="1"/>
  <c r="I155" i="1" s="1"/>
  <c r="I170" i="1" s="1"/>
  <c r="I185" i="1" s="1"/>
  <c r="I200" i="1" s="1"/>
  <c r="I215" i="1" s="1"/>
  <c r="I230" i="1" s="1"/>
  <c r="I245" i="1" s="1"/>
  <c r="Y64" i="1" l="1"/>
  <c r="W64" i="1"/>
  <c r="W74" i="1" l="1"/>
  <c r="Y74" i="1"/>
  <c r="Y92" i="1" l="1"/>
  <c r="W92" i="1" l="1"/>
  <c r="Y107" i="1" l="1"/>
  <c r="W107" i="1"/>
  <c r="Y122" i="1" l="1"/>
  <c r="W122" i="1"/>
  <c r="Y140" i="1" l="1"/>
  <c r="W140" i="1" l="1"/>
  <c r="Y155" i="1" l="1"/>
  <c r="W155" i="1"/>
  <c r="Y170" i="1" l="1"/>
  <c r="W170" i="1" l="1"/>
  <c r="Y185" i="1" l="1"/>
  <c r="W185" i="1"/>
  <c r="Y200" i="1" l="1"/>
  <c r="W200" i="1"/>
  <c r="Y215" i="1" l="1"/>
  <c r="W215" i="1"/>
  <c r="W230" i="1" s="1"/>
  <c r="W276" i="1" s="1"/>
  <c r="Y230" i="1" l="1"/>
  <c r="Y276" i="1" s="1"/>
  <c r="W245" i="1" l="1"/>
  <c r="Y245" i="1"/>
  <c r="X263" i="1" l="1"/>
  <c r="Y263" i="1" l="1"/>
  <c r="W263" i="1"/>
  <c r="X265" i="1" l="1"/>
  <c r="X264" i="1"/>
  <c r="Y264" i="1" s="1"/>
  <c r="W264" i="1"/>
  <c r="Y265" i="1" l="1"/>
  <c r="W265" i="1"/>
  <c r="V266" i="1" l="1"/>
  <c r="X266" i="1" l="1"/>
  <c r="Y266" i="1" s="1"/>
  <c r="W266" i="1"/>
  <c r="V267" i="1" l="1"/>
  <c r="X267" i="1" l="1"/>
  <c r="Y267" i="1" s="1"/>
  <c r="W267" i="1"/>
  <c r="V268" i="1" l="1"/>
  <c r="X268" i="1" s="1"/>
  <c r="Y268" i="1" s="1"/>
  <c r="W268" i="1" l="1"/>
  <c r="V269" i="1" l="1"/>
  <c r="X269" i="1" l="1"/>
  <c r="Y269" i="1" s="1"/>
  <c r="W269" i="1"/>
  <c r="V270" i="1" l="1"/>
  <c r="X270" i="1" l="1"/>
  <c r="Y270" i="1" s="1"/>
  <c r="W270" i="1"/>
  <c r="V271" i="1" l="1"/>
  <c r="X271" i="1" s="1"/>
  <c r="Y271" i="1" s="1"/>
  <c r="W271" i="1" l="1"/>
</calcChain>
</file>

<file path=xl/comments1.xml><?xml version="1.0" encoding="utf-8"?>
<comments xmlns="http://schemas.openxmlformats.org/spreadsheetml/2006/main">
  <authors>
    <author>amoore</author>
  </authors>
  <commentList>
    <comment ref="C21" authorId="0" shapeId="0">
      <text>
        <r>
          <rPr>
            <b/>
            <sz val="8"/>
            <color indexed="81"/>
            <rFont val="Tahoma"/>
            <family val="2"/>
          </rPr>
          <t>amoore:</t>
        </r>
        <r>
          <rPr>
            <sz val="8"/>
            <color indexed="81"/>
            <rFont val="Tahoma"/>
            <family val="2"/>
          </rPr>
          <t xml:space="preserve">
B1 used to be B..  Re-lettered when revised Summary
</t>
        </r>
      </text>
    </comment>
    <comment ref="C31" authorId="0" shapeId="0">
      <text>
        <r>
          <rPr>
            <b/>
            <sz val="8"/>
            <color indexed="81"/>
            <rFont val="Tahoma"/>
            <family val="2"/>
          </rPr>
          <t>amoore:</t>
        </r>
        <r>
          <rPr>
            <sz val="8"/>
            <color indexed="81"/>
            <rFont val="Tahoma"/>
            <family val="2"/>
          </rPr>
          <t xml:space="preserve">
C1 used to be C..  Re-lettered when revised Summary
</t>
        </r>
      </text>
    </comment>
    <comment ref="Z35" authorId="0" shapeId="0">
      <text>
        <r>
          <rPr>
            <b/>
            <sz val="8"/>
            <color indexed="81"/>
            <rFont val="Tahoma"/>
            <family val="2"/>
          </rPr>
          <t>amoore:</t>
        </r>
        <r>
          <rPr>
            <sz val="8"/>
            <color indexed="81"/>
            <rFont val="Tahoma"/>
            <family val="2"/>
          </rPr>
          <t xml:space="preserve">
B used to be note D.  Re-lettered when revised summary.</t>
        </r>
      </text>
    </comment>
    <comment ref="C39" authorId="0" shapeId="0">
      <text>
        <r>
          <rPr>
            <b/>
            <sz val="8"/>
            <color indexed="81"/>
            <rFont val="Tahoma"/>
            <family val="2"/>
          </rPr>
          <t>amoore:</t>
        </r>
        <r>
          <rPr>
            <sz val="8"/>
            <color indexed="81"/>
            <rFont val="Tahoma"/>
            <family val="2"/>
          </rPr>
          <t xml:space="preserve">
B used to be note D.  Re-lettered when revised summary.</t>
        </r>
      </text>
    </comment>
    <comment ref="C45" authorId="0" shapeId="0">
      <text>
        <r>
          <rPr>
            <b/>
            <sz val="8"/>
            <color indexed="81"/>
            <rFont val="Tahoma"/>
            <family val="2"/>
          </rPr>
          <t>amoore:</t>
        </r>
        <r>
          <rPr>
            <sz val="8"/>
            <color indexed="81"/>
            <rFont val="Tahoma"/>
            <family val="2"/>
          </rPr>
          <t xml:space="preserve">
(C) used to be (E)</t>
        </r>
      </text>
    </comment>
    <comment ref="C47" authorId="0" shapeId="0">
      <text>
        <r>
          <rPr>
            <b/>
            <sz val="8"/>
            <color indexed="81"/>
            <rFont val="Tahoma"/>
            <family val="2"/>
          </rPr>
          <t>amoore:</t>
        </r>
        <r>
          <rPr>
            <sz val="8"/>
            <color indexed="81"/>
            <rFont val="Tahoma"/>
            <family val="2"/>
          </rPr>
          <t xml:space="preserve">
(D) used to be (F)</t>
        </r>
      </text>
    </comment>
  </commentList>
</comments>
</file>

<file path=xl/sharedStrings.xml><?xml version="1.0" encoding="utf-8"?>
<sst xmlns="http://schemas.openxmlformats.org/spreadsheetml/2006/main" count="223" uniqueCount="99">
  <si>
    <t>Puget Sound Energy</t>
  </si>
  <si>
    <t>Power Cost Adjustment Summary</t>
  </si>
  <si>
    <t>Actual Costs and Disallowance as recorded through the PCA Mechanism</t>
  </si>
  <si>
    <t>Actuals</t>
  </si>
  <si>
    <t>Baseline</t>
  </si>
  <si>
    <t>Difference (A)</t>
  </si>
  <si>
    <t>Wholesale Customer</t>
  </si>
  <si>
    <t>Imbalance for Sharing</t>
  </si>
  <si>
    <t>Company per PCA</t>
  </si>
  <si>
    <t>Customer per PCA</t>
  </si>
  <si>
    <t>Total</t>
  </si>
  <si>
    <t>Interest on Customer</t>
  </si>
  <si>
    <t>Total Customer per PCA</t>
  </si>
  <si>
    <t>Tenaska Disallowance Reserve</t>
  </si>
  <si>
    <t>PCA Year  (B)</t>
  </si>
  <si>
    <t>Monthly</t>
  </si>
  <si>
    <t>Cumulative</t>
  </si>
  <si>
    <t xml:space="preserve">Cumulative </t>
  </si>
  <si>
    <t>PCA Period</t>
  </si>
  <si>
    <t>Monthly (A)</t>
  </si>
  <si>
    <t>Cumulative (A)</t>
  </si>
  <si>
    <t>Monthly Monthly Difference (A)</t>
  </si>
  <si>
    <t>Cumulative Difference (A)</t>
  </si>
  <si>
    <t>(B1)</t>
  </si>
  <si>
    <t>(F)</t>
  </si>
  <si>
    <t>(C1)</t>
  </si>
  <si>
    <t>(B)</t>
  </si>
  <si>
    <t>(B) (C)</t>
  </si>
  <si>
    <t>(B) (D)</t>
  </si>
  <si>
    <t>1-4 - Cumulative Amounts</t>
  </si>
  <si>
    <t>Monthly Difference</t>
  </si>
  <si>
    <t>1-5 - Cumulative Amounts</t>
  </si>
  <si>
    <t>PCA Period (A)</t>
  </si>
  <si>
    <t>Monthly Difference (A)</t>
  </si>
  <si>
    <t>1-6 - Cumulative Amounts</t>
  </si>
  <si>
    <t>1-7 - Cumulative Amounts</t>
  </si>
  <si>
    <t>1-8 - Cumulative Amounts</t>
  </si>
  <si>
    <t xml:space="preserve">Monthly </t>
  </si>
  <si>
    <t>(C)</t>
  </si>
  <si>
    <t>1-9 - Cumulative Amounts</t>
  </si>
  <si>
    <t>1-10- Cumulative Amounts</t>
  </si>
  <si>
    <t>1-11- Cumulative Amounts</t>
  </si>
  <si>
    <t>1-12- Cumulative Amounts</t>
  </si>
  <si>
    <t>1-13- Cumulative Amounts</t>
  </si>
  <si>
    <t>1-14 - Cumulative Amounts</t>
  </si>
  <si>
    <t>1-15 - Cumulative Amounts</t>
  </si>
  <si>
    <t>(D)</t>
  </si>
  <si>
    <t>1-16 - Cumulative Amounts</t>
  </si>
  <si>
    <t>JE283</t>
  </si>
  <si>
    <t>JE285</t>
  </si>
  <si>
    <t>JE284</t>
  </si>
  <si>
    <t>JE286</t>
  </si>
  <si>
    <t>Credit is a decrease to the deferral account.  Debit is an increase to the deferral account.</t>
  </si>
  <si>
    <t xml:space="preserve">Notes: </t>
  </si>
  <si>
    <t>(A)  A credit balance represents an overrecovery of power costs (baseline rate was greater than actual rate) and is a credit to the deferral account.  A debit balance represents an underrecovery of power costs (actual rate was greater than baseline rate) and is a debit to the deferral account.  The difference excludes any adjustment for Firm Wholesale Customers.</t>
  </si>
  <si>
    <t>(B) The PCA mechanism was a June through July fiscal period from July 2002 through June 2006 with a cumulative cap on excess power costs of $40 million.  The Washington Commission changed the PCA mechanism period to a calendar year basis without a cumulative cap starting January 2007.</t>
  </si>
  <si>
    <t xml:space="preserve">(C) A revised PCA mechanism went into effect January 1, 2017 per the Washingtom Commission's order 11 of docket number UE-130617.  Changes to the PCA mechanism include removal of the fixed production costs, the return on production regulatory assets, the Colstrip availability adjustment and the hedging facilities fees.  The variable costs were revised to include broker fees and Montana tax and exclude transmission revenue and amortization of regulatory assets that do not go to power costs.  The sharing bands were also modified.     </t>
  </si>
  <si>
    <t>(D) A new PCA rate went into effect on December 19, 2017 with the implementation of the 2017 GRC. Also included in the GRC is the addition of an Energy Imbalance Market fixed cost adjustment to the PCA allowable costs.</t>
  </si>
  <si>
    <t>NOTE:   In March 2010 PSE and its partners at Colstrip 3&amp;4 reached a settlement of a dispute with Western Energy regarding reclamation costs built into the price of coal in 2007.  PSE will receive $1.625 million which was recorded as a credit to a 501 ord</t>
  </si>
  <si>
    <t>Schedule B:  Monthly Power Costs -- PCA PERIOD 18</t>
  </si>
  <si>
    <t>Revised PCA Exhibit B</t>
  </si>
  <si>
    <t>Subject to PCA Sharing</t>
  </si>
  <si>
    <t>Current</t>
  </si>
  <si>
    <t>UE-130617</t>
  </si>
  <si>
    <t>Period</t>
  </si>
  <si>
    <t>Row</t>
  </si>
  <si>
    <r>
      <t>Row</t>
    </r>
    <r>
      <rPr>
        <vertAlign val="superscript"/>
        <sz val="10"/>
        <rFont val="Arial"/>
        <family val="2"/>
      </rPr>
      <t>1</t>
    </r>
  </si>
  <si>
    <t>to Date</t>
  </si>
  <si>
    <t>Total Variable Component Actual</t>
  </si>
  <si>
    <t>FERC Acct.</t>
  </si>
  <si>
    <t>Steam Operating Fuel</t>
  </si>
  <si>
    <t>Other Power Generation Fuel</t>
  </si>
  <si>
    <t>Purchased &amp; Interchanged</t>
  </si>
  <si>
    <t>Purchases/Sales of Non-Core Gas</t>
  </si>
  <si>
    <t>45600080, 81</t>
  </si>
  <si>
    <t>Brokerage Fees</t>
  </si>
  <si>
    <t>Sales to Others</t>
  </si>
  <si>
    <t>Wheeling</t>
  </si>
  <si>
    <t>Montana Electric Energy Tax</t>
  </si>
  <si>
    <t>Subtotal Variable Components</t>
  </si>
  <si>
    <t>Adjustments</t>
  </si>
  <si>
    <t xml:space="preserve">  Centralia PPA ROR Equity Adjustment</t>
  </si>
  <si>
    <t>N/A</t>
  </si>
  <si>
    <t xml:space="preserve">  Energy Imbalance Market Fixed Cost Adjustment</t>
  </si>
  <si>
    <t>Total allowable costs</t>
  </si>
  <si>
    <t>PCA period delivered load (Kwh)</t>
  </si>
  <si>
    <t>Variable Baseline Rate</t>
  </si>
  <si>
    <t>Dec 19, 2017 -  Apr 30, 2019</t>
  </si>
  <si>
    <t xml:space="preserve">May 1, 2019 -  </t>
  </si>
  <si>
    <t>Baseline Power Costs</t>
  </si>
  <si>
    <t xml:space="preserve"> Surcharge or underrecovery/(refund or overrecovery)</t>
  </si>
  <si>
    <t>Less Firm Wholesale</t>
  </si>
  <si>
    <t xml:space="preserve">              Dec 19, 2017 -   </t>
  </si>
  <si>
    <t>Gross PCA</t>
  </si>
  <si>
    <t>Gross PCA Contra</t>
  </si>
  <si>
    <t>Cumulative Gross PCA</t>
  </si>
  <si>
    <t>Cumulative Gross PCA Contra</t>
  </si>
  <si>
    <t>1:  This schedule was derived from the PCA collaborative Exhibit B which was approved in Exhibit B to Attachment A to the Settlement Stipulation approved in Order 11 of Docket UE-130617 which is also included as Exhibit A in this petition. The row numbers presented correspond to that approved exhibit.</t>
  </si>
  <si>
    <t>Note: A new PCA rate went into effect on December 19, 2017 with the implementation of the 2017 GRC. Also included in the GRC is the addition of an Energy Imbalance Market fixed cost adjustment to the PCA allowable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</si>
</sst>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0.000000"/>
    <numFmt numFmtId="165" formatCode="[$-409]mmm\-yy;@"/>
    <numFmt numFmtId="166" formatCode="_(&quot;$&quot;* #,##0_);_(&quot;$&quot;* \(#,##0\);_(&quot;$&quot;* &quot;-&quot;??_);_(@_)"/>
    <numFmt numFmtId="167" formatCode="_(* #,##0_);_(* \(#,##0\);_(* &quot;-&quot;??_);_(@_)"/>
    <numFmt numFmtId="168" formatCode="_(* #,##0.00000_);_(* \(#,##0.00000\);_(* &quot;-&quot;??_);_(@_)"/>
    <numFmt numFmtId="169" formatCode="0_);\(0\)"/>
    <numFmt numFmtId="170" formatCode="&quot;$&quot;#,##0.000_);\(&quot;$&quot;#,##0.000\)"/>
    <numFmt numFmtId="171" formatCode="&quot;$&quot;#,##0.000000_);\(&quot;$&quot;#,##0.000000\)"/>
    <numFmt numFmtId="172" formatCode="0.00000%"/>
  </numFmts>
  <fonts count="21" x14ac:knownFonts="1">
    <font>
      <sz val="10"/>
      <name val="Arial"/>
    </font>
    <font>
      <sz val="10"/>
      <name val="Arial"/>
      <family val="2"/>
    </font>
    <font>
      <b/>
      <sz val="18"/>
      <name val="Arial"/>
      <family val="2"/>
    </font>
    <font>
      <b/>
      <sz val="10"/>
      <color indexed="10"/>
      <name val="Arial"/>
      <family val="2"/>
    </font>
    <font>
      <b/>
      <sz val="11"/>
      <name val="Arial"/>
      <family val="2"/>
    </font>
    <font>
      <b/>
      <sz val="12"/>
      <name val="Arial"/>
      <family val="2"/>
    </font>
    <font>
      <b/>
      <sz val="10"/>
      <name val="Arial"/>
      <family val="2"/>
    </font>
    <font>
      <sz val="10"/>
      <color rgb="FFFF0000"/>
      <name val="Arial"/>
      <family val="2"/>
    </font>
    <font>
      <sz val="11"/>
      <name val="Arial"/>
      <family val="2"/>
    </font>
    <font>
      <b/>
      <sz val="8"/>
      <color indexed="81"/>
      <name val="Tahoma"/>
      <family val="2"/>
    </font>
    <font>
      <sz val="8"/>
      <color indexed="81"/>
      <name val="Tahoma"/>
      <family val="2"/>
    </font>
    <font>
      <b/>
      <sz val="14"/>
      <name val="Arial"/>
      <family val="2"/>
    </font>
    <font>
      <b/>
      <sz val="14"/>
      <color indexed="10"/>
      <name val="Arial"/>
      <family val="2"/>
    </font>
    <font>
      <vertAlign val="superscript"/>
      <sz val="10"/>
      <name val="Arial"/>
      <family val="2"/>
    </font>
    <font>
      <u val="singleAccounting"/>
      <sz val="10"/>
      <name val="Arial"/>
      <family val="2"/>
    </font>
    <font>
      <sz val="10"/>
      <color indexed="12"/>
      <name val="Arial"/>
      <family val="2"/>
    </font>
    <font>
      <b/>
      <sz val="10"/>
      <color rgb="FFFF0000"/>
      <name val="Arial"/>
      <family val="2"/>
    </font>
    <font>
      <b/>
      <u/>
      <sz val="10"/>
      <name val="Arial"/>
      <family val="2"/>
    </font>
    <font>
      <sz val="10"/>
      <color indexed="10"/>
      <name val="Arial"/>
      <family val="2"/>
    </font>
    <font>
      <sz val="9"/>
      <name val="Arial"/>
      <family val="2"/>
    </font>
    <font>
      <sz val="20"/>
      <name val="Arial"/>
      <family val="2"/>
    </font>
  </fonts>
  <fills count="3">
    <fill>
      <patternFill patternType="none"/>
    </fill>
    <fill>
      <patternFill patternType="gray125"/>
    </fill>
    <fill>
      <patternFill patternType="solid">
        <fgColor rgb="FFFFFF00"/>
        <bgColor indexed="64"/>
      </patternFill>
    </fill>
  </fills>
  <borders count="28">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double">
        <color indexed="64"/>
      </bottom>
      <diagonal/>
    </border>
    <border>
      <left/>
      <right/>
      <top style="dotted">
        <color indexed="64"/>
      </top>
      <bottom style="dotted">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5">
    <xf numFmtId="164" fontId="0" fillId="0" borderId="0">
      <alignment horizontal="left" wrapText="1"/>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1" fillId="0" borderId="0">
      <alignment horizontal="left" wrapText="1"/>
    </xf>
  </cellStyleXfs>
  <cellXfs count="250">
    <xf numFmtId="164" fontId="0" fillId="0" borderId="0" xfId="0">
      <alignment horizontal="left" wrapText="1"/>
    </xf>
    <xf numFmtId="0" fontId="1" fillId="0" borderId="0" xfId="0" applyNumberFormat="1" applyFont="1" applyAlignment="1"/>
    <xf numFmtId="0" fontId="1" fillId="0" borderId="0" xfId="0" applyNumberFormat="1" applyFont="1" applyFill="1" applyAlignment="1"/>
    <xf numFmtId="0" fontId="2" fillId="0" borderId="0" xfId="0" applyNumberFormat="1" applyFont="1" applyAlignment="1">
      <alignment horizontal="center"/>
    </xf>
    <xf numFmtId="0" fontId="3" fillId="0" borderId="0" xfId="0" applyNumberFormat="1" applyFont="1" applyFill="1" applyAlignment="1"/>
    <xf numFmtId="0" fontId="1" fillId="0" borderId="0" xfId="0" applyNumberFormat="1" applyFont="1" applyBorder="1" applyAlignment="1"/>
    <xf numFmtId="0" fontId="4" fillId="0" borderId="3" xfId="0" applyNumberFormat="1" applyFont="1" applyFill="1" applyBorder="1" applyAlignment="1">
      <alignment horizontal="center"/>
    </xf>
    <xf numFmtId="0" fontId="1" fillId="0" borderId="4" xfId="0" applyNumberFormat="1" applyFont="1" applyBorder="1" applyAlignment="1"/>
    <xf numFmtId="0" fontId="1" fillId="0" borderId="0" xfId="0" applyNumberFormat="1" applyFont="1" applyFill="1" applyAlignment="1">
      <alignment wrapText="1"/>
    </xf>
    <xf numFmtId="0" fontId="1" fillId="0" borderId="5" xfId="0" applyNumberFormat="1" applyFont="1" applyFill="1" applyBorder="1" applyAlignment="1">
      <alignment horizontal="center"/>
    </xf>
    <xf numFmtId="0" fontId="1" fillId="0" borderId="6" xfId="0" applyNumberFormat="1" applyFont="1" applyFill="1" applyBorder="1" applyAlignment="1">
      <alignment horizontal="center" wrapText="1"/>
    </xf>
    <xf numFmtId="0" fontId="1" fillId="0" borderId="5" xfId="0" applyNumberFormat="1" applyFont="1" applyFill="1" applyBorder="1" applyAlignment="1">
      <alignment horizontal="center" wrapText="1"/>
    </xf>
    <xf numFmtId="0" fontId="1" fillId="0" borderId="7" xfId="0" applyNumberFormat="1" applyFont="1" applyFill="1" applyBorder="1" applyAlignment="1">
      <alignment horizontal="center" wrapText="1"/>
    </xf>
    <xf numFmtId="0" fontId="1" fillId="0" borderId="8" xfId="0" applyNumberFormat="1" applyFont="1" applyFill="1" applyBorder="1" applyAlignment="1">
      <alignment horizontal="center" wrapText="1"/>
    </xf>
    <xf numFmtId="0" fontId="1" fillId="0" borderId="0" xfId="0" applyNumberFormat="1" applyFont="1" applyFill="1" applyAlignment="1">
      <alignment horizontal="center" wrapText="1"/>
    </xf>
    <xf numFmtId="0" fontId="1" fillId="0" borderId="9" xfId="0" applyNumberFormat="1" applyFont="1" applyFill="1" applyBorder="1" applyAlignment="1"/>
    <xf numFmtId="0" fontId="1" fillId="0" borderId="10" xfId="0" applyNumberFormat="1" applyFont="1" applyFill="1" applyBorder="1" applyAlignment="1">
      <alignment horizontal="center"/>
    </xf>
    <xf numFmtId="0" fontId="1" fillId="0" borderId="7" xfId="0" applyNumberFormat="1" applyFont="1" applyFill="1" applyBorder="1" applyAlignment="1">
      <alignment horizontal="center"/>
    </xf>
    <xf numFmtId="0" fontId="1" fillId="0" borderId="0" xfId="0" applyNumberFormat="1" applyFont="1" applyFill="1" applyAlignment="1">
      <alignment horizontal="center"/>
    </xf>
    <xf numFmtId="0" fontId="1" fillId="0" borderId="11" xfId="0" applyNumberFormat="1" applyFont="1" applyFill="1" applyBorder="1" applyAlignment="1"/>
    <xf numFmtId="0" fontId="1" fillId="0" borderId="3" xfId="0" applyNumberFormat="1" applyFont="1" applyFill="1" applyBorder="1" applyAlignment="1"/>
    <xf numFmtId="0" fontId="1" fillId="0" borderId="12" xfId="0" applyNumberFormat="1" applyFont="1" applyFill="1" applyBorder="1" applyAlignment="1"/>
    <xf numFmtId="0" fontId="1" fillId="0" borderId="13" xfId="0" applyNumberFormat="1" applyFont="1" applyFill="1" applyBorder="1" applyAlignment="1"/>
    <xf numFmtId="165" fontId="1" fillId="0" borderId="0" xfId="0" applyNumberFormat="1" applyFont="1" applyFill="1" applyAlignment="1"/>
    <xf numFmtId="166" fontId="1" fillId="0" borderId="14" xfId="2" applyNumberFormat="1" applyFont="1" applyFill="1" applyBorder="1"/>
    <xf numFmtId="166" fontId="1" fillId="0" borderId="15" xfId="2" applyNumberFormat="1" applyFont="1" applyFill="1" applyBorder="1"/>
    <xf numFmtId="166" fontId="1" fillId="0" borderId="0" xfId="2" applyNumberFormat="1" applyFont="1" applyFill="1" applyBorder="1"/>
    <xf numFmtId="166" fontId="1" fillId="0" borderId="0" xfId="2" applyNumberFormat="1" applyFont="1" applyFill="1"/>
    <xf numFmtId="44" fontId="1" fillId="0" borderId="14" xfId="2" applyFont="1" applyFill="1" applyBorder="1"/>
    <xf numFmtId="167" fontId="1" fillId="0" borderId="14" xfId="1" applyNumberFormat="1" applyFont="1" applyFill="1" applyBorder="1"/>
    <xf numFmtId="167" fontId="1" fillId="0" borderId="15" xfId="0" applyNumberFormat="1" applyFont="1" applyFill="1" applyBorder="1" applyAlignment="1"/>
    <xf numFmtId="167" fontId="1" fillId="0" borderId="15" xfId="1" applyNumberFormat="1" applyFont="1" applyFill="1" applyBorder="1"/>
    <xf numFmtId="167" fontId="1" fillId="0" borderId="0" xfId="0" applyNumberFormat="1" applyFont="1" applyFill="1" applyBorder="1" applyAlignment="1"/>
    <xf numFmtId="43" fontId="1" fillId="0" borderId="0" xfId="1" applyFont="1" applyFill="1"/>
    <xf numFmtId="43" fontId="1" fillId="0" borderId="14" xfId="0" applyNumberFormat="1" applyFont="1" applyFill="1" applyBorder="1" applyAlignment="1"/>
    <xf numFmtId="43" fontId="1" fillId="0" borderId="15" xfId="0" applyNumberFormat="1" applyFont="1" applyFill="1" applyBorder="1" applyAlignment="1"/>
    <xf numFmtId="43" fontId="1" fillId="0" borderId="0" xfId="0" applyNumberFormat="1" applyFont="1" applyFill="1" applyAlignment="1"/>
    <xf numFmtId="167" fontId="1" fillId="0" borderId="16" xfId="1" applyNumberFormat="1" applyFont="1" applyFill="1" applyBorder="1"/>
    <xf numFmtId="167" fontId="1" fillId="0" borderId="17" xfId="0" applyNumberFormat="1" applyFont="1" applyFill="1" applyBorder="1" applyAlignment="1"/>
    <xf numFmtId="167" fontId="1" fillId="0" borderId="17" xfId="1" applyNumberFormat="1" applyFont="1" applyFill="1" applyBorder="1"/>
    <xf numFmtId="167" fontId="1" fillId="0" borderId="11" xfId="0" applyNumberFormat="1" applyFont="1" applyFill="1" applyBorder="1" applyAlignment="1"/>
    <xf numFmtId="43" fontId="1" fillId="0" borderId="11" xfId="1" applyFont="1" applyFill="1" applyBorder="1"/>
    <xf numFmtId="43" fontId="1" fillId="0" borderId="16" xfId="0" applyNumberFormat="1" applyFont="1" applyFill="1" applyBorder="1" applyAlignment="1"/>
    <xf numFmtId="43" fontId="1" fillId="0" borderId="17" xfId="0" applyNumberFormat="1" applyFont="1" applyFill="1" applyBorder="1" applyAlignment="1"/>
    <xf numFmtId="0" fontId="6" fillId="0" borderId="11" xfId="0" applyNumberFormat="1" applyFont="1" applyFill="1" applyBorder="1" applyAlignment="1">
      <alignment horizontal="center"/>
    </xf>
    <xf numFmtId="167" fontId="1" fillId="0" borderId="17" xfId="0" applyNumberFormat="1" applyFont="1" applyFill="1" applyBorder="1" applyAlignment="1">
      <alignment horizontal="right"/>
    </xf>
    <xf numFmtId="165" fontId="1" fillId="0" borderId="0" xfId="0" applyNumberFormat="1" applyFont="1" applyFill="1" applyAlignment="1">
      <alignment horizontal="right"/>
    </xf>
    <xf numFmtId="43" fontId="1" fillId="0" borderId="0" xfId="1" applyFont="1" applyFill="1" applyBorder="1"/>
    <xf numFmtId="43" fontId="1" fillId="0" borderId="0" xfId="0" applyNumberFormat="1" applyFont="1" applyFill="1" applyBorder="1" applyAlignment="1"/>
    <xf numFmtId="167" fontId="1" fillId="0" borderId="11" xfId="1" applyNumberFormat="1" applyFont="1" applyFill="1" applyBorder="1"/>
    <xf numFmtId="0" fontId="1" fillId="0" borderId="17" xfId="0" applyNumberFormat="1" applyFont="1" applyFill="1" applyBorder="1" applyAlignment="1"/>
    <xf numFmtId="167" fontId="1" fillId="0" borderId="16" xfId="0" applyNumberFormat="1" applyFont="1" applyFill="1" applyBorder="1" applyAlignment="1"/>
    <xf numFmtId="0" fontId="1" fillId="0" borderId="15" xfId="0" applyNumberFormat="1" applyFont="1" applyFill="1" applyBorder="1" applyAlignment="1"/>
    <xf numFmtId="167" fontId="1" fillId="0" borderId="0" xfId="1" applyNumberFormat="1" applyFont="1" applyFill="1" applyBorder="1"/>
    <xf numFmtId="167" fontId="1" fillId="0" borderId="18" xfId="0" applyNumberFormat="1" applyFont="1" applyFill="1" applyBorder="1" applyAlignment="1"/>
    <xf numFmtId="167" fontId="1" fillId="0" borderId="18" xfId="1" applyNumberFormat="1" applyFont="1" applyFill="1" applyBorder="1"/>
    <xf numFmtId="43" fontId="1" fillId="0" borderId="18" xfId="0" applyNumberFormat="1" applyFont="1" applyFill="1" applyBorder="1" applyAlignment="1"/>
    <xf numFmtId="0" fontId="1" fillId="0" borderId="18" xfId="0" applyNumberFormat="1" applyFont="1" applyFill="1" applyBorder="1" applyAlignment="1"/>
    <xf numFmtId="0" fontId="6" fillId="0" borderId="0" xfId="0" applyNumberFormat="1" applyFont="1" applyFill="1" applyAlignment="1">
      <alignment horizontal="center"/>
    </xf>
    <xf numFmtId="0" fontId="6" fillId="0" borderId="17" xfId="0" applyNumberFormat="1" applyFont="1" applyFill="1" applyBorder="1" applyAlignment="1">
      <alignment horizontal="center"/>
    </xf>
    <xf numFmtId="167" fontId="1" fillId="0" borderId="0" xfId="1" applyNumberFormat="1" applyFont="1" applyFill="1"/>
    <xf numFmtId="0" fontId="6" fillId="0" borderId="15" xfId="0" applyNumberFormat="1" applyFont="1" applyFill="1" applyBorder="1" applyAlignment="1"/>
    <xf numFmtId="0" fontId="6" fillId="0" borderId="19" xfId="0" applyNumberFormat="1" applyFont="1" applyFill="1" applyBorder="1" applyAlignment="1"/>
    <xf numFmtId="166" fontId="6" fillId="0" borderId="19" xfId="2" applyNumberFormat="1" applyFont="1" applyFill="1" applyBorder="1"/>
    <xf numFmtId="0" fontId="6" fillId="0" borderId="20" xfId="0" applyNumberFormat="1" applyFont="1" applyBorder="1" applyAlignment="1">
      <alignment horizontal="center"/>
    </xf>
    <xf numFmtId="167" fontId="1" fillId="0" borderId="17" xfId="1" applyNumberFormat="1" applyFont="1" applyBorder="1"/>
    <xf numFmtId="165" fontId="1" fillId="0" borderId="0" xfId="0" applyNumberFormat="1" applyFont="1" applyAlignment="1"/>
    <xf numFmtId="0" fontId="1" fillId="0" borderId="11" xfId="0" applyNumberFormat="1" applyFont="1" applyBorder="1" applyAlignment="1"/>
    <xf numFmtId="167" fontId="1" fillId="0" borderId="11" xfId="0" applyNumberFormat="1" applyFont="1" applyBorder="1" applyAlignment="1"/>
    <xf numFmtId="9" fontId="1" fillId="0" borderId="11" xfId="3" applyFont="1" applyBorder="1"/>
    <xf numFmtId="167" fontId="1" fillId="0" borderId="11" xfId="3" applyNumberFormat="1" applyFont="1" applyBorder="1"/>
    <xf numFmtId="43" fontId="1" fillId="0" borderId="11" xfId="1" quotePrefix="1" applyFont="1" applyBorder="1"/>
    <xf numFmtId="9" fontId="1" fillId="0" borderId="11" xfId="3" applyFont="1" applyFill="1" applyBorder="1"/>
    <xf numFmtId="9" fontId="1" fillId="0" borderId="11" xfId="3" quotePrefix="1" applyFont="1" applyBorder="1"/>
    <xf numFmtId="43" fontId="1" fillId="0" borderId="11" xfId="1" applyFont="1" applyBorder="1"/>
    <xf numFmtId="0" fontId="1" fillId="0" borderId="0" xfId="0" applyNumberFormat="1" applyFont="1" applyAlignment="1">
      <alignment horizontal="center"/>
    </xf>
    <xf numFmtId="167" fontId="1" fillId="0" borderId="21" xfId="1" applyNumberFormat="1" applyFont="1" applyBorder="1"/>
    <xf numFmtId="167" fontId="1" fillId="0" borderId="18" xfId="0" applyNumberFormat="1" applyFont="1" applyBorder="1" applyAlignment="1"/>
    <xf numFmtId="167" fontId="1" fillId="0" borderId="22" xfId="1" applyNumberFormat="1" applyFont="1" applyBorder="1"/>
    <xf numFmtId="167" fontId="1" fillId="0" borderId="18" xfId="1" applyNumberFormat="1" applyFont="1" applyBorder="1"/>
    <xf numFmtId="167" fontId="1" fillId="0" borderId="22" xfId="0" applyNumberFormat="1" applyFont="1" applyBorder="1" applyAlignment="1"/>
    <xf numFmtId="167" fontId="1" fillId="0" borderId="14" xfId="1" applyNumberFormat="1" applyFont="1" applyBorder="1"/>
    <xf numFmtId="43" fontId="1" fillId="0" borderId="23" xfId="1" applyFont="1" applyBorder="1"/>
    <xf numFmtId="167" fontId="1" fillId="0" borderId="22" xfId="1" applyNumberFormat="1" applyFont="1" applyFill="1" applyBorder="1"/>
    <xf numFmtId="167" fontId="1" fillId="0" borderId="0" xfId="1" applyNumberFormat="1" applyFont="1" applyBorder="1"/>
    <xf numFmtId="0" fontId="6" fillId="0" borderId="0" xfId="0" applyNumberFormat="1" applyFont="1" applyBorder="1" applyAlignment="1"/>
    <xf numFmtId="167" fontId="1" fillId="0" borderId="15" xfId="0" applyNumberFormat="1" applyFont="1" applyBorder="1" applyAlignment="1"/>
    <xf numFmtId="167" fontId="1" fillId="0" borderId="15" xfId="1" applyNumberFormat="1" applyFont="1" applyBorder="1"/>
    <xf numFmtId="167" fontId="1" fillId="0" borderId="14" xfId="0" applyNumberFormat="1" applyFont="1" applyBorder="1" applyAlignment="1"/>
    <xf numFmtId="167" fontId="1" fillId="0" borderId="0" xfId="0" applyNumberFormat="1" applyFont="1" applyBorder="1" applyAlignment="1"/>
    <xf numFmtId="43" fontId="1" fillId="0" borderId="0" xfId="1" applyFont="1"/>
    <xf numFmtId="43" fontId="1" fillId="0" borderId="0" xfId="1" applyFont="1" applyBorder="1"/>
    <xf numFmtId="0" fontId="6" fillId="0" borderId="0" xfId="0" applyNumberFormat="1" applyFont="1" applyBorder="1" applyAlignment="1">
      <alignment horizontal="center"/>
    </xf>
    <xf numFmtId="0" fontId="6" fillId="0" borderId="0" xfId="0" applyNumberFormat="1" applyFont="1" applyAlignment="1">
      <alignment horizontal="center"/>
    </xf>
    <xf numFmtId="167" fontId="1" fillId="0" borderId="16" xfId="1" applyNumberFormat="1" applyFont="1" applyBorder="1"/>
    <xf numFmtId="167" fontId="1" fillId="0" borderId="16" xfId="0" applyNumberFormat="1" applyFont="1" applyBorder="1" applyAlignment="1"/>
    <xf numFmtId="167" fontId="1" fillId="0" borderId="17" xfId="0" applyNumberFormat="1" applyFont="1" applyBorder="1" applyAlignment="1"/>
    <xf numFmtId="16" fontId="1" fillId="0" borderId="0" xfId="0" quotePrefix="1" applyNumberFormat="1" applyFont="1" applyFill="1" applyAlignment="1"/>
    <xf numFmtId="0" fontId="6" fillId="0" borderId="3" xfId="0" applyNumberFormat="1" applyFont="1" applyFill="1" applyBorder="1" applyAlignment="1">
      <alignment horizontal="center"/>
    </xf>
    <xf numFmtId="0" fontId="1" fillId="0" borderId="0" xfId="0" applyNumberFormat="1" applyFont="1" applyFill="1" applyBorder="1" applyAlignment="1"/>
    <xf numFmtId="0" fontId="1" fillId="0" borderId="10" xfId="0" applyNumberFormat="1" applyFont="1" applyFill="1" applyBorder="1" applyAlignment="1">
      <alignment horizontal="center" wrapText="1"/>
    </xf>
    <xf numFmtId="0" fontId="1" fillId="0" borderId="7" xfId="0" applyNumberFormat="1" applyFont="1" applyFill="1" applyBorder="1" applyAlignment="1">
      <alignment wrapText="1"/>
    </xf>
    <xf numFmtId="167" fontId="1" fillId="0" borderId="21" xfId="0" applyNumberFormat="1" applyFont="1" applyBorder="1" applyAlignment="1"/>
    <xf numFmtId="167" fontId="1" fillId="0" borderId="18" xfId="0" applyNumberFormat="1" applyFont="1" applyFill="1" applyBorder="1" applyAlignment="1">
      <alignment horizontal="center"/>
    </xf>
    <xf numFmtId="167" fontId="1" fillId="0" borderId="18" xfId="1" applyNumberFormat="1" applyFont="1" applyFill="1" applyBorder="1" applyAlignment="1">
      <alignment horizontal="center"/>
    </xf>
    <xf numFmtId="167" fontId="1" fillId="0" borderId="13" xfId="1" applyNumberFormat="1" applyFont="1" applyBorder="1"/>
    <xf numFmtId="165" fontId="1" fillId="0" borderId="0" xfId="0" applyNumberFormat="1" applyFont="1" applyAlignment="1">
      <alignment horizontal="left"/>
    </xf>
    <xf numFmtId="167" fontId="1" fillId="0" borderId="15" xfId="0" applyNumberFormat="1" applyFont="1" applyFill="1" applyBorder="1" applyAlignment="1">
      <alignment horizontal="center"/>
    </xf>
    <xf numFmtId="167" fontId="1" fillId="0" borderId="15" xfId="1" applyNumberFormat="1" applyFont="1" applyFill="1" applyBorder="1" applyAlignment="1">
      <alignment horizontal="center"/>
    </xf>
    <xf numFmtId="167" fontId="1" fillId="0" borderId="0" xfId="0" applyNumberFormat="1" applyFont="1" applyFill="1" applyBorder="1" applyAlignment="1">
      <alignment horizontal="center"/>
    </xf>
    <xf numFmtId="167" fontId="1" fillId="0" borderId="11" xfId="1" applyNumberFormat="1" applyFont="1" applyBorder="1"/>
    <xf numFmtId="167" fontId="1" fillId="0" borderId="17" xfId="1" applyNumberFormat="1" applyFont="1" applyFill="1" applyBorder="1" applyAlignment="1">
      <alignment horizontal="center"/>
    </xf>
    <xf numFmtId="167" fontId="1" fillId="0" borderId="0" xfId="1" applyNumberFormat="1" applyFont="1" applyFill="1" applyBorder="1" applyAlignment="1">
      <alignment horizontal="center"/>
    </xf>
    <xf numFmtId="0" fontId="1" fillId="0" borderId="0" xfId="0" applyNumberFormat="1" applyFont="1" applyFill="1" applyAlignment="1">
      <alignment horizontal="left"/>
    </xf>
    <xf numFmtId="165" fontId="1" fillId="0" borderId="0" xfId="0" applyNumberFormat="1" applyFont="1" applyAlignment="1">
      <alignment horizontal="right"/>
    </xf>
    <xf numFmtId="167" fontId="1" fillId="0" borderId="21" xfId="1" applyNumberFormat="1" applyFont="1" applyFill="1" applyBorder="1"/>
    <xf numFmtId="167" fontId="1" fillId="0" borderId="22" xfId="0" applyNumberFormat="1" applyFont="1" applyFill="1" applyBorder="1" applyAlignment="1"/>
    <xf numFmtId="168" fontId="1" fillId="0" borderId="0" xfId="0" applyNumberFormat="1" applyFont="1" applyFill="1" applyBorder="1" applyAlignment="1"/>
    <xf numFmtId="16" fontId="1" fillId="0" borderId="0" xfId="0" quotePrefix="1" applyNumberFormat="1" applyFont="1" applyFill="1" applyAlignment="1">
      <alignment horizontal="left"/>
    </xf>
    <xf numFmtId="167" fontId="1" fillId="0" borderId="11" xfId="1" applyNumberFormat="1" applyFont="1" applyFill="1" applyBorder="1" applyAlignment="1">
      <alignment horizontal="center"/>
    </xf>
    <xf numFmtId="167" fontId="1" fillId="0" borderId="14" xfId="0" applyNumberFormat="1" applyFont="1" applyFill="1" applyBorder="1" applyAlignment="1"/>
    <xf numFmtId="43" fontId="1" fillId="0" borderId="22" xfId="1" applyFont="1" applyFill="1" applyBorder="1"/>
    <xf numFmtId="167" fontId="1" fillId="0" borderId="22" xfId="1" applyNumberFormat="1" applyFont="1" applyFill="1" applyBorder="1" applyAlignment="1">
      <alignment horizontal="center"/>
    </xf>
    <xf numFmtId="167" fontId="1" fillId="2" borderId="21" xfId="1" applyNumberFormat="1" applyFont="1" applyFill="1" applyBorder="1"/>
    <xf numFmtId="167" fontId="1" fillId="2" borderId="14" xfId="1" applyNumberFormat="1" applyFont="1" applyFill="1" applyBorder="1"/>
    <xf numFmtId="167" fontId="1" fillId="2" borderId="0" xfId="1" applyNumberFormat="1" applyFont="1" applyFill="1" applyBorder="1"/>
    <xf numFmtId="167" fontId="1" fillId="2" borderId="16" xfId="1" applyNumberFormat="1" applyFont="1" applyFill="1" applyBorder="1"/>
    <xf numFmtId="167" fontId="7" fillId="0" borderId="22" xfId="1" applyNumberFormat="1" applyFont="1" applyBorder="1"/>
    <xf numFmtId="167" fontId="7" fillId="0" borderId="22" xfId="0" applyNumberFormat="1" applyFont="1" applyFill="1" applyBorder="1" applyAlignment="1"/>
    <xf numFmtId="167" fontId="7" fillId="0" borderId="22" xfId="1" applyNumberFormat="1" applyFont="1" applyFill="1" applyBorder="1"/>
    <xf numFmtId="167" fontId="7" fillId="0" borderId="22" xfId="0" applyNumberFormat="1" applyFont="1" applyBorder="1" applyAlignment="1"/>
    <xf numFmtId="43" fontId="7" fillId="0" borderId="22" xfId="1" applyFont="1" applyFill="1" applyBorder="1"/>
    <xf numFmtId="167" fontId="7" fillId="0" borderId="22" xfId="1" applyNumberFormat="1" applyFont="1" applyFill="1" applyBorder="1" applyAlignment="1">
      <alignment horizontal="center"/>
    </xf>
    <xf numFmtId="167" fontId="7" fillId="0" borderId="0" xfId="1" applyNumberFormat="1" applyFont="1" applyBorder="1"/>
    <xf numFmtId="167" fontId="7" fillId="0" borderId="0" xfId="0" applyNumberFormat="1" applyFont="1" applyFill="1" applyBorder="1" applyAlignment="1"/>
    <xf numFmtId="167" fontId="7" fillId="0" borderId="0" xfId="1" applyNumberFormat="1" applyFont="1" applyFill="1" applyBorder="1"/>
    <xf numFmtId="167" fontId="7" fillId="0" borderId="0" xfId="0" applyNumberFormat="1" applyFont="1" applyBorder="1" applyAlignment="1"/>
    <xf numFmtId="43" fontId="7" fillId="0" borderId="0" xfId="1" applyFont="1" applyFill="1" applyBorder="1"/>
    <xf numFmtId="167" fontId="7" fillId="0" borderId="0" xfId="1" applyNumberFormat="1" applyFont="1" applyFill="1" applyBorder="1" applyAlignment="1">
      <alignment horizontal="center"/>
    </xf>
    <xf numFmtId="165" fontId="1" fillId="0" borderId="0" xfId="0" applyNumberFormat="1" applyFont="1" applyBorder="1" applyAlignment="1"/>
    <xf numFmtId="17" fontId="1" fillId="0" borderId="0" xfId="0" applyNumberFormat="1" applyFont="1" applyFill="1" applyAlignment="1">
      <alignment horizontal="center"/>
    </xf>
    <xf numFmtId="167" fontId="6" fillId="0" borderId="22" xfId="0" applyNumberFormat="1" applyFont="1" applyBorder="1" applyAlignment="1"/>
    <xf numFmtId="167" fontId="6" fillId="0" borderId="0" xfId="0" applyNumberFormat="1" applyFont="1" applyBorder="1" applyAlignment="1"/>
    <xf numFmtId="167" fontId="1" fillId="0" borderId="0" xfId="1" applyNumberFormat="1" applyFont="1" applyFill="1" applyBorder="1" applyAlignment="1"/>
    <xf numFmtId="167" fontId="5" fillId="0" borderId="0" xfId="1" applyNumberFormat="1" applyFont="1" applyBorder="1"/>
    <xf numFmtId="17" fontId="1" fillId="0" borderId="0" xfId="0" applyNumberFormat="1" applyFont="1" applyAlignment="1">
      <alignment horizontal="left"/>
    </xf>
    <xf numFmtId="166" fontId="1" fillId="0" borderId="24" xfId="2" applyNumberFormat="1" applyFont="1" applyFill="1" applyBorder="1"/>
    <xf numFmtId="0" fontId="6" fillId="0" borderId="0" xfId="0" applyNumberFormat="1" applyFont="1" applyAlignment="1"/>
    <xf numFmtId="167" fontId="1" fillId="0" borderId="0" xfId="0" applyNumberFormat="1" applyFont="1" applyAlignment="1"/>
    <xf numFmtId="167" fontId="1" fillId="0" borderId="0" xfId="3" applyNumberFormat="1" applyFont="1"/>
    <xf numFmtId="0" fontId="1" fillId="0" borderId="0" xfId="0" applyNumberFormat="1" applyFont="1" applyAlignment="1">
      <alignment horizontal="left"/>
    </xf>
    <xf numFmtId="167" fontId="8" fillId="0" borderId="0" xfId="0" applyNumberFormat="1" applyFont="1" applyAlignment="1"/>
    <xf numFmtId="0" fontId="8" fillId="0" borderId="0" xfId="0" applyNumberFormat="1" applyFont="1" applyAlignment="1"/>
    <xf numFmtId="167" fontId="8" fillId="0" borderId="0" xfId="3" applyNumberFormat="1" applyFont="1" applyFill="1"/>
    <xf numFmtId="166" fontId="1" fillId="0" borderId="0" xfId="3" applyNumberFormat="1" applyFont="1"/>
    <xf numFmtId="9" fontId="8" fillId="0" borderId="0" xfId="3" applyFont="1"/>
    <xf numFmtId="166" fontId="1" fillId="0" borderId="0" xfId="0" applyNumberFormat="1" applyFont="1" applyAlignment="1"/>
    <xf numFmtId="0" fontId="6" fillId="0" borderId="0" xfId="0" applyNumberFormat="1" applyFont="1" applyFill="1" applyAlignment="1"/>
    <xf numFmtId="167" fontId="1" fillId="0" borderId="0" xfId="0" applyNumberFormat="1" applyFont="1" applyFill="1" applyAlignment="1"/>
    <xf numFmtId="9" fontId="1" fillId="0" borderId="0" xfId="3" applyFont="1" applyFill="1"/>
    <xf numFmtId="167" fontId="1" fillId="0" borderId="0" xfId="3" applyNumberFormat="1" applyFont="1" applyFill="1"/>
    <xf numFmtId="0" fontId="8" fillId="0" borderId="0" xfId="0" applyNumberFormat="1" applyFont="1" applyFill="1" applyAlignment="1"/>
    <xf numFmtId="9" fontId="8" fillId="0" borderId="0" xfId="3" applyFont="1" applyFill="1"/>
    <xf numFmtId="167" fontId="8" fillId="0" borderId="0" xfId="0" applyNumberFormat="1" applyFont="1" applyFill="1" applyAlignment="1"/>
    <xf numFmtId="0" fontId="0" fillId="0" borderId="0" xfId="0" applyNumberFormat="1" applyAlignment="1">
      <alignment horizontal="center"/>
    </xf>
    <xf numFmtId="0" fontId="11" fillId="0" borderId="0" xfId="0" applyNumberFormat="1" applyFont="1" applyAlignment="1">
      <alignment horizontal="left"/>
    </xf>
    <xf numFmtId="0" fontId="0" fillId="0" borderId="0" xfId="0" applyNumberFormat="1" applyAlignment="1"/>
    <xf numFmtId="164" fontId="3" fillId="0" borderId="0" xfId="0" applyFont="1" applyAlignment="1">
      <alignment horizontal="left"/>
    </xf>
    <xf numFmtId="0" fontId="5" fillId="0" borderId="0" xfId="0" applyNumberFormat="1" applyFont="1" applyAlignment="1">
      <alignment horizontal="left"/>
    </xf>
    <xf numFmtId="0" fontId="12" fillId="0" borderId="0" xfId="0" applyNumberFormat="1" applyFont="1" applyAlignment="1"/>
    <xf numFmtId="0" fontId="0" fillId="0" borderId="0" xfId="0" applyNumberFormat="1" applyAlignment="1">
      <alignment horizontal="left"/>
    </xf>
    <xf numFmtId="0" fontId="5" fillId="0" borderId="0" xfId="0" applyNumberFormat="1" applyFont="1" applyFill="1" applyAlignment="1">
      <alignment horizontal="left"/>
    </xf>
    <xf numFmtId="0" fontId="6" fillId="0" borderId="0" xfId="0" applyNumberFormat="1" applyFont="1" applyFill="1" applyBorder="1" applyAlignment="1">
      <alignment horizontal="centerContinuous"/>
    </xf>
    <xf numFmtId="0" fontId="0" fillId="0" borderId="0" xfId="0" applyNumberFormat="1" applyBorder="1" applyAlignment="1"/>
    <xf numFmtId="0" fontId="0" fillId="0" borderId="0" xfId="0" applyNumberFormat="1" applyBorder="1" applyAlignment="1">
      <alignment horizontal="center"/>
    </xf>
    <xf numFmtId="17" fontId="6" fillId="0" borderId="0" xfId="0" applyNumberFormat="1" applyFont="1" applyFill="1" applyBorder="1" applyAlignment="1">
      <alignment horizontal="center"/>
    </xf>
    <xf numFmtId="17" fontId="6" fillId="0" borderId="0" xfId="0" applyNumberFormat="1" applyFont="1" applyBorder="1" applyAlignment="1">
      <alignment horizontal="center"/>
    </xf>
    <xf numFmtId="43" fontId="14" fillId="0" borderId="0" xfId="1" applyFont="1" applyAlignment="1">
      <alignment horizontal="center"/>
    </xf>
    <xf numFmtId="43" fontId="1" fillId="0" borderId="0" xfId="1"/>
    <xf numFmtId="166" fontId="15" fillId="0" borderId="0" xfId="2" applyNumberFormat="1" applyFont="1" applyBorder="1"/>
    <xf numFmtId="0" fontId="0" fillId="0" borderId="25" xfId="0" applyNumberFormat="1" applyBorder="1" applyAlignment="1">
      <alignment wrapText="1"/>
    </xf>
    <xf numFmtId="0" fontId="0" fillId="0" borderId="0" xfId="0" applyNumberFormat="1" applyAlignment="1">
      <alignment horizontal="left" indent="1"/>
    </xf>
    <xf numFmtId="169" fontId="1" fillId="0" borderId="0" xfId="1" applyNumberFormat="1" applyAlignment="1">
      <alignment horizontal="center"/>
    </xf>
    <xf numFmtId="0" fontId="0" fillId="0" borderId="25" xfId="0" applyNumberFormat="1" applyFill="1" applyBorder="1" applyAlignment="1">
      <alignment wrapText="1"/>
    </xf>
    <xf numFmtId="0" fontId="16" fillId="0" borderId="0" xfId="0" applyNumberFormat="1" applyFont="1" applyAlignment="1"/>
    <xf numFmtId="0" fontId="0" fillId="0" borderId="0" xfId="0" applyNumberFormat="1" applyFill="1" applyAlignment="1">
      <alignment horizontal="left" indent="1"/>
    </xf>
    <xf numFmtId="169" fontId="1" fillId="0" borderId="0" xfId="1" applyNumberFormat="1" applyFill="1" applyAlignment="1">
      <alignment horizontal="center"/>
    </xf>
    <xf numFmtId="43" fontId="1" fillId="0" borderId="0" xfId="1" applyFill="1"/>
    <xf numFmtId="0" fontId="0" fillId="0" borderId="0" xfId="0" applyNumberFormat="1" applyFill="1" applyAlignment="1"/>
    <xf numFmtId="0" fontId="1" fillId="0" borderId="0" xfId="0" applyNumberFormat="1" applyFont="1" applyFill="1" applyAlignment="1">
      <alignment horizontal="left" indent="1"/>
    </xf>
    <xf numFmtId="166" fontId="1" fillId="0" borderId="22" xfId="2" applyNumberFormat="1" applyFont="1" applyFill="1" applyBorder="1"/>
    <xf numFmtId="166" fontId="15" fillId="0" borderId="0" xfId="2" applyNumberFormat="1" applyFont="1" applyFill="1" applyBorder="1"/>
    <xf numFmtId="0" fontId="17" fillId="0" borderId="0" xfId="0" applyNumberFormat="1" applyFont="1" applyAlignment="1"/>
    <xf numFmtId="37" fontId="1" fillId="0" borderId="0" xfId="1" applyNumberFormat="1"/>
    <xf numFmtId="37" fontId="1" fillId="0" borderId="0" xfId="1" applyNumberFormat="1" applyFill="1"/>
    <xf numFmtId="43" fontId="1" fillId="0" borderId="0" xfId="1" applyBorder="1"/>
    <xf numFmtId="167" fontId="15" fillId="0" borderId="0" xfId="1" applyNumberFormat="1" applyFont="1" applyFill="1" applyBorder="1"/>
    <xf numFmtId="170" fontId="1" fillId="0" borderId="0" xfId="1" applyNumberFormat="1" applyBorder="1"/>
    <xf numFmtId="166" fontId="1" fillId="0" borderId="26" xfId="2" applyNumberFormat="1" applyBorder="1"/>
    <xf numFmtId="166" fontId="1" fillId="0" borderId="26" xfId="2" applyNumberFormat="1" applyFill="1" applyBorder="1"/>
    <xf numFmtId="0" fontId="4" fillId="0" borderId="0" xfId="0" applyNumberFormat="1" applyFont="1" applyAlignment="1"/>
    <xf numFmtId="167" fontId="18" fillId="0" borderId="0" xfId="2" applyNumberFormat="1" applyFont="1" applyBorder="1"/>
    <xf numFmtId="0" fontId="0" fillId="0" borderId="0" xfId="0" quotePrefix="1" applyNumberFormat="1" applyAlignment="1" applyProtection="1">
      <alignment horizontal="left"/>
      <protection locked="0"/>
    </xf>
    <xf numFmtId="37" fontId="1" fillId="0" borderId="0" xfId="1" applyNumberFormat="1" applyBorder="1"/>
    <xf numFmtId="9" fontId="1" fillId="0" borderId="0" xfId="3" applyNumberFormat="1" applyBorder="1"/>
    <xf numFmtId="37" fontId="1" fillId="0" borderId="0" xfId="1" applyNumberFormat="1" applyFill="1" applyBorder="1"/>
    <xf numFmtId="0" fontId="0" fillId="0" borderId="0" xfId="0" applyNumberFormat="1" applyAlignment="1" applyProtection="1">
      <alignment horizontal="left"/>
      <protection locked="0"/>
    </xf>
    <xf numFmtId="37" fontId="15" fillId="0" borderId="0" xfId="1" applyNumberFormat="1" applyFont="1" applyFill="1" applyBorder="1"/>
    <xf numFmtId="0" fontId="6" fillId="0" borderId="0" xfId="0" applyNumberFormat="1" applyFont="1" applyFill="1" applyAlignment="1" applyProtection="1">
      <alignment horizontal="left"/>
      <protection locked="0"/>
    </xf>
    <xf numFmtId="43" fontId="6" fillId="0" borderId="0" xfId="1" applyFont="1" applyFill="1" applyBorder="1"/>
    <xf numFmtId="43" fontId="15" fillId="0" borderId="0" xfId="1" applyFont="1" applyFill="1" applyBorder="1"/>
    <xf numFmtId="171" fontId="19" fillId="0" borderId="0" xfId="1" applyNumberFormat="1" applyFont="1" applyFill="1" applyBorder="1"/>
    <xf numFmtId="166" fontId="1" fillId="0" borderId="0" xfId="2" applyNumberFormat="1" applyBorder="1"/>
    <xf numFmtId="0" fontId="1" fillId="0" borderId="0" xfId="0" applyNumberFormat="1" applyFont="1" applyAlignment="1">
      <alignment horizontal="right"/>
    </xf>
    <xf numFmtId="166" fontId="1" fillId="0" borderId="0" xfId="2" applyNumberFormat="1" applyFill="1" applyBorder="1"/>
    <xf numFmtId="0" fontId="17" fillId="0" borderId="0" xfId="0" applyNumberFormat="1" applyFont="1" applyAlignment="1">
      <alignment horizontal="left"/>
    </xf>
    <xf numFmtId="166" fontId="1" fillId="0" borderId="27" xfId="2" applyNumberFormat="1" applyBorder="1"/>
    <xf numFmtId="166" fontId="1" fillId="0" borderId="27" xfId="2" applyNumberFormat="1" applyFill="1" applyBorder="1"/>
    <xf numFmtId="0" fontId="0" fillId="0" borderId="0" xfId="0" applyNumberFormat="1" applyAlignment="1">
      <alignment horizontal="right"/>
    </xf>
    <xf numFmtId="167" fontId="15" fillId="0" borderId="0" xfId="1" applyNumberFormat="1" applyFont="1" applyBorder="1"/>
    <xf numFmtId="0" fontId="6" fillId="0" borderId="0" xfId="0" quotePrefix="1" applyNumberFormat="1" applyFont="1" applyAlignment="1" applyProtection="1">
      <alignment horizontal="left"/>
      <protection locked="0"/>
    </xf>
    <xf numFmtId="0" fontId="19" fillId="0" borderId="0" xfId="0" applyNumberFormat="1" applyFont="1" applyAlignment="1"/>
    <xf numFmtId="166" fontId="0" fillId="0" borderId="0" xfId="0" applyNumberFormat="1" applyAlignment="1"/>
    <xf numFmtId="0" fontId="19" fillId="0" borderId="0" xfId="0" quotePrefix="1" applyNumberFormat="1" applyFont="1" applyAlignment="1">
      <alignment horizontal="center"/>
    </xf>
    <xf numFmtId="166" fontId="1" fillId="0" borderId="0" xfId="2" applyNumberFormat="1" applyFont="1"/>
    <xf numFmtId="0" fontId="1" fillId="0" borderId="0" xfId="0" applyNumberFormat="1" applyFont="1" applyFill="1" applyAlignment="1">
      <alignment horizontal="right"/>
    </xf>
    <xf numFmtId="172" fontId="19" fillId="0" borderId="0" xfId="3" applyNumberFormat="1" applyFont="1" applyFill="1"/>
    <xf numFmtId="166" fontId="0" fillId="0" borderId="0" xfId="0" applyNumberFormat="1" applyFill="1" applyBorder="1" applyAlignment="1">
      <alignment horizontal="left" wrapText="1"/>
    </xf>
    <xf numFmtId="0" fontId="0" fillId="0" borderId="0" xfId="0" applyNumberFormat="1" applyBorder="1" applyAlignment="1">
      <alignment horizontal="left" wrapText="1"/>
    </xf>
    <xf numFmtId="0" fontId="0" fillId="0" borderId="0" xfId="0" applyNumberFormat="1" applyBorder="1" applyAlignment="1">
      <alignment wrapText="1"/>
    </xf>
    <xf numFmtId="164" fontId="6" fillId="0" borderId="0" xfId="0" applyFont="1" applyAlignment="1">
      <alignment wrapText="1"/>
    </xf>
    <xf numFmtId="166" fontId="1" fillId="0" borderId="0" xfId="2" applyNumberFormat="1" applyFont="1" applyBorder="1"/>
    <xf numFmtId="43" fontId="0" fillId="0" borderId="0" xfId="1" applyFont="1" applyAlignment="1"/>
    <xf numFmtId="0" fontId="20" fillId="0" borderId="0" xfId="0" applyNumberFormat="1" applyFont="1" applyAlignment="1"/>
    <xf numFmtId="43" fontId="0" fillId="0" borderId="0" xfId="0" applyNumberFormat="1" applyAlignment="1"/>
    <xf numFmtId="44" fontId="0" fillId="0" borderId="0" xfId="0" applyNumberFormat="1" applyAlignment="1"/>
    <xf numFmtId="167" fontId="0" fillId="0" borderId="0" xfId="1" applyNumberFormat="1" applyFont="1" applyAlignment="1"/>
    <xf numFmtId="167" fontId="0" fillId="0" borderId="0" xfId="0" applyNumberFormat="1" applyAlignment="1"/>
    <xf numFmtId="0" fontId="0" fillId="0" borderId="0" xfId="0" applyNumberFormat="1" applyAlignment="1" applyProtection="1">
      <alignment horizontal="center"/>
      <protection locked="0"/>
    </xf>
    <xf numFmtId="0" fontId="1" fillId="0" borderId="0" xfId="0" applyNumberFormat="1" applyFont="1" applyFill="1" applyAlignment="1">
      <alignment wrapText="1"/>
    </xf>
    <xf numFmtId="164" fontId="4" fillId="0" borderId="0" xfId="0" applyFont="1" applyAlignment="1">
      <alignment wrapText="1"/>
    </xf>
    <xf numFmtId="0" fontId="5" fillId="0" borderId="1" xfId="0" applyNumberFormat="1" applyFont="1" applyFill="1" applyBorder="1" applyAlignment="1">
      <alignment horizontal="center"/>
    </xf>
    <xf numFmtId="0" fontId="5" fillId="0" borderId="2" xfId="0" applyNumberFormat="1" applyFont="1" applyFill="1" applyBorder="1" applyAlignment="1">
      <alignment horizontal="center"/>
    </xf>
    <xf numFmtId="0" fontId="1" fillId="0" borderId="0" xfId="4" applyNumberFormat="1" applyFont="1" applyAlignment="1">
      <alignment wrapText="1"/>
    </xf>
    <xf numFmtId="0" fontId="5" fillId="0" borderId="3" xfId="0" applyNumberFormat="1" applyFont="1" applyFill="1" applyBorder="1" applyAlignment="1">
      <alignment horizontal="center"/>
    </xf>
    <xf numFmtId="0" fontId="2" fillId="0" borderId="0" xfId="0" applyNumberFormat="1" applyFont="1" applyAlignment="1">
      <alignment horizontal="center"/>
    </xf>
    <xf numFmtId="0" fontId="4" fillId="0" borderId="0" xfId="0" applyNumberFormat="1" applyFont="1" applyFill="1" applyBorder="1" applyAlignment="1">
      <alignment horizontal="center"/>
    </xf>
    <xf numFmtId="0" fontId="4"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0" xfId="0" applyNumberFormat="1" applyFont="1" applyAlignment="1">
      <alignment wrapText="1"/>
    </xf>
  </cellXfs>
  <cellStyles count="5">
    <cellStyle name="Comma" xfId="1" builtinId="3"/>
    <cellStyle name="Currency" xfId="2" builtinId="4"/>
    <cellStyle name="Normal" xfId="0" builtinId="0"/>
    <cellStyle name="Normal_Summary- Detailed"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customXml" Target="../customXml/item4.xml"/><Relationship Id="rId16" Type="http://schemas.openxmlformats.org/officeDocument/2006/relationships/externalLink" Target="externalLinks/externalLink14.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sharedStrings" Target="sharedStrings.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82" Type="http://schemas.openxmlformats.org/officeDocument/2006/relationships/customXml" Target="../customXml/item2.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theme" Target="theme/theme1.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calcChain" Target="calcChain.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s>
</file>

<file path=xl/drawings/drawing1.xml><?xml version="1.0" encoding="utf-8"?>
<xdr:wsDr xmlns:xdr="http://schemas.openxmlformats.org/drawingml/2006/spreadsheetDrawing" xmlns:a="http://schemas.openxmlformats.org/drawingml/2006/main">
  <xdr:twoCellAnchor editAs="absolute">
    <xdr:from>
      <xdr:col>7</xdr:col>
      <xdr:colOff>274320</xdr:colOff>
      <xdr:row>28</xdr:row>
      <xdr:rowOff>22860</xdr:rowOff>
    </xdr:from>
    <xdr:to>
      <xdr:col>9</xdr:col>
      <xdr:colOff>917258</xdr:colOff>
      <xdr:row>33</xdr:row>
      <xdr:rowOff>60007</xdr:rowOff>
    </xdr:to>
    <xdr:sp macro="" textlink="">
      <xdr:nvSpPr>
        <xdr:cNvPr id="2" name="Text Box 1" hidden="1"/>
        <xdr:cNvSpPr txBox="1">
          <a:spLocks noChangeArrowheads="1"/>
        </xdr:cNvSpPr>
      </xdr:nvSpPr>
      <xdr:spPr bwMode="auto">
        <a:xfrm>
          <a:off x="6513195" y="4985385"/>
          <a:ext cx="2709863" cy="1065847"/>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8</xdr:col>
      <xdr:colOff>121920</xdr:colOff>
      <xdr:row>24</xdr:row>
      <xdr:rowOff>70485</xdr:rowOff>
    </xdr:from>
    <xdr:to>
      <xdr:col>8</xdr:col>
      <xdr:colOff>152400</xdr:colOff>
      <xdr:row>27</xdr:row>
      <xdr:rowOff>61913</xdr:rowOff>
    </xdr:to>
    <xdr:sp macro="" textlink="">
      <xdr:nvSpPr>
        <xdr:cNvPr id="3" name="Text Box 2" hidden="1"/>
        <xdr:cNvSpPr txBox="1">
          <a:spLocks noChangeArrowheads="1"/>
        </xdr:cNvSpPr>
      </xdr:nvSpPr>
      <xdr:spPr bwMode="auto">
        <a:xfrm>
          <a:off x="7437120" y="4328160"/>
          <a:ext cx="30480" cy="505778"/>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lab0422\Local%20Settings\Temporary%20Internet%20Files\OLK181\FW_Feb_FY05_upload_format_accl_wksh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WINNT\Temporary%20Internet%20Files\OLK2F\Due%20Diligence\August%20New%20Model\Fred%20Value%209.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GrpRevnu\PUBLIC\RFDRWEB\PSE%20Funding\2008\042008%20PSE%20Fund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npeder\My%20Documents\2011GRC\Lower%20Snake%20River%20Deferral\WindProforma_LSR_20110829_RateCaseTES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zdmurra\Local%20Settings\Temporary%20Internet%20Files\OLK12\2007%20Strat%20Plan%20-%20v7%20Low%202007%20Capital%2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ost%20Accounting\Tenaska%20&amp;%20Encogen%20Information\Tenaska\PCORC%20Disallowance\Tenaska%20Comparis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GrpRevnu\PUBLIC\WUTC\Puget%20Sound%20Energy\Quarterly%20Reporting\Misc\WC-RB%20Misc\WC-RB%20Overvie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GrpRevnu\PUBLIC\%23%202006%20GRC\2006%20GRC%20Original%20Filing\Models&amp;Adjs\3.05E%20&amp;%203.05G%20ALLOC%20METHOD%20working%20fil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npeder\Local%20Settings\Temporary%20Internet%20Files\Content.Outlook\48VETVZH\WindProforma_LSR_20110829_RateCaseTES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st%20Accounting\Resource%20Costs\CT\ENCOGEN_WBOOK%20(StratPl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p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PSEFIL3\Xception\%23All-Source%20RFP%202004\Quantitative%20Analysis%20Team\Wind%20RFP%20Analysis\EnXco%20Depr.%20and%20Royalty%20Alts\ASM8W-%20A06%20EnXco%20$3.95%20w%20depr%20clas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akello\Local%20Settings\Temporary%20Internet%20Files\Content.Outlook\QQRNG2KX\Mint%20Farm%20Proforma%20-%20020509%2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zdmurra\Local%20Settings\Temporary%20Internet%20Files\OLK74\Goldendale%20Proforma%20-%20Curren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GrpRevnu\PUBLIC\%23%202009%20GRC\Final%20Order%202009GRC\Supporting%20Data\(C)%20WHE%20Proforma%20with%20ITC%20cash%20grant%2010%20Yr%20Amort_for%20rebuttal_1207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ocuments%20and%20Settings\sfree\Local%20Settings\Temporary%20Internet%20Files\OLK5F\Property%20Tax%20revised%20base%20on%20090508%20Actual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dsiffe\Local%20Settings\Temporary%20Internet%20Files\OLK64\(C)%20WHE%20Proforma%20with%20ITC%20cash%20grant%2010%20Yr%20Amort_for%20deferral_1028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nvil\.BHAM_ENG_GIG.BHAM.WA.ANVIL\BPcp\BE7706\PMC\Pc\Estimates\BE7706%20Shroud%20Estimate(%23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ZNetwork%20Restructuring\02Inputs\JE143-Electric_Unbilled_Revenue_Current_&amp;_Reverse_Prior_mo\0902%20JE143\09-02%20Elec_Unb%20(93.5%25%2009%20month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GrpRevnu\PUBLIC\%23%20PCA%20&amp;%20RC%2006_2003%20TY\GRC\New%20Plant-093003\FredDispatch%209.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epor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Cost%20Accounting\Resource%20Costs\Forecast%20&amp;%20Variance\Actual%20Power%20Costs\2004%20Actual%20Power%20Cost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Z:\WINDOWS\Temporary%20Internet%20Files\OLK2B5\MS2%20Cost%20Report%2002-01-0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Cost%20Accounting\Resource%20Costs\Forecast%20&amp;%20Variance\GRC\2007\Workpapers\Update\DEM-WP(C)%20Costs%20not%20in%20AURORA%202007GRC%20Updat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3%20CommBasisRp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Elsea%20Projects\Encogen\Sept%2023%20Review\PSE%20Own%2011-99%20for%20$1yr00noboilerJH.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Z:\NEWFORMS\ARCOCP\CONC_ROM\CONC_ES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WINNT\Temporary%20Internet%20Files\OLKC0\Aurora%20Prices%20for%20RORC.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BPcp\BE8071\PMC\PC\Reports\Monthly\CR10250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nts%20and%20Settings\scartwri\My%20Documents\Projects\PSE\Projects\BHP\Due%20Diligence\BHP%20IS.BS.CF%20Mod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st%20Accounting\Resource%20Costs\REPWBook_PRAM.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Z:\Documents%20and%20Settings\okesj1\My%20Documents\_bp\BP_Refining\Cherry%20Point\Facilities%20Relocation%20Project\0107AD%20-%20Facilities%20Relocation\009SZ%20-%20Expense%20(new)\2.0_Cost%20Data\x_Archive%20Cost%20Data\0107AD_Facilities%20Relocation%20Proj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Documents%20and%20Settings\zdmurra\Local%20Settings\Temporary%20Internet%20Files\OLK15\Power%20Cost%2050yr%206.15.06%20AURORA%20run%20with%205.23.06%20price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Acquisition\Phase%202%20RFP%20Quantitative%20Analysis\PSM%20Input%20Assumptions\Gas%20Transport\Gas%20Transport.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Cost%20Accounting\Resource%20Costs\Forecast%20&amp;%20Variance\PCORC\RORC%20Filing\PCA%20PCORC.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WINNT\Temporary%20Internet%20Files\OLK3B1\PCA%20OUTLOOK.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nts%20and%20Settings\akello\Local%20Settings\Temporary%20Internet%20Files\OLK13BE\Goldendale%20Proforma%20-%20Current.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TREASURY\DEBT%20MANAGEMENT\Debt%20Schedules\2006\Cash%20&amp;%20Accrual%20master%20sheets\RI05%20Cash&amp;Accrual-Actua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Cost%20Accounting\Resource%20Costs\Forecast%20&amp;%20Variance\GRC\2007\Sumas\Copy%2011-9%20Sumas%20Proforma%20-%20Current.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H:\02Inputs\General%20Accounting\Journal%20Entries\JE283-Gross%20PCA\PCA%20Revised%20Report%20Format%204-6-16.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cquisition\Active%20Projects\NatG_834_Mint%20Farm_Ownership\Financial\LTSA%20Analysis\Mint%20Farm%20Maintenance%20Option%20Model_wo%20duct%20fire.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Jun_30_01\Proforma%20Adj_not%20used.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2\Gas\semi1202.rev.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Report02\14stat02\12out120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Z:\Documents%20and%20Settings\okesj1\My%20Documents\_bp\BP_Refining\Cherry%20Point\Facilities%20Relocation%20Project\0107AD%20-%20Facilities%20Relocation\009SZ%20-%20Expense%20(new)\2.0_Cost%20Data\x_Archive%20Cost%20Data\Copy%20of%20field%20labor%20mh%20calculation.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WINNT\Temporary%20Internet%20Files\OLK71\SOE%20Sept%202003.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Spsefil1\comtr\Cost%20Accounting\Resource%20Costs\Forecast%20&amp;%20Variance\2003\To%20Fin%20Planning%2010-15-02\OA%20Extract%20for%20'03%20update%2010-15%20for%209.26.0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FINSUP\RCFM\Buspln99\ELIMIN.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T:\EO&amp;S\CIS\UPDATE.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Joel\Chelan\Pro%20Forma%20Models\PSE%20Incremental\Cash%20-%20No%20Defease\12-15%20Final%20for%20Board\12-15%20(Hydro)NoD%20CPUD-PSEIncremental-12152005.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Mid%20Office\aaa%20Jody%20Test\variance%20to%20budget%20dolla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gallanc1\Local%20Settings\Temporary%20Internet%20Files\OLK4A\4-5-07%20PSE%20SPA-%20%201x7FA%20MMP%20vs%20CSA.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Cost%20Accounting\Resource%20Costs\Capacity\CAP_WBook.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FINSUP\TPrice99\Dummy%20Sheet.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Formulas\vlookup.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GrpRevnu\PUBLIC\%23%202007%20GRC\4.04G%20Pass%20Through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GrpRevnu\PUBLIC\%23%20PCA%20&amp;%20RC%2006_2003%20TY\GRC\LaborInctvOH%200903%20GRC.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GrpRevnu\PUBLIC\Unbilled%20Rev%20Electric%20-%20Gas%20-%20SOE%20-%20SOG\2006\09-06%20Elec_Unb%20(93%203%25%202%20months)final.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Third%20party%20financing\NIFC%20PV%20Lease%20payment%20calculation.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Documents%20and%20Settings\akello\Local%20Settings\Temporary%20Internet%20Files\Content.Outlook\QQRNG2KX\DEM-WP(C)%20AURORA%20Scenarios%20Summary%20(2).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windows\temp\energy_supply_g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pRevnu\PUBLIC\%23%202005%20PCORC\Update%20Filing%20-%20May%202006\Working%20Files\04.06.06.Transmission%20Rate%20Base.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Public%20Finance\PUBFIN\Clients\OH\AMP-OH\Electric%20Prepayment\AMP-Ohio%20prepay%20model%2003-09-06%20-%20fixed%20rate.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Documents%20and%20Settings\nchar\Local%20Settings\Temporary%20Internet%20Files\OLK4DD\Property%20Tax%20revised%20base%20on%20090508%20Actual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DOCUME~1\u034829\LOCALS~1\Temp\C.Data.u034829.Notes_CDI\CURVES\Interest_Rates.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Documents%20and%20Settings\akello\Local%20Settings\Temporary%20Internet%20Files\Content.Outlook\QQRNG2KX\Mint%20Farm%20Proforma%20-%20022609%20ver1%20(2).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genfil1\finctgl\Book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ost%20Accounting\Resource%20Costs\Forecast%20&amp;%20Variance\GRC\2006\Power%20Costs\Costs%20not%20in%20AURORA%2006GR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SE funding"/>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atch"/>
      <sheetName val="Assumption Desc"/>
      <sheetName val="Project Variables"/>
      <sheetName val="Assumptions"/>
      <sheetName val="OPS =&gt;"/>
      <sheetName val="Cal"/>
      <sheetName val="Cap Ex"/>
      <sheetName val="Gen"/>
      <sheetName val="Rev"/>
      <sheetName val="BPA"/>
      <sheetName val="Exp"/>
      <sheetName val="PSE Exp"/>
      <sheetName val="Dep"/>
      <sheetName val="Fed Incent"/>
      <sheetName val="Fin =&gt;"/>
      <sheetName val="Rev Req - PSE Only"/>
      <sheetName val="Financial Statements"/>
      <sheetName val="Cost of Capital"/>
      <sheetName val="Rep =&gt;"/>
      <sheetName val="Cap Summary"/>
      <sheetName val="O&amp;M Summary"/>
      <sheetName val="Links to Notes"/>
    </sheetNames>
    <sheetDataSet>
      <sheetData sheetId="0"/>
      <sheetData sheetId="1"/>
      <sheetData sheetId="2"/>
      <sheetData sheetId="3">
        <row r="7">
          <cell r="C7">
            <v>39783</v>
          </cell>
        </row>
        <row r="8">
          <cell r="C8">
            <v>40298</v>
          </cell>
        </row>
        <row r="10">
          <cell r="C10">
            <v>25</v>
          </cell>
        </row>
        <row r="14">
          <cell r="C14">
            <v>91</v>
          </cell>
        </row>
        <row r="15">
          <cell r="C15">
            <v>365</v>
          </cell>
        </row>
        <row r="16">
          <cell r="C16">
            <v>3</v>
          </cell>
        </row>
        <row r="17">
          <cell r="C17">
            <v>12</v>
          </cell>
        </row>
        <row r="18">
          <cell r="C18">
            <v>4</v>
          </cell>
        </row>
        <row r="39">
          <cell r="C39">
            <v>0.32442639970337411</v>
          </cell>
        </row>
        <row r="40">
          <cell r="C40">
            <v>0.33196819923371645</v>
          </cell>
        </row>
        <row r="41">
          <cell r="C41">
            <v>0.26636744530960327</v>
          </cell>
        </row>
        <row r="42">
          <cell r="C42">
            <v>0.27903485354097141</v>
          </cell>
        </row>
        <row r="43">
          <cell r="C43">
            <v>0.2501578544061302</v>
          </cell>
        </row>
        <row r="44">
          <cell r="C44">
            <v>0.24490322580645157</v>
          </cell>
        </row>
        <row r="45">
          <cell r="C45">
            <v>0.23888620689655166</v>
          </cell>
        </row>
        <row r="46">
          <cell r="C46">
            <v>0.32055580274378936</v>
          </cell>
        </row>
        <row r="50">
          <cell r="C50">
            <v>149</v>
          </cell>
        </row>
        <row r="55">
          <cell r="C55">
            <v>0</v>
          </cell>
        </row>
        <row r="56">
          <cell r="C56">
            <v>40756</v>
          </cell>
        </row>
        <row r="60">
          <cell r="C60">
            <v>0.29675817541921723</v>
          </cell>
        </row>
        <row r="61">
          <cell r="C61">
            <v>0</v>
          </cell>
        </row>
        <row r="62">
          <cell r="C62">
            <v>39783</v>
          </cell>
        </row>
        <row r="63">
          <cell r="C63">
            <v>1.8749999999999999E-2</v>
          </cell>
        </row>
        <row r="64">
          <cell r="C64">
            <v>40725</v>
          </cell>
        </row>
        <row r="65">
          <cell r="C65">
            <v>7.4999999999999997E-2</v>
          </cell>
        </row>
        <row r="66">
          <cell r="C66">
            <v>41456</v>
          </cell>
        </row>
        <row r="70">
          <cell r="C70">
            <v>0</v>
          </cell>
        </row>
        <row r="72">
          <cell r="C72">
            <v>2492146.0000000005</v>
          </cell>
        </row>
        <row r="73">
          <cell r="C73">
            <v>58544801.148161411</v>
          </cell>
        </row>
        <row r="77">
          <cell r="C77">
            <v>7759999.9999999991</v>
          </cell>
        </row>
        <row r="81">
          <cell r="C81">
            <v>67643800.422416732</v>
          </cell>
        </row>
        <row r="82">
          <cell r="C82">
            <v>823758690.351969</v>
          </cell>
        </row>
        <row r="136">
          <cell r="C136">
            <v>92.699999999999989</v>
          </cell>
        </row>
        <row r="137">
          <cell r="C137">
            <v>200</v>
          </cell>
        </row>
        <row r="138">
          <cell r="C138">
            <v>41487</v>
          </cell>
        </row>
        <row r="141">
          <cell r="C141">
            <v>1.2</v>
          </cell>
        </row>
        <row r="142">
          <cell r="C142">
            <v>8.4049999999999994</v>
          </cell>
        </row>
        <row r="143">
          <cell r="C143">
            <v>2.5000000000000001E-2</v>
          </cell>
        </row>
        <row r="144">
          <cell r="C144">
            <v>2015</v>
          </cell>
        </row>
        <row r="147">
          <cell r="C147" t="str">
            <v>See Schedule</v>
          </cell>
        </row>
        <row r="148">
          <cell r="C148" t="str">
            <v>See Schedule</v>
          </cell>
        </row>
        <row r="149">
          <cell r="C149">
            <v>0</v>
          </cell>
        </row>
        <row r="150">
          <cell r="C150">
            <v>2.5000000000000001E-2</v>
          </cell>
        </row>
        <row r="151">
          <cell r="C151">
            <v>0</v>
          </cell>
        </row>
        <row r="152">
          <cell r="C152">
            <v>2.5000000000000001E-2</v>
          </cell>
        </row>
        <row r="153">
          <cell r="C153">
            <v>0</v>
          </cell>
        </row>
        <row r="154">
          <cell r="C154">
            <v>2.5000000000000001E-2</v>
          </cell>
        </row>
        <row r="155">
          <cell r="C155">
            <v>0</v>
          </cell>
        </row>
        <row r="156">
          <cell r="C156">
            <v>2.5000000000000001E-2</v>
          </cell>
        </row>
        <row r="157">
          <cell r="C157">
            <v>0</v>
          </cell>
        </row>
        <row r="158">
          <cell r="C158">
            <v>2.5000000000000001E-2</v>
          </cell>
        </row>
        <row r="159">
          <cell r="C159">
            <v>0</v>
          </cell>
        </row>
        <row r="160">
          <cell r="C160">
            <v>2.5000000000000001E-2</v>
          </cell>
        </row>
        <row r="161">
          <cell r="C161">
            <v>2</v>
          </cell>
        </row>
        <row r="162">
          <cell r="C162">
            <v>34698.300000000003</v>
          </cell>
        </row>
        <row r="163">
          <cell r="C163">
            <v>3991.3500000000004</v>
          </cell>
        </row>
        <row r="164">
          <cell r="C164">
            <v>2.5000000000000001E-2</v>
          </cell>
        </row>
        <row r="165">
          <cell r="C165">
            <v>3.3901237499999999</v>
          </cell>
        </row>
        <row r="166">
          <cell r="C166">
            <v>2.3963133320003376E-2</v>
          </cell>
        </row>
        <row r="167">
          <cell r="C167">
            <v>668859377.29073048</v>
          </cell>
        </row>
        <row r="168">
          <cell r="C168">
            <v>7.6999999999999996E-4</v>
          </cell>
        </row>
        <row r="169">
          <cell r="C169">
            <v>2.5000000000000001E-2</v>
          </cell>
        </row>
        <row r="170">
          <cell r="C170">
            <v>3.2147651006711406</v>
          </cell>
        </row>
        <row r="171">
          <cell r="C171">
            <v>2.5000000000000001E-2</v>
          </cell>
        </row>
        <row r="172">
          <cell r="C172">
            <v>0.38781798000000001</v>
          </cell>
        </row>
        <row r="173">
          <cell r="C173">
            <v>10.89</v>
          </cell>
        </row>
        <row r="174">
          <cell r="C174">
            <v>0.91200000000000003</v>
          </cell>
        </row>
        <row r="175">
          <cell r="C175">
            <v>762014994.23957789</v>
          </cell>
        </row>
        <row r="177">
          <cell r="C177">
            <v>0</v>
          </cell>
        </row>
        <row r="180">
          <cell r="C180" t="str">
            <v>Half-Year</v>
          </cell>
        </row>
        <row r="181">
          <cell r="C181">
            <v>0</v>
          </cell>
        </row>
        <row r="182">
          <cell r="C182">
            <v>753042430.38369834</v>
          </cell>
        </row>
        <row r="183">
          <cell r="C183">
            <v>0</v>
          </cell>
        </row>
        <row r="184">
          <cell r="C184">
            <v>0</v>
          </cell>
        </row>
        <row r="185">
          <cell r="C185">
            <v>0</v>
          </cell>
        </row>
        <row r="186">
          <cell r="C186">
            <v>0</v>
          </cell>
        </row>
        <row r="187">
          <cell r="C187">
            <v>753042430.38369834</v>
          </cell>
        </row>
        <row r="190">
          <cell r="C190">
            <v>10660479.333333334</v>
          </cell>
        </row>
        <row r="191">
          <cell r="C191">
            <v>747753409.87047422</v>
          </cell>
        </row>
        <row r="192">
          <cell r="C192">
            <v>6800000</v>
          </cell>
        </row>
        <row r="196">
          <cell r="C196">
            <v>0</v>
          </cell>
        </row>
        <row r="197">
          <cell r="C197">
            <v>10</v>
          </cell>
        </row>
        <row r="198">
          <cell r="C198">
            <v>671709793.54075801</v>
          </cell>
        </row>
        <row r="199">
          <cell r="C199">
            <v>0.5</v>
          </cell>
        </row>
        <row r="200">
          <cell r="C200">
            <v>0</v>
          </cell>
        </row>
        <row r="201">
          <cell r="C201">
            <v>40</v>
          </cell>
        </row>
        <row r="202">
          <cell r="C202">
            <v>1</v>
          </cell>
        </row>
        <row r="203">
          <cell r="C203">
            <v>0.3</v>
          </cell>
        </row>
        <row r="204">
          <cell r="C204">
            <v>40</v>
          </cell>
        </row>
        <row r="205">
          <cell r="C205">
            <v>0</v>
          </cell>
        </row>
        <row r="213">
          <cell r="C213">
            <v>6.8890947500000008E-2</v>
          </cell>
        </row>
        <row r="214">
          <cell r="C214">
            <v>8.0969150000000017E-2</v>
          </cell>
        </row>
        <row r="215">
          <cell r="C215">
            <v>0.10598607307692309</v>
          </cell>
        </row>
        <row r="216">
          <cell r="C216">
            <v>3.5665000000000002E-2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Base Acquisitions"/>
      <sheetName val="Explain ERG Budget Updates"/>
      <sheetName val="Diff Base Costs less v5"/>
      <sheetName val="Base Costs v5"/>
      <sheetName val="Base Costs"/>
      <sheetName val="Resources"/>
      <sheetName val="Wind Own"/>
      <sheetName val="Wind PPA"/>
      <sheetName val="Distressed CCGT &amp; DF"/>
      <sheetName val="Geothermal"/>
      <sheetName val="Hydro PPA"/>
      <sheetName val="Hydro Own"/>
      <sheetName val="LFG"/>
      <sheetName val="Pure Cost LFG"/>
      <sheetName val="IGCC"/>
      <sheetName val="LMS Ownership"/>
      <sheetName val="Tenaska Tolling"/>
      <sheetName val="New CCGT"/>
      <sheetName val="Ormat"/>
      <sheetName val="Colstrip Upgrade"/>
    </sheetNames>
    <sheetDataSet>
      <sheetData sheetId="0" refreshError="1"/>
      <sheetData sheetId="1" refreshError="1"/>
      <sheetData sheetId="2" refreshError="1"/>
      <sheetData sheetId="3" refreshError="1"/>
      <sheetData sheetId="4" refreshError="1"/>
      <sheetData sheetId="5" refreshError="1"/>
      <sheetData sheetId="6" refreshError="1">
        <row r="68">
          <cell r="E68">
            <v>2.5000000000000001E-2</v>
          </cell>
          <cell r="J68">
            <v>4</v>
          </cell>
        </row>
        <row r="69">
          <cell r="E69">
            <v>2007</v>
          </cell>
          <cell r="J69">
            <v>14</v>
          </cell>
        </row>
        <row r="70">
          <cell r="E70">
            <v>2008</v>
          </cell>
          <cell r="J70">
            <v>21</v>
          </cell>
        </row>
        <row r="71">
          <cell r="J71">
            <v>23</v>
          </cell>
        </row>
        <row r="72">
          <cell r="J72">
            <v>28</v>
          </cell>
        </row>
        <row r="73">
          <cell r="J73">
            <v>30</v>
          </cell>
        </row>
        <row r="74">
          <cell r="J74">
            <v>32</v>
          </cell>
        </row>
        <row r="75">
          <cell r="J75">
            <v>43</v>
          </cell>
        </row>
        <row r="76">
          <cell r="J76">
            <v>44</v>
          </cell>
        </row>
        <row r="77">
          <cell r="D77">
            <v>125</v>
          </cell>
        </row>
        <row r="78">
          <cell r="D78">
            <v>74.6875</v>
          </cell>
        </row>
      </sheetData>
      <sheetData sheetId="7" refreshError="1">
        <row r="7">
          <cell r="B7" t="str">
            <v>Nameplate</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VC Disallow by CY Q406"/>
      <sheetName val="VC Disallow by CY Q306"/>
      <sheetName val="Disallowance by Calendar Year"/>
      <sheetName val="Summary by Calendar Year"/>
      <sheetName val="Summary by PCA Period"/>
      <sheetName val="Data for Summaries==&gt;"/>
      <sheetName val="DATA"/>
      <sheetName val="Data to Update Quarterly==&gt;"/>
      <sheetName val="Quarter End Price_Gen_Cost"/>
      <sheetName val="Quarter End KW Information"/>
      <sheetName val="Hedge Data"/>
      <sheetName val="Ex D (2)"/>
      <sheetName val="2006 GRC Updates ==&gt;"/>
      <sheetName val="Ex D-1 06 GRC"/>
      <sheetName val="Tenaska 06 GRC"/>
      <sheetName val="Other Information==&gt;"/>
      <sheetName val="Fixed Rate_HR"/>
      <sheetName val="WUTC EXHIBIT B Rev2"/>
      <sheetName val="page 1 VC"/>
      <sheetName val="Summary by Year w Tax Refund"/>
      <sheetName val="Tax Refund"/>
      <sheetName val="Tax Issue"/>
      <sheetName val="Hedge Data 2"/>
      <sheetName val="Exhibit D 09GRC"/>
      <sheetName val="Ex D Revised 12-31-08"/>
      <sheetName val="Ex D REVISED 11-30-08"/>
      <sheetName val="Ex D 4.15.10 DRAFT"/>
      <sheetName val="Ex D REVISED 4-4-08"/>
      <sheetName val="Hedge Data old example"/>
      <sheetName val="Ex D (2)-previous"/>
      <sheetName val="To J Eldredge 3.28.07"/>
    </sheetNames>
    <sheetDataSet>
      <sheetData sheetId="0"/>
      <sheetData sheetId="1"/>
      <sheetData sheetId="2"/>
      <sheetData sheetId="3"/>
      <sheetData sheetId="4"/>
      <sheetData sheetId="5"/>
      <sheetData sheetId="6"/>
      <sheetData sheetId="7" refreshError="1">
        <row r="5">
          <cell r="A5" t="str">
            <v>Period</v>
          </cell>
          <cell r="D5" t="str">
            <v>Plant HR</v>
          </cell>
          <cell r="AA5" t="str">
            <v>Amort</v>
          </cell>
          <cell r="AB5" t="str">
            <v>Asset</v>
          </cell>
        </row>
        <row r="6">
          <cell r="D6">
            <v>35796</v>
          </cell>
          <cell r="AA6">
            <v>162666.66666666666</v>
          </cell>
          <cell r="AB6">
            <v>0</v>
          </cell>
        </row>
        <row r="7">
          <cell r="D7">
            <v>35827</v>
          </cell>
          <cell r="AA7">
            <v>162666.66666666666</v>
          </cell>
          <cell r="AB7">
            <v>0</v>
          </cell>
        </row>
        <row r="8">
          <cell r="D8">
            <v>35855</v>
          </cell>
          <cell r="AA8">
            <v>162666.66666666666</v>
          </cell>
          <cell r="AB8">
            <v>0</v>
          </cell>
        </row>
        <row r="9">
          <cell r="D9">
            <v>35886</v>
          </cell>
          <cell r="AA9">
            <v>162666.66666666666</v>
          </cell>
          <cell r="AB9">
            <v>0</v>
          </cell>
        </row>
        <row r="10">
          <cell r="D10">
            <v>35916</v>
          </cell>
          <cell r="AA10">
            <v>162666.66666666666</v>
          </cell>
          <cell r="AB10">
            <v>0</v>
          </cell>
        </row>
        <row r="11">
          <cell r="D11">
            <v>35947</v>
          </cell>
          <cell r="AA11">
            <v>162666.66666666666</v>
          </cell>
          <cell r="AB11">
            <v>0</v>
          </cell>
        </row>
        <row r="12">
          <cell r="D12">
            <v>35977</v>
          </cell>
          <cell r="AA12">
            <v>162666.66666666666</v>
          </cell>
          <cell r="AB12">
            <v>0</v>
          </cell>
        </row>
        <row r="13">
          <cell r="D13">
            <v>36008</v>
          </cell>
          <cell r="AA13">
            <v>162666.66666666666</v>
          </cell>
          <cell r="AB13">
            <v>0</v>
          </cell>
        </row>
        <row r="14">
          <cell r="D14">
            <v>36039</v>
          </cell>
          <cell r="AA14">
            <v>162666.66666666666</v>
          </cell>
          <cell r="AB14">
            <v>0</v>
          </cell>
        </row>
        <row r="15">
          <cell r="D15">
            <v>36069</v>
          </cell>
          <cell r="AA15">
            <v>162666.66666666666</v>
          </cell>
          <cell r="AB15">
            <v>0</v>
          </cell>
        </row>
        <row r="16">
          <cell r="D16">
            <v>36100</v>
          </cell>
          <cell r="AA16">
            <v>162666.66666666666</v>
          </cell>
          <cell r="AB16">
            <v>0</v>
          </cell>
        </row>
        <row r="17">
          <cell r="D17">
            <v>36130</v>
          </cell>
          <cell r="AA17">
            <v>162666.66666666666</v>
          </cell>
          <cell r="AB17">
            <v>0</v>
          </cell>
        </row>
        <row r="18">
          <cell r="D18">
            <v>36161</v>
          </cell>
          <cell r="AA18">
            <v>321916.66666666669</v>
          </cell>
          <cell r="AB18">
            <v>0</v>
          </cell>
        </row>
        <row r="19">
          <cell r="D19">
            <v>36192</v>
          </cell>
          <cell r="AA19">
            <v>321916.66666666669</v>
          </cell>
          <cell r="AB19">
            <v>0</v>
          </cell>
        </row>
        <row r="20">
          <cell r="D20">
            <v>36220</v>
          </cell>
          <cell r="AA20">
            <v>321916.66666666669</v>
          </cell>
          <cell r="AB20">
            <v>0</v>
          </cell>
        </row>
        <row r="21">
          <cell r="D21">
            <v>36251</v>
          </cell>
          <cell r="AA21">
            <v>321916.66666666669</v>
          </cell>
          <cell r="AB21">
            <v>0</v>
          </cell>
        </row>
        <row r="22">
          <cell r="D22">
            <v>36281</v>
          </cell>
          <cell r="AA22">
            <v>321916.66666666669</v>
          </cell>
          <cell r="AB22">
            <v>0</v>
          </cell>
        </row>
        <row r="23">
          <cell r="D23">
            <v>36312</v>
          </cell>
          <cell r="AA23">
            <v>321916.66666666669</v>
          </cell>
          <cell r="AB23">
            <v>0</v>
          </cell>
        </row>
        <row r="24">
          <cell r="D24">
            <v>36342</v>
          </cell>
          <cell r="AA24">
            <v>321916.66666666669</v>
          </cell>
          <cell r="AB24">
            <v>0</v>
          </cell>
        </row>
        <row r="25">
          <cell r="D25">
            <v>36373</v>
          </cell>
          <cell r="AA25">
            <v>321916.66666666669</v>
          </cell>
          <cell r="AB25">
            <v>0</v>
          </cell>
        </row>
        <row r="26">
          <cell r="D26">
            <v>36404</v>
          </cell>
          <cell r="AA26">
            <v>321916.66666666669</v>
          </cell>
          <cell r="AB26">
            <v>0</v>
          </cell>
        </row>
        <row r="27">
          <cell r="D27">
            <v>36434</v>
          </cell>
          <cell r="AA27">
            <v>321916.66666666669</v>
          </cell>
          <cell r="AB27">
            <v>0</v>
          </cell>
        </row>
        <row r="28">
          <cell r="D28">
            <v>36465</v>
          </cell>
          <cell r="AA28">
            <v>321916.66666666669</v>
          </cell>
          <cell r="AB28">
            <v>0</v>
          </cell>
        </row>
        <row r="29">
          <cell r="D29">
            <v>36495</v>
          </cell>
          <cell r="AA29">
            <v>321916.66666666669</v>
          </cell>
          <cell r="AB29">
            <v>0</v>
          </cell>
        </row>
        <row r="30">
          <cell r="D30">
            <v>36526</v>
          </cell>
          <cell r="AA30">
            <v>455250</v>
          </cell>
          <cell r="AB30">
            <v>0</v>
          </cell>
        </row>
        <row r="31">
          <cell r="D31">
            <v>36557</v>
          </cell>
          <cell r="AA31">
            <v>455250</v>
          </cell>
          <cell r="AB31">
            <v>0</v>
          </cell>
        </row>
        <row r="32">
          <cell r="D32">
            <v>36586</v>
          </cell>
          <cell r="AA32">
            <v>455250</v>
          </cell>
          <cell r="AB32">
            <v>0</v>
          </cell>
        </row>
        <row r="33">
          <cell r="D33">
            <v>36617</v>
          </cell>
          <cell r="AA33">
            <v>455250</v>
          </cell>
          <cell r="AB33">
            <v>0</v>
          </cell>
        </row>
        <row r="34">
          <cell r="D34">
            <v>36647</v>
          </cell>
          <cell r="AA34">
            <v>455250</v>
          </cell>
          <cell r="AB34">
            <v>0</v>
          </cell>
        </row>
        <row r="35">
          <cell r="D35">
            <v>36678</v>
          </cell>
          <cell r="AA35">
            <v>455250</v>
          </cell>
          <cell r="AB35">
            <v>0</v>
          </cell>
        </row>
        <row r="36">
          <cell r="D36">
            <v>36708</v>
          </cell>
          <cell r="AA36">
            <v>455250</v>
          </cell>
          <cell r="AB36">
            <v>0</v>
          </cell>
        </row>
        <row r="37">
          <cell r="D37">
            <v>36739</v>
          </cell>
          <cell r="AA37">
            <v>455250</v>
          </cell>
          <cell r="AB37">
            <v>0</v>
          </cell>
        </row>
        <row r="38">
          <cell r="D38">
            <v>36770</v>
          </cell>
          <cell r="AA38">
            <v>455250</v>
          </cell>
          <cell r="AB38">
            <v>0</v>
          </cell>
        </row>
        <row r="39">
          <cell r="D39">
            <v>36800</v>
          </cell>
          <cell r="AA39">
            <v>455250</v>
          </cell>
          <cell r="AB39">
            <v>0</v>
          </cell>
        </row>
        <row r="40">
          <cell r="D40">
            <v>36831</v>
          </cell>
          <cell r="AA40">
            <v>455250</v>
          </cell>
          <cell r="AB40">
            <v>0</v>
          </cell>
        </row>
        <row r="41">
          <cell r="D41">
            <v>36861</v>
          </cell>
          <cell r="AA41">
            <v>455250</v>
          </cell>
          <cell r="AB41">
            <v>0</v>
          </cell>
        </row>
        <row r="42">
          <cell r="D42">
            <v>36892</v>
          </cell>
          <cell r="AA42">
            <v>615166.66666666663</v>
          </cell>
          <cell r="AB42">
            <v>0</v>
          </cell>
        </row>
        <row r="43">
          <cell r="D43">
            <v>36923</v>
          </cell>
          <cell r="AA43">
            <v>615166.66666666663</v>
          </cell>
          <cell r="AB43">
            <v>0</v>
          </cell>
        </row>
        <row r="44">
          <cell r="D44">
            <v>36951</v>
          </cell>
          <cell r="AA44">
            <v>615166.66666666663</v>
          </cell>
          <cell r="AB44">
            <v>0</v>
          </cell>
        </row>
        <row r="45">
          <cell r="D45">
            <v>36982</v>
          </cell>
          <cell r="AA45">
            <v>615166.66666666663</v>
          </cell>
          <cell r="AB45">
            <v>0</v>
          </cell>
        </row>
        <row r="46">
          <cell r="D46">
            <v>37012</v>
          </cell>
          <cell r="AA46">
            <v>615166.66666666663</v>
          </cell>
          <cell r="AB46">
            <v>0</v>
          </cell>
        </row>
        <row r="47">
          <cell r="D47">
            <v>37043</v>
          </cell>
          <cell r="AA47">
            <v>615166.66666666663</v>
          </cell>
          <cell r="AB47">
            <v>0</v>
          </cell>
        </row>
        <row r="48">
          <cell r="D48">
            <v>37073</v>
          </cell>
          <cell r="AA48">
            <v>615166.66666666663</v>
          </cell>
          <cell r="AB48">
            <v>0</v>
          </cell>
        </row>
        <row r="49">
          <cell r="D49">
            <v>37104</v>
          </cell>
          <cell r="AA49">
            <v>615166.66666666663</v>
          </cell>
          <cell r="AB49">
            <v>0</v>
          </cell>
        </row>
        <row r="50">
          <cell r="D50">
            <v>37135</v>
          </cell>
          <cell r="AA50">
            <v>615166.66666666663</v>
          </cell>
          <cell r="AB50">
            <v>0</v>
          </cell>
        </row>
        <row r="51">
          <cell r="D51">
            <v>37165</v>
          </cell>
          <cell r="AA51">
            <v>615166.66666666663</v>
          </cell>
          <cell r="AB51">
            <v>0</v>
          </cell>
        </row>
        <row r="52">
          <cell r="D52">
            <v>37196</v>
          </cell>
          <cell r="AA52">
            <v>615166.66666666663</v>
          </cell>
          <cell r="AB52">
            <v>0</v>
          </cell>
        </row>
        <row r="53">
          <cell r="D53">
            <v>37226</v>
          </cell>
          <cell r="AA53">
            <v>615166.66666666663</v>
          </cell>
          <cell r="AB53">
            <v>0</v>
          </cell>
        </row>
        <row r="54">
          <cell r="D54">
            <v>37257</v>
          </cell>
          <cell r="AA54">
            <v>791166.66666666663</v>
          </cell>
          <cell r="AB54">
            <v>0</v>
          </cell>
        </row>
        <row r="55">
          <cell r="D55">
            <v>37288</v>
          </cell>
          <cell r="AA55">
            <v>791166.66666666663</v>
          </cell>
          <cell r="AB55">
            <v>0</v>
          </cell>
        </row>
        <row r="56">
          <cell r="D56">
            <v>37316</v>
          </cell>
          <cell r="AA56">
            <v>791166.66666666663</v>
          </cell>
          <cell r="AB56">
            <v>0</v>
          </cell>
        </row>
        <row r="57">
          <cell r="D57">
            <v>37347</v>
          </cell>
          <cell r="AA57">
            <v>791166.66666666663</v>
          </cell>
          <cell r="AB57">
            <v>0</v>
          </cell>
        </row>
        <row r="58">
          <cell r="D58">
            <v>37377</v>
          </cell>
          <cell r="AA58">
            <v>791166.66666666663</v>
          </cell>
          <cell r="AB58">
            <v>0</v>
          </cell>
        </row>
        <row r="59">
          <cell r="D59">
            <v>37408</v>
          </cell>
          <cell r="AA59">
            <v>791166.66666666663</v>
          </cell>
          <cell r="AB59">
            <v>0</v>
          </cell>
        </row>
        <row r="60">
          <cell r="A60" t="str">
            <v>PCA1</v>
          </cell>
          <cell r="D60">
            <v>37438</v>
          </cell>
          <cell r="AA60">
            <v>791166.66666666663</v>
          </cell>
          <cell r="AB60">
            <v>2134470.865384615</v>
          </cell>
        </row>
        <row r="61">
          <cell r="A61" t="str">
            <v>PCA1</v>
          </cell>
          <cell r="D61">
            <v>37469</v>
          </cell>
          <cell r="AA61">
            <v>791166.66666666663</v>
          </cell>
          <cell r="AB61">
            <v>2134470.865384615</v>
          </cell>
        </row>
        <row r="62">
          <cell r="A62" t="str">
            <v>PCA1</v>
          </cell>
          <cell r="D62">
            <v>37500</v>
          </cell>
          <cell r="AA62">
            <v>791166.66666666663</v>
          </cell>
          <cell r="AB62">
            <v>2134470.865384615</v>
          </cell>
        </row>
        <row r="63">
          <cell r="A63" t="str">
            <v>PCA1</v>
          </cell>
          <cell r="D63">
            <v>37530</v>
          </cell>
          <cell r="AA63">
            <v>791166.66666666663</v>
          </cell>
          <cell r="AB63">
            <v>2134470.865384615</v>
          </cell>
        </row>
        <row r="64">
          <cell r="A64" t="str">
            <v>PCA1</v>
          </cell>
          <cell r="D64">
            <v>37561</v>
          </cell>
          <cell r="AA64">
            <v>791166.66666666663</v>
          </cell>
          <cell r="AB64">
            <v>2134470.865384615</v>
          </cell>
        </row>
        <row r="65">
          <cell r="A65" t="str">
            <v>PCA1</v>
          </cell>
          <cell r="D65">
            <v>37591</v>
          </cell>
          <cell r="AA65">
            <v>791166.66666666663</v>
          </cell>
          <cell r="AB65">
            <v>2134470.865384615</v>
          </cell>
        </row>
        <row r="66">
          <cell r="A66" t="str">
            <v>PCA1</v>
          </cell>
          <cell r="D66">
            <v>37622</v>
          </cell>
          <cell r="AA66">
            <v>993666.66666666663</v>
          </cell>
          <cell r="AB66">
            <v>2134470.865384615</v>
          </cell>
        </row>
        <row r="67">
          <cell r="A67" t="str">
            <v>PCA1</v>
          </cell>
          <cell r="D67">
            <v>37653</v>
          </cell>
          <cell r="AA67">
            <v>993666.66666666663</v>
          </cell>
          <cell r="AB67">
            <v>2134470.865384615</v>
          </cell>
        </row>
        <row r="68">
          <cell r="A68" t="str">
            <v>PCA1</v>
          </cell>
          <cell r="D68">
            <v>37681</v>
          </cell>
          <cell r="AA68">
            <v>993666.66666666663</v>
          </cell>
          <cell r="AB68">
            <v>2134470.865384615</v>
          </cell>
        </row>
        <row r="69">
          <cell r="A69" t="str">
            <v>PCA1</v>
          </cell>
          <cell r="D69">
            <v>37712</v>
          </cell>
          <cell r="AA69">
            <v>993666.66666666663</v>
          </cell>
          <cell r="AB69">
            <v>2134470.865384615</v>
          </cell>
        </row>
        <row r="70">
          <cell r="A70" t="str">
            <v>PCA1</v>
          </cell>
          <cell r="D70">
            <v>37742</v>
          </cell>
          <cell r="AA70">
            <v>993666.66666666663</v>
          </cell>
          <cell r="AB70">
            <v>2134470.865384615</v>
          </cell>
        </row>
        <row r="71">
          <cell r="A71" t="str">
            <v>PCA1</v>
          </cell>
          <cell r="D71">
            <v>37773</v>
          </cell>
          <cell r="AA71">
            <v>993666.66666666663</v>
          </cell>
          <cell r="AB71">
            <v>2134470.865384615</v>
          </cell>
        </row>
        <row r="72">
          <cell r="A72" t="str">
            <v>PCA2</v>
          </cell>
          <cell r="D72">
            <v>37803</v>
          </cell>
          <cell r="AA72">
            <v>993666.66666666663</v>
          </cell>
          <cell r="AB72">
            <v>2024975.5448717945</v>
          </cell>
        </row>
        <row r="73">
          <cell r="A73" t="str">
            <v>PCA2</v>
          </cell>
          <cell r="D73">
            <v>37834</v>
          </cell>
          <cell r="AA73">
            <v>993666.66666666663</v>
          </cell>
          <cell r="AB73">
            <v>2024975.5448717945</v>
          </cell>
        </row>
        <row r="74">
          <cell r="A74" t="str">
            <v>PCA2</v>
          </cell>
          <cell r="D74">
            <v>37865</v>
          </cell>
          <cell r="AA74">
            <v>993666.66666666663</v>
          </cell>
          <cell r="AB74">
            <v>2024975.5448717945</v>
          </cell>
        </row>
        <row r="75">
          <cell r="A75" t="str">
            <v>PCA2</v>
          </cell>
          <cell r="D75">
            <v>37895</v>
          </cell>
          <cell r="AA75">
            <v>993666.66666666663</v>
          </cell>
          <cell r="AB75">
            <v>2024975.5448717945</v>
          </cell>
        </row>
        <row r="76">
          <cell r="A76" t="str">
            <v>PCA2</v>
          </cell>
          <cell r="D76">
            <v>37926</v>
          </cell>
          <cell r="AA76">
            <v>993666.66666666663</v>
          </cell>
          <cell r="AB76">
            <v>2024975.5448717945</v>
          </cell>
        </row>
        <row r="77">
          <cell r="A77" t="str">
            <v>PCA2</v>
          </cell>
          <cell r="D77">
            <v>37956</v>
          </cell>
          <cell r="AA77">
            <v>993666.66666666663</v>
          </cell>
          <cell r="AB77">
            <v>2024975.5448717945</v>
          </cell>
        </row>
        <row r="78">
          <cell r="A78" t="str">
            <v>PCA2</v>
          </cell>
          <cell r="D78">
            <v>37987</v>
          </cell>
          <cell r="AA78">
            <v>1228666.6666666667</v>
          </cell>
          <cell r="AB78">
            <v>2024975.5448717945</v>
          </cell>
        </row>
        <row r="79">
          <cell r="A79" t="str">
            <v>PCA2</v>
          </cell>
          <cell r="D79">
            <v>38018</v>
          </cell>
          <cell r="AA79">
            <v>1228666.6666666667</v>
          </cell>
          <cell r="AB79">
            <v>2024975.5448717945</v>
          </cell>
        </row>
        <row r="80">
          <cell r="A80" t="str">
            <v>PCA2</v>
          </cell>
          <cell r="D80">
            <v>38047</v>
          </cell>
          <cell r="AA80">
            <v>1228666.6666666667</v>
          </cell>
          <cell r="AB80">
            <v>2024975.5448717945</v>
          </cell>
        </row>
        <row r="81">
          <cell r="A81" t="str">
            <v>PCA2</v>
          </cell>
          <cell r="D81">
            <v>38078</v>
          </cell>
          <cell r="AA81">
            <v>1228666.6666666667</v>
          </cell>
          <cell r="AB81">
            <v>2024975.5448717945</v>
          </cell>
        </row>
        <row r="82">
          <cell r="A82" t="str">
            <v>PCA2</v>
          </cell>
          <cell r="D82">
            <v>38108</v>
          </cell>
          <cell r="AA82">
            <v>1228666.6666666667</v>
          </cell>
          <cell r="AB82">
            <v>2024975.5448717945</v>
          </cell>
        </row>
        <row r="83">
          <cell r="A83" t="str">
            <v>PCA2</v>
          </cell>
          <cell r="D83">
            <v>38139</v>
          </cell>
          <cell r="AA83">
            <v>1228666.6666666667</v>
          </cell>
          <cell r="AB83">
            <v>2024975.5448717945</v>
          </cell>
        </row>
        <row r="84">
          <cell r="A84" t="str">
            <v>PCA3</v>
          </cell>
          <cell r="D84">
            <v>38169</v>
          </cell>
          <cell r="AA84">
            <v>1228666.6666666667</v>
          </cell>
          <cell r="AB84">
            <v>1832056.2379375959</v>
          </cell>
        </row>
        <row r="85">
          <cell r="A85" t="str">
            <v>PCA3</v>
          </cell>
          <cell r="D85">
            <v>38200</v>
          </cell>
          <cell r="AA85">
            <v>1228666.6666666667</v>
          </cell>
          <cell r="AB85">
            <v>1832056.2379375959</v>
          </cell>
        </row>
        <row r="86">
          <cell r="A86" t="str">
            <v>PCA3</v>
          </cell>
          <cell r="D86">
            <v>38231</v>
          </cell>
          <cell r="AA86">
            <v>1228666.6666666667</v>
          </cell>
          <cell r="AB86">
            <v>1832056.2379375959</v>
          </cell>
        </row>
        <row r="87">
          <cell r="A87" t="str">
            <v>PCA3</v>
          </cell>
          <cell r="D87">
            <v>38261</v>
          </cell>
          <cell r="AA87">
            <v>1228666.6666666667</v>
          </cell>
          <cell r="AB87">
            <v>1832056.2379375959</v>
          </cell>
        </row>
        <row r="88">
          <cell r="A88" t="str">
            <v>PCA3</v>
          </cell>
          <cell r="D88">
            <v>38292</v>
          </cell>
          <cell r="AA88">
            <v>1228666.6666666667</v>
          </cell>
          <cell r="AB88">
            <v>1832056.2379375959</v>
          </cell>
        </row>
        <row r="89">
          <cell r="A89" t="str">
            <v>PCA3</v>
          </cell>
          <cell r="D89">
            <v>38322</v>
          </cell>
          <cell r="AA89">
            <v>1228666.6666666667</v>
          </cell>
          <cell r="AB89">
            <v>1832056.2379375959</v>
          </cell>
        </row>
        <row r="90">
          <cell r="A90" t="str">
            <v>PCA3</v>
          </cell>
          <cell r="D90">
            <v>38353</v>
          </cell>
          <cell r="AA90">
            <v>1492333.3333333333</v>
          </cell>
          <cell r="AB90">
            <v>1832056.2379375959</v>
          </cell>
        </row>
        <row r="91">
          <cell r="A91" t="str">
            <v>PCA3</v>
          </cell>
          <cell r="D91">
            <v>38384</v>
          </cell>
          <cell r="AA91">
            <v>1492333.3333333333</v>
          </cell>
          <cell r="AB91">
            <v>1832056.2379375959</v>
          </cell>
        </row>
        <row r="92">
          <cell r="A92" t="str">
            <v>PCA3</v>
          </cell>
          <cell r="D92">
            <v>38412</v>
          </cell>
          <cell r="AA92">
            <v>1492333.3333333333</v>
          </cell>
          <cell r="AB92">
            <v>1832056.2379375959</v>
          </cell>
        </row>
        <row r="93">
          <cell r="A93" t="str">
            <v>PCA3</v>
          </cell>
          <cell r="D93">
            <v>38443</v>
          </cell>
          <cell r="AA93">
            <v>1492333.3333333333</v>
          </cell>
          <cell r="AB93">
            <v>1832056.2379375959</v>
          </cell>
        </row>
        <row r="94">
          <cell r="A94" t="str">
            <v>PCA3</v>
          </cell>
          <cell r="D94">
            <v>38473</v>
          </cell>
          <cell r="AA94">
            <v>1492333.3333333333</v>
          </cell>
          <cell r="AB94">
            <v>1832056.2379375959</v>
          </cell>
        </row>
        <row r="95">
          <cell r="A95" t="str">
            <v>PCA3</v>
          </cell>
          <cell r="D95">
            <v>38504</v>
          </cell>
          <cell r="AA95">
            <v>1492333.3333333333</v>
          </cell>
          <cell r="AB95">
            <v>1832056.2379375959</v>
          </cell>
        </row>
        <row r="96">
          <cell r="A96" t="str">
            <v>PCA4</v>
          </cell>
          <cell r="D96">
            <v>38534</v>
          </cell>
          <cell r="AA96">
            <v>1492333.3333333333</v>
          </cell>
          <cell r="AB96">
            <v>1556853.596153846</v>
          </cell>
        </row>
        <row r="97">
          <cell r="A97" t="str">
            <v>PCA4</v>
          </cell>
          <cell r="D97">
            <v>38565</v>
          </cell>
          <cell r="AA97">
            <v>1492333.3333333333</v>
          </cell>
          <cell r="AB97">
            <v>1556853.596153846</v>
          </cell>
        </row>
        <row r="98">
          <cell r="A98" t="str">
            <v>PCA4</v>
          </cell>
          <cell r="D98">
            <v>38596</v>
          </cell>
          <cell r="AA98">
            <v>1492333.3333333333</v>
          </cell>
          <cell r="AB98">
            <v>1556853.596153846</v>
          </cell>
        </row>
        <row r="99">
          <cell r="A99" t="str">
            <v>PCA4</v>
          </cell>
          <cell r="D99">
            <v>38626</v>
          </cell>
          <cell r="AA99">
            <v>1492333.3333333333</v>
          </cell>
          <cell r="AB99">
            <v>1556853.596153846</v>
          </cell>
        </row>
        <row r="100">
          <cell r="A100" t="str">
            <v>PCA4</v>
          </cell>
          <cell r="D100">
            <v>38657</v>
          </cell>
          <cell r="AA100">
            <v>1492333.3333333333</v>
          </cell>
          <cell r="AB100">
            <v>1556853.596153846</v>
          </cell>
        </row>
        <row r="101">
          <cell r="A101" t="str">
            <v>PCA4</v>
          </cell>
          <cell r="D101">
            <v>38687</v>
          </cell>
          <cell r="AA101">
            <v>1492333.3333333333</v>
          </cell>
          <cell r="AB101">
            <v>1556853.596153846</v>
          </cell>
        </row>
        <row r="102">
          <cell r="A102" t="str">
            <v>PCA4</v>
          </cell>
          <cell r="D102">
            <v>38718</v>
          </cell>
          <cell r="AA102">
            <v>1717916.6666666667</v>
          </cell>
          <cell r="AB102">
            <v>1556853.5961538462</v>
          </cell>
        </row>
        <row r="103">
          <cell r="A103" t="str">
            <v>PCA4</v>
          </cell>
          <cell r="D103">
            <v>38749</v>
          </cell>
          <cell r="AA103">
            <v>1717916.6666666667</v>
          </cell>
          <cell r="AB103">
            <v>1556853.5961538462</v>
          </cell>
        </row>
        <row r="104">
          <cell r="A104" t="str">
            <v>PCA4</v>
          </cell>
          <cell r="D104">
            <v>38777</v>
          </cell>
          <cell r="AA104">
            <v>1717916.6666666667</v>
          </cell>
          <cell r="AB104">
            <v>1556853.5961538462</v>
          </cell>
        </row>
        <row r="105">
          <cell r="A105" t="str">
            <v>PCA4</v>
          </cell>
          <cell r="D105">
            <v>38808</v>
          </cell>
          <cell r="AA105">
            <v>1717916.6666666667</v>
          </cell>
          <cell r="AB105">
            <v>1556853.5961538462</v>
          </cell>
        </row>
        <row r="106">
          <cell r="A106" t="str">
            <v>PCA4</v>
          </cell>
          <cell r="D106">
            <v>38838</v>
          </cell>
          <cell r="AA106">
            <v>1717916.6666666667</v>
          </cell>
          <cell r="AB106">
            <v>1556853.5961538462</v>
          </cell>
        </row>
        <row r="107">
          <cell r="A107" t="str">
            <v>PCA4</v>
          </cell>
          <cell r="D107">
            <v>38869</v>
          </cell>
          <cell r="AA107">
            <v>1717916.6666666667</v>
          </cell>
          <cell r="AB107">
            <v>1556853.5961538462</v>
          </cell>
        </row>
        <row r="108">
          <cell r="A108" t="str">
            <v>PCA5</v>
          </cell>
          <cell r="D108">
            <v>38899</v>
          </cell>
          <cell r="AA108">
            <v>1717916.6666666667</v>
          </cell>
          <cell r="AB108">
            <v>1428617.02991453</v>
          </cell>
        </row>
        <row r="109">
          <cell r="A109" t="str">
            <v>PCA5</v>
          </cell>
          <cell r="D109">
            <v>38930</v>
          </cell>
          <cell r="AA109">
            <v>1717916.6666666667</v>
          </cell>
          <cell r="AB109">
            <v>1428617.02991453</v>
          </cell>
        </row>
        <row r="110">
          <cell r="A110" t="str">
            <v>PCA5</v>
          </cell>
          <cell r="D110">
            <v>38961</v>
          </cell>
          <cell r="AA110">
            <v>1717916.6666666667</v>
          </cell>
          <cell r="AB110">
            <v>1428617.02991453</v>
          </cell>
        </row>
        <row r="111">
          <cell r="A111" t="str">
            <v>PCA5</v>
          </cell>
          <cell r="D111">
            <v>38991</v>
          </cell>
          <cell r="AA111">
            <v>1717916.6666666667</v>
          </cell>
          <cell r="AB111">
            <v>1428617.02991453</v>
          </cell>
        </row>
        <row r="112">
          <cell r="A112" t="str">
            <v>PCA5</v>
          </cell>
          <cell r="D112">
            <v>39022</v>
          </cell>
          <cell r="AA112">
            <v>1717916.6666666667</v>
          </cell>
          <cell r="AB112">
            <v>1428617.02991453</v>
          </cell>
        </row>
        <row r="113">
          <cell r="A113" t="str">
            <v>PCA5</v>
          </cell>
          <cell r="D113">
            <v>39052</v>
          </cell>
          <cell r="AA113">
            <v>1717916.6666666667</v>
          </cell>
          <cell r="AB113">
            <v>1428617.02991453</v>
          </cell>
        </row>
        <row r="114">
          <cell r="A114" t="str">
            <v>PCA6</v>
          </cell>
          <cell r="D114">
            <v>39083</v>
          </cell>
          <cell r="AA114">
            <v>2028583.333333333</v>
          </cell>
          <cell r="AB114">
            <v>1290107.9611248989</v>
          </cell>
        </row>
        <row r="115">
          <cell r="A115" t="str">
            <v>PCA6</v>
          </cell>
          <cell r="D115">
            <v>39114</v>
          </cell>
          <cell r="AA115">
            <v>2028583.333333333</v>
          </cell>
          <cell r="AB115">
            <v>1293654.4871794893</v>
          </cell>
        </row>
        <row r="116">
          <cell r="A116" t="str">
            <v>PCA6</v>
          </cell>
          <cell r="D116">
            <v>39142</v>
          </cell>
          <cell r="AA116">
            <v>2028583.333333333</v>
          </cell>
          <cell r="AB116">
            <v>1293654.4871794893</v>
          </cell>
        </row>
        <row r="117">
          <cell r="A117" t="str">
            <v>PCA6</v>
          </cell>
          <cell r="D117">
            <v>39173</v>
          </cell>
          <cell r="AA117">
            <v>2028583.333333333</v>
          </cell>
          <cell r="AB117">
            <v>1293654.4871794893</v>
          </cell>
        </row>
        <row r="118">
          <cell r="A118" t="str">
            <v>PCA6</v>
          </cell>
          <cell r="D118">
            <v>39203</v>
          </cell>
          <cell r="AA118">
            <v>2028583.333333333</v>
          </cell>
          <cell r="AB118">
            <v>1293654.4871794893</v>
          </cell>
        </row>
        <row r="119">
          <cell r="A119" t="str">
            <v>PCA6</v>
          </cell>
          <cell r="D119">
            <v>39234</v>
          </cell>
          <cell r="AA119">
            <v>2028583.333333333</v>
          </cell>
          <cell r="AB119">
            <v>1293654.4871794893</v>
          </cell>
        </row>
        <row r="120">
          <cell r="A120" t="str">
            <v>PCA6</v>
          </cell>
          <cell r="D120">
            <v>39264</v>
          </cell>
          <cell r="AA120">
            <v>2028583.333333333</v>
          </cell>
          <cell r="AB120">
            <v>1293654.4871794893</v>
          </cell>
        </row>
        <row r="121">
          <cell r="A121" t="str">
            <v>PCA6</v>
          </cell>
          <cell r="D121">
            <v>39295</v>
          </cell>
          <cell r="AA121">
            <v>2028583.333333333</v>
          </cell>
          <cell r="AB121">
            <v>1293654.4871794893</v>
          </cell>
        </row>
        <row r="122">
          <cell r="A122" t="str">
            <v>PCA6</v>
          </cell>
          <cell r="D122">
            <v>39326</v>
          </cell>
          <cell r="AA122">
            <v>2028583.333333333</v>
          </cell>
          <cell r="AB122">
            <v>1293654.4871794893</v>
          </cell>
        </row>
        <row r="123">
          <cell r="A123" t="str">
            <v>PCA6</v>
          </cell>
          <cell r="D123">
            <v>39356</v>
          </cell>
          <cell r="AA123">
            <v>2028583.333333333</v>
          </cell>
          <cell r="AB123">
            <v>1293654.4871794893</v>
          </cell>
        </row>
        <row r="124">
          <cell r="A124" t="str">
            <v>PCA6</v>
          </cell>
          <cell r="D124">
            <v>39387</v>
          </cell>
          <cell r="AA124">
            <v>2028583.333333333</v>
          </cell>
          <cell r="AB124">
            <v>1293654.4871794893</v>
          </cell>
        </row>
        <row r="125">
          <cell r="A125" t="str">
            <v>PCA6</v>
          </cell>
          <cell r="D125">
            <v>39417</v>
          </cell>
          <cell r="AA125">
            <v>2028583.333333333</v>
          </cell>
          <cell r="AB125">
            <v>1293654.4871794893</v>
          </cell>
        </row>
        <row r="126">
          <cell r="A126" t="str">
            <v>PCA7</v>
          </cell>
          <cell r="D126">
            <v>39448</v>
          </cell>
          <cell r="AA126">
            <v>2356000</v>
          </cell>
          <cell r="AB126">
            <v>1069694.0897435911</v>
          </cell>
        </row>
        <row r="127">
          <cell r="A127" t="str">
            <v>PCA7</v>
          </cell>
          <cell r="D127">
            <v>39479</v>
          </cell>
          <cell r="AA127">
            <v>2356000</v>
          </cell>
          <cell r="AB127">
            <v>1069694.0897435911</v>
          </cell>
        </row>
        <row r="128">
          <cell r="A128" t="str">
            <v>PCA7</v>
          </cell>
          <cell r="D128">
            <v>39508</v>
          </cell>
          <cell r="AA128">
            <v>2356000</v>
          </cell>
          <cell r="AB128">
            <v>1069694.0897435911</v>
          </cell>
        </row>
        <row r="129">
          <cell r="A129" t="str">
            <v>PCA7</v>
          </cell>
          <cell r="D129">
            <v>39539</v>
          </cell>
          <cell r="AA129">
            <v>2356000</v>
          </cell>
          <cell r="AB129">
            <v>1069694.0897435911</v>
          </cell>
        </row>
        <row r="130">
          <cell r="A130" t="str">
            <v>PCA7</v>
          </cell>
          <cell r="D130">
            <v>39569</v>
          </cell>
          <cell r="AA130">
            <v>2356000</v>
          </cell>
          <cell r="AB130">
            <v>1069694.0897435911</v>
          </cell>
        </row>
        <row r="131">
          <cell r="A131" t="str">
            <v>PCA7</v>
          </cell>
          <cell r="D131">
            <v>39600</v>
          </cell>
          <cell r="AA131">
            <v>2356000</v>
          </cell>
          <cell r="AB131">
            <v>1069694.0897435911</v>
          </cell>
        </row>
        <row r="132">
          <cell r="A132" t="str">
            <v>PCA7</v>
          </cell>
          <cell r="D132">
            <v>39630</v>
          </cell>
          <cell r="AA132">
            <v>2356000</v>
          </cell>
          <cell r="AB132">
            <v>1069694.0897435911</v>
          </cell>
        </row>
        <row r="133">
          <cell r="A133" t="str">
            <v>PCA7</v>
          </cell>
          <cell r="D133">
            <v>39661</v>
          </cell>
          <cell r="AA133">
            <v>2356000</v>
          </cell>
          <cell r="AB133">
            <v>1069694.0897435911</v>
          </cell>
        </row>
        <row r="134">
          <cell r="A134" t="str">
            <v>PCA7</v>
          </cell>
          <cell r="D134">
            <v>39692</v>
          </cell>
          <cell r="AA134">
            <v>2356000</v>
          </cell>
          <cell r="AB134">
            <v>1069694.0897435911</v>
          </cell>
        </row>
        <row r="135">
          <cell r="A135" t="str">
            <v>PCA7</v>
          </cell>
          <cell r="D135">
            <v>39722</v>
          </cell>
          <cell r="AA135">
            <v>2356000</v>
          </cell>
          <cell r="AB135">
            <v>1069694.0897435911</v>
          </cell>
        </row>
        <row r="136">
          <cell r="A136" t="str">
            <v>PCA7</v>
          </cell>
          <cell r="D136">
            <v>39753</v>
          </cell>
          <cell r="AA136">
            <v>2356000</v>
          </cell>
          <cell r="AB136">
            <v>1069694.0897435911</v>
          </cell>
        </row>
        <row r="137">
          <cell r="A137" t="str">
            <v>PCA7</v>
          </cell>
          <cell r="D137">
            <v>39783</v>
          </cell>
          <cell r="AA137">
            <v>2356000</v>
          </cell>
          <cell r="AB137">
            <v>1069694.0897435911</v>
          </cell>
        </row>
        <row r="138">
          <cell r="A138" t="str">
            <v>PCA8</v>
          </cell>
          <cell r="D138">
            <v>39814</v>
          </cell>
          <cell r="AA138">
            <v>2723000</v>
          </cell>
          <cell r="AB138">
            <v>810266.24358974502</v>
          </cell>
        </row>
        <row r="139">
          <cell r="A139" t="str">
            <v>PCA8</v>
          </cell>
          <cell r="D139">
            <v>39845</v>
          </cell>
          <cell r="AA139">
            <v>2723000</v>
          </cell>
          <cell r="AB139">
            <v>810266.24358974502</v>
          </cell>
        </row>
        <row r="140">
          <cell r="A140" t="str">
            <v>PCA8</v>
          </cell>
          <cell r="D140">
            <v>39873</v>
          </cell>
          <cell r="AA140">
            <v>2723000</v>
          </cell>
          <cell r="AB140">
            <v>810266.24358974502</v>
          </cell>
        </row>
        <row r="141">
          <cell r="A141" t="str">
            <v>PCA8</v>
          </cell>
          <cell r="D141">
            <v>39904</v>
          </cell>
          <cell r="AA141">
            <v>2723000</v>
          </cell>
          <cell r="AB141">
            <v>810266.24358974502</v>
          </cell>
        </row>
        <row r="142">
          <cell r="A142" t="str">
            <v>PCA8</v>
          </cell>
          <cell r="D142">
            <v>39934</v>
          </cell>
          <cell r="AA142">
            <v>2723000</v>
          </cell>
          <cell r="AB142">
            <v>810266.24358974502</v>
          </cell>
        </row>
        <row r="143">
          <cell r="A143" t="str">
            <v>PCA8</v>
          </cell>
          <cell r="D143">
            <v>39965</v>
          </cell>
          <cell r="AA143">
            <v>2723000</v>
          </cell>
          <cell r="AB143">
            <v>810266.24358974502</v>
          </cell>
        </row>
        <row r="144">
          <cell r="A144" t="str">
            <v>PCA8</v>
          </cell>
          <cell r="D144">
            <v>39995</v>
          </cell>
          <cell r="AA144">
            <v>2723000</v>
          </cell>
          <cell r="AB144">
            <v>810266.24358974502</v>
          </cell>
        </row>
        <row r="145">
          <cell r="A145" t="str">
            <v>PCA8</v>
          </cell>
          <cell r="D145">
            <v>40026</v>
          </cell>
          <cell r="AA145">
            <v>2723000</v>
          </cell>
          <cell r="AB145">
            <v>810266.24358974502</v>
          </cell>
        </row>
        <row r="146">
          <cell r="A146" t="str">
            <v>PCA8</v>
          </cell>
          <cell r="D146">
            <v>40057</v>
          </cell>
          <cell r="AA146">
            <v>2723000</v>
          </cell>
          <cell r="AB146">
            <v>810266.24358974502</v>
          </cell>
        </row>
        <row r="147">
          <cell r="A147" t="str">
            <v>PCA8</v>
          </cell>
          <cell r="D147">
            <v>40087</v>
          </cell>
          <cell r="AA147">
            <v>2723000</v>
          </cell>
          <cell r="AB147">
            <v>810266.24358974502</v>
          </cell>
        </row>
        <row r="148">
          <cell r="A148" t="str">
            <v>PCA8</v>
          </cell>
          <cell r="D148">
            <v>40118</v>
          </cell>
          <cell r="AA148">
            <v>2723000</v>
          </cell>
          <cell r="AB148">
            <v>810266.24358974502</v>
          </cell>
        </row>
        <row r="149">
          <cell r="A149" t="str">
            <v>PCA8</v>
          </cell>
          <cell r="D149">
            <v>40148</v>
          </cell>
          <cell r="AA149">
            <v>2723000</v>
          </cell>
          <cell r="AB149">
            <v>810266.24358974502</v>
          </cell>
        </row>
        <row r="150">
          <cell r="A150" t="str">
            <v>PCA9</v>
          </cell>
          <cell r="D150">
            <v>40179</v>
          </cell>
          <cell r="AA150">
            <v>3127750</v>
          </cell>
          <cell r="AB150">
            <v>511415.53846153949</v>
          </cell>
        </row>
        <row r="151">
          <cell r="A151" t="str">
            <v>PCA9</v>
          </cell>
          <cell r="D151">
            <v>40210</v>
          </cell>
          <cell r="AA151">
            <v>3127750</v>
          </cell>
          <cell r="AB151">
            <v>511415.53846153949</v>
          </cell>
        </row>
        <row r="152">
          <cell r="A152" t="str">
            <v>PCA9</v>
          </cell>
          <cell r="D152">
            <v>40238</v>
          </cell>
          <cell r="AA152">
            <v>3127750</v>
          </cell>
          <cell r="AB152">
            <v>511415.53846153949</v>
          </cell>
        </row>
        <row r="153">
          <cell r="A153" t="str">
            <v>PCA9</v>
          </cell>
          <cell r="D153">
            <v>40269</v>
          </cell>
          <cell r="AA153">
            <v>3127750</v>
          </cell>
          <cell r="AB153">
            <v>511415.53846153949</v>
          </cell>
        </row>
        <row r="154">
          <cell r="A154" t="str">
            <v>PCA9</v>
          </cell>
          <cell r="D154">
            <v>40299</v>
          </cell>
          <cell r="AA154">
            <v>3127750</v>
          </cell>
          <cell r="AB154">
            <v>511415.53846153949</v>
          </cell>
        </row>
        <row r="155">
          <cell r="A155" t="str">
            <v>PCA9</v>
          </cell>
          <cell r="D155">
            <v>40330</v>
          </cell>
          <cell r="AA155">
            <v>3127750</v>
          </cell>
          <cell r="AB155">
            <v>511415.53846153949</v>
          </cell>
        </row>
        <row r="156">
          <cell r="A156" t="str">
            <v>PCA9</v>
          </cell>
          <cell r="D156">
            <v>40360</v>
          </cell>
          <cell r="AA156">
            <v>3127750</v>
          </cell>
          <cell r="AB156">
            <v>511415.53846153949</v>
          </cell>
        </row>
        <row r="157">
          <cell r="A157" t="str">
            <v>PCA9</v>
          </cell>
          <cell r="D157">
            <v>40391</v>
          </cell>
          <cell r="AA157">
            <v>3127750</v>
          </cell>
          <cell r="AB157">
            <v>511415.53846153949</v>
          </cell>
        </row>
        <row r="158">
          <cell r="A158" t="str">
            <v>PCA9</v>
          </cell>
          <cell r="D158">
            <v>40422</v>
          </cell>
          <cell r="AA158">
            <v>3127750</v>
          </cell>
          <cell r="AB158">
            <v>511415.53846153949</v>
          </cell>
        </row>
        <row r="159">
          <cell r="A159" t="str">
            <v>PCA9</v>
          </cell>
          <cell r="D159">
            <v>40452</v>
          </cell>
          <cell r="AA159">
            <v>3127750</v>
          </cell>
          <cell r="AB159">
            <v>511415.53846153949</v>
          </cell>
        </row>
        <row r="160">
          <cell r="A160" t="str">
            <v>PCA9</v>
          </cell>
          <cell r="D160">
            <v>40483</v>
          </cell>
          <cell r="AA160">
            <v>3127750</v>
          </cell>
          <cell r="AB160">
            <v>511415.53846153949</v>
          </cell>
        </row>
        <row r="161">
          <cell r="A161" t="str">
            <v>PCA9</v>
          </cell>
          <cell r="D161">
            <v>40513</v>
          </cell>
          <cell r="AA161">
            <v>3127750</v>
          </cell>
          <cell r="AB161">
            <v>511415.53846153949</v>
          </cell>
        </row>
        <row r="162">
          <cell r="A162" t="str">
            <v>PCA10</v>
          </cell>
          <cell r="D162">
            <v>40544</v>
          </cell>
          <cell r="AA162">
            <v>3385750</v>
          </cell>
          <cell r="AB162">
            <v>177837.32692307807</v>
          </cell>
        </row>
        <row r="163">
          <cell r="A163" t="str">
            <v>PCA10</v>
          </cell>
          <cell r="D163">
            <v>40575</v>
          </cell>
          <cell r="AA163">
            <v>3385750</v>
          </cell>
          <cell r="AB163">
            <v>177837.32692307807</v>
          </cell>
        </row>
        <row r="164">
          <cell r="A164" t="str">
            <v>PCA10</v>
          </cell>
          <cell r="D164">
            <v>40603</v>
          </cell>
          <cell r="AA164">
            <v>3385750</v>
          </cell>
          <cell r="AB164">
            <v>177837.32692307807</v>
          </cell>
        </row>
        <row r="165">
          <cell r="A165" t="str">
            <v>PCA10</v>
          </cell>
          <cell r="D165">
            <v>40634</v>
          </cell>
          <cell r="AA165">
            <v>3385750</v>
          </cell>
          <cell r="AB165">
            <v>177837.32692307807</v>
          </cell>
        </row>
        <row r="166">
          <cell r="A166" t="str">
            <v>PCA10</v>
          </cell>
          <cell r="D166">
            <v>40664</v>
          </cell>
          <cell r="AA166">
            <v>3385750</v>
          </cell>
          <cell r="AB166">
            <v>177837.32692307807</v>
          </cell>
        </row>
        <row r="167">
          <cell r="A167" t="str">
            <v>PCA10</v>
          </cell>
          <cell r="D167">
            <v>40695</v>
          </cell>
          <cell r="AA167">
            <v>3385750</v>
          </cell>
          <cell r="AB167">
            <v>177837.32692307807</v>
          </cell>
        </row>
        <row r="168">
          <cell r="A168" t="str">
            <v>PCA10</v>
          </cell>
          <cell r="D168">
            <v>40725</v>
          </cell>
          <cell r="AA168">
            <v>3385750</v>
          </cell>
          <cell r="AB168">
            <v>177837.32692307807</v>
          </cell>
        </row>
        <row r="169">
          <cell r="A169" t="str">
            <v>PCA10</v>
          </cell>
          <cell r="D169">
            <v>40756</v>
          </cell>
          <cell r="AA169">
            <v>3385750</v>
          </cell>
          <cell r="AB169">
            <v>177837.32692307807</v>
          </cell>
        </row>
        <row r="170">
          <cell r="A170" t="str">
            <v>PCA10</v>
          </cell>
          <cell r="D170">
            <v>40787</v>
          </cell>
          <cell r="AA170">
            <v>3385750</v>
          </cell>
          <cell r="AB170">
            <v>177837.32692307807</v>
          </cell>
        </row>
        <row r="171">
          <cell r="A171" t="str">
            <v>PCA10</v>
          </cell>
          <cell r="D171">
            <v>40817</v>
          </cell>
          <cell r="AA171">
            <v>3385750</v>
          </cell>
          <cell r="AB171">
            <v>177837.32692307807</v>
          </cell>
        </row>
        <row r="172">
          <cell r="A172" t="str">
            <v>PCA10</v>
          </cell>
          <cell r="D172">
            <v>40848</v>
          </cell>
          <cell r="AA172">
            <v>3385750</v>
          </cell>
          <cell r="AB172">
            <v>177837.32692307807</v>
          </cell>
        </row>
        <row r="173">
          <cell r="A173" t="str">
            <v>PCA10</v>
          </cell>
          <cell r="D173">
            <v>40878</v>
          </cell>
          <cell r="AA173">
            <v>3385750</v>
          </cell>
          <cell r="AB173">
            <v>177837.32692307807</v>
          </cell>
        </row>
      </sheetData>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WC"/>
      <sheetName val="ERB"/>
      <sheetName val="GWC"/>
      <sheetName val="GRB"/>
      <sheetName val="BS"/>
      <sheetName val="BS C&amp;L"/>
      <sheetName val="Recon Rgltry to Fin BS"/>
      <sheetName val="Recon"/>
      <sheetName val="Recon (2)"/>
      <sheetName val="Recon (3)"/>
      <sheetName val="Recon (3) Detail"/>
      <sheetName val="200309B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5"/>
      <sheetName val="4Fact"/>
      <sheetName val="Comparison"/>
      <sheetName val="T&amp;D Vari Expl"/>
      <sheetName val="T&amp;D Vari Expl.Operat"/>
      <sheetName val="E&amp;G Plant"/>
      <sheetName val="BS"/>
      <sheetName val="IS"/>
      <sheetName val="IS. allocate"/>
      <sheetName val="T,Distr &amp; G.Plant"/>
      <sheetName val="FERC.P354,5"/>
      <sheetName val="SAP DL Download"/>
      <sheetName val="Tax &amp; Benefit Form"/>
      <sheetName val="DL"/>
      <sheetName val="SAP.ZASS.E"/>
      <sheetName val="SAP.ZASS.G"/>
      <sheetName val="CustCount_G"/>
      <sheetName val="CustCount_E"/>
      <sheetName val="Me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atch"/>
      <sheetName val="Assumption Desc"/>
      <sheetName val="Project Variables"/>
      <sheetName val="Assumptions"/>
      <sheetName val="OPS =&gt;"/>
      <sheetName val="Cal"/>
      <sheetName val="Cap Ex"/>
      <sheetName val="Gen"/>
      <sheetName val="Rev"/>
      <sheetName val="BPA"/>
      <sheetName val="Exp"/>
      <sheetName val="PSE Exp"/>
      <sheetName val="Dep"/>
      <sheetName val="Fed Incent"/>
      <sheetName val="Fin =&gt;"/>
      <sheetName val="Rev Req - PSE Only"/>
      <sheetName val="Financial Statements"/>
      <sheetName val="Cost of Capital"/>
      <sheetName val="Rep =&gt;"/>
      <sheetName val="Cap Summary"/>
      <sheetName val="O&amp;M Summary"/>
      <sheetName val="Links to Notes"/>
    </sheetNames>
    <sheetDataSet>
      <sheetData sheetId="0" refreshError="1"/>
      <sheetData sheetId="1" refreshError="1"/>
      <sheetData sheetId="2" refreshError="1"/>
      <sheetData sheetId="3" refreshError="1">
        <row r="13">
          <cell r="C13">
            <v>24</v>
          </cell>
        </row>
        <row r="35">
          <cell r="C35">
            <v>0.3546874304783092</v>
          </cell>
        </row>
        <row r="36">
          <cell r="C36">
            <v>0.25205377668308698</v>
          </cell>
        </row>
        <row r="37">
          <cell r="C37">
            <v>0.37016981831664814</v>
          </cell>
        </row>
        <row r="38">
          <cell r="C38">
            <v>0.3494210727969348</v>
          </cell>
        </row>
        <row r="51">
          <cell r="C51">
            <v>2.2999999999999998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A"/>
      <sheetName val="tab_1"/>
      <sheetName val="Encogen_A"/>
      <sheetName val="Income"/>
      <sheetName val="O&amp;M"/>
      <sheetName val="Gas Cost Calc Monthly"/>
      <sheetName val="12.1.02 Aurora Run"/>
      <sheetName val="Encogen Costs"/>
      <sheetName val="MTM of Gas"/>
      <sheetName val="OLD Gas Cost Calc Monthly OLD"/>
      <sheetName val="Gas Cost Calc"/>
      <sheetName val="Cabot Gas Replacement"/>
      <sheetName val="Cabot Amort"/>
      <sheetName val="Cabot Stretch Goal 2000"/>
      <sheetName val="Cascade Price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B8">
            <v>2000</v>
          </cell>
          <cell r="C8">
            <v>335</v>
          </cell>
          <cell r="D8">
            <v>10000</v>
          </cell>
          <cell r="E8">
            <v>2.4451000000000001</v>
          </cell>
          <cell r="F8">
            <v>2.1025</v>
          </cell>
        </row>
        <row r="9">
          <cell r="B9">
            <v>2001</v>
          </cell>
          <cell r="C9">
            <v>365</v>
          </cell>
          <cell r="D9">
            <v>10000</v>
          </cell>
          <cell r="E9">
            <v>2.5672999999999999</v>
          </cell>
          <cell r="F9">
            <v>2.19</v>
          </cell>
        </row>
        <row r="10">
          <cell r="B10">
            <v>2002</v>
          </cell>
          <cell r="C10">
            <v>365</v>
          </cell>
          <cell r="D10">
            <v>10000</v>
          </cell>
          <cell r="E10">
            <v>2.6957</v>
          </cell>
          <cell r="F10">
            <v>2.21</v>
          </cell>
        </row>
        <row r="11">
          <cell r="B11">
            <v>2003</v>
          </cell>
          <cell r="C11">
            <v>365</v>
          </cell>
          <cell r="D11">
            <v>10000</v>
          </cell>
          <cell r="E11">
            <v>2.8304999999999998</v>
          </cell>
          <cell r="F11">
            <v>2.25</v>
          </cell>
        </row>
        <row r="12">
          <cell r="B12">
            <v>2004</v>
          </cell>
          <cell r="C12">
            <v>366</v>
          </cell>
          <cell r="D12">
            <v>10000</v>
          </cell>
          <cell r="E12">
            <v>2.972</v>
          </cell>
          <cell r="F12">
            <v>2.3199999999999998</v>
          </cell>
        </row>
        <row r="13">
          <cell r="B13">
            <v>2005</v>
          </cell>
          <cell r="C13">
            <v>365</v>
          </cell>
          <cell r="D13">
            <v>10000</v>
          </cell>
          <cell r="E13">
            <v>3.1206</v>
          </cell>
          <cell r="F13">
            <v>2.38</v>
          </cell>
        </row>
        <row r="14">
          <cell r="B14">
            <v>2006</v>
          </cell>
          <cell r="C14">
            <v>366</v>
          </cell>
          <cell r="D14">
            <v>10000</v>
          </cell>
          <cell r="E14">
            <v>3.2766000000000002</v>
          </cell>
          <cell r="F14">
            <v>2.44</v>
          </cell>
        </row>
        <row r="15">
          <cell r="B15">
            <v>2007</v>
          </cell>
          <cell r="C15">
            <v>365</v>
          </cell>
          <cell r="D15">
            <v>10000</v>
          </cell>
          <cell r="E15">
            <v>3.4403999999999999</v>
          </cell>
          <cell r="F15">
            <v>2.5099999999999998</v>
          </cell>
        </row>
        <row r="16">
          <cell r="B16">
            <v>2008</v>
          </cell>
          <cell r="C16">
            <v>182</v>
          </cell>
          <cell r="D16">
            <v>10000</v>
          </cell>
          <cell r="E16">
            <v>3.5243000000000002</v>
          </cell>
          <cell r="F16">
            <v>2.62</v>
          </cell>
        </row>
      </sheetData>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e Rev Req "/>
      <sheetName val="EnXco Categories"/>
      <sheetName val="Capital Expenditures"/>
      <sheetName val="CapEx Depr Table"/>
      <sheetName val="TypeConsol"/>
      <sheetName val="Type1"/>
      <sheetName val="Type2"/>
      <sheetName val="Type5"/>
      <sheetName val="Type6"/>
      <sheetName val="Type7"/>
      <sheetName val="Type8"/>
      <sheetName val="Type9"/>
      <sheetName val="Lump 1 Depr Class"/>
      <sheetName val="SL Tables"/>
      <sheetName val="MACRS Tables"/>
      <sheetName val="Assumptions"/>
      <sheetName val="Summary"/>
      <sheetName val="Wind Acquisition"/>
      <sheetName val="Questions-concerns"/>
      <sheetName val="Graphs"/>
      <sheetName val="PPA 1"/>
      <sheetName val="PPA 2"/>
      <sheetName val="PPA 3"/>
      <sheetName val="PPA 4"/>
      <sheetName val="Wind PPA"/>
      <sheetName val="Acquisition Inputs"/>
      <sheetName val="Wind Inputs"/>
      <sheetName val="Proposal OpEx"/>
      <sheetName val="Emissions Inputs"/>
      <sheetName val="Fuel Consumption"/>
      <sheetName val="OMfromenxcoASM4"/>
      <sheetName val="OandM Documentation"/>
      <sheetName val="OandM Documentationold"/>
      <sheetName val="Capital Costs"/>
      <sheetName val="Transmission Doc"/>
      <sheetName val="Emissions"/>
      <sheetName val="Results Summary"/>
      <sheetName val="Acquisition 1"/>
      <sheetName val="Acquisition 2"/>
      <sheetName val="Chart1"/>
      <sheetName val="PPA Rollup"/>
      <sheetName val="End Effects"/>
      <sheetName val="Equity Equalization - PPA"/>
      <sheetName val="&lt;Dispatch Model&gt;"/>
      <sheetName val="CB Assumptions"/>
      <sheetName val="CB Correlation Matrix"/>
      <sheetName val="Dispatch"/>
      <sheetName val="Load Shape"/>
      <sheetName val="Price Data"/>
      <sheetName val="Wind Data"/>
      <sheetName val="Thermal Plants"/>
      <sheetName val="&lt;Data Sheets&gt;"/>
      <sheetName val="WACC"/>
      <sheetName val="Not used Capital Expenditu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5">
          <cell r="D5" t="str">
            <v>Yes</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tatements"/>
      <sheetName val="General Inputs"/>
      <sheetName val="Revenue Calculation"/>
      <sheetName val="Expenses"/>
      <sheetName val="Major Maint"/>
      <sheetName val="FFH Fees"/>
      <sheetName val="Generation &amp; Fuel"/>
      <sheetName val="Error Checks &amp; Notes"/>
      <sheetName val="Depreciation"/>
      <sheetName val="CapEx"/>
      <sheetName val="Links to Notes"/>
      <sheetName val="2009 O&amp;M Budget"/>
      <sheetName val="MFGS Insurance Costs"/>
      <sheetName val="MFgS Prop Tax Est (2)"/>
      <sheetName val="Variable Gas Transport Inputs"/>
      <sheetName val="Fixed Gas Transport"/>
      <sheetName val="Cost Report"/>
      <sheetName val="Working Capital true up"/>
      <sheetName val="Dec 2008 Actuals"/>
      <sheetName val="MFGS Capital"/>
    </sheetNames>
    <sheetDataSet>
      <sheetData sheetId="0" refreshError="1"/>
      <sheetData sheetId="1" refreshError="1">
        <row r="3">
          <cell r="E3">
            <v>39600</v>
          </cell>
        </row>
        <row r="17">
          <cell r="E17">
            <v>293</v>
          </cell>
        </row>
      </sheetData>
      <sheetData sheetId="2" refreshError="1">
        <row r="3">
          <cell r="J3">
            <v>0.46030000000000004</v>
          </cell>
        </row>
        <row r="8">
          <cell r="F8">
            <v>7.0000000000000007E-2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tatements"/>
      <sheetName val="General Inputs"/>
      <sheetName val="Revenue Calculation"/>
      <sheetName val="Expenses"/>
      <sheetName val="Major Maint"/>
      <sheetName val="Generation &amp; Fuel"/>
      <sheetName val="Depreciation"/>
      <sheetName val="CapEx"/>
      <sheetName val="Constr. Cash Flow"/>
      <sheetName val="Error Checks &amp; Notes"/>
      <sheetName val="Links to Notes"/>
    </sheetNames>
    <sheetDataSet>
      <sheetData sheetId="0" refreshError="1"/>
      <sheetData sheetId="1" refreshError="1">
        <row r="3">
          <cell r="E3">
            <v>38899</v>
          </cell>
        </row>
        <row r="4">
          <cell r="I4">
            <v>0.5</v>
          </cell>
        </row>
        <row r="5">
          <cell r="I5" t="str">
            <v>Yes</v>
          </cell>
        </row>
        <row r="6">
          <cell r="E6">
            <v>8</v>
          </cell>
          <cell r="I6" t="str">
            <v>Yes</v>
          </cell>
        </row>
        <row r="8">
          <cell r="I8" t="str">
            <v>Max</v>
          </cell>
        </row>
        <row r="9">
          <cell r="E9">
            <v>252</v>
          </cell>
          <cell r="I9" t="str">
            <v>Levelized</v>
          </cell>
        </row>
        <row r="10">
          <cell r="E10">
            <v>25</v>
          </cell>
        </row>
        <row r="11">
          <cell r="E11">
            <v>6960</v>
          </cell>
        </row>
        <row r="12">
          <cell r="E12">
            <v>8630</v>
          </cell>
        </row>
        <row r="14">
          <cell r="E14">
            <v>11325.08</v>
          </cell>
        </row>
        <row r="15">
          <cell r="E15">
            <v>21336</v>
          </cell>
        </row>
        <row r="20">
          <cell r="E20">
            <v>1.5299999999999999E-2</v>
          </cell>
        </row>
        <row r="21">
          <cell r="E21">
            <v>7.4999999999999997E-2</v>
          </cell>
        </row>
        <row r="24">
          <cell r="E24">
            <v>0.50209999999999999</v>
          </cell>
        </row>
        <row r="26">
          <cell r="E26">
            <v>160000000</v>
          </cell>
        </row>
        <row r="30">
          <cell r="E30">
            <v>260000000</v>
          </cell>
        </row>
        <row r="39">
          <cell r="E39">
            <v>1.0212765957446808</v>
          </cell>
          <cell r="F39">
            <v>1.043478260869565</v>
          </cell>
          <cell r="G39">
            <v>1.0666666666666664</v>
          </cell>
          <cell r="H39">
            <v>1.0909090909090906</v>
          </cell>
          <cell r="I39">
            <v>1.1034482758620687</v>
          </cell>
          <cell r="J39">
            <v>1.1294117647058821</v>
          </cell>
          <cell r="K39">
            <v>1.1566265060240963</v>
          </cell>
          <cell r="L39">
            <v>1.1707317073170731</v>
          </cell>
          <cell r="M39">
            <v>1.1999999999999997</v>
          </cell>
          <cell r="N39">
            <v>1.2151898734177213</v>
          </cell>
          <cell r="O39">
            <v>1.2467532467532465</v>
          </cell>
          <cell r="P39">
            <v>1.2631578947368418</v>
          </cell>
          <cell r="Q39">
            <v>1.2972972972972969</v>
          </cell>
          <cell r="R39">
            <v>1.3150684931506846</v>
          </cell>
          <cell r="S39">
            <v>1.333333333333333</v>
          </cell>
          <cell r="T39">
            <v>1.3714285714285712</v>
          </cell>
          <cell r="U39">
            <v>1.3913043478260869</v>
          </cell>
          <cell r="V39">
            <v>1.4117647058823528</v>
          </cell>
          <cell r="W39">
            <v>1.4545454545454544</v>
          </cell>
          <cell r="X39">
            <v>1.4769230769230766</v>
          </cell>
          <cell r="Y39">
            <v>1.4999999999999996</v>
          </cell>
          <cell r="Z39">
            <v>1.5483870967741931</v>
          </cell>
          <cell r="AA39">
            <v>1.5737704918032782</v>
          </cell>
          <cell r="AB39">
            <v>1.5999999999999994</v>
          </cell>
          <cell r="AC39">
            <v>1.655172413793103</v>
          </cell>
          <cell r="AD39">
            <v>1.6842105263157892</v>
          </cell>
          <cell r="AE39">
            <v>1.7142857142857135</v>
          </cell>
          <cell r="AF39">
            <v>1.7454545454545449</v>
          </cell>
        </row>
      </sheetData>
      <sheetData sheetId="2" refreshError="1">
        <row r="3">
          <cell r="I3">
            <v>0.44130000000000003</v>
          </cell>
        </row>
        <row r="6">
          <cell r="I6">
            <v>55657087.107978344</v>
          </cell>
        </row>
        <row r="8">
          <cell r="I8">
            <v>104.32744278665496</v>
          </cell>
        </row>
      </sheetData>
      <sheetData sheetId="3" refreshError="1"/>
      <sheetData sheetId="4" refreshError="1"/>
      <sheetData sheetId="5" refreshError="1"/>
      <sheetData sheetId="6" refreshError="1"/>
      <sheetData sheetId="7" refreshError="1">
        <row r="2">
          <cell r="B2">
            <v>120000000</v>
          </cell>
        </row>
        <row r="7">
          <cell r="B7">
            <v>780108.63525000005</v>
          </cell>
        </row>
        <row r="8">
          <cell r="B8">
            <v>2135000</v>
          </cell>
        </row>
        <row r="24">
          <cell r="B24">
            <v>0</v>
          </cell>
        </row>
        <row r="25">
          <cell r="B25">
            <v>0</v>
          </cell>
        </row>
        <row r="27">
          <cell r="B27">
            <v>126120750.3013332</v>
          </cell>
        </row>
        <row r="32">
          <cell r="B32">
            <v>120000000</v>
          </cell>
        </row>
        <row r="33">
          <cell r="B33">
            <v>100000000</v>
          </cell>
        </row>
      </sheetData>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TIAL"/>
      <sheetName val="CHANGES"/>
      <sheetName val="General Inputs"/>
      <sheetName val="Power Cost Summary"/>
      <sheetName val="Financial Statements"/>
      <sheetName val="Revenue Calculation"/>
      <sheetName val="Depreciation"/>
      <sheetName val="Expenses"/>
      <sheetName val="Generation &amp; Fuel &amp; RECs"/>
      <sheetName val="Capital Budget"/>
      <sheetName val="D Forecast of Remng CapEx"/>
      <sheetName val="Error Checks &amp; Notes"/>
      <sheetName val="Data----&gt;"/>
      <sheetName val="WTG Supply Agmt"/>
      <sheetName val="Exchange Hist"/>
      <sheetName val="PSE - WR Payment Schedule"/>
      <sheetName val="RES FINAL BOP"/>
      <sheetName val="Contingency"/>
      <sheetName val="Start-up costs_Act"/>
      <sheetName val="Property Tax Worksheet"/>
      <sheetName val="Budget- EMC Approved"/>
      <sheetName val="Budget-Upda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0">
          <cell r="D60" t="e">
            <v>#REF!</v>
          </cell>
        </row>
      </sheetData>
      <sheetData sheetId="2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perty Taxes Project XYZ"/>
      <sheetName val="Assumptions Project XYZ"/>
      <sheetName val="Sharon's Worksheet"/>
    </sheetNames>
    <sheetDataSet>
      <sheetData sheetId="0"/>
      <sheetData sheetId="1"/>
      <sheetData sheetId="2" refreshError="1">
        <row r="1">
          <cell r="A1" t="str">
            <v>WH Expansion Project</v>
          </cell>
        </row>
        <row r="3">
          <cell r="C3">
            <v>1680000</v>
          </cell>
        </row>
        <row r="4">
          <cell r="C4">
            <v>92000000</v>
          </cell>
        </row>
        <row r="5">
          <cell r="C5">
            <v>15400000</v>
          </cell>
        </row>
      </sheetData>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General Inputs"/>
      <sheetName val="Power Cost Summary"/>
      <sheetName val="Financial Statements"/>
      <sheetName val="Revenue Calculation"/>
      <sheetName val="Depreciation"/>
      <sheetName val="Expenses"/>
      <sheetName val="Generation &amp; Fuel &amp; RECs"/>
      <sheetName val="Budget-Updated"/>
      <sheetName val="Capital Budget"/>
      <sheetName val="Error Checks &amp; Notes"/>
      <sheetName val="Data----&gt;"/>
      <sheetName val="WTG Supply Agmt"/>
      <sheetName val="Exchange Hist"/>
      <sheetName val="PSE - WR Payment Schedule"/>
      <sheetName val="RES FINAL BOP"/>
      <sheetName val="Contingency"/>
      <sheetName val="LD for Delivery Delay"/>
      <sheetName val="Start-up costs_Act"/>
      <sheetName val="Property Tax Worksheet"/>
      <sheetName val="BOP Cost Estimator"/>
      <sheetName val="Budget- EMC Approved"/>
    </sheetNames>
    <sheetDataSet>
      <sheetData sheetId="0" refreshError="1"/>
      <sheetData sheetId="1" refreshError="1">
        <row r="4">
          <cell r="E4">
            <v>40126</v>
          </cell>
        </row>
        <row r="5">
          <cell r="E5">
            <v>1.7333333333333334</v>
          </cell>
        </row>
        <row r="9">
          <cell r="E9">
            <v>44</v>
          </cell>
        </row>
        <row r="19">
          <cell r="E19">
            <v>0.35</v>
          </cell>
        </row>
        <row r="30">
          <cell r="E30">
            <v>0.3</v>
          </cell>
        </row>
        <row r="32">
          <cell r="E32">
            <v>95083499.60354121</v>
          </cell>
        </row>
        <row r="33">
          <cell r="E33">
            <v>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t"/>
      <sheetName val="Total Estimate Summary"/>
      <sheetName val="Cap Cost Detail"/>
      <sheetName val="(Engineering Detail)"/>
      <sheetName val="Estimate Data"/>
      <sheetName val="Acct Codes"/>
    </sheetNames>
    <sheetDataSet>
      <sheetData sheetId="0" refreshError="1"/>
      <sheetData sheetId="1" refreshError="1"/>
      <sheetData sheetId="2" refreshError="1"/>
      <sheetData sheetId="3" refreshError="1"/>
      <sheetData sheetId="4" refreshError="1"/>
      <sheetData sheetId="5" refreshError="1">
        <row r="1">
          <cell r="A1">
            <v>4110</v>
          </cell>
          <cell r="B1" t="str">
            <v>Equipment Demolition</v>
          </cell>
        </row>
        <row r="2">
          <cell r="A2">
            <v>4111</v>
          </cell>
          <cell r="B2" t="str">
            <v>Columns and Pressure Vessels</v>
          </cell>
        </row>
        <row r="3">
          <cell r="A3">
            <v>4112</v>
          </cell>
          <cell r="B3" t="str">
            <v>Heat Exchangers  (Type)</v>
          </cell>
        </row>
        <row r="4">
          <cell r="A4">
            <v>4113</v>
          </cell>
          <cell r="B4" t="str">
            <v>Fired Heaters  (Type)</v>
          </cell>
        </row>
        <row r="5">
          <cell r="A5">
            <v>4114</v>
          </cell>
          <cell r="B5" t="str">
            <v>Machinery  (Type)</v>
          </cell>
        </row>
        <row r="6">
          <cell r="A6">
            <v>4115</v>
          </cell>
          <cell r="B6" t="str">
            <v>Conveying Equipment</v>
          </cell>
        </row>
        <row r="7">
          <cell r="A7">
            <v>4116</v>
          </cell>
          <cell r="B7" t="str">
            <v>Filters and Separators</v>
          </cell>
        </row>
        <row r="8">
          <cell r="A8">
            <v>4117</v>
          </cell>
          <cell r="B8" t="str">
            <v>Special Equipment (Type)</v>
          </cell>
        </row>
        <row r="9">
          <cell r="A9">
            <v>4118</v>
          </cell>
          <cell r="B9" t="str">
            <v>Equipment Rigging</v>
          </cell>
        </row>
        <row r="10">
          <cell r="A10">
            <v>4119</v>
          </cell>
          <cell r="B10" t="str">
            <v>Testing and Inspection</v>
          </cell>
        </row>
        <row r="11">
          <cell r="A11">
            <v>4120</v>
          </cell>
          <cell r="B11" t="str">
            <v>Equipment Scaffolding</v>
          </cell>
        </row>
        <row r="12">
          <cell r="A12">
            <v>4121</v>
          </cell>
          <cell r="B12" t="str">
            <v>Material Handling</v>
          </cell>
        </row>
        <row r="13">
          <cell r="A13">
            <v>4130</v>
          </cell>
          <cell r="B13" t="str">
            <v>Pipe Demolition</v>
          </cell>
        </row>
        <row r="14">
          <cell r="A14">
            <v>4131</v>
          </cell>
          <cell r="B14" t="str">
            <v>Shop Fabricated Carbon Steel Piping</v>
          </cell>
        </row>
        <row r="15">
          <cell r="A15">
            <v>4132</v>
          </cell>
          <cell r="B15" t="str">
            <v>A/G Carbon Steel Pipe and Fittings - 2" and Under</v>
          </cell>
        </row>
        <row r="16">
          <cell r="A16">
            <v>4133</v>
          </cell>
          <cell r="B16" t="str">
            <v>Install A/G Carbon Steel Pipe Spools</v>
          </cell>
        </row>
        <row r="17">
          <cell r="A17">
            <v>4134</v>
          </cell>
          <cell r="B17" t="str">
            <v>A/G Carbon Steel Rack Pipe and Fittings - 2½" to 6"</v>
          </cell>
        </row>
        <row r="18">
          <cell r="A18">
            <v>4135</v>
          </cell>
          <cell r="B18" t="str">
            <v>A/G Carbon Steel Rack Pipe and Fittings - 8" to 12"</v>
          </cell>
        </row>
        <row r="19">
          <cell r="A19">
            <v>4136</v>
          </cell>
          <cell r="B19" t="str">
            <v>A/G Carbon Steel Rack Pipe and Fittings - 14" to 24"</v>
          </cell>
        </row>
        <row r="20">
          <cell r="A20">
            <v>4137</v>
          </cell>
          <cell r="B20" t="str">
            <v>A/G Carbon Steel Rack Pipe &amp; Fittings - 26" &amp; Larger</v>
          </cell>
        </row>
        <row r="21">
          <cell r="A21">
            <v>4138</v>
          </cell>
          <cell r="B21" t="str">
            <v>A/G Carbon Steel Non-Rack Pipe &amp; Fittings-2½"to6"</v>
          </cell>
        </row>
        <row r="22">
          <cell r="A22">
            <v>4139</v>
          </cell>
          <cell r="B22" t="str">
            <v>A/G Carbon Steel Non-Rack Pipe &amp; Fittings-8"to12"</v>
          </cell>
        </row>
        <row r="23">
          <cell r="A23">
            <v>4140</v>
          </cell>
          <cell r="B23" t="str">
            <v>A/G Carbon Steel Non-Rack Pipe &amp; Fittings-14"to24"</v>
          </cell>
        </row>
        <row r="24">
          <cell r="A24">
            <v>4141</v>
          </cell>
          <cell r="B24" t="str">
            <v>A/G Carbon Steel Non-Rack Pipe &amp; Fittings-26" &amp; Larger</v>
          </cell>
        </row>
        <row r="25">
          <cell r="A25">
            <v>4142</v>
          </cell>
          <cell r="B25" t="str">
            <v>Carbon Steel Valves - Screwed and Socketweld</v>
          </cell>
        </row>
        <row r="26">
          <cell r="A26">
            <v>4143</v>
          </cell>
          <cell r="B26" t="str">
            <v>Carbon Steel Valves - Flanged and Buttweld</v>
          </cell>
        </row>
        <row r="27">
          <cell r="A27">
            <v>4144</v>
          </cell>
          <cell r="B27" t="str">
            <v>Carbon Steel Piping Specialties</v>
          </cell>
        </row>
        <row r="28">
          <cell r="A28">
            <v>4145</v>
          </cell>
          <cell r="B28" t="str">
            <v>Field Fabricated Pipe Hangers and Misc Supports</v>
          </cell>
        </row>
        <row r="29">
          <cell r="A29">
            <v>4150</v>
          </cell>
          <cell r="B29" t="str">
            <v>Shop Fabricated Alloy Pipe</v>
          </cell>
        </row>
        <row r="30">
          <cell r="A30">
            <v>4151</v>
          </cell>
          <cell r="B30" t="str">
            <v>A/G Alloy Pipe and Fittings  - 2" and Under</v>
          </cell>
        </row>
        <row r="31">
          <cell r="A31">
            <v>4152</v>
          </cell>
          <cell r="B31" t="str">
            <v>Install A/G Alloy Pipe Spools</v>
          </cell>
        </row>
        <row r="32">
          <cell r="A32">
            <v>4153</v>
          </cell>
          <cell r="B32" t="str">
            <v>A/G Alloy Rack Pipe and Fittings - 2½" to 6"</v>
          </cell>
        </row>
        <row r="33">
          <cell r="A33">
            <v>4154</v>
          </cell>
          <cell r="B33" t="str">
            <v>A/G Alloy Rack Pipe and Fittings - 8" to 12"</v>
          </cell>
        </row>
        <row r="34">
          <cell r="A34">
            <v>4155</v>
          </cell>
          <cell r="B34" t="str">
            <v>A/G Alloy Rack Pipe and Fittings - 14" to 24"</v>
          </cell>
        </row>
        <row r="35">
          <cell r="A35">
            <v>4156</v>
          </cell>
          <cell r="B35" t="str">
            <v>A/G Alloy Rack Pipe and Fittings - 26" and Larger</v>
          </cell>
        </row>
        <row r="36">
          <cell r="A36">
            <v>4157</v>
          </cell>
          <cell r="B36" t="str">
            <v>A/G Alloy Non-Rack Pipe and Fittings - 2½" to 6"</v>
          </cell>
        </row>
        <row r="37">
          <cell r="A37">
            <v>4158</v>
          </cell>
          <cell r="B37" t="str">
            <v>A/G Alloy Non-Rack Pipe and Fittings - 8" to 12"</v>
          </cell>
        </row>
        <row r="38">
          <cell r="A38">
            <v>4159</v>
          </cell>
          <cell r="B38" t="str">
            <v>A/G Alloy Non-Rack Pipe and Fittings - 14" to 24"</v>
          </cell>
        </row>
        <row r="39">
          <cell r="A39">
            <v>4160</v>
          </cell>
          <cell r="B39" t="str">
            <v>A/G Alloy Non-Rack Pipe and Fittings - 26" &amp; Larger</v>
          </cell>
        </row>
        <row r="40">
          <cell r="A40">
            <v>4161</v>
          </cell>
          <cell r="B40" t="str">
            <v>Alloy Valves - Screwed and Socketweld</v>
          </cell>
        </row>
        <row r="41">
          <cell r="A41">
            <v>4162</v>
          </cell>
          <cell r="B41" t="str">
            <v>Alloy Valves - Flanged and Buttweld</v>
          </cell>
        </row>
        <row r="42">
          <cell r="A42">
            <v>4163</v>
          </cell>
          <cell r="B42" t="str">
            <v>Alloy Piping Specialties</v>
          </cell>
        </row>
        <row r="43">
          <cell r="A43">
            <v>4164</v>
          </cell>
          <cell r="B43" t="str">
            <v>Underground Carbon Steel Pipe and Fittings</v>
          </cell>
        </row>
        <row r="44">
          <cell r="A44">
            <v>4165</v>
          </cell>
          <cell r="B44" t="str">
            <v>Steam Tracing</v>
          </cell>
        </row>
        <row r="45">
          <cell r="A45">
            <v>4166</v>
          </cell>
          <cell r="B45" t="str">
            <v>Revamp and Tie-In Material and Labor</v>
          </cell>
        </row>
        <row r="46">
          <cell r="A46">
            <v>4167</v>
          </cell>
          <cell r="B46" t="str">
            <v>Hangers and Supports</v>
          </cell>
        </row>
        <row r="47">
          <cell r="A47">
            <v>4168</v>
          </cell>
          <cell r="B47" t="str">
            <v>Bolts and Gaskets</v>
          </cell>
        </row>
        <row r="48">
          <cell r="A48">
            <v>4169</v>
          </cell>
          <cell r="B48" t="str">
            <v>Field Stress Relieving</v>
          </cell>
        </row>
        <row r="49">
          <cell r="A49">
            <v>4170</v>
          </cell>
          <cell r="B49" t="str">
            <v>Nondestructive Examination</v>
          </cell>
        </row>
        <row r="50">
          <cell r="A50">
            <v>4180</v>
          </cell>
          <cell r="B50" t="str">
            <v>Equipment Insulation (Hot)</v>
          </cell>
        </row>
        <row r="51">
          <cell r="A51">
            <v>4181</v>
          </cell>
          <cell r="B51" t="str">
            <v>Equipment Insulation (Cold)</v>
          </cell>
        </row>
        <row r="52">
          <cell r="A52">
            <v>4182</v>
          </cell>
          <cell r="B52" t="str">
            <v>Pipe Insulation (Hot)</v>
          </cell>
        </row>
        <row r="53">
          <cell r="A53">
            <v>4183</v>
          </cell>
          <cell r="B53" t="str">
            <v>Pipe Insulation (Cold)</v>
          </cell>
        </row>
        <row r="54">
          <cell r="A54">
            <v>4184</v>
          </cell>
          <cell r="B54" t="str">
            <v>Special Insulation</v>
          </cell>
        </row>
        <row r="55">
          <cell r="A55">
            <v>4185</v>
          </cell>
          <cell r="B55" t="str">
            <v>Duct Insulation</v>
          </cell>
        </row>
        <row r="56">
          <cell r="A56">
            <v>4186</v>
          </cell>
          <cell r="B56" t="str">
            <v>Asbestos Abatement</v>
          </cell>
        </row>
        <row r="57">
          <cell r="A57">
            <v>4195</v>
          </cell>
          <cell r="B57" t="str">
            <v>Testing and Inspection</v>
          </cell>
        </row>
        <row r="58">
          <cell r="A58">
            <v>4196</v>
          </cell>
          <cell r="B58" t="str">
            <v>Scaffolding</v>
          </cell>
        </row>
        <row r="59">
          <cell r="A59">
            <v>4197</v>
          </cell>
          <cell r="B59" t="str">
            <v>Material Handling</v>
          </cell>
        </row>
        <row r="60">
          <cell r="A60">
            <v>4198</v>
          </cell>
          <cell r="B60" t="str">
            <v>Labor Productivity Adjustments</v>
          </cell>
        </row>
        <row r="61">
          <cell r="A61">
            <v>4199</v>
          </cell>
          <cell r="B61" t="str">
            <v>Design Completion Allowance</v>
          </cell>
        </row>
        <row r="62">
          <cell r="A62">
            <v>4209</v>
          </cell>
          <cell r="B62" t="str">
            <v>Civil Demolition</v>
          </cell>
        </row>
        <row r="63">
          <cell r="A63">
            <v>4210</v>
          </cell>
          <cell r="B63" t="str">
            <v>Clearing and Grubbing</v>
          </cell>
        </row>
        <row r="64">
          <cell r="A64">
            <v>4211</v>
          </cell>
          <cell r="B64" t="str">
            <v>Stripping and Rough Grade</v>
          </cell>
        </row>
        <row r="65">
          <cell r="A65">
            <v>4212</v>
          </cell>
          <cell r="B65" t="str">
            <v>Dewatering</v>
          </cell>
        </row>
        <row r="66">
          <cell r="A66">
            <v>4213</v>
          </cell>
          <cell r="B66" t="str">
            <v>Excavation</v>
          </cell>
        </row>
        <row r="67">
          <cell r="A67">
            <v>4214</v>
          </cell>
          <cell r="B67" t="str">
            <v>Backfill</v>
          </cell>
        </row>
        <row r="68">
          <cell r="A68">
            <v>4215</v>
          </cell>
          <cell r="B68" t="str">
            <v>Shoring</v>
          </cell>
        </row>
        <row r="69">
          <cell r="A69">
            <v>4216</v>
          </cell>
          <cell r="B69" t="str">
            <v>Sheet Piling</v>
          </cell>
        </row>
        <row r="70">
          <cell r="A70">
            <v>4217</v>
          </cell>
          <cell r="B70" t="str">
            <v>Load Bearing Piles</v>
          </cell>
        </row>
        <row r="71">
          <cell r="A71">
            <v>4218</v>
          </cell>
          <cell r="B71" t="str">
            <v>Gravity Flow Underground Sewer Pipe - 12" &amp; Under</v>
          </cell>
        </row>
        <row r="72">
          <cell r="A72">
            <v>4219</v>
          </cell>
          <cell r="B72" t="str">
            <v>Gravity Flow Underground Sewer Pipe - 14" to 30"</v>
          </cell>
        </row>
        <row r="73">
          <cell r="A73">
            <v>4220</v>
          </cell>
          <cell r="B73" t="str">
            <v>Gravity Flow Underground Sewer Pipe - 32" to 60"</v>
          </cell>
        </row>
        <row r="74">
          <cell r="A74">
            <v>4221</v>
          </cell>
          <cell r="B74" t="str">
            <v>Gravity Flow Underground Sewer Pipe - 60" &amp; Larger</v>
          </cell>
        </row>
        <row r="75">
          <cell r="A75">
            <v>4222</v>
          </cell>
          <cell r="B75" t="str">
            <v>Utility Piping</v>
          </cell>
        </row>
        <row r="76">
          <cell r="A76">
            <v>4223</v>
          </cell>
          <cell r="B76" t="str">
            <v>Catchbasins and Manholes</v>
          </cell>
        </row>
        <row r="77">
          <cell r="A77">
            <v>4224</v>
          </cell>
          <cell r="B77" t="str">
            <v>Sub Base</v>
          </cell>
        </row>
        <row r="78">
          <cell r="A78">
            <v>4225</v>
          </cell>
          <cell r="B78" t="str">
            <v>Fine Grading</v>
          </cell>
        </row>
        <row r="79">
          <cell r="A79">
            <v>4226</v>
          </cell>
          <cell r="B79" t="str">
            <v>Slope Protection and Linings</v>
          </cell>
        </row>
        <row r="80">
          <cell r="A80">
            <v>4227</v>
          </cell>
          <cell r="B80" t="str">
            <v>Ponds, Canals, and Dikes</v>
          </cell>
        </row>
        <row r="81">
          <cell r="A81">
            <v>4228</v>
          </cell>
          <cell r="B81" t="str">
            <v>Fencing</v>
          </cell>
        </row>
        <row r="82">
          <cell r="A82">
            <v>4229</v>
          </cell>
          <cell r="B82" t="str">
            <v>Railroads</v>
          </cell>
        </row>
        <row r="83">
          <cell r="A83">
            <v>4230</v>
          </cell>
          <cell r="B83" t="str">
            <v>Marine Facilities</v>
          </cell>
        </row>
        <row r="84">
          <cell r="A84">
            <v>4231</v>
          </cell>
          <cell r="B84" t="str">
            <v>Water Wells</v>
          </cell>
        </row>
        <row r="85">
          <cell r="A85">
            <v>4232</v>
          </cell>
          <cell r="B85" t="str">
            <v>Bridges</v>
          </cell>
        </row>
        <row r="86">
          <cell r="A86">
            <v>4233</v>
          </cell>
          <cell r="B86" t="str">
            <v>Landscaping and Ground Cover</v>
          </cell>
        </row>
        <row r="87">
          <cell r="A87">
            <v>4234</v>
          </cell>
          <cell r="B87" t="str">
            <v>Buildings (SF/Type)</v>
          </cell>
        </row>
        <row r="88">
          <cell r="A88">
            <v>4238</v>
          </cell>
          <cell r="B88" t="str">
            <v>Miscellaneous Foundations</v>
          </cell>
        </row>
        <row r="89">
          <cell r="A89">
            <v>4240</v>
          </cell>
          <cell r="B89" t="str">
            <v>Process Equipment Foundations</v>
          </cell>
        </row>
        <row r="90">
          <cell r="A90">
            <v>4241</v>
          </cell>
          <cell r="B90" t="str">
            <v>Slabs On Grade</v>
          </cell>
        </row>
        <row r="91">
          <cell r="A91">
            <v>4242</v>
          </cell>
          <cell r="B91" t="str">
            <v>Asphalt Paving</v>
          </cell>
        </row>
        <row r="92">
          <cell r="A92">
            <v>4243</v>
          </cell>
          <cell r="B92" t="str">
            <v>Concrete Paving</v>
          </cell>
        </row>
        <row r="93">
          <cell r="A93">
            <v>4244</v>
          </cell>
          <cell r="B93" t="str">
            <v>Cooling Tower Foundations</v>
          </cell>
        </row>
        <row r="94">
          <cell r="A94">
            <v>4245</v>
          </cell>
          <cell r="B94" t="str">
            <v>Tank Ringwalls</v>
          </cell>
        </row>
        <row r="95">
          <cell r="A95">
            <v>4246</v>
          </cell>
          <cell r="B95" t="str">
            <v>Concrete Trenches, Pits, and Boxes</v>
          </cell>
        </row>
        <row r="96">
          <cell r="A96">
            <v>4247</v>
          </cell>
          <cell r="B96" t="str">
            <v>Seal Slabs</v>
          </cell>
        </row>
        <row r="97">
          <cell r="A97">
            <v>4248</v>
          </cell>
          <cell r="B97" t="str">
            <v>Drilled Footings</v>
          </cell>
        </row>
        <row r="98">
          <cell r="A98">
            <v>4249</v>
          </cell>
          <cell r="B98" t="str">
            <v>Concrete Specialties</v>
          </cell>
        </row>
        <row r="99">
          <cell r="A99">
            <v>4250</v>
          </cell>
          <cell r="B99" t="str">
            <v>Grouting</v>
          </cell>
        </row>
        <row r="100">
          <cell r="A100">
            <v>4251</v>
          </cell>
          <cell r="B100" t="str">
            <v>Fireproofing (All Plant Facilities Except Buildings)</v>
          </cell>
        </row>
        <row r="101">
          <cell r="A101">
            <v>4260</v>
          </cell>
          <cell r="B101" t="str">
            <v>Painting (All Plant Facilities Except Buildings)</v>
          </cell>
        </row>
        <row r="102">
          <cell r="A102">
            <v>4261</v>
          </cell>
          <cell r="B102" t="str">
            <v>Specialty Coatings</v>
          </cell>
        </row>
        <row r="103">
          <cell r="A103">
            <v>4295</v>
          </cell>
          <cell r="B103" t="str">
            <v>Testing and Inspection</v>
          </cell>
        </row>
        <row r="104">
          <cell r="A104">
            <v>4296</v>
          </cell>
          <cell r="B104" t="str">
            <v>Scaffolding</v>
          </cell>
        </row>
        <row r="105">
          <cell r="A105">
            <v>4297</v>
          </cell>
          <cell r="B105" t="str">
            <v>Material Handling</v>
          </cell>
        </row>
        <row r="106">
          <cell r="A106">
            <v>4298</v>
          </cell>
          <cell r="B106" t="str">
            <v>Labor Productivity Adjustments</v>
          </cell>
        </row>
        <row r="107">
          <cell r="A107">
            <v>4299</v>
          </cell>
          <cell r="B107" t="str">
            <v>Design Completion Allowance</v>
          </cell>
        </row>
        <row r="108">
          <cell r="A108">
            <v>4309</v>
          </cell>
          <cell r="B108" t="str">
            <v>Structural Demolition</v>
          </cell>
        </row>
        <row r="109">
          <cell r="A109">
            <v>4310</v>
          </cell>
          <cell r="B109" t="str">
            <v>Steel Structures &amp; Encl Mat'l-Under 17#/LF (light)</v>
          </cell>
        </row>
        <row r="110">
          <cell r="A110">
            <v>4311</v>
          </cell>
          <cell r="B110" t="str">
            <v>Steel Structures &amp; Encl Mat'l-17# to 45#/LF (heavy)</v>
          </cell>
        </row>
        <row r="111">
          <cell r="A111">
            <v>4312</v>
          </cell>
          <cell r="B111" t="str">
            <v>Steel Structures - Over 45#/LF</v>
          </cell>
        </row>
        <row r="112">
          <cell r="A112">
            <v>4313</v>
          </cell>
          <cell r="B112" t="str">
            <v>Platforms, Ladders, Stairs, and Handrails</v>
          </cell>
        </row>
        <row r="113">
          <cell r="A113">
            <v>4314</v>
          </cell>
          <cell r="B113" t="str">
            <v>Metal Decking</v>
          </cell>
        </row>
        <row r="114">
          <cell r="A114">
            <v>4315</v>
          </cell>
          <cell r="B114" t="str">
            <v>Steel Pipe Stanchions</v>
          </cell>
        </row>
        <row r="115">
          <cell r="A115">
            <v>4316</v>
          </cell>
          <cell r="B115" t="str">
            <v>Miscellaneous Steel</v>
          </cell>
        </row>
        <row r="116">
          <cell r="A116">
            <v>4317</v>
          </cell>
          <cell r="B116" t="str">
            <v>Other Structural Material</v>
          </cell>
        </row>
        <row r="117">
          <cell r="A117">
            <v>4318</v>
          </cell>
          <cell r="B117" t="str">
            <v>Precast Pipe Stanchions</v>
          </cell>
        </row>
        <row r="118">
          <cell r="A118">
            <v>4319</v>
          </cell>
          <cell r="B118" t="str">
            <v>Concrete Structures Poured In Place</v>
          </cell>
        </row>
        <row r="119">
          <cell r="A119">
            <v>4320</v>
          </cell>
          <cell r="B119" t="str">
            <v>Precast Concrete Structures</v>
          </cell>
        </row>
        <row r="120">
          <cell r="A120">
            <v>4330</v>
          </cell>
          <cell r="B120" t="str">
            <v>Atmospheric Tanks (Steel, Concrete, Fiberglass, Etc.)</v>
          </cell>
        </row>
        <row r="121">
          <cell r="A121">
            <v>4331</v>
          </cell>
          <cell r="B121" t="str">
            <v>Tank Insulation</v>
          </cell>
        </row>
        <row r="122">
          <cell r="A122">
            <v>4395</v>
          </cell>
          <cell r="B122" t="str">
            <v>Testing and Inspection</v>
          </cell>
        </row>
        <row r="123">
          <cell r="A123">
            <v>4396</v>
          </cell>
          <cell r="B123" t="str">
            <v>Scaffolding</v>
          </cell>
        </row>
        <row r="124">
          <cell r="A124">
            <v>4397</v>
          </cell>
          <cell r="B124" t="str">
            <v>Material Handling</v>
          </cell>
        </row>
        <row r="125">
          <cell r="A125">
            <v>4398</v>
          </cell>
          <cell r="B125" t="str">
            <v>Labor Productivity Adjustments</v>
          </cell>
        </row>
        <row r="126">
          <cell r="A126">
            <v>4399</v>
          </cell>
          <cell r="B126" t="str">
            <v>Design Completion Allowance</v>
          </cell>
        </row>
        <row r="127">
          <cell r="A127">
            <v>4410</v>
          </cell>
          <cell r="B127" t="str">
            <v>Electrical Demolition</v>
          </cell>
        </row>
        <row r="128">
          <cell r="A128">
            <v>4411</v>
          </cell>
          <cell r="B128" t="str">
            <v>Distrubution Equip (Substations, 15KV Switchgear)</v>
          </cell>
        </row>
        <row r="129">
          <cell r="A129">
            <v>4412</v>
          </cell>
          <cell r="B129" t="str">
            <v>Power Equipment (5KV, 600V MCC's, Switchgear)</v>
          </cell>
        </row>
        <row r="130">
          <cell r="A130">
            <v>4413</v>
          </cell>
          <cell r="B130" t="str">
            <v>Emergency and Standby Equipment</v>
          </cell>
        </row>
        <row r="131">
          <cell r="A131">
            <v>4414</v>
          </cell>
          <cell r="B131" t="str">
            <v>Lighting Equipment</v>
          </cell>
        </row>
        <row r="132">
          <cell r="A132">
            <v>4415</v>
          </cell>
          <cell r="B132" t="str">
            <v>Conduit</v>
          </cell>
        </row>
        <row r="133">
          <cell r="A133">
            <v>4416</v>
          </cell>
          <cell r="B133" t="str">
            <v>Transformers</v>
          </cell>
        </row>
        <row r="134">
          <cell r="A134">
            <v>4417</v>
          </cell>
          <cell r="B134" t="str">
            <v>Breakers/Panelboards</v>
          </cell>
        </row>
        <row r="135">
          <cell r="A135">
            <v>4418</v>
          </cell>
          <cell r="B135" t="str">
            <v>Miscellaneous Electrical Equipment</v>
          </cell>
        </row>
        <row r="136">
          <cell r="A136">
            <v>4419</v>
          </cell>
          <cell r="B136" t="str">
            <v>Cable Tray Systems</v>
          </cell>
        </row>
        <row r="137">
          <cell r="A137">
            <v>4420</v>
          </cell>
          <cell r="B137" t="str">
            <v>Terminal Box/Junction Box</v>
          </cell>
        </row>
        <row r="138">
          <cell r="A138">
            <v>4421</v>
          </cell>
          <cell r="B138" t="str">
            <v>Wire and Cable</v>
          </cell>
        </row>
        <row r="139">
          <cell r="A139">
            <v>4422</v>
          </cell>
          <cell r="B139" t="str">
            <v>Miscellaneous Support Materials</v>
          </cell>
        </row>
        <row r="140">
          <cell r="A140">
            <v>4424</v>
          </cell>
          <cell r="B140" t="str">
            <v>Connections</v>
          </cell>
        </row>
        <row r="141">
          <cell r="A141">
            <v>4425</v>
          </cell>
          <cell r="B141" t="str">
            <v>Motor Control Equipment</v>
          </cell>
        </row>
        <row r="142">
          <cell r="A142">
            <v>4427</v>
          </cell>
          <cell r="B142" t="str">
            <v>Grounding Systems</v>
          </cell>
        </row>
        <row r="143">
          <cell r="A143">
            <v>4428</v>
          </cell>
          <cell r="B143" t="str">
            <v>Cathodic Protection</v>
          </cell>
        </row>
        <row r="144">
          <cell r="A144">
            <v>4429</v>
          </cell>
          <cell r="B144" t="str">
            <v>Electric Heat Tracing</v>
          </cell>
        </row>
        <row r="145">
          <cell r="A145">
            <v>4431</v>
          </cell>
          <cell r="B145" t="str">
            <v>Underground Concrete Duct Bank and Vaults</v>
          </cell>
        </row>
        <row r="146">
          <cell r="A146">
            <v>4474</v>
          </cell>
          <cell r="B146" t="str">
            <v>Asbestos Abatement</v>
          </cell>
        </row>
        <row r="147">
          <cell r="A147">
            <v>4493</v>
          </cell>
          <cell r="B147" t="str">
            <v>Nameplates</v>
          </cell>
        </row>
        <row r="148">
          <cell r="A148">
            <v>4495</v>
          </cell>
          <cell r="B148" t="str">
            <v>Testing and Inspection/Start-Up Assistance</v>
          </cell>
        </row>
        <row r="149">
          <cell r="A149">
            <v>4496</v>
          </cell>
          <cell r="B149" t="str">
            <v>Scaffolding</v>
          </cell>
        </row>
        <row r="150">
          <cell r="A150">
            <v>4497</v>
          </cell>
          <cell r="B150" t="str">
            <v>Material Handling</v>
          </cell>
        </row>
        <row r="151">
          <cell r="A151">
            <v>4498</v>
          </cell>
          <cell r="B151" t="str">
            <v>Labor Productivity Adjustments</v>
          </cell>
        </row>
        <row r="152">
          <cell r="A152">
            <v>4499</v>
          </cell>
          <cell r="B152" t="str">
            <v>Design Completion Allowance</v>
          </cell>
        </row>
        <row r="153">
          <cell r="A153">
            <v>4510</v>
          </cell>
          <cell r="B153" t="str">
            <v>Instrument Demolition</v>
          </cell>
        </row>
        <row r="154">
          <cell r="A154">
            <v>4511</v>
          </cell>
          <cell r="B154" t="str">
            <v>Instrument Supports</v>
          </cell>
        </row>
        <row r="155">
          <cell r="A155">
            <v>4512</v>
          </cell>
          <cell r="B155" t="str">
            <v>Process Indicators</v>
          </cell>
        </row>
        <row r="156">
          <cell r="A156">
            <v>4513</v>
          </cell>
          <cell r="B156" t="str">
            <v>Field Controllers and Indicators</v>
          </cell>
        </row>
        <row r="157">
          <cell r="A157">
            <v>4514</v>
          </cell>
          <cell r="B157" t="str">
            <v>Field Switches</v>
          </cell>
        </row>
        <row r="158">
          <cell r="A158">
            <v>4515</v>
          </cell>
          <cell r="B158" t="str">
            <v>Transmitters and Primary Elements</v>
          </cell>
        </row>
        <row r="159">
          <cell r="A159">
            <v>4516</v>
          </cell>
          <cell r="B159" t="str">
            <v>Process Analyzers</v>
          </cell>
        </row>
        <row r="160">
          <cell r="A160">
            <v>4517</v>
          </cell>
          <cell r="B160" t="str">
            <v>Miscellaneous Devices</v>
          </cell>
        </row>
        <row r="161">
          <cell r="A161">
            <v>4518</v>
          </cell>
          <cell r="B161" t="str">
            <v>Control Valves</v>
          </cell>
        </row>
        <row r="162">
          <cell r="A162">
            <v>4519</v>
          </cell>
          <cell r="B162" t="str">
            <v>Relief Valves</v>
          </cell>
        </row>
        <row r="163">
          <cell r="A163">
            <v>4520</v>
          </cell>
          <cell r="B163" t="str">
            <v>Instrument Enclosures</v>
          </cell>
        </row>
        <row r="164">
          <cell r="A164">
            <v>4530</v>
          </cell>
          <cell r="B164" t="str">
            <v>Instrument Conduit Systems, Raceway</v>
          </cell>
        </row>
        <row r="165">
          <cell r="A165">
            <v>4531</v>
          </cell>
          <cell r="B165" t="str">
            <v>Instrument Tray Systems</v>
          </cell>
        </row>
        <row r="166">
          <cell r="A166">
            <v>4540</v>
          </cell>
          <cell r="B166" t="str">
            <v>Instrument Junction Boxes</v>
          </cell>
        </row>
        <row r="167">
          <cell r="A167">
            <v>4550</v>
          </cell>
          <cell r="B167" t="str">
            <v>Multi-Tube Bundles</v>
          </cell>
        </row>
        <row r="168">
          <cell r="A168">
            <v>4551</v>
          </cell>
          <cell r="B168" t="str">
            <v>Control Tubing</v>
          </cell>
        </row>
        <row r="169">
          <cell r="A169">
            <v>4560</v>
          </cell>
          <cell r="B169" t="str">
            <v>Multi-Pair Cable</v>
          </cell>
        </row>
        <row r="170">
          <cell r="A170">
            <v>4561</v>
          </cell>
          <cell r="B170" t="str">
            <v>Single Pair Cable</v>
          </cell>
        </row>
        <row r="171">
          <cell r="A171">
            <v>4562</v>
          </cell>
          <cell r="B171" t="str">
            <v>Instrument Terminations</v>
          </cell>
        </row>
        <row r="172">
          <cell r="A172">
            <v>4570</v>
          </cell>
          <cell r="B172" t="str">
            <v>Instrument Air Piping</v>
          </cell>
        </row>
        <row r="173">
          <cell r="A173">
            <v>4571</v>
          </cell>
          <cell r="B173" t="str">
            <v>Instrument Process Piping</v>
          </cell>
        </row>
        <row r="174">
          <cell r="A174">
            <v>4572</v>
          </cell>
          <cell r="B174" t="str">
            <v>Instrument Steam and Condensate Piping</v>
          </cell>
        </row>
        <row r="175">
          <cell r="A175">
            <v>4573</v>
          </cell>
          <cell r="B175" t="str">
            <v>Instrument Steam Tracing and Insulation</v>
          </cell>
        </row>
        <row r="176">
          <cell r="A176">
            <v>4574</v>
          </cell>
          <cell r="B176" t="str">
            <v>Asbestos Abatement</v>
          </cell>
        </row>
        <row r="177">
          <cell r="A177">
            <v>4580</v>
          </cell>
          <cell r="B177" t="str">
            <v>Field Control Panels, Racks and Shelters</v>
          </cell>
        </row>
        <row r="178">
          <cell r="A178">
            <v>4581</v>
          </cell>
          <cell r="B178" t="str">
            <v>Control Room Panels, Building Modifications</v>
          </cell>
        </row>
        <row r="179">
          <cell r="A179">
            <v>4582</v>
          </cell>
          <cell r="B179" t="str">
            <v>Panel Instrumentation</v>
          </cell>
        </row>
        <row r="180">
          <cell r="A180">
            <v>4590</v>
          </cell>
          <cell r="B180" t="str">
            <v>Distributed Controls, Computer Equipment</v>
          </cell>
        </row>
        <row r="181">
          <cell r="A181">
            <v>4591</v>
          </cell>
          <cell r="B181" t="str">
            <v>Calibration and Checkout</v>
          </cell>
        </row>
        <row r="182">
          <cell r="A182">
            <v>4593</v>
          </cell>
          <cell r="B182" t="str">
            <v>Nameplates</v>
          </cell>
        </row>
        <row r="183">
          <cell r="A183">
            <v>4596</v>
          </cell>
          <cell r="B183" t="str">
            <v>Scaffolding</v>
          </cell>
        </row>
        <row r="184">
          <cell r="A184">
            <v>4597</v>
          </cell>
          <cell r="B184" t="str">
            <v>Material Handling</v>
          </cell>
        </row>
        <row r="185">
          <cell r="A185">
            <v>4598</v>
          </cell>
          <cell r="B185" t="str">
            <v>Labor Productivity Adjustments</v>
          </cell>
        </row>
        <row r="186">
          <cell r="A186">
            <v>4599</v>
          </cell>
          <cell r="B186" t="str">
            <v>Design Completion Allowance</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AB"/>
      <sheetName val="LeadSht"/>
      <sheetName val="Sch_94"/>
      <sheetName val="Sch94KWHs"/>
      <sheetName val="LowInc"/>
      <sheetName val="Target"/>
      <sheetName val="Final Rsbl"/>
      <sheetName val="02vs01"/>
      <sheetName val="Sch120Rsbl"/>
      <sheetName val="Sch_194Rsbl"/>
      <sheetName val="RateInc"/>
      <sheetName val="Bs Unbl Rt"/>
      <sheetName val="GPI"/>
      <sheetName val="Pended"/>
      <sheetName val="UnbDays"/>
      <sheetName val="Historical"/>
      <sheetName val="Realization"/>
      <sheetName val="Sch449-59"/>
      <sheetName val="Table"/>
      <sheetName val="APUA"/>
      <sheetName val="Sch_120"/>
      <sheetName val="Sch94 Rlfwd"/>
      <sheetName val="UBRtFinal"/>
      <sheetName val="UBRtRev"/>
      <sheetName val="UBRt"/>
      <sheetName val="JE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Actual"/>
      <sheetName val="#REF"/>
    </sheetNames>
    <sheetDataSet>
      <sheetData sheetId="0" refreshError="1">
        <row r="3">
          <cell r="BQ3" t="str">
            <v>Difference = Current - Prior 12.2.04 Small Outlook</v>
          </cell>
          <cell r="CC3" t="str">
            <v>1.6.05 vs 04 Actuals</v>
          </cell>
          <cell r="CD3" t="str">
            <v>&lt;===Outlook Date</v>
          </cell>
        </row>
        <row r="4">
          <cell r="BR4" t="str">
            <v>cells contain non-kwi costs</v>
          </cell>
          <cell r="CC4">
            <v>12</v>
          </cell>
        </row>
        <row r="5">
          <cell r="BQ5" t="str">
            <v>Actuals</v>
          </cell>
          <cell r="BR5" t="str">
            <v>Actuals</v>
          </cell>
          <cell r="BS5" t="str">
            <v>Actuals</v>
          </cell>
          <cell r="BT5" t="str">
            <v>Actuals</v>
          </cell>
          <cell r="BU5" t="str">
            <v>Actuals</v>
          </cell>
          <cell r="BV5" t="str">
            <v>Actuals</v>
          </cell>
          <cell r="BW5" t="str">
            <v>Actuals</v>
          </cell>
          <cell r="BX5" t="str">
            <v>Actuals</v>
          </cell>
          <cell r="BY5" t="str">
            <v>Actuals</v>
          </cell>
          <cell r="BZ5" t="str">
            <v>Actuals</v>
          </cell>
          <cell r="CA5" t="str">
            <v>Actuals</v>
          </cell>
          <cell r="CB5" t="str">
            <v>Frcst</v>
          </cell>
          <cell r="CC5" t="str">
            <v>YTD</v>
          </cell>
          <cell r="CD5" t="str">
            <v xml:space="preserve">Frcst </v>
          </cell>
          <cell r="CE5" t="str">
            <v xml:space="preserve">Total </v>
          </cell>
        </row>
        <row r="6">
          <cell r="BQ6">
            <v>37987</v>
          </cell>
          <cell r="BR6">
            <v>38018</v>
          </cell>
          <cell r="BS6">
            <v>38047</v>
          </cell>
          <cell r="BT6">
            <v>38078</v>
          </cell>
          <cell r="BU6">
            <v>38108</v>
          </cell>
          <cell r="BV6">
            <v>38139</v>
          </cell>
          <cell r="BW6">
            <v>38169</v>
          </cell>
          <cell r="BX6">
            <v>38200</v>
          </cell>
          <cell r="BY6">
            <v>38231</v>
          </cell>
          <cell r="BZ6">
            <v>38261</v>
          </cell>
          <cell r="CA6">
            <v>38292</v>
          </cell>
          <cell r="CB6">
            <v>38322</v>
          </cell>
          <cell r="CC6" t="str">
            <v>Var</v>
          </cell>
          <cell r="CD6" t="str">
            <v>Var</v>
          </cell>
          <cell r="CE6" t="str">
            <v>Var</v>
          </cell>
        </row>
        <row r="7">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row>
        <row r="8">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row>
        <row r="9">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row>
        <row r="10">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row>
        <row r="11">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row>
        <row r="12">
          <cell r="BQ12">
            <v>0</v>
          </cell>
          <cell r="BR12">
            <v>0</v>
          </cell>
          <cell r="BS12">
            <v>0</v>
          </cell>
          <cell r="BT12">
            <v>0</v>
          </cell>
          <cell r="BU12">
            <v>0</v>
          </cell>
          <cell r="BV12">
            <v>0</v>
          </cell>
          <cell r="BW12">
            <v>0</v>
          </cell>
          <cell r="BX12">
            <v>0</v>
          </cell>
          <cell r="BY12">
            <v>0</v>
          </cell>
          <cell r="BZ12">
            <v>0</v>
          </cell>
          <cell r="CA12">
            <v>0</v>
          </cell>
          <cell r="CB12">
            <v>-1917608.3389799967</v>
          </cell>
          <cell r="CC12">
            <v>-1917608.3389799967</v>
          </cell>
          <cell r="CD12">
            <v>7.4505805969238281E-9</v>
          </cell>
          <cell r="CE12">
            <v>-1917608.3389799893</v>
          </cell>
        </row>
        <row r="13">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row>
        <row r="14">
          <cell r="BQ14">
            <v>0</v>
          </cell>
          <cell r="BR14">
            <v>0</v>
          </cell>
          <cell r="BS14">
            <v>0</v>
          </cell>
          <cell r="BT14">
            <v>0</v>
          </cell>
          <cell r="BU14">
            <v>0</v>
          </cell>
          <cell r="BV14">
            <v>0</v>
          </cell>
          <cell r="BW14">
            <v>0</v>
          </cell>
          <cell r="BX14">
            <v>0</v>
          </cell>
          <cell r="BY14">
            <v>0</v>
          </cell>
          <cell r="BZ14">
            <v>0</v>
          </cell>
          <cell r="CA14">
            <v>0</v>
          </cell>
          <cell r="CB14">
            <v>138650.90299999993</v>
          </cell>
          <cell r="CC14">
            <v>138650.90299999993</v>
          </cell>
          <cell r="CD14">
            <v>-2.7939677238464355E-9</v>
          </cell>
          <cell r="CE14">
            <v>138650.90299999714</v>
          </cell>
        </row>
        <row r="15">
          <cell r="BQ15">
            <v>0</v>
          </cell>
          <cell r="BR15">
            <v>0</v>
          </cell>
          <cell r="BS15">
            <v>0</v>
          </cell>
          <cell r="BT15">
            <v>0</v>
          </cell>
          <cell r="BU15">
            <v>0</v>
          </cell>
          <cell r="BV15">
            <v>0</v>
          </cell>
          <cell r="BW15">
            <v>0</v>
          </cell>
          <cell r="BX15">
            <v>0</v>
          </cell>
          <cell r="BY15">
            <v>0</v>
          </cell>
          <cell r="BZ15">
            <v>0</v>
          </cell>
          <cell r="CA15">
            <v>0</v>
          </cell>
          <cell r="CB15">
            <v>-257898.3</v>
          </cell>
          <cell r="CC15">
            <v>-257898.3</v>
          </cell>
          <cell r="CD15">
            <v>-6.9849193096160889E-10</v>
          </cell>
          <cell r="CE15">
            <v>-257898.30000000075</v>
          </cell>
        </row>
        <row r="16">
          <cell r="BQ16">
            <v>0</v>
          </cell>
          <cell r="BR16">
            <v>0</v>
          </cell>
          <cell r="BS16">
            <v>0</v>
          </cell>
          <cell r="BT16">
            <v>0</v>
          </cell>
          <cell r="BU16">
            <v>0</v>
          </cell>
          <cell r="BV16">
            <v>0</v>
          </cell>
          <cell r="BW16">
            <v>0</v>
          </cell>
          <cell r="BX16">
            <v>0</v>
          </cell>
          <cell r="BY16">
            <v>0</v>
          </cell>
          <cell r="BZ16">
            <v>0</v>
          </cell>
          <cell r="CA16">
            <v>0</v>
          </cell>
          <cell r="CB16">
            <v>1697</v>
          </cell>
          <cell r="CC16">
            <v>1697</v>
          </cell>
          <cell r="CD16">
            <v>0</v>
          </cell>
          <cell r="CE16">
            <v>1697</v>
          </cell>
        </row>
        <row r="17">
          <cell r="BQ17">
            <v>0</v>
          </cell>
          <cell r="BR17">
            <v>0</v>
          </cell>
          <cell r="BS17">
            <v>0</v>
          </cell>
          <cell r="BT17">
            <v>0</v>
          </cell>
          <cell r="BU17">
            <v>0</v>
          </cell>
          <cell r="BV17">
            <v>0</v>
          </cell>
          <cell r="BW17">
            <v>0</v>
          </cell>
          <cell r="BX17">
            <v>0</v>
          </cell>
          <cell r="BY17">
            <v>0</v>
          </cell>
          <cell r="BZ17">
            <v>0</v>
          </cell>
          <cell r="CA17">
            <v>0</v>
          </cell>
          <cell r="CB17">
            <v>422</v>
          </cell>
          <cell r="CC17">
            <v>422</v>
          </cell>
          <cell r="CD17">
            <v>0</v>
          </cell>
          <cell r="CE17">
            <v>422</v>
          </cell>
        </row>
        <row r="18">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row>
        <row r="19">
          <cell r="BQ19">
            <v>0</v>
          </cell>
          <cell r="BR19">
            <v>0</v>
          </cell>
          <cell r="BS19">
            <v>0</v>
          </cell>
          <cell r="BT19">
            <v>0</v>
          </cell>
          <cell r="BU19">
            <v>0</v>
          </cell>
          <cell r="BV19">
            <v>0</v>
          </cell>
          <cell r="BW19">
            <v>0</v>
          </cell>
          <cell r="BX19">
            <v>0</v>
          </cell>
          <cell r="BY19">
            <v>0</v>
          </cell>
          <cell r="BZ19">
            <v>0</v>
          </cell>
          <cell r="CA19">
            <v>0</v>
          </cell>
          <cell r="CB19">
            <v>-4393.9696960271976</v>
          </cell>
          <cell r="CC19">
            <v>-4393.9696960271976</v>
          </cell>
          <cell r="CD19">
            <v>-2.9103830456733704E-11</v>
          </cell>
          <cell r="CE19">
            <v>-4393.9696960272267</v>
          </cell>
        </row>
        <row r="20">
          <cell r="BQ20">
            <v>0</v>
          </cell>
          <cell r="BR20">
            <v>0</v>
          </cell>
          <cell r="BS20">
            <v>0</v>
          </cell>
          <cell r="BT20">
            <v>0</v>
          </cell>
          <cell r="BU20">
            <v>0</v>
          </cell>
          <cell r="BV20">
            <v>0</v>
          </cell>
          <cell r="BW20">
            <v>0</v>
          </cell>
          <cell r="BX20">
            <v>0</v>
          </cell>
          <cell r="BY20">
            <v>0</v>
          </cell>
          <cell r="BZ20">
            <v>0</v>
          </cell>
          <cell r="CA20">
            <v>0</v>
          </cell>
          <cell r="CB20">
            <v>2992.8204634516005</v>
          </cell>
          <cell r="CC20">
            <v>2992.8204634516005</v>
          </cell>
          <cell r="CD20">
            <v>-4.3655745685100555E-11</v>
          </cell>
          <cell r="CE20">
            <v>2992.8204634515569</v>
          </cell>
        </row>
        <row r="21">
          <cell r="BQ21">
            <v>0</v>
          </cell>
          <cell r="BR21">
            <v>0</v>
          </cell>
          <cell r="BS21">
            <v>0</v>
          </cell>
          <cell r="BT21">
            <v>0</v>
          </cell>
          <cell r="BU21">
            <v>0</v>
          </cell>
          <cell r="BV21">
            <v>0</v>
          </cell>
          <cell r="BW21">
            <v>0</v>
          </cell>
          <cell r="BX21">
            <v>0</v>
          </cell>
          <cell r="BY21">
            <v>0</v>
          </cell>
          <cell r="BZ21">
            <v>0</v>
          </cell>
          <cell r="CA21">
            <v>0</v>
          </cell>
          <cell r="CB21">
            <v>934698.90143875685</v>
          </cell>
          <cell r="CC21">
            <v>934698.90143875685</v>
          </cell>
          <cell r="CD21">
            <v>9.3132257461547852E-10</v>
          </cell>
          <cell r="CE21">
            <v>934698.90143875778</v>
          </cell>
        </row>
        <row r="22">
          <cell r="BQ22">
            <v>0</v>
          </cell>
          <cell r="BR22">
            <v>0</v>
          </cell>
          <cell r="BS22">
            <v>0</v>
          </cell>
          <cell r="BT22">
            <v>0</v>
          </cell>
          <cell r="BU22">
            <v>0</v>
          </cell>
          <cell r="BV22">
            <v>0</v>
          </cell>
          <cell r="BW22">
            <v>0</v>
          </cell>
          <cell r="BX22">
            <v>0</v>
          </cell>
          <cell r="BY22">
            <v>0</v>
          </cell>
          <cell r="BZ22">
            <v>0</v>
          </cell>
          <cell r="CA22">
            <v>0</v>
          </cell>
          <cell r="CB22">
            <v>-57334.993610379985</v>
          </cell>
          <cell r="CC22">
            <v>-57334.993610379985</v>
          </cell>
          <cell r="CD22">
            <v>-2.3283064365386963E-10</v>
          </cell>
          <cell r="CE22">
            <v>-57334.993610380217</v>
          </cell>
        </row>
        <row r="23">
          <cell r="BQ23">
            <v>0</v>
          </cell>
          <cell r="BR23">
            <v>0</v>
          </cell>
          <cell r="BS23">
            <v>0</v>
          </cell>
          <cell r="BT23">
            <v>0</v>
          </cell>
          <cell r="BU23">
            <v>0</v>
          </cell>
          <cell r="BV23">
            <v>0</v>
          </cell>
          <cell r="BW23">
            <v>0</v>
          </cell>
          <cell r="BX23">
            <v>0</v>
          </cell>
          <cell r="BY23">
            <v>0</v>
          </cell>
          <cell r="BZ23">
            <v>0</v>
          </cell>
          <cell r="CA23">
            <v>0</v>
          </cell>
          <cell r="CB23">
            <v>3180</v>
          </cell>
          <cell r="CC23">
            <v>3180</v>
          </cell>
          <cell r="CD23">
            <v>0</v>
          </cell>
          <cell r="CE23">
            <v>3180</v>
          </cell>
        </row>
        <row r="24">
          <cell r="BQ24">
            <v>0</v>
          </cell>
          <cell r="BR24">
            <v>0</v>
          </cell>
          <cell r="BS24">
            <v>0</v>
          </cell>
          <cell r="BT24">
            <v>0</v>
          </cell>
          <cell r="BU24">
            <v>0</v>
          </cell>
          <cell r="BV24">
            <v>0</v>
          </cell>
          <cell r="BW24">
            <v>0</v>
          </cell>
          <cell r="BX24">
            <v>0</v>
          </cell>
          <cell r="BY24">
            <v>0</v>
          </cell>
          <cell r="BZ24">
            <v>0</v>
          </cell>
          <cell r="CA24">
            <v>0</v>
          </cell>
          <cell r="CB24">
            <v>-37886.270346859936</v>
          </cell>
          <cell r="CC24">
            <v>-37886.270346859936</v>
          </cell>
          <cell r="CD24">
            <v>-1.3969838619232178E-9</v>
          </cell>
          <cell r="CE24">
            <v>-37886.270346861333</v>
          </cell>
        </row>
        <row r="25">
          <cell r="BQ25">
            <v>0</v>
          </cell>
          <cell r="BR25">
            <v>0</v>
          </cell>
          <cell r="BS25">
            <v>0</v>
          </cell>
          <cell r="BT25">
            <v>0</v>
          </cell>
          <cell r="BU25">
            <v>0</v>
          </cell>
          <cell r="BV25">
            <v>0</v>
          </cell>
          <cell r="BW25">
            <v>0</v>
          </cell>
          <cell r="BX25">
            <v>0</v>
          </cell>
          <cell r="BY25">
            <v>0</v>
          </cell>
          <cell r="BZ25">
            <v>0</v>
          </cell>
          <cell r="CA25">
            <v>0</v>
          </cell>
          <cell r="CB25">
            <v>-38317</v>
          </cell>
          <cell r="CC25">
            <v>-38317</v>
          </cell>
          <cell r="CD25">
            <v>0</v>
          </cell>
          <cell r="CE25">
            <v>-38317</v>
          </cell>
        </row>
        <row r="26">
          <cell r="BQ26">
            <v>0</v>
          </cell>
          <cell r="BR26">
            <v>0</v>
          </cell>
          <cell r="BS26">
            <v>0</v>
          </cell>
          <cell r="BT26">
            <v>0</v>
          </cell>
          <cell r="BU26">
            <v>0</v>
          </cell>
          <cell r="BV26">
            <v>0</v>
          </cell>
          <cell r="BW26">
            <v>0</v>
          </cell>
          <cell r="BX26">
            <v>0</v>
          </cell>
          <cell r="BY26">
            <v>0</v>
          </cell>
          <cell r="BZ26">
            <v>0</v>
          </cell>
          <cell r="CA26">
            <v>0</v>
          </cell>
          <cell r="CB26">
            <v>-206231.25317301042</v>
          </cell>
          <cell r="CC26">
            <v>-206231.25317301042</v>
          </cell>
          <cell r="CD26">
            <v>1.862645149230957E-9</v>
          </cell>
          <cell r="CE26">
            <v>-206231.25317300856</v>
          </cell>
        </row>
        <row r="27">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row>
        <row r="28">
          <cell r="BQ28">
            <v>0</v>
          </cell>
          <cell r="BR28">
            <v>0</v>
          </cell>
          <cell r="BS28">
            <v>0</v>
          </cell>
          <cell r="BT28">
            <v>0</v>
          </cell>
          <cell r="BU28">
            <v>0</v>
          </cell>
          <cell r="BV28">
            <v>0</v>
          </cell>
          <cell r="BW28">
            <v>0</v>
          </cell>
          <cell r="BX28">
            <v>0</v>
          </cell>
          <cell r="BY28">
            <v>0</v>
          </cell>
          <cell r="BZ28">
            <v>0</v>
          </cell>
          <cell r="CA28">
            <v>0</v>
          </cell>
          <cell r="CB28">
            <v>-7975.44</v>
          </cell>
          <cell r="CC28">
            <v>-7975.44</v>
          </cell>
          <cell r="CD28">
            <v>5.8207660913467407E-11</v>
          </cell>
          <cell r="CE28">
            <v>-7975.4399999999441</v>
          </cell>
        </row>
        <row r="29">
          <cell r="BQ29">
            <v>0</v>
          </cell>
          <cell r="BR29">
            <v>0</v>
          </cell>
          <cell r="BS29">
            <v>0</v>
          </cell>
          <cell r="BT29">
            <v>0</v>
          </cell>
          <cell r="BU29">
            <v>0</v>
          </cell>
          <cell r="BV29">
            <v>0</v>
          </cell>
          <cell r="BW29">
            <v>0</v>
          </cell>
          <cell r="BX29">
            <v>0</v>
          </cell>
          <cell r="BY29">
            <v>0</v>
          </cell>
          <cell r="BZ29">
            <v>0</v>
          </cell>
          <cell r="CA29">
            <v>0</v>
          </cell>
          <cell r="CB29">
            <v>7628.160000000149</v>
          </cell>
          <cell r="CC29">
            <v>7628.160000000149</v>
          </cell>
          <cell r="CD29">
            <v>-3.7252902984619141E-9</v>
          </cell>
          <cell r="CE29">
            <v>7628.1599999964237</v>
          </cell>
        </row>
        <row r="30">
          <cell r="BQ30">
            <v>0</v>
          </cell>
          <cell r="BR30">
            <v>0</v>
          </cell>
          <cell r="BS30">
            <v>0</v>
          </cell>
          <cell r="BT30">
            <v>0</v>
          </cell>
          <cell r="BU30">
            <v>0</v>
          </cell>
          <cell r="BV30">
            <v>0</v>
          </cell>
          <cell r="BW30">
            <v>0</v>
          </cell>
          <cell r="BX30">
            <v>0</v>
          </cell>
          <cell r="BY30">
            <v>0</v>
          </cell>
          <cell r="BZ30">
            <v>0</v>
          </cell>
          <cell r="CA30">
            <v>0</v>
          </cell>
          <cell r="CB30">
            <v>-1057</v>
          </cell>
          <cell r="CC30">
            <v>-1057</v>
          </cell>
          <cell r="CD30">
            <v>0</v>
          </cell>
          <cell r="CE30">
            <v>-1057</v>
          </cell>
        </row>
        <row r="31">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row>
        <row r="32">
          <cell r="BQ32">
            <v>0</v>
          </cell>
          <cell r="BR32">
            <v>0</v>
          </cell>
          <cell r="BS32">
            <v>0</v>
          </cell>
          <cell r="BT32">
            <v>0</v>
          </cell>
          <cell r="BU32">
            <v>0</v>
          </cell>
          <cell r="BV32">
            <v>0</v>
          </cell>
          <cell r="BW32">
            <v>0</v>
          </cell>
          <cell r="BX32">
            <v>0</v>
          </cell>
          <cell r="BY32">
            <v>0</v>
          </cell>
          <cell r="BZ32">
            <v>0</v>
          </cell>
          <cell r="CA32">
            <v>0</v>
          </cell>
          <cell r="CB32">
            <v>37250</v>
          </cell>
          <cell r="CC32">
            <v>37250</v>
          </cell>
          <cell r="CD32">
            <v>0</v>
          </cell>
          <cell r="CE32">
            <v>37250</v>
          </cell>
        </row>
        <row r="33">
          <cell r="BQ33">
            <v>0</v>
          </cell>
          <cell r="BR33">
            <v>0</v>
          </cell>
          <cell r="BS33">
            <v>0</v>
          </cell>
          <cell r="BT33">
            <v>0</v>
          </cell>
          <cell r="BU33">
            <v>0</v>
          </cell>
          <cell r="BV33">
            <v>0</v>
          </cell>
          <cell r="BW33">
            <v>0</v>
          </cell>
          <cell r="BX33">
            <v>0</v>
          </cell>
          <cell r="BY33">
            <v>0</v>
          </cell>
          <cell r="BZ33">
            <v>0</v>
          </cell>
          <cell r="CA33">
            <v>0</v>
          </cell>
          <cell r="CB33">
            <v>-142719.4299965314</v>
          </cell>
          <cell r="CC33">
            <v>-142719.4299965314</v>
          </cell>
          <cell r="CD33">
            <v>0</v>
          </cell>
          <cell r="CE33">
            <v>-142719.42999653146</v>
          </cell>
        </row>
        <row r="34">
          <cell r="BQ34">
            <v>0</v>
          </cell>
          <cell r="BR34">
            <v>0</v>
          </cell>
          <cell r="BS34">
            <v>0</v>
          </cell>
          <cell r="BT34">
            <v>0</v>
          </cell>
          <cell r="BU34">
            <v>0</v>
          </cell>
          <cell r="BV34">
            <v>0</v>
          </cell>
          <cell r="BW34">
            <v>0</v>
          </cell>
          <cell r="BX34">
            <v>0</v>
          </cell>
          <cell r="BY34">
            <v>0</v>
          </cell>
          <cell r="BZ34">
            <v>0</v>
          </cell>
          <cell r="CA34">
            <v>0</v>
          </cell>
          <cell r="CB34">
            <v>5272</v>
          </cell>
          <cell r="CC34">
            <v>5272</v>
          </cell>
          <cell r="CD34">
            <v>0</v>
          </cell>
          <cell r="CE34">
            <v>5272</v>
          </cell>
        </row>
        <row r="35">
          <cell r="BQ35">
            <v>0</v>
          </cell>
          <cell r="BR35">
            <v>0</v>
          </cell>
          <cell r="BS35">
            <v>0</v>
          </cell>
          <cell r="BT35">
            <v>0</v>
          </cell>
          <cell r="BU35">
            <v>0</v>
          </cell>
          <cell r="BV35">
            <v>0</v>
          </cell>
          <cell r="BW35">
            <v>0</v>
          </cell>
          <cell r="BX35">
            <v>0</v>
          </cell>
          <cell r="BY35">
            <v>0</v>
          </cell>
          <cell r="BZ35">
            <v>0</v>
          </cell>
          <cell r="CA35">
            <v>0</v>
          </cell>
          <cell r="CB35">
            <v>11690</v>
          </cell>
          <cell r="CC35">
            <v>11690</v>
          </cell>
          <cell r="CD35">
            <v>0</v>
          </cell>
          <cell r="CE35">
            <v>11690</v>
          </cell>
        </row>
        <row r="36">
          <cell r="BQ36">
            <v>0</v>
          </cell>
          <cell r="BR36">
            <v>0</v>
          </cell>
          <cell r="BS36">
            <v>0</v>
          </cell>
          <cell r="BT36">
            <v>0</v>
          </cell>
          <cell r="BU36">
            <v>0</v>
          </cell>
          <cell r="BV36">
            <v>0</v>
          </cell>
          <cell r="BW36">
            <v>0</v>
          </cell>
          <cell r="BX36">
            <v>0</v>
          </cell>
          <cell r="BY36">
            <v>0</v>
          </cell>
          <cell r="BZ36">
            <v>0</v>
          </cell>
          <cell r="CA36">
            <v>0</v>
          </cell>
          <cell r="CB36">
            <v>-34690</v>
          </cell>
          <cell r="CC36">
            <v>-34690</v>
          </cell>
          <cell r="CD36">
            <v>0</v>
          </cell>
          <cell r="CE36">
            <v>-34690</v>
          </cell>
        </row>
        <row r="37">
          <cell r="BQ37">
            <v>0</v>
          </cell>
          <cell r="BR37">
            <v>0</v>
          </cell>
          <cell r="BS37">
            <v>0</v>
          </cell>
          <cell r="BT37">
            <v>0</v>
          </cell>
          <cell r="BU37">
            <v>0</v>
          </cell>
          <cell r="BV37">
            <v>0</v>
          </cell>
          <cell r="BW37">
            <v>0</v>
          </cell>
          <cell r="BX37">
            <v>0</v>
          </cell>
          <cell r="BY37">
            <v>0</v>
          </cell>
          <cell r="BZ37">
            <v>0</v>
          </cell>
          <cell r="CA37">
            <v>0</v>
          </cell>
          <cell r="CB37">
            <v>-6931.5</v>
          </cell>
          <cell r="CC37">
            <v>-6931.5</v>
          </cell>
          <cell r="CD37">
            <v>0</v>
          </cell>
          <cell r="CE37">
            <v>-6931.5</v>
          </cell>
        </row>
        <row r="38">
          <cell r="BQ38">
            <v>0</v>
          </cell>
          <cell r="BR38">
            <v>0</v>
          </cell>
          <cell r="BS38">
            <v>0</v>
          </cell>
          <cell r="BT38">
            <v>0</v>
          </cell>
          <cell r="BU38">
            <v>0</v>
          </cell>
          <cell r="BV38">
            <v>0</v>
          </cell>
          <cell r="BW38">
            <v>0</v>
          </cell>
          <cell r="BX38">
            <v>0</v>
          </cell>
          <cell r="BY38">
            <v>0</v>
          </cell>
          <cell r="BZ38">
            <v>0</v>
          </cell>
          <cell r="CA38">
            <v>0</v>
          </cell>
          <cell r="CB38">
            <v>-11</v>
          </cell>
          <cell r="CC38">
            <v>-11</v>
          </cell>
          <cell r="CD38">
            <v>0</v>
          </cell>
          <cell r="CE38">
            <v>-11</v>
          </cell>
        </row>
        <row r="39">
          <cell r="BQ39">
            <v>0</v>
          </cell>
          <cell r="BR39">
            <v>0</v>
          </cell>
          <cell r="BS39">
            <v>0</v>
          </cell>
          <cell r="BT39">
            <v>0</v>
          </cell>
          <cell r="BU39">
            <v>0</v>
          </cell>
          <cell r="BV39">
            <v>0</v>
          </cell>
          <cell r="BW39">
            <v>0</v>
          </cell>
          <cell r="BX39">
            <v>0</v>
          </cell>
          <cell r="BY39">
            <v>0</v>
          </cell>
          <cell r="BZ39">
            <v>0</v>
          </cell>
          <cell r="CA39">
            <v>0</v>
          </cell>
          <cell r="CB39">
            <v>675</v>
          </cell>
          <cell r="CC39">
            <v>675</v>
          </cell>
          <cell r="CD39">
            <v>0</v>
          </cell>
          <cell r="CE39">
            <v>675</v>
          </cell>
        </row>
        <row r="40">
          <cell r="BQ40">
            <v>0</v>
          </cell>
          <cell r="BR40">
            <v>0</v>
          </cell>
          <cell r="BS40">
            <v>0</v>
          </cell>
          <cell r="BT40">
            <v>0</v>
          </cell>
          <cell r="BU40">
            <v>0</v>
          </cell>
          <cell r="BV40">
            <v>0</v>
          </cell>
          <cell r="BW40">
            <v>0</v>
          </cell>
          <cell r="BX40">
            <v>0</v>
          </cell>
          <cell r="BY40">
            <v>0</v>
          </cell>
          <cell r="BZ40">
            <v>0</v>
          </cell>
          <cell r="CA40">
            <v>0</v>
          </cell>
          <cell r="CB40">
            <v>1185</v>
          </cell>
          <cell r="CC40">
            <v>1185</v>
          </cell>
          <cell r="CD40">
            <v>0</v>
          </cell>
          <cell r="CE40">
            <v>1185</v>
          </cell>
        </row>
        <row r="41">
          <cell r="BQ41">
            <v>0</v>
          </cell>
          <cell r="BR41">
            <v>0</v>
          </cell>
          <cell r="BS41">
            <v>0</v>
          </cell>
          <cell r="BT41">
            <v>0</v>
          </cell>
          <cell r="BU41">
            <v>0</v>
          </cell>
          <cell r="BV41">
            <v>0</v>
          </cell>
          <cell r="BW41">
            <v>0</v>
          </cell>
          <cell r="BX41">
            <v>0</v>
          </cell>
          <cell r="BY41">
            <v>0</v>
          </cell>
          <cell r="BZ41">
            <v>0</v>
          </cell>
          <cell r="CA41">
            <v>0</v>
          </cell>
          <cell r="CB41">
            <v>3029.5</v>
          </cell>
          <cell r="CC41">
            <v>3029.5</v>
          </cell>
          <cell r="CD41">
            <v>0</v>
          </cell>
          <cell r="CE41">
            <v>3029.5</v>
          </cell>
        </row>
        <row r="42">
          <cell r="BQ42">
            <v>0</v>
          </cell>
          <cell r="BR42">
            <v>0</v>
          </cell>
          <cell r="BS42">
            <v>0</v>
          </cell>
          <cell r="BT42">
            <v>0</v>
          </cell>
          <cell r="BU42">
            <v>0</v>
          </cell>
          <cell r="BV42">
            <v>0</v>
          </cell>
          <cell r="BW42">
            <v>0</v>
          </cell>
          <cell r="BX42">
            <v>0</v>
          </cell>
          <cell r="BY42">
            <v>0</v>
          </cell>
          <cell r="BZ42">
            <v>0</v>
          </cell>
          <cell r="CA42">
            <v>0</v>
          </cell>
          <cell r="CB42">
            <v>-61616.850000000093</v>
          </cell>
          <cell r="CC42">
            <v>-61616.850000000093</v>
          </cell>
          <cell r="CD42">
            <v>4.6566128730773926E-10</v>
          </cell>
          <cell r="CE42">
            <v>-61616.849999999627</v>
          </cell>
        </row>
        <row r="43">
          <cell r="BQ43">
            <v>0</v>
          </cell>
          <cell r="BR43">
            <v>0</v>
          </cell>
          <cell r="BS43">
            <v>0</v>
          </cell>
          <cell r="BT43">
            <v>0</v>
          </cell>
          <cell r="BU43">
            <v>0</v>
          </cell>
          <cell r="BV43">
            <v>0</v>
          </cell>
          <cell r="BW43">
            <v>0</v>
          </cell>
          <cell r="BX43">
            <v>0</v>
          </cell>
          <cell r="BY43">
            <v>0</v>
          </cell>
          <cell r="BZ43">
            <v>0</v>
          </cell>
          <cell r="CA43">
            <v>0</v>
          </cell>
          <cell r="CB43">
            <v>-599</v>
          </cell>
          <cell r="CC43">
            <v>-599</v>
          </cell>
          <cell r="CD43">
            <v>0</v>
          </cell>
          <cell r="CE43">
            <v>-599</v>
          </cell>
        </row>
        <row r="44">
          <cell r="BQ44">
            <v>0</v>
          </cell>
          <cell r="BR44">
            <v>0</v>
          </cell>
          <cell r="BS44">
            <v>0</v>
          </cell>
          <cell r="BT44">
            <v>0</v>
          </cell>
          <cell r="BU44">
            <v>0</v>
          </cell>
          <cell r="BV44">
            <v>0</v>
          </cell>
          <cell r="BW44">
            <v>0</v>
          </cell>
          <cell r="BX44">
            <v>0</v>
          </cell>
          <cell r="BY44">
            <v>0</v>
          </cell>
          <cell r="BZ44">
            <v>0</v>
          </cell>
          <cell r="CA44">
            <v>0</v>
          </cell>
          <cell r="CB44">
            <v>283662.5</v>
          </cell>
          <cell r="CC44">
            <v>283662.5</v>
          </cell>
          <cell r="CD44">
            <v>0</v>
          </cell>
          <cell r="CE44">
            <v>283662.5</v>
          </cell>
        </row>
        <row r="45">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row>
        <row r="46">
          <cell r="BQ46">
            <v>0</v>
          </cell>
          <cell r="BR46">
            <v>0</v>
          </cell>
          <cell r="BS46">
            <v>0</v>
          </cell>
          <cell r="BT46">
            <v>0</v>
          </cell>
          <cell r="BU46">
            <v>0</v>
          </cell>
          <cell r="BV46">
            <v>0</v>
          </cell>
          <cell r="BW46">
            <v>0</v>
          </cell>
          <cell r="BX46">
            <v>0</v>
          </cell>
          <cell r="BY46">
            <v>0</v>
          </cell>
          <cell r="BZ46">
            <v>0</v>
          </cell>
          <cell r="CA46">
            <v>0</v>
          </cell>
          <cell r="CB46">
            <v>-85873</v>
          </cell>
          <cell r="CC46">
            <v>-85873</v>
          </cell>
          <cell r="CD46">
            <v>0</v>
          </cell>
          <cell r="CE46">
            <v>-85873</v>
          </cell>
        </row>
        <row r="47">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row>
        <row r="48">
          <cell r="BQ48">
            <v>0</v>
          </cell>
          <cell r="BR48">
            <v>0</v>
          </cell>
          <cell r="BS48">
            <v>0</v>
          </cell>
          <cell r="BT48">
            <v>0</v>
          </cell>
          <cell r="BU48">
            <v>0</v>
          </cell>
          <cell r="BV48">
            <v>0</v>
          </cell>
          <cell r="BW48">
            <v>0</v>
          </cell>
          <cell r="BX48">
            <v>0</v>
          </cell>
          <cell r="BY48">
            <v>0</v>
          </cell>
          <cell r="BZ48">
            <v>0</v>
          </cell>
          <cell r="CA48">
            <v>0</v>
          </cell>
          <cell r="CB48">
            <v>3399552.2</v>
          </cell>
          <cell r="CC48">
            <v>3399552.2</v>
          </cell>
          <cell r="CD48">
            <v>-1.1175870895385742E-8</v>
          </cell>
          <cell r="CE48">
            <v>3399552.1999999881</v>
          </cell>
        </row>
        <row r="49">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row>
        <row r="50">
          <cell r="BQ50">
            <v>0</v>
          </cell>
          <cell r="BR50">
            <v>0</v>
          </cell>
          <cell r="BS50">
            <v>0</v>
          </cell>
          <cell r="BT50">
            <v>0</v>
          </cell>
          <cell r="BU50">
            <v>0</v>
          </cell>
          <cell r="BV50">
            <v>0</v>
          </cell>
          <cell r="BW50">
            <v>0</v>
          </cell>
          <cell r="BX50">
            <v>0</v>
          </cell>
          <cell r="BY50">
            <v>0</v>
          </cell>
          <cell r="BZ50">
            <v>0</v>
          </cell>
          <cell r="CA50">
            <v>0</v>
          </cell>
          <cell r="CB50">
            <v>-2802216.2</v>
          </cell>
          <cell r="CC50">
            <v>-2802216.2</v>
          </cell>
          <cell r="CD50">
            <v>-3.7252902984619141E-9</v>
          </cell>
          <cell r="CE50">
            <v>-2802216.2</v>
          </cell>
        </row>
        <row r="51">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row>
        <row r="52">
          <cell r="BQ52">
            <v>0</v>
          </cell>
          <cell r="BR52">
            <v>0</v>
          </cell>
          <cell r="BS52">
            <v>0</v>
          </cell>
          <cell r="BT52">
            <v>0</v>
          </cell>
          <cell r="BU52">
            <v>0</v>
          </cell>
          <cell r="BV52">
            <v>0</v>
          </cell>
          <cell r="BW52">
            <v>0</v>
          </cell>
          <cell r="BX52">
            <v>0</v>
          </cell>
          <cell r="BY52">
            <v>0</v>
          </cell>
          <cell r="BZ52">
            <v>0</v>
          </cell>
          <cell r="CA52">
            <v>0</v>
          </cell>
          <cell r="CB52">
            <v>7560</v>
          </cell>
          <cell r="CC52">
            <v>7560</v>
          </cell>
          <cell r="CD52">
            <v>0</v>
          </cell>
          <cell r="CE52">
            <v>7560</v>
          </cell>
        </row>
        <row r="53">
          <cell r="BQ53">
            <v>0</v>
          </cell>
          <cell r="BR53">
            <v>0</v>
          </cell>
          <cell r="BS53">
            <v>0</v>
          </cell>
          <cell r="BT53">
            <v>0</v>
          </cell>
          <cell r="BU53">
            <v>0</v>
          </cell>
          <cell r="BV53">
            <v>0</v>
          </cell>
          <cell r="BW53">
            <v>0</v>
          </cell>
          <cell r="BX53">
            <v>0</v>
          </cell>
          <cell r="BY53">
            <v>0</v>
          </cell>
          <cell r="BZ53">
            <v>0</v>
          </cell>
          <cell r="CA53">
            <v>0</v>
          </cell>
          <cell r="CB53">
            <v>208268.59749405179</v>
          </cell>
          <cell r="CC53">
            <v>208268.59749405179</v>
          </cell>
          <cell r="CD53">
            <v>-9.3132257461547852E-10</v>
          </cell>
          <cell r="CE53">
            <v>208268.59749405086</v>
          </cell>
        </row>
        <row r="54">
          <cell r="BQ54">
            <v>0</v>
          </cell>
          <cell r="BR54">
            <v>0</v>
          </cell>
          <cell r="BS54">
            <v>0</v>
          </cell>
          <cell r="BT54">
            <v>0</v>
          </cell>
          <cell r="BU54">
            <v>0</v>
          </cell>
          <cell r="BV54">
            <v>0</v>
          </cell>
          <cell r="BW54">
            <v>0</v>
          </cell>
          <cell r="BX54">
            <v>0</v>
          </cell>
          <cell r="BY54">
            <v>0</v>
          </cell>
          <cell r="BZ54">
            <v>0</v>
          </cell>
          <cell r="CA54">
            <v>0</v>
          </cell>
          <cell r="CB54">
            <v>187101</v>
          </cell>
          <cell r="CC54">
            <v>187101</v>
          </cell>
          <cell r="CD54">
            <v>0</v>
          </cell>
          <cell r="CE54">
            <v>187101</v>
          </cell>
        </row>
        <row r="55">
          <cell r="BQ55">
            <v>0</v>
          </cell>
          <cell r="BR55">
            <v>0</v>
          </cell>
          <cell r="BS55">
            <v>0</v>
          </cell>
          <cell r="BT55">
            <v>0</v>
          </cell>
          <cell r="BU55">
            <v>0</v>
          </cell>
          <cell r="BV55">
            <v>0</v>
          </cell>
          <cell r="BW55">
            <v>0</v>
          </cell>
          <cell r="BX55">
            <v>0</v>
          </cell>
          <cell r="BY55">
            <v>0</v>
          </cell>
          <cell r="BZ55">
            <v>0</v>
          </cell>
          <cell r="CA55">
            <v>0</v>
          </cell>
          <cell r="CB55">
            <v>-117245</v>
          </cell>
          <cell r="CC55">
            <v>-117245</v>
          </cell>
          <cell r="CD55">
            <v>0</v>
          </cell>
          <cell r="CE55">
            <v>-117245</v>
          </cell>
        </row>
        <row r="56">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row>
        <row r="57">
          <cell r="BQ57">
            <v>0</v>
          </cell>
          <cell r="BR57">
            <v>0</v>
          </cell>
          <cell r="BS57">
            <v>0</v>
          </cell>
          <cell r="BT57">
            <v>0</v>
          </cell>
          <cell r="BU57">
            <v>0</v>
          </cell>
          <cell r="BV57">
            <v>0</v>
          </cell>
          <cell r="BW57">
            <v>0</v>
          </cell>
          <cell r="BX57">
            <v>0</v>
          </cell>
          <cell r="BY57">
            <v>0</v>
          </cell>
          <cell r="BZ57">
            <v>0</v>
          </cell>
          <cell r="CA57">
            <v>0</v>
          </cell>
          <cell r="CB57">
            <v>-546088.963406533</v>
          </cell>
          <cell r="CC57">
            <v>-546088.963406533</v>
          </cell>
          <cell r="CD57">
            <v>-1.4901161193847656E-7</v>
          </cell>
          <cell r="CE57">
            <v>-546088.96340668201</v>
          </cell>
        </row>
        <row r="58">
          <cell r="BQ58" t="e">
            <v>#VALUE!</v>
          </cell>
          <cell r="BR58" t="e">
            <v>#VALUE!</v>
          </cell>
          <cell r="BS58" t="e">
            <v>#VALUE!</v>
          </cell>
          <cell r="BT58" t="e">
            <v>#VALUE!</v>
          </cell>
          <cell r="BU58" t="e">
            <v>#VALUE!</v>
          </cell>
          <cell r="BV58" t="e">
            <v>#VALUE!</v>
          </cell>
          <cell r="BW58" t="e">
            <v>#VALUE!</v>
          </cell>
          <cell r="BX58" t="e">
            <v>#VALUE!</v>
          </cell>
          <cell r="BY58" t="e">
            <v>#VALUE!</v>
          </cell>
          <cell r="BZ58" t="e">
            <v>#VALUE!</v>
          </cell>
          <cell r="CA58" t="e">
            <v>#VALUE!</v>
          </cell>
          <cell r="CB58" t="e">
            <v>#VALUE!</v>
          </cell>
        </row>
        <row r="59">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row>
        <row r="60">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row>
        <row r="61">
          <cell r="BQ61">
            <v>0</v>
          </cell>
          <cell r="BR61">
            <v>0</v>
          </cell>
          <cell r="BS61">
            <v>0</v>
          </cell>
          <cell r="BT61">
            <v>0</v>
          </cell>
          <cell r="BU61">
            <v>0</v>
          </cell>
          <cell r="BV61">
            <v>0</v>
          </cell>
          <cell r="BW61">
            <v>0</v>
          </cell>
          <cell r="BX61">
            <v>0</v>
          </cell>
          <cell r="BY61">
            <v>0</v>
          </cell>
          <cell r="BZ61">
            <v>0</v>
          </cell>
          <cell r="CA61">
            <v>0</v>
          </cell>
          <cell r="CB61">
            <v>-1917608.3389799967</v>
          </cell>
          <cell r="CC61">
            <v>-1917608.3389799967</v>
          </cell>
          <cell r="CD61">
            <v>7.4505805969238281E-9</v>
          </cell>
          <cell r="CE61">
            <v>-1917608.3389799893</v>
          </cell>
        </row>
        <row r="62">
          <cell r="BQ62">
            <v>0</v>
          </cell>
          <cell r="BR62">
            <v>0</v>
          </cell>
          <cell r="BS62">
            <v>0</v>
          </cell>
          <cell r="BT62">
            <v>0</v>
          </cell>
          <cell r="BU62">
            <v>0</v>
          </cell>
          <cell r="BV62">
            <v>0</v>
          </cell>
          <cell r="BW62">
            <v>0</v>
          </cell>
          <cell r="BX62">
            <v>0</v>
          </cell>
          <cell r="BY62">
            <v>0</v>
          </cell>
          <cell r="BZ62">
            <v>0</v>
          </cell>
          <cell r="CA62">
            <v>0</v>
          </cell>
          <cell r="CB62">
            <v>-119247.39699999988</v>
          </cell>
          <cell r="CC62">
            <v>-119247.39699999988</v>
          </cell>
          <cell r="CD62">
            <v>0</v>
          </cell>
          <cell r="CE62">
            <v>-119247.39699999988</v>
          </cell>
        </row>
        <row r="63">
          <cell r="BQ63">
            <v>0</v>
          </cell>
          <cell r="BR63">
            <v>0</v>
          </cell>
          <cell r="BS63">
            <v>0</v>
          </cell>
          <cell r="BT63">
            <v>0</v>
          </cell>
          <cell r="BU63">
            <v>0</v>
          </cell>
          <cell r="BV63">
            <v>0</v>
          </cell>
          <cell r="BW63">
            <v>0</v>
          </cell>
          <cell r="BX63">
            <v>0</v>
          </cell>
          <cell r="BY63">
            <v>0</v>
          </cell>
          <cell r="BZ63">
            <v>0</v>
          </cell>
          <cell r="CA63">
            <v>0</v>
          </cell>
          <cell r="CB63">
            <v>878081.75859580096</v>
          </cell>
          <cell r="CC63">
            <v>878081.75859580096</v>
          </cell>
          <cell r="CD63">
            <v>9.3132257461547852E-10</v>
          </cell>
          <cell r="CE63">
            <v>878081.75859580189</v>
          </cell>
        </row>
        <row r="64">
          <cell r="BQ64">
            <v>0</v>
          </cell>
          <cell r="BR64">
            <v>0</v>
          </cell>
          <cell r="BS64">
            <v>0</v>
          </cell>
          <cell r="BT64">
            <v>0</v>
          </cell>
          <cell r="BU64">
            <v>0</v>
          </cell>
          <cell r="BV64">
            <v>0</v>
          </cell>
          <cell r="BW64">
            <v>0</v>
          </cell>
          <cell r="BX64">
            <v>0</v>
          </cell>
          <cell r="BY64">
            <v>0</v>
          </cell>
          <cell r="BZ64">
            <v>0</v>
          </cell>
          <cell r="CA64">
            <v>0</v>
          </cell>
          <cell r="CB64">
            <v>-270335.58351640403</v>
          </cell>
          <cell r="CC64">
            <v>-270335.58351640403</v>
          </cell>
          <cell r="CD64">
            <v>-1.4901161193847656E-8</v>
          </cell>
          <cell r="CE64">
            <v>-270335.58351641893</v>
          </cell>
        </row>
        <row r="65">
          <cell r="BQ65">
            <v>0</v>
          </cell>
          <cell r="BR65">
            <v>0</v>
          </cell>
          <cell r="BS65">
            <v>0</v>
          </cell>
          <cell r="BT65">
            <v>0</v>
          </cell>
          <cell r="BU65">
            <v>0</v>
          </cell>
          <cell r="BV65">
            <v>0</v>
          </cell>
          <cell r="BW65">
            <v>0</v>
          </cell>
          <cell r="BX65">
            <v>0</v>
          </cell>
          <cell r="BY65">
            <v>0</v>
          </cell>
          <cell r="BZ65">
            <v>0</v>
          </cell>
          <cell r="CA65">
            <v>0</v>
          </cell>
          <cell r="CB65">
            <v>3407112.2</v>
          </cell>
          <cell r="CC65">
            <v>3407112.2</v>
          </cell>
          <cell r="CD65">
            <v>-1.1175870895385742E-8</v>
          </cell>
          <cell r="CE65">
            <v>3407112.1999999881</v>
          </cell>
        </row>
        <row r="66">
          <cell r="BQ66">
            <v>0</v>
          </cell>
          <cell r="BR66">
            <v>0</v>
          </cell>
          <cell r="BS66">
            <v>0</v>
          </cell>
          <cell r="BT66">
            <v>0</v>
          </cell>
          <cell r="BU66">
            <v>0</v>
          </cell>
          <cell r="BV66">
            <v>0</v>
          </cell>
          <cell r="BW66">
            <v>0</v>
          </cell>
          <cell r="BX66">
            <v>0</v>
          </cell>
          <cell r="BY66">
            <v>0</v>
          </cell>
          <cell r="BZ66">
            <v>0</v>
          </cell>
          <cell r="CA66">
            <v>0</v>
          </cell>
          <cell r="CB66">
            <v>187101</v>
          </cell>
          <cell r="CC66">
            <v>187101</v>
          </cell>
          <cell r="CD66">
            <v>0</v>
          </cell>
          <cell r="CE66">
            <v>187101</v>
          </cell>
        </row>
        <row r="67">
          <cell r="BQ67">
            <v>0</v>
          </cell>
          <cell r="BR67">
            <v>0</v>
          </cell>
          <cell r="BS67">
            <v>0</v>
          </cell>
          <cell r="BT67">
            <v>0</v>
          </cell>
          <cell r="BU67">
            <v>0</v>
          </cell>
          <cell r="BV67">
            <v>0</v>
          </cell>
          <cell r="BW67">
            <v>0</v>
          </cell>
          <cell r="BX67">
            <v>0</v>
          </cell>
          <cell r="BY67">
            <v>0</v>
          </cell>
          <cell r="BZ67">
            <v>0</v>
          </cell>
          <cell r="CA67">
            <v>0</v>
          </cell>
          <cell r="CB67">
            <v>208268.59749405179</v>
          </cell>
          <cell r="CC67">
            <v>208268.59749405179</v>
          </cell>
          <cell r="CD67">
            <v>-9.3132257461547852E-10</v>
          </cell>
          <cell r="CE67">
            <v>208268.59749405086</v>
          </cell>
        </row>
        <row r="68">
          <cell r="BQ68">
            <v>0</v>
          </cell>
          <cell r="BR68">
            <v>0</v>
          </cell>
          <cell r="BS68">
            <v>0</v>
          </cell>
          <cell r="BT68">
            <v>0</v>
          </cell>
          <cell r="BU68">
            <v>0</v>
          </cell>
          <cell r="BV68">
            <v>0</v>
          </cell>
          <cell r="BW68">
            <v>0</v>
          </cell>
          <cell r="BX68">
            <v>0</v>
          </cell>
          <cell r="BY68">
            <v>0</v>
          </cell>
          <cell r="BZ68">
            <v>0</v>
          </cell>
          <cell r="CA68">
            <v>0</v>
          </cell>
          <cell r="CB68">
            <v>-117245</v>
          </cell>
          <cell r="CC68">
            <v>-117245</v>
          </cell>
          <cell r="CD68">
            <v>0</v>
          </cell>
          <cell r="CE68">
            <v>-117245</v>
          </cell>
        </row>
        <row r="69">
          <cell r="BQ69">
            <v>0</v>
          </cell>
          <cell r="BR69">
            <v>0</v>
          </cell>
          <cell r="BS69">
            <v>0</v>
          </cell>
          <cell r="BT69">
            <v>0</v>
          </cell>
          <cell r="BU69">
            <v>0</v>
          </cell>
          <cell r="BV69">
            <v>0</v>
          </cell>
          <cell r="BW69">
            <v>0</v>
          </cell>
          <cell r="BX69">
            <v>0</v>
          </cell>
          <cell r="BY69">
            <v>0</v>
          </cell>
          <cell r="BZ69">
            <v>0</v>
          </cell>
          <cell r="CA69">
            <v>0</v>
          </cell>
          <cell r="CB69">
            <v>-2802216.2</v>
          </cell>
          <cell r="CC69">
            <v>-2802216.2</v>
          </cell>
          <cell r="CD69">
            <v>-3.7252902984619141E-9</v>
          </cell>
          <cell r="CE69">
            <v>-2802216.2</v>
          </cell>
        </row>
        <row r="70">
          <cell r="BQ70">
            <v>0</v>
          </cell>
          <cell r="BR70">
            <v>0</v>
          </cell>
          <cell r="BS70">
            <v>0</v>
          </cell>
          <cell r="BT70">
            <v>0</v>
          </cell>
          <cell r="BU70">
            <v>0</v>
          </cell>
          <cell r="BV70">
            <v>0</v>
          </cell>
          <cell r="BW70">
            <v>0</v>
          </cell>
          <cell r="BX70">
            <v>0</v>
          </cell>
          <cell r="BY70">
            <v>0</v>
          </cell>
          <cell r="BZ70">
            <v>0</v>
          </cell>
          <cell r="CA70">
            <v>0</v>
          </cell>
          <cell r="CB70">
            <v>-546088.9634065479</v>
          </cell>
          <cell r="CC70">
            <v>-546088.9634065479</v>
          </cell>
          <cell r="CD70">
            <v>-1.3411045074462891E-7</v>
          </cell>
          <cell r="CE70">
            <v>-546088.96340668201</v>
          </cell>
        </row>
        <row r="71">
          <cell r="BQ71">
            <v>0</v>
          </cell>
          <cell r="BR71">
            <v>0</v>
          </cell>
          <cell r="BS71">
            <v>0</v>
          </cell>
          <cell r="BT71">
            <v>0</v>
          </cell>
          <cell r="BU71">
            <v>0</v>
          </cell>
          <cell r="BV71">
            <v>0</v>
          </cell>
          <cell r="BW71">
            <v>0</v>
          </cell>
          <cell r="BX71">
            <v>0</v>
          </cell>
          <cell r="BY71">
            <v>0</v>
          </cell>
          <cell r="BZ71">
            <v>0</v>
          </cell>
          <cell r="CA71">
            <v>0</v>
          </cell>
          <cell r="CB71">
            <v>0</v>
          </cell>
          <cell r="CC71">
            <v>0</v>
          </cell>
          <cell r="CD71">
            <v>729605755</v>
          </cell>
          <cell r="CE71">
            <v>729605755</v>
          </cell>
        </row>
        <row r="72">
          <cell r="BQ72">
            <v>0</v>
          </cell>
          <cell r="BR72">
            <v>0</v>
          </cell>
          <cell r="BS72">
            <v>0</v>
          </cell>
          <cell r="BT72">
            <v>0</v>
          </cell>
          <cell r="BU72">
            <v>0</v>
          </cell>
          <cell r="BV72">
            <v>0</v>
          </cell>
          <cell r="BW72">
            <v>0</v>
          </cell>
          <cell r="BX72">
            <v>0</v>
          </cell>
          <cell r="BY72">
            <v>0</v>
          </cell>
          <cell r="BZ72">
            <v>0</v>
          </cell>
          <cell r="CA72">
            <v>0</v>
          </cell>
          <cell r="CB72">
            <v>0</v>
          </cell>
          <cell r="CC72">
            <v>0</v>
          </cell>
          <cell r="CD72">
            <v>36.566956903656362</v>
          </cell>
          <cell r="CE72">
            <v>36.566956903656362</v>
          </cell>
        </row>
        <row r="73">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row>
        <row r="74">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row>
        <row r="75">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row>
        <row r="76">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row>
        <row r="77">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row>
        <row r="78">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row>
        <row r="79">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row>
        <row r="80">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row>
        <row r="81">
          <cell r="BQ81">
            <v>0</v>
          </cell>
          <cell r="BR81">
            <v>0</v>
          </cell>
          <cell r="BS81">
            <v>0</v>
          </cell>
          <cell r="BT81">
            <v>0</v>
          </cell>
          <cell r="BU81">
            <v>0</v>
          </cell>
          <cell r="BV81">
            <v>0</v>
          </cell>
          <cell r="BW81">
            <v>0</v>
          </cell>
          <cell r="BX81">
            <v>0</v>
          </cell>
          <cell r="BY81">
            <v>0</v>
          </cell>
          <cell r="BZ81">
            <v>0</v>
          </cell>
          <cell r="CA81">
            <v>0</v>
          </cell>
          <cell r="CB81">
            <v>-92885.939999999944</v>
          </cell>
          <cell r="CC81">
            <v>-92885.939999999944</v>
          </cell>
          <cell r="CD81">
            <v>4.6566128730773926E-10</v>
          </cell>
          <cell r="CE81">
            <v>-92885.939999999478</v>
          </cell>
        </row>
        <row r="82">
          <cell r="BQ82">
            <v>0</v>
          </cell>
          <cell r="BR82">
            <v>0</v>
          </cell>
          <cell r="BS82">
            <v>0</v>
          </cell>
          <cell r="BT82">
            <v>0</v>
          </cell>
          <cell r="BU82">
            <v>0</v>
          </cell>
          <cell r="BV82">
            <v>0</v>
          </cell>
          <cell r="BW82">
            <v>0</v>
          </cell>
          <cell r="BX82">
            <v>0</v>
          </cell>
          <cell r="BY82">
            <v>0</v>
          </cell>
          <cell r="BZ82">
            <v>0</v>
          </cell>
          <cell r="CA82">
            <v>0</v>
          </cell>
          <cell r="CB82">
            <v>279903.3</v>
          </cell>
          <cell r="CC82">
            <v>279903.3</v>
          </cell>
          <cell r="CD82">
            <v>6.9849193096160889E-10</v>
          </cell>
          <cell r="CE82">
            <v>279903.30000000075</v>
          </cell>
        </row>
        <row r="83">
          <cell r="BQ83">
            <v>0</v>
          </cell>
          <cell r="BR83">
            <v>0</v>
          </cell>
          <cell r="BS83">
            <v>0</v>
          </cell>
          <cell r="BT83">
            <v>0</v>
          </cell>
          <cell r="BU83">
            <v>0</v>
          </cell>
          <cell r="BV83">
            <v>0</v>
          </cell>
          <cell r="BW83">
            <v>0</v>
          </cell>
          <cell r="BX83">
            <v>0</v>
          </cell>
          <cell r="BY83">
            <v>0</v>
          </cell>
          <cell r="BZ83">
            <v>0</v>
          </cell>
          <cell r="CA83">
            <v>0</v>
          </cell>
          <cell r="CB83">
            <v>-1697</v>
          </cell>
          <cell r="CC83">
            <v>-1697</v>
          </cell>
          <cell r="CD83">
            <v>0</v>
          </cell>
          <cell r="CE83">
            <v>-1697</v>
          </cell>
        </row>
        <row r="84">
          <cell r="BQ84">
            <v>0</v>
          </cell>
          <cell r="BR84">
            <v>0</v>
          </cell>
          <cell r="BS84">
            <v>0</v>
          </cell>
          <cell r="BT84">
            <v>0</v>
          </cell>
          <cell r="BU84">
            <v>0</v>
          </cell>
          <cell r="BV84">
            <v>0</v>
          </cell>
          <cell r="BW84">
            <v>0</v>
          </cell>
          <cell r="BX84">
            <v>0</v>
          </cell>
          <cell r="BY84">
            <v>0</v>
          </cell>
          <cell r="BZ84">
            <v>0</v>
          </cell>
          <cell r="CA84">
            <v>0</v>
          </cell>
          <cell r="CB84">
            <v>-422</v>
          </cell>
          <cell r="CC84">
            <v>-422</v>
          </cell>
          <cell r="CD84">
            <v>0</v>
          </cell>
          <cell r="CE84">
            <v>-422</v>
          </cell>
        </row>
        <row r="85">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row>
        <row r="86">
          <cell r="BQ86">
            <v>0</v>
          </cell>
          <cell r="BR86">
            <v>0</v>
          </cell>
          <cell r="BS86">
            <v>0</v>
          </cell>
          <cell r="BT86">
            <v>0</v>
          </cell>
          <cell r="BU86">
            <v>0</v>
          </cell>
          <cell r="BV86">
            <v>0</v>
          </cell>
          <cell r="BW86">
            <v>0</v>
          </cell>
          <cell r="BX86">
            <v>0</v>
          </cell>
          <cell r="BY86">
            <v>0</v>
          </cell>
          <cell r="BZ86">
            <v>0</v>
          </cell>
          <cell r="CA86">
            <v>0</v>
          </cell>
          <cell r="CB86">
            <v>4393.9696960272013</v>
          </cell>
          <cell r="CC86">
            <v>4393.9696960272013</v>
          </cell>
          <cell r="CD86">
            <v>2.5465851649641991E-11</v>
          </cell>
          <cell r="CE86">
            <v>4393.9696960272267</v>
          </cell>
        </row>
        <row r="87">
          <cell r="BQ87">
            <v>0</v>
          </cell>
          <cell r="BR87">
            <v>0</v>
          </cell>
          <cell r="BS87">
            <v>0</v>
          </cell>
          <cell r="BT87">
            <v>0</v>
          </cell>
          <cell r="BU87">
            <v>0</v>
          </cell>
          <cell r="BV87">
            <v>0</v>
          </cell>
          <cell r="BW87">
            <v>0</v>
          </cell>
          <cell r="BX87">
            <v>0</v>
          </cell>
          <cell r="BY87">
            <v>0</v>
          </cell>
          <cell r="BZ87">
            <v>0</v>
          </cell>
          <cell r="CA87">
            <v>0</v>
          </cell>
          <cell r="CB87">
            <v>-2992.8204634515969</v>
          </cell>
          <cell r="CC87">
            <v>-2992.8204634515969</v>
          </cell>
          <cell r="CD87">
            <v>4.0017766878008842E-11</v>
          </cell>
          <cell r="CE87">
            <v>-2992.8204634515569</v>
          </cell>
        </row>
        <row r="88">
          <cell r="BQ88">
            <v>0</v>
          </cell>
          <cell r="BR88">
            <v>0</v>
          </cell>
          <cell r="BS88">
            <v>0</v>
          </cell>
          <cell r="BT88">
            <v>0</v>
          </cell>
          <cell r="BU88">
            <v>0</v>
          </cell>
          <cell r="BV88">
            <v>0</v>
          </cell>
          <cell r="BW88">
            <v>0</v>
          </cell>
          <cell r="BX88">
            <v>0</v>
          </cell>
          <cell r="BY88">
            <v>0</v>
          </cell>
          <cell r="BZ88">
            <v>0</v>
          </cell>
          <cell r="CA88">
            <v>0</v>
          </cell>
          <cell r="CB88">
            <v>-934699.23477208987</v>
          </cell>
          <cell r="CC88">
            <v>-934699.23477208987</v>
          </cell>
          <cell r="CD88">
            <v>3.7252902984619141E-9</v>
          </cell>
          <cell r="CE88">
            <v>-934699.23477208614</v>
          </cell>
        </row>
        <row r="89">
          <cell r="BQ89">
            <v>0</v>
          </cell>
          <cell r="BR89">
            <v>0</v>
          </cell>
          <cell r="BS89">
            <v>0</v>
          </cell>
          <cell r="BT89">
            <v>0</v>
          </cell>
          <cell r="BU89">
            <v>0</v>
          </cell>
          <cell r="BV89">
            <v>0</v>
          </cell>
          <cell r="BW89">
            <v>0</v>
          </cell>
          <cell r="BX89">
            <v>0</v>
          </cell>
          <cell r="BY89">
            <v>0</v>
          </cell>
          <cell r="BZ89">
            <v>0</v>
          </cell>
          <cell r="CA89">
            <v>0</v>
          </cell>
          <cell r="CB89">
            <v>57334.993610379985</v>
          </cell>
          <cell r="CC89">
            <v>57334.993610379985</v>
          </cell>
          <cell r="CD89">
            <v>2.3283064365386963E-10</v>
          </cell>
          <cell r="CE89">
            <v>57334.993610380217</v>
          </cell>
        </row>
        <row r="90">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row>
        <row r="91">
          <cell r="BQ91">
            <v>0</v>
          </cell>
          <cell r="BR91">
            <v>0</v>
          </cell>
          <cell r="BS91">
            <v>0</v>
          </cell>
          <cell r="BT91">
            <v>0</v>
          </cell>
          <cell r="BU91">
            <v>0</v>
          </cell>
          <cell r="BV91">
            <v>0</v>
          </cell>
          <cell r="BW91">
            <v>0</v>
          </cell>
          <cell r="BX91">
            <v>0</v>
          </cell>
          <cell r="BY91">
            <v>0</v>
          </cell>
          <cell r="BZ91">
            <v>0</v>
          </cell>
          <cell r="CA91">
            <v>0</v>
          </cell>
          <cell r="CB91">
            <v>-3180</v>
          </cell>
          <cell r="CC91">
            <v>-3180</v>
          </cell>
          <cell r="CD91">
            <v>0</v>
          </cell>
          <cell r="CE91">
            <v>-3180</v>
          </cell>
        </row>
        <row r="92">
          <cell r="BQ92">
            <v>0</v>
          </cell>
          <cell r="BR92">
            <v>0</v>
          </cell>
          <cell r="BS92">
            <v>0</v>
          </cell>
          <cell r="BT92">
            <v>0</v>
          </cell>
          <cell r="BU92">
            <v>0</v>
          </cell>
          <cell r="BV92">
            <v>0</v>
          </cell>
          <cell r="BW92">
            <v>0</v>
          </cell>
          <cell r="BX92">
            <v>0</v>
          </cell>
          <cell r="BY92">
            <v>0</v>
          </cell>
          <cell r="BZ92">
            <v>0</v>
          </cell>
          <cell r="CA92">
            <v>0</v>
          </cell>
          <cell r="CB92">
            <v>37886.270346859936</v>
          </cell>
          <cell r="CC92">
            <v>37886.270346859936</v>
          </cell>
          <cell r="CD92">
            <v>1.3969838619232178E-9</v>
          </cell>
          <cell r="CE92">
            <v>37886.270346861333</v>
          </cell>
        </row>
        <row r="93">
          <cell r="BQ93">
            <v>0</v>
          </cell>
          <cell r="BR93">
            <v>0</v>
          </cell>
          <cell r="BS93">
            <v>0</v>
          </cell>
          <cell r="BT93">
            <v>0</v>
          </cell>
          <cell r="BU93">
            <v>0</v>
          </cell>
          <cell r="BV93">
            <v>0</v>
          </cell>
          <cell r="BW93">
            <v>0</v>
          </cell>
          <cell r="BX93">
            <v>0</v>
          </cell>
          <cell r="BY93">
            <v>0</v>
          </cell>
          <cell r="BZ93">
            <v>0</v>
          </cell>
          <cell r="CA93">
            <v>0</v>
          </cell>
          <cell r="CB93">
            <v>38317</v>
          </cell>
          <cell r="CC93">
            <v>38317</v>
          </cell>
          <cell r="CD93">
            <v>0</v>
          </cell>
          <cell r="CE93">
            <v>38317</v>
          </cell>
        </row>
        <row r="94">
          <cell r="BQ94">
            <v>0</v>
          </cell>
          <cell r="BR94">
            <v>0</v>
          </cell>
          <cell r="BS94">
            <v>0</v>
          </cell>
          <cell r="BT94">
            <v>0</v>
          </cell>
          <cell r="BU94">
            <v>0</v>
          </cell>
          <cell r="BV94">
            <v>0</v>
          </cell>
          <cell r="BW94">
            <v>0</v>
          </cell>
          <cell r="BX94">
            <v>0</v>
          </cell>
          <cell r="BY94">
            <v>0</v>
          </cell>
          <cell r="BZ94">
            <v>0</v>
          </cell>
          <cell r="CA94">
            <v>0</v>
          </cell>
          <cell r="CB94">
            <v>206231.25317301042</v>
          </cell>
          <cell r="CC94">
            <v>206231.25317301042</v>
          </cell>
          <cell r="CD94">
            <v>-1.862645149230957E-9</v>
          </cell>
          <cell r="CE94">
            <v>206231.25317300856</v>
          </cell>
        </row>
        <row r="95">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row>
        <row r="96">
          <cell r="BQ96">
            <v>0</v>
          </cell>
          <cell r="BR96">
            <v>0</v>
          </cell>
          <cell r="BS96">
            <v>0</v>
          </cell>
          <cell r="BT96">
            <v>0</v>
          </cell>
          <cell r="BU96">
            <v>0</v>
          </cell>
          <cell r="BV96">
            <v>0</v>
          </cell>
          <cell r="BW96">
            <v>0</v>
          </cell>
          <cell r="BX96">
            <v>0</v>
          </cell>
          <cell r="BY96">
            <v>0</v>
          </cell>
          <cell r="BZ96">
            <v>0</v>
          </cell>
          <cell r="CA96">
            <v>0</v>
          </cell>
          <cell r="CB96">
            <v>7975.44</v>
          </cell>
          <cell r="CC96">
            <v>7975.44</v>
          </cell>
          <cell r="CD96">
            <v>-5.8207660913467407E-11</v>
          </cell>
          <cell r="CE96">
            <v>7975.4399999999441</v>
          </cell>
        </row>
        <row r="97">
          <cell r="BQ97">
            <v>0</v>
          </cell>
          <cell r="BR97">
            <v>0</v>
          </cell>
          <cell r="BS97">
            <v>0</v>
          </cell>
          <cell r="BT97">
            <v>0</v>
          </cell>
          <cell r="BU97">
            <v>0</v>
          </cell>
          <cell r="BV97">
            <v>0</v>
          </cell>
          <cell r="BW97">
            <v>0</v>
          </cell>
          <cell r="BX97">
            <v>0</v>
          </cell>
          <cell r="BY97">
            <v>0</v>
          </cell>
          <cell r="BZ97">
            <v>0</v>
          </cell>
          <cell r="CA97">
            <v>0</v>
          </cell>
          <cell r="CB97">
            <v>-7628.160000000149</v>
          </cell>
          <cell r="CC97">
            <v>-7628.160000000149</v>
          </cell>
          <cell r="CD97">
            <v>3.7252902984619141E-9</v>
          </cell>
          <cell r="CE97">
            <v>-7628.1599999964237</v>
          </cell>
        </row>
        <row r="98">
          <cell r="BQ98">
            <v>0</v>
          </cell>
          <cell r="BR98">
            <v>0</v>
          </cell>
          <cell r="BS98">
            <v>0</v>
          </cell>
          <cell r="BT98">
            <v>0</v>
          </cell>
          <cell r="BU98">
            <v>0</v>
          </cell>
          <cell r="BV98">
            <v>0</v>
          </cell>
          <cell r="BW98">
            <v>0</v>
          </cell>
          <cell r="BX98">
            <v>0</v>
          </cell>
          <cell r="BY98">
            <v>0</v>
          </cell>
          <cell r="BZ98">
            <v>0</v>
          </cell>
          <cell r="CA98">
            <v>0</v>
          </cell>
          <cell r="CB98">
            <v>1057</v>
          </cell>
          <cell r="CC98">
            <v>1057</v>
          </cell>
          <cell r="CD98">
            <v>0</v>
          </cell>
          <cell r="CE98">
            <v>1057</v>
          </cell>
        </row>
        <row r="99">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row>
        <row r="100">
          <cell r="BQ100">
            <v>0</v>
          </cell>
          <cell r="BR100">
            <v>0</v>
          </cell>
          <cell r="BS100">
            <v>0</v>
          </cell>
          <cell r="BT100">
            <v>0</v>
          </cell>
          <cell r="BU100">
            <v>0</v>
          </cell>
          <cell r="BV100">
            <v>0</v>
          </cell>
          <cell r="BW100">
            <v>0</v>
          </cell>
          <cell r="BX100">
            <v>0</v>
          </cell>
          <cell r="BY100">
            <v>0</v>
          </cell>
          <cell r="BZ100">
            <v>0</v>
          </cell>
          <cell r="CA100">
            <v>0</v>
          </cell>
          <cell r="CB100">
            <v>-37250</v>
          </cell>
          <cell r="CC100">
            <v>-37250</v>
          </cell>
          <cell r="CD100">
            <v>0</v>
          </cell>
          <cell r="CE100">
            <v>-37250</v>
          </cell>
        </row>
        <row r="101">
          <cell r="BQ101">
            <v>0</v>
          </cell>
          <cell r="BR101">
            <v>0</v>
          </cell>
          <cell r="BS101">
            <v>0</v>
          </cell>
          <cell r="BT101">
            <v>0</v>
          </cell>
          <cell r="BU101">
            <v>0</v>
          </cell>
          <cell r="BV101">
            <v>0</v>
          </cell>
          <cell r="BW101">
            <v>0</v>
          </cell>
          <cell r="BX101">
            <v>0</v>
          </cell>
          <cell r="BY101">
            <v>0</v>
          </cell>
          <cell r="BZ101">
            <v>0</v>
          </cell>
          <cell r="CA101">
            <v>0</v>
          </cell>
          <cell r="CB101">
            <v>142719.4299965314</v>
          </cell>
          <cell r="CC101">
            <v>142719.4299965314</v>
          </cell>
          <cell r="CD101">
            <v>0</v>
          </cell>
          <cell r="CE101">
            <v>142719.4299965314</v>
          </cell>
        </row>
        <row r="102">
          <cell r="BQ102">
            <v>0</v>
          </cell>
          <cell r="BR102">
            <v>0</v>
          </cell>
          <cell r="BS102">
            <v>0</v>
          </cell>
          <cell r="BT102">
            <v>0</v>
          </cell>
          <cell r="BU102">
            <v>0</v>
          </cell>
          <cell r="BV102">
            <v>0</v>
          </cell>
          <cell r="BW102">
            <v>0</v>
          </cell>
          <cell r="BX102">
            <v>0</v>
          </cell>
          <cell r="BY102">
            <v>0</v>
          </cell>
          <cell r="BZ102">
            <v>0</v>
          </cell>
          <cell r="CA102">
            <v>0</v>
          </cell>
          <cell r="CB102">
            <v>-5272</v>
          </cell>
          <cell r="CC102">
            <v>-5272</v>
          </cell>
          <cell r="CD102">
            <v>0</v>
          </cell>
          <cell r="CE102">
            <v>-5272</v>
          </cell>
        </row>
        <row r="103">
          <cell r="BQ103">
            <v>0</v>
          </cell>
          <cell r="BR103">
            <v>0</v>
          </cell>
          <cell r="BS103">
            <v>0</v>
          </cell>
          <cell r="BT103">
            <v>0</v>
          </cell>
          <cell r="BU103">
            <v>0</v>
          </cell>
          <cell r="BV103">
            <v>0</v>
          </cell>
          <cell r="BW103">
            <v>0</v>
          </cell>
          <cell r="BX103">
            <v>0</v>
          </cell>
          <cell r="BY103">
            <v>0</v>
          </cell>
          <cell r="BZ103">
            <v>0</v>
          </cell>
          <cell r="CA103">
            <v>0</v>
          </cell>
          <cell r="CB103">
            <v>-11690</v>
          </cell>
          <cell r="CC103">
            <v>-11690</v>
          </cell>
          <cell r="CD103">
            <v>0</v>
          </cell>
          <cell r="CE103">
            <v>-11690</v>
          </cell>
        </row>
        <row r="104">
          <cell r="BQ104">
            <v>0</v>
          </cell>
          <cell r="BR104">
            <v>0</v>
          </cell>
          <cell r="BS104">
            <v>0</v>
          </cell>
          <cell r="BT104">
            <v>0</v>
          </cell>
          <cell r="BU104">
            <v>0</v>
          </cell>
          <cell r="BV104">
            <v>0</v>
          </cell>
          <cell r="BW104">
            <v>0</v>
          </cell>
          <cell r="BX104">
            <v>0</v>
          </cell>
          <cell r="BY104">
            <v>0</v>
          </cell>
          <cell r="BZ104">
            <v>0</v>
          </cell>
          <cell r="CA104">
            <v>0</v>
          </cell>
          <cell r="CB104">
            <v>34690</v>
          </cell>
          <cell r="CC104">
            <v>34690</v>
          </cell>
          <cell r="CD104">
            <v>0</v>
          </cell>
          <cell r="CE104">
            <v>34690</v>
          </cell>
        </row>
        <row r="105">
          <cell r="BQ105">
            <v>0</v>
          </cell>
          <cell r="BR105">
            <v>0</v>
          </cell>
          <cell r="BS105">
            <v>0</v>
          </cell>
          <cell r="BT105">
            <v>0</v>
          </cell>
          <cell r="BU105">
            <v>0</v>
          </cell>
          <cell r="BV105">
            <v>0</v>
          </cell>
          <cell r="BW105">
            <v>0</v>
          </cell>
          <cell r="BX105">
            <v>0</v>
          </cell>
          <cell r="BY105">
            <v>0</v>
          </cell>
          <cell r="BZ105">
            <v>0</v>
          </cell>
          <cell r="CA105">
            <v>0</v>
          </cell>
          <cell r="CB105">
            <v>6931.5</v>
          </cell>
          <cell r="CC105">
            <v>6931.5</v>
          </cell>
          <cell r="CD105">
            <v>0</v>
          </cell>
          <cell r="CE105">
            <v>6931.5</v>
          </cell>
        </row>
        <row r="106">
          <cell r="BQ106">
            <v>0</v>
          </cell>
          <cell r="BR106">
            <v>0</v>
          </cell>
          <cell r="BS106">
            <v>0</v>
          </cell>
          <cell r="BT106">
            <v>0</v>
          </cell>
          <cell r="BU106">
            <v>0</v>
          </cell>
          <cell r="BV106">
            <v>0</v>
          </cell>
          <cell r="BW106">
            <v>0</v>
          </cell>
          <cell r="BX106">
            <v>0</v>
          </cell>
          <cell r="BY106">
            <v>0</v>
          </cell>
          <cell r="BZ106">
            <v>0</v>
          </cell>
          <cell r="CA106">
            <v>0</v>
          </cell>
          <cell r="CB106">
            <v>11</v>
          </cell>
          <cell r="CC106">
            <v>11</v>
          </cell>
          <cell r="CD106">
            <v>0</v>
          </cell>
          <cell r="CE106">
            <v>11</v>
          </cell>
        </row>
        <row r="107">
          <cell r="BQ107">
            <v>0</v>
          </cell>
          <cell r="BR107">
            <v>0</v>
          </cell>
          <cell r="BS107">
            <v>0</v>
          </cell>
          <cell r="BT107">
            <v>0</v>
          </cell>
          <cell r="BU107">
            <v>0</v>
          </cell>
          <cell r="BV107">
            <v>0</v>
          </cell>
          <cell r="BW107">
            <v>0</v>
          </cell>
          <cell r="BX107">
            <v>0</v>
          </cell>
          <cell r="BY107">
            <v>0</v>
          </cell>
          <cell r="BZ107">
            <v>0</v>
          </cell>
          <cell r="CA107">
            <v>0</v>
          </cell>
          <cell r="CB107">
            <v>-675</v>
          </cell>
          <cell r="CC107">
            <v>-675</v>
          </cell>
          <cell r="CD107">
            <v>0</v>
          </cell>
          <cell r="CE107">
            <v>-675</v>
          </cell>
        </row>
        <row r="108">
          <cell r="BQ108">
            <v>0</v>
          </cell>
          <cell r="BR108">
            <v>0</v>
          </cell>
          <cell r="BS108">
            <v>0</v>
          </cell>
          <cell r="BT108">
            <v>0</v>
          </cell>
          <cell r="BU108">
            <v>0</v>
          </cell>
          <cell r="BV108">
            <v>0</v>
          </cell>
          <cell r="BW108">
            <v>0</v>
          </cell>
          <cell r="BX108">
            <v>0</v>
          </cell>
          <cell r="BY108">
            <v>0</v>
          </cell>
          <cell r="BZ108">
            <v>0</v>
          </cell>
          <cell r="CA108">
            <v>0</v>
          </cell>
          <cell r="CB108">
            <v>-1185</v>
          </cell>
          <cell r="CC108">
            <v>-1185</v>
          </cell>
          <cell r="CD108">
            <v>0</v>
          </cell>
          <cell r="CE108">
            <v>-1185</v>
          </cell>
        </row>
        <row r="109">
          <cell r="BQ109">
            <v>0</v>
          </cell>
          <cell r="BR109">
            <v>0</v>
          </cell>
          <cell r="BS109">
            <v>0</v>
          </cell>
          <cell r="BT109">
            <v>0</v>
          </cell>
          <cell r="BU109">
            <v>0</v>
          </cell>
          <cell r="BV109">
            <v>0</v>
          </cell>
          <cell r="BW109">
            <v>0</v>
          </cell>
          <cell r="BX109">
            <v>0</v>
          </cell>
          <cell r="BY109">
            <v>0</v>
          </cell>
          <cell r="BZ109">
            <v>0</v>
          </cell>
          <cell r="CA109">
            <v>0</v>
          </cell>
          <cell r="CB109">
            <v>-3029.5</v>
          </cell>
          <cell r="CC109">
            <v>-3029.5</v>
          </cell>
          <cell r="CD109">
            <v>0</v>
          </cell>
          <cell r="CE109">
            <v>-3029.5</v>
          </cell>
        </row>
        <row r="110">
          <cell r="BQ110">
            <v>0</v>
          </cell>
          <cell r="BR110">
            <v>0</v>
          </cell>
          <cell r="BS110">
            <v>0</v>
          </cell>
          <cell r="BT110">
            <v>0</v>
          </cell>
          <cell r="BU110">
            <v>0</v>
          </cell>
          <cell r="BV110">
            <v>0</v>
          </cell>
          <cell r="BW110">
            <v>0</v>
          </cell>
          <cell r="BX110">
            <v>0</v>
          </cell>
          <cell r="BY110">
            <v>0</v>
          </cell>
          <cell r="BZ110">
            <v>0</v>
          </cell>
          <cell r="CA110">
            <v>0</v>
          </cell>
          <cell r="CB110">
            <v>61616.850000000093</v>
          </cell>
          <cell r="CC110">
            <v>61616.850000000093</v>
          </cell>
          <cell r="CD110">
            <v>-4.6566128730773926E-10</v>
          </cell>
          <cell r="CE110">
            <v>61616.849999999627</v>
          </cell>
        </row>
        <row r="111">
          <cell r="BQ111">
            <v>0</v>
          </cell>
          <cell r="BR111">
            <v>0</v>
          </cell>
          <cell r="BS111">
            <v>0</v>
          </cell>
          <cell r="BT111">
            <v>0</v>
          </cell>
          <cell r="BU111">
            <v>0</v>
          </cell>
          <cell r="BV111">
            <v>0</v>
          </cell>
          <cell r="BW111">
            <v>0</v>
          </cell>
          <cell r="BX111">
            <v>0</v>
          </cell>
          <cell r="BY111">
            <v>0</v>
          </cell>
          <cell r="BZ111">
            <v>0</v>
          </cell>
          <cell r="CA111">
            <v>0</v>
          </cell>
          <cell r="CB111">
            <v>599</v>
          </cell>
          <cell r="CC111">
            <v>599</v>
          </cell>
          <cell r="CD111">
            <v>0</v>
          </cell>
          <cell r="CE111">
            <v>599</v>
          </cell>
        </row>
        <row r="112">
          <cell r="BQ112">
            <v>0</v>
          </cell>
          <cell r="BR112">
            <v>0</v>
          </cell>
          <cell r="BS112">
            <v>0</v>
          </cell>
          <cell r="BT112">
            <v>0</v>
          </cell>
          <cell r="BU112">
            <v>0</v>
          </cell>
          <cell r="BV112">
            <v>0</v>
          </cell>
          <cell r="BW112">
            <v>0</v>
          </cell>
          <cell r="BX112">
            <v>0</v>
          </cell>
          <cell r="BY112">
            <v>0</v>
          </cell>
          <cell r="BZ112">
            <v>0</v>
          </cell>
          <cell r="CA112">
            <v>0</v>
          </cell>
          <cell r="CB112">
            <v>-3399552.2</v>
          </cell>
          <cell r="CC112">
            <v>-3399552.2</v>
          </cell>
          <cell r="CD112">
            <v>1.1175870895385742E-8</v>
          </cell>
          <cell r="CE112">
            <v>-3399552.1999999881</v>
          </cell>
        </row>
        <row r="113">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row>
        <row r="114">
          <cell r="BQ114">
            <v>0</v>
          </cell>
          <cell r="BR114">
            <v>0</v>
          </cell>
          <cell r="BS114">
            <v>0</v>
          </cell>
          <cell r="BT114">
            <v>0</v>
          </cell>
          <cell r="BU114">
            <v>0</v>
          </cell>
          <cell r="BV114">
            <v>0</v>
          </cell>
          <cell r="BW114">
            <v>0</v>
          </cell>
          <cell r="BX114">
            <v>0</v>
          </cell>
          <cell r="BY114">
            <v>0</v>
          </cell>
          <cell r="BZ114">
            <v>0</v>
          </cell>
          <cell r="CA114">
            <v>0</v>
          </cell>
          <cell r="CB114">
            <v>2802216.2</v>
          </cell>
          <cell r="CC114">
            <v>2802216.2</v>
          </cell>
          <cell r="CD114">
            <v>3.7252902984619141E-9</v>
          </cell>
          <cell r="CE114">
            <v>2802216.2</v>
          </cell>
        </row>
        <row r="115">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row>
        <row r="116">
          <cell r="BQ116">
            <v>0</v>
          </cell>
          <cell r="BR116">
            <v>0</v>
          </cell>
          <cell r="BS116">
            <v>0</v>
          </cell>
          <cell r="BT116">
            <v>0</v>
          </cell>
          <cell r="BU116">
            <v>0</v>
          </cell>
          <cell r="BV116">
            <v>0</v>
          </cell>
          <cell r="BW116">
            <v>0</v>
          </cell>
          <cell r="BX116">
            <v>0</v>
          </cell>
          <cell r="BY116">
            <v>0</v>
          </cell>
          <cell r="BZ116">
            <v>0</v>
          </cell>
          <cell r="CA116">
            <v>0</v>
          </cell>
          <cell r="CB116">
            <v>-7560</v>
          </cell>
          <cell r="CC116">
            <v>-7560</v>
          </cell>
          <cell r="CD116">
            <v>0</v>
          </cell>
          <cell r="CE116">
            <v>-7560</v>
          </cell>
        </row>
        <row r="117">
          <cell r="BQ117">
            <v>0</v>
          </cell>
          <cell r="BR117">
            <v>0</v>
          </cell>
          <cell r="BS117">
            <v>0</v>
          </cell>
          <cell r="BT117">
            <v>0</v>
          </cell>
          <cell r="BU117">
            <v>0</v>
          </cell>
          <cell r="BV117">
            <v>0</v>
          </cell>
          <cell r="BW117">
            <v>0</v>
          </cell>
          <cell r="BX117">
            <v>0</v>
          </cell>
          <cell r="BY117">
            <v>0</v>
          </cell>
          <cell r="BZ117">
            <v>0</v>
          </cell>
          <cell r="CA117">
            <v>0</v>
          </cell>
          <cell r="CB117">
            <v>-827835.64841273427</v>
          </cell>
          <cell r="CC117">
            <v>-827835.64841273427</v>
          </cell>
          <cell r="CD117">
            <v>1.4901161193847656E-7</v>
          </cell>
          <cell r="CE117">
            <v>-827835.64841258526</v>
          </cell>
        </row>
        <row r="118">
          <cell r="BQ118">
            <v>0</v>
          </cell>
          <cell r="BR118">
            <v>0</v>
          </cell>
          <cell r="BS118">
            <v>0</v>
          </cell>
          <cell r="BT118">
            <v>0</v>
          </cell>
          <cell r="BU118">
            <v>0</v>
          </cell>
          <cell r="BV118">
            <v>0</v>
          </cell>
          <cell r="BW118">
            <v>0</v>
          </cell>
          <cell r="BX118">
            <v>0</v>
          </cell>
          <cell r="BY118">
            <v>0</v>
          </cell>
          <cell r="BZ118">
            <v>0</v>
          </cell>
          <cell r="CA118">
            <v>0</v>
          </cell>
          <cell r="CB118">
            <v>1373924.6118192784</v>
          </cell>
          <cell r="CC118">
            <v>1373924.6118192784</v>
          </cell>
          <cell r="CD118">
            <v>1.862645149230957E-8</v>
          </cell>
          <cell r="CE118">
            <v>1373924.6118192971</v>
          </cell>
        </row>
        <row r="119">
          <cell r="BQ119">
            <v>0</v>
          </cell>
          <cell r="BR119">
            <v>0</v>
          </cell>
          <cell r="BS119">
            <v>0</v>
          </cell>
          <cell r="BT119">
            <v>0</v>
          </cell>
          <cell r="BU119">
            <v>0</v>
          </cell>
          <cell r="BV119">
            <v>0</v>
          </cell>
          <cell r="BW119">
            <v>0</v>
          </cell>
          <cell r="BX119">
            <v>0</v>
          </cell>
          <cell r="BY119">
            <v>0</v>
          </cell>
          <cell r="BZ119">
            <v>0</v>
          </cell>
          <cell r="CA119">
            <v>0</v>
          </cell>
          <cell r="CB119">
            <v>546088.963406533</v>
          </cell>
          <cell r="CC119">
            <v>546088.963406533</v>
          </cell>
          <cell r="CD119">
            <v>1.4901161193847656E-7</v>
          </cell>
          <cell r="CE119">
            <v>546088.96340668201</v>
          </cell>
        </row>
        <row r="120">
          <cell r="BQ120">
            <v>0</v>
          </cell>
          <cell r="BR120">
            <v>0</v>
          </cell>
          <cell r="BS120">
            <v>0</v>
          </cell>
          <cell r="BT120">
            <v>0</v>
          </cell>
          <cell r="BV120">
            <v>0</v>
          </cell>
          <cell r="BW120">
            <v>0</v>
          </cell>
          <cell r="BX120">
            <v>0</v>
          </cell>
          <cell r="BY120">
            <v>0</v>
          </cell>
          <cell r="BZ120">
            <v>0</v>
          </cell>
          <cell r="CA120">
            <v>0</v>
          </cell>
          <cell r="CB120">
            <v>0</v>
          </cell>
        </row>
        <row r="121">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row>
        <row r="122">
          <cell r="BQ122">
            <v>0</v>
          </cell>
          <cell r="BR122">
            <v>0</v>
          </cell>
          <cell r="BS122">
            <v>0</v>
          </cell>
          <cell r="BT122">
            <v>0</v>
          </cell>
          <cell r="BU122">
            <v>0</v>
          </cell>
          <cell r="BV122">
            <v>0</v>
          </cell>
          <cell r="BW122">
            <v>0</v>
          </cell>
          <cell r="BX122">
            <v>0</v>
          </cell>
          <cell r="BY122">
            <v>0</v>
          </cell>
          <cell r="BZ122">
            <v>0</v>
          </cell>
          <cell r="CA122">
            <v>0</v>
          </cell>
          <cell r="CB122">
            <v>187017.36</v>
          </cell>
          <cell r="CC122">
            <v>187017.36</v>
          </cell>
          <cell r="CD122">
            <v>-4.6566128730773926E-10</v>
          </cell>
          <cell r="CE122">
            <v>187017.3599999994</v>
          </cell>
        </row>
        <row r="123">
          <cell r="BQ123">
            <v>0</v>
          </cell>
          <cell r="BR123">
            <v>0</v>
          </cell>
          <cell r="BS123">
            <v>0</v>
          </cell>
          <cell r="BT123">
            <v>0</v>
          </cell>
          <cell r="BU123">
            <v>0</v>
          </cell>
          <cell r="BV123">
            <v>0</v>
          </cell>
          <cell r="BW123">
            <v>0</v>
          </cell>
          <cell r="BX123">
            <v>0</v>
          </cell>
          <cell r="BY123">
            <v>0</v>
          </cell>
          <cell r="BZ123">
            <v>0</v>
          </cell>
          <cell r="CA123">
            <v>0</v>
          </cell>
          <cell r="CB123">
            <v>-878082.09192913398</v>
          </cell>
          <cell r="CC123">
            <v>-878082.09192913398</v>
          </cell>
          <cell r="CD123">
            <v>3.7252902984619141E-9</v>
          </cell>
          <cell r="CE123">
            <v>-878082.09192913026</v>
          </cell>
        </row>
        <row r="124">
          <cell r="BQ124">
            <v>0</v>
          </cell>
          <cell r="BR124">
            <v>0</v>
          </cell>
          <cell r="BS124">
            <v>0</v>
          </cell>
          <cell r="BT124">
            <v>0</v>
          </cell>
          <cell r="BU124">
            <v>0</v>
          </cell>
          <cell r="BV124">
            <v>0</v>
          </cell>
          <cell r="BW124">
            <v>0</v>
          </cell>
          <cell r="BX124">
            <v>0</v>
          </cell>
          <cell r="BY124">
            <v>0</v>
          </cell>
          <cell r="BZ124">
            <v>0</v>
          </cell>
          <cell r="CA124">
            <v>0</v>
          </cell>
          <cell r="CB124">
            <v>468125.08351640403</v>
          </cell>
          <cell r="CC124">
            <v>468125.08351640403</v>
          </cell>
          <cell r="CD124">
            <v>7.4505805969238281E-8</v>
          </cell>
          <cell r="CE124">
            <v>468125.08351647854</v>
          </cell>
        </row>
        <row r="125">
          <cell r="BQ125">
            <v>0</v>
          </cell>
          <cell r="BR125">
            <v>0</v>
          </cell>
          <cell r="BS125">
            <v>0</v>
          </cell>
          <cell r="BT125">
            <v>0</v>
          </cell>
          <cell r="BU125">
            <v>0</v>
          </cell>
          <cell r="BV125">
            <v>0</v>
          </cell>
          <cell r="BW125">
            <v>0</v>
          </cell>
          <cell r="BX125">
            <v>0</v>
          </cell>
          <cell r="BY125">
            <v>0</v>
          </cell>
          <cell r="BZ125">
            <v>0</v>
          </cell>
          <cell r="CA125">
            <v>0</v>
          </cell>
          <cell r="CB125">
            <v>-3407112.2</v>
          </cell>
          <cell r="CC125">
            <v>-3407112.2</v>
          </cell>
          <cell r="CD125">
            <v>1.1175870895385742E-8</v>
          </cell>
          <cell r="CE125">
            <v>-3407112.1999999881</v>
          </cell>
        </row>
        <row r="126">
          <cell r="BQ126">
            <v>0</v>
          </cell>
          <cell r="BR126">
            <v>0</v>
          </cell>
          <cell r="BS126">
            <v>0</v>
          </cell>
          <cell r="BT126">
            <v>0</v>
          </cell>
          <cell r="BU126">
            <v>0</v>
          </cell>
          <cell r="BV126">
            <v>0</v>
          </cell>
          <cell r="BW126">
            <v>0</v>
          </cell>
          <cell r="BX126">
            <v>0</v>
          </cell>
          <cell r="BY126">
            <v>0</v>
          </cell>
          <cell r="BZ126">
            <v>0</v>
          </cell>
          <cell r="CA126">
            <v>0</v>
          </cell>
          <cell r="CB126">
            <v>2802216.2</v>
          </cell>
          <cell r="CC126">
            <v>2802216.2</v>
          </cell>
          <cell r="CD126">
            <v>3.7252902984619141E-9</v>
          </cell>
          <cell r="CE126">
            <v>2802216.2</v>
          </cell>
        </row>
        <row r="127">
          <cell r="BQ127">
            <v>0</v>
          </cell>
          <cell r="BR127">
            <v>0</v>
          </cell>
          <cell r="BS127">
            <v>0</v>
          </cell>
          <cell r="BT127">
            <v>0</v>
          </cell>
          <cell r="BU127">
            <v>0</v>
          </cell>
          <cell r="BV127">
            <v>0</v>
          </cell>
          <cell r="BW127">
            <v>0</v>
          </cell>
          <cell r="BX127">
            <v>0</v>
          </cell>
          <cell r="BY127">
            <v>0</v>
          </cell>
          <cell r="BZ127">
            <v>0</v>
          </cell>
          <cell r="CA127">
            <v>0</v>
          </cell>
          <cell r="CB127">
            <v>-827835.64841271937</v>
          </cell>
          <cell r="CC127">
            <v>-827835.64841271937</v>
          </cell>
          <cell r="CD127">
            <v>1.3411045074462891E-7</v>
          </cell>
          <cell r="CE127">
            <v>-827835.64841258526</v>
          </cell>
        </row>
        <row r="129">
          <cell r="BQ129">
            <v>37987</v>
          </cell>
          <cell r="BR129">
            <v>38018</v>
          </cell>
          <cell r="BS129">
            <v>38047</v>
          </cell>
          <cell r="BT129">
            <v>38078</v>
          </cell>
          <cell r="BU129">
            <v>38108</v>
          </cell>
          <cell r="BV129">
            <v>38139</v>
          </cell>
          <cell r="BW129">
            <v>38169</v>
          </cell>
          <cell r="BX129">
            <v>38200</v>
          </cell>
          <cell r="BY129">
            <v>38231</v>
          </cell>
          <cell r="BZ129">
            <v>38261</v>
          </cell>
          <cell r="CA129">
            <v>38292</v>
          </cell>
          <cell r="CB129">
            <v>38322</v>
          </cell>
          <cell r="CC129" t="str">
            <v>YTD</v>
          </cell>
          <cell r="CD129" t="str">
            <v xml:space="preserve">Frcst </v>
          </cell>
          <cell r="CE129" t="str">
            <v xml:space="preserve">Total </v>
          </cell>
        </row>
        <row r="130">
          <cell r="BQ130">
            <v>0</v>
          </cell>
          <cell r="BR130">
            <v>0</v>
          </cell>
          <cell r="BS130">
            <v>0</v>
          </cell>
          <cell r="BT130">
            <v>0</v>
          </cell>
          <cell r="BU130">
            <v>0</v>
          </cell>
          <cell r="BV130">
            <v>0</v>
          </cell>
          <cell r="BW130">
            <v>0</v>
          </cell>
          <cell r="BX130">
            <v>0</v>
          </cell>
          <cell r="BY130">
            <v>0</v>
          </cell>
          <cell r="BZ130">
            <v>0</v>
          </cell>
          <cell r="CA130">
            <v>0</v>
          </cell>
          <cell r="CB130">
            <v>-2217.4679999998771</v>
          </cell>
          <cell r="CC130">
            <v>-2217.4679999998771</v>
          </cell>
          <cell r="CD130">
            <v>1.3969838619232178E-9</v>
          </cell>
          <cell r="CE130">
            <v>-2217.4679999984801</v>
          </cell>
        </row>
        <row r="131">
          <cell r="BQ131">
            <v>0</v>
          </cell>
          <cell r="BR131">
            <v>0</v>
          </cell>
          <cell r="BS131">
            <v>0</v>
          </cell>
          <cell r="BT131">
            <v>0</v>
          </cell>
          <cell r="BU131">
            <v>0</v>
          </cell>
          <cell r="BV131">
            <v>0</v>
          </cell>
          <cell r="BW131">
            <v>0</v>
          </cell>
          <cell r="BX131">
            <v>0</v>
          </cell>
          <cell r="BY131">
            <v>0</v>
          </cell>
          <cell r="BZ131">
            <v>0</v>
          </cell>
          <cell r="CA131">
            <v>0</v>
          </cell>
          <cell r="CB131">
            <v>-86</v>
          </cell>
          <cell r="CC131">
            <v>-86</v>
          </cell>
          <cell r="CD131">
            <v>-2.9103830456733704E-11</v>
          </cell>
          <cell r="CE131">
            <v>-86.000000000029104</v>
          </cell>
        </row>
        <row r="132">
          <cell r="BQ132">
            <v>0</v>
          </cell>
          <cell r="BR132">
            <v>0</v>
          </cell>
          <cell r="BS132">
            <v>0</v>
          </cell>
          <cell r="BT132">
            <v>0</v>
          </cell>
          <cell r="BU132">
            <v>0</v>
          </cell>
          <cell r="BV132">
            <v>0</v>
          </cell>
          <cell r="BW132">
            <v>0</v>
          </cell>
          <cell r="BX132">
            <v>0</v>
          </cell>
          <cell r="BY132">
            <v>0</v>
          </cell>
          <cell r="BZ132">
            <v>0</v>
          </cell>
          <cell r="CA132">
            <v>0</v>
          </cell>
          <cell r="CB132">
            <v>-615.07000000000005</v>
          </cell>
          <cell r="CC132">
            <v>-615.07000000000005</v>
          </cell>
          <cell r="CD132">
            <v>-7.2759576141834259E-12</v>
          </cell>
          <cell r="CE132">
            <v>-615.07000000000698</v>
          </cell>
        </row>
        <row r="133">
          <cell r="BQ133">
            <v>0</v>
          </cell>
          <cell r="BR133">
            <v>0</v>
          </cell>
          <cell r="BS133">
            <v>0</v>
          </cell>
          <cell r="BT133">
            <v>0</v>
          </cell>
          <cell r="BU133">
            <v>0</v>
          </cell>
          <cell r="BV133">
            <v>0</v>
          </cell>
          <cell r="BW133">
            <v>0</v>
          </cell>
          <cell r="BX133">
            <v>0</v>
          </cell>
          <cell r="BY133">
            <v>0</v>
          </cell>
          <cell r="BZ133">
            <v>0</v>
          </cell>
          <cell r="CA133">
            <v>0</v>
          </cell>
          <cell r="CB133">
            <v>-237.63999999999942</v>
          </cell>
          <cell r="CC133">
            <v>-237.63999999999942</v>
          </cell>
          <cell r="CD133">
            <v>-1.4551915228366852E-11</v>
          </cell>
          <cell r="CE133">
            <v>-237.64000000001397</v>
          </cell>
        </row>
        <row r="134">
          <cell r="BQ134">
            <v>0</v>
          </cell>
          <cell r="BR134">
            <v>0</v>
          </cell>
          <cell r="BS134">
            <v>0</v>
          </cell>
          <cell r="BT134">
            <v>0</v>
          </cell>
          <cell r="BU134">
            <v>0</v>
          </cell>
          <cell r="BV134">
            <v>0</v>
          </cell>
          <cell r="BW134">
            <v>0</v>
          </cell>
          <cell r="BX134">
            <v>0</v>
          </cell>
          <cell r="BY134">
            <v>0</v>
          </cell>
          <cell r="BZ134">
            <v>0</v>
          </cell>
          <cell r="CA134">
            <v>0</v>
          </cell>
          <cell r="CB134">
            <v>-103.69999999999709</v>
          </cell>
          <cell r="CC134">
            <v>-103.69999999999709</v>
          </cell>
          <cell r="CD134">
            <v>4.3655745685100555E-11</v>
          </cell>
          <cell r="CE134">
            <v>-103.69999999995343</v>
          </cell>
        </row>
        <row r="135">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row>
        <row r="136">
          <cell r="BQ136">
            <v>0</v>
          </cell>
          <cell r="BR136">
            <v>0</v>
          </cell>
          <cell r="BS136">
            <v>0</v>
          </cell>
          <cell r="BT136">
            <v>0</v>
          </cell>
          <cell r="BU136">
            <v>0</v>
          </cell>
          <cell r="BV136">
            <v>0</v>
          </cell>
          <cell r="BW136">
            <v>0</v>
          </cell>
          <cell r="BX136">
            <v>0</v>
          </cell>
          <cell r="BY136">
            <v>0</v>
          </cell>
          <cell r="BZ136">
            <v>0</v>
          </cell>
          <cell r="CA136">
            <v>0</v>
          </cell>
          <cell r="CB136">
            <v>2189</v>
          </cell>
          <cell r="CC136">
            <v>2189</v>
          </cell>
          <cell r="CD136">
            <v>0</v>
          </cell>
          <cell r="CE136">
            <v>2189</v>
          </cell>
        </row>
        <row r="137">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row>
        <row r="138">
          <cell r="BQ138">
            <v>0</v>
          </cell>
          <cell r="BR138">
            <v>0</v>
          </cell>
          <cell r="BS138">
            <v>0</v>
          </cell>
          <cell r="BT138">
            <v>0</v>
          </cell>
          <cell r="BU138">
            <v>0</v>
          </cell>
          <cell r="BV138">
            <v>0</v>
          </cell>
          <cell r="BW138">
            <v>0</v>
          </cell>
          <cell r="BX138">
            <v>0</v>
          </cell>
          <cell r="BY138">
            <v>0</v>
          </cell>
          <cell r="BZ138">
            <v>0</v>
          </cell>
          <cell r="CA138">
            <v>0</v>
          </cell>
          <cell r="CB138">
            <v>-100</v>
          </cell>
          <cell r="CC138">
            <v>-100</v>
          </cell>
          <cell r="CD138">
            <v>0</v>
          </cell>
          <cell r="CE138">
            <v>-100</v>
          </cell>
        </row>
        <row r="139">
          <cell r="BQ139">
            <v>0</v>
          </cell>
          <cell r="BR139">
            <v>0</v>
          </cell>
          <cell r="BS139">
            <v>0</v>
          </cell>
          <cell r="BT139">
            <v>0</v>
          </cell>
          <cell r="BU139">
            <v>0</v>
          </cell>
          <cell r="BV139">
            <v>0</v>
          </cell>
          <cell r="BW139">
            <v>0</v>
          </cell>
          <cell r="BX139">
            <v>0</v>
          </cell>
          <cell r="BY139">
            <v>0</v>
          </cell>
          <cell r="BZ139">
            <v>0</v>
          </cell>
          <cell r="CA139">
            <v>0</v>
          </cell>
          <cell r="CB139">
            <v>570</v>
          </cell>
          <cell r="CC139">
            <v>570</v>
          </cell>
          <cell r="CD139">
            <v>0</v>
          </cell>
          <cell r="CE139">
            <v>570</v>
          </cell>
        </row>
        <row r="140">
          <cell r="BQ140">
            <v>0</v>
          </cell>
          <cell r="BR140">
            <v>0</v>
          </cell>
          <cell r="BS140">
            <v>0</v>
          </cell>
          <cell r="BT140">
            <v>0</v>
          </cell>
          <cell r="BU140">
            <v>0</v>
          </cell>
          <cell r="BV140">
            <v>0</v>
          </cell>
          <cell r="BW140">
            <v>0</v>
          </cell>
          <cell r="BX140">
            <v>0</v>
          </cell>
          <cell r="BY140">
            <v>0</v>
          </cell>
          <cell r="BZ140">
            <v>0</v>
          </cell>
          <cell r="CA140">
            <v>0</v>
          </cell>
          <cell r="CB140">
            <v>1.98</v>
          </cell>
          <cell r="CC140">
            <v>1.98</v>
          </cell>
          <cell r="CD140">
            <v>3.5527136788005009E-15</v>
          </cell>
          <cell r="CE140">
            <v>1.98</v>
          </cell>
        </row>
        <row r="141">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row>
        <row r="142">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row>
        <row r="143">
          <cell r="BQ143">
            <v>0</v>
          </cell>
          <cell r="BR143">
            <v>0</v>
          </cell>
          <cell r="BS143">
            <v>0</v>
          </cell>
          <cell r="BT143">
            <v>0</v>
          </cell>
          <cell r="BU143">
            <v>0</v>
          </cell>
          <cell r="BV143">
            <v>0</v>
          </cell>
          <cell r="BW143">
            <v>0</v>
          </cell>
          <cell r="BX143">
            <v>0</v>
          </cell>
          <cell r="BY143">
            <v>0</v>
          </cell>
          <cell r="BZ143">
            <v>0</v>
          </cell>
          <cell r="CA143">
            <v>0</v>
          </cell>
          <cell r="CB143">
            <v>0.80000000000001137</v>
          </cell>
          <cell r="CC143">
            <v>0.80000000000001137</v>
          </cell>
          <cell r="CD143">
            <v>-7.3896444519050419E-13</v>
          </cell>
          <cell r="CE143">
            <v>0.7999999999992724</v>
          </cell>
        </row>
        <row r="144">
          <cell r="BQ144">
            <v>0</v>
          </cell>
          <cell r="BR144">
            <v>0</v>
          </cell>
          <cell r="BS144">
            <v>0</v>
          </cell>
          <cell r="BT144">
            <v>0</v>
          </cell>
          <cell r="BU144">
            <v>0</v>
          </cell>
          <cell r="BV144">
            <v>0</v>
          </cell>
          <cell r="BW144">
            <v>0</v>
          </cell>
          <cell r="BX144">
            <v>0</v>
          </cell>
          <cell r="BY144">
            <v>0</v>
          </cell>
          <cell r="BZ144">
            <v>0</v>
          </cell>
          <cell r="CA144">
            <v>0</v>
          </cell>
          <cell r="CB144">
            <v>0.60000000000002274</v>
          </cell>
          <cell r="CC144">
            <v>0.60000000000002274</v>
          </cell>
          <cell r="CD144">
            <v>3.4106051316484809E-13</v>
          </cell>
          <cell r="CE144">
            <v>0.6000000000003638</v>
          </cell>
        </row>
        <row r="145">
          <cell r="BQ145">
            <v>0</v>
          </cell>
          <cell r="BR145">
            <v>0</v>
          </cell>
          <cell r="BS145">
            <v>0</v>
          </cell>
          <cell r="BT145">
            <v>0</v>
          </cell>
          <cell r="BU145">
            <v>0</v>
          </cell>
          <cell r="BV145">
            <v>0</v>
          </cell>
          <cell r="BW145">
            <v>0</v>
          </cell>
          <cell r="BX145">
            <v>0</v>
          </cell>
          <cell r="BY145">
            <v>0</v>
          </cell>
          <cell r="BZ145">
            <v>0</v>
          </cell>
          <cell r="CA145">
            <v>0</v>
          </cell>
          <cell r="CB145">
            <v>1.3600000000005821</v>
          </cell>
          <cell r="CC145">
            <v>1.3600000000005821</v>
          </cell>
          <cell r="CD145">
            <v>-1.4551915228366852E-11</v>
          </cell>
          <cell r="CE145">
            <v>1.3599999999860302</v>
          </cell>
        </row>
        <row r="146">
          <cell r="BQ146">
            <v>0</v>
          </cell>
          <cell r="BR146">
            <v>0</v>
          </cell>
          <cell r="BS146">
            <v>0</v>
          </cell>
          <cell r="BT146">
            <v>0</v>
          </cell>
          <cell r="BU146">
            <v>0</v>
          </cell>
          <cell r="BV146">
            <v>0</v>
          </cell>
          <cell r="BW146">
            <v>0</v>
          </cell>
          <cell r="BX146">
            <v>0</v>
          </cell>
          <cell r="BY146">
            <v>0</v>
          </cell>
          <cell r="BZ146">
            <v>0</v>
          </cell>
          <cell r="CA146">
            <v>0</v>
          </cell>
          <cell r="CB146">
            <v>-3492</v>
          </cell>
          <cell r="CC146">
            <v>-3492</v>
          </cell>
          <cell r="CD146">
            <v>0</v>
          </cell>
          <cell r="CE146">
            <v>-3492</v>
          </cell>
        </row>
        <row r="147">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row>
        <row r="148">
          <cell r="BQ148">
            <v>0</v>
          </cell>
          <cell r="BR148">
            <v>0</v>
          </cell>
          <cell r="BS148">
            <v>0</v>
          </cell>
          <cell r="BT148">
            <v>0</v>
          </cell>
          <cell r="BU148">
            <v>0</v>
          </cell>
          <cell r="BV148">
            <v>0</v>
          </cell>
          <cell r="BW148">
            <v>0</v>
          </cell>
          <cell r="BX148">
            <v>0</v>
          </cell>
          <cell r="BY148">
            <v>0</v>
          </cell>
          <cell r="BZ148">
            <v>0</v>
          </cell>
          <cell r="CA148">
            <v>0</v>
          </cell>
          <cell r="CB148">
            <v>51.959999999999127</v>
          </cell>
          <cell r="CC148">
            <v>51.959999999999127</v>
          </cell>
          <cell r="CD148">
            <v>-3.637978807091713E-11</v>
          </cell>
          <cell r="CE148">
            <v>51.959999999962747</v>
          </cell>
        </row>
        <row r="149">
          <cell r="BQ149">
            <v>0</v>
          </cell>
          <cell r="BR149">
            <v>0</v>
          </cell>
          <cell r="BS149">
            <v>0</v>
          </cell>
          <cell r="BT149">
            <v>0</v>
          </cell>
          <cell r="BU149">
            <v>0</v>
          </cell>
          <cell r="BV149">
            <v>0</v>
          </cell>
          <cell r="BW149">
            <v>0</v>
          </cell>
          <cell r="BX149">
            <v>0</v>
          </cell>
          <cell r="BY149">
            <v>0</v>
          </cell>
          <cell r="BZ149">
            <v>0</v>
          </cell>
          <cell r="CA149">
            <v>0</v>
          </cell>
          <cell r="CB149">
            <v>89.580000000001746</v>
          </cell>
          <cell r="CC149">
            <v>89.580000000001746</v>
          </cell>
          <cell r="CD149">
            <v>1.4551915228366852E-11</v>
          </cell>
          <cell r="CE149">
            <v>89.580000000016298</v>
          </cell>
        </row>
        <row r="150">
          <cell r="BQ150">
            <v>0</v>
          </cell>
          <cell r="BR150">
            <v>0</v>
          </cell>
          <cell r="BS150">
            <v>0</v>
          </cell>
          <cell r="BT150">
            <v>0</v>
          </cell>
          <cell r="BU150">
            <v>0</v>
          </cell>
          <cell r="BV150">
            <v>0</v>
          </cell>
          <cell r="BW150">
            <v>0</v>
          </cell>
          <cell r="BX150">
            <v>0</v>
          </cell>
          <cell r="BY150">
            <v>0</v>
          </cell>
          <cell r="BZ150">
            <v>0</v>
          </cell>
          <cell r="CA150">
            <v>0</v>
          </cell>
          <cell r="CB150">
            <v>51.69999999999709</v>
          </cell>
          <cell r="CC150">
            <v>51.69999999999709</v>
          </cell>
          <cell r="CD150">
            <v>-1.6007106751203537E-10</v>
          </cell>
          <cell r="CE150">
            <v>51.699999999837019</v>
          </cell>
        </row>
        <row r="151">
          <cell r="BQ151">
            <v>0</v>
          </cell>
          <cell r="BR151">
            <v>0</v>
          </cell>
          <cell r="BS151">
            <v>0</v>
          </cell>
          <cell r="BT151">
            <v>0</v>
          </cell>
          <cell r="BU151">
            <v>0</v>
          </cell>
          <cell r="BV151">
            <v>0</v>
          </cell>
          <cell r="BW151">
            <v>0</v>
          </cell>
          <cell r="BX151">
            <v>0</v>
          </cell>
          <cell r="BY151">
            <v>0</v>
          </cell>
          <cell r="BZ151">
            <v>0</v>
          </cell>
          <cell r="CA151">
            <v>0</v>
          </cell>
          <cell r="CB151">
            <v>65.599999999998545</v>
          </cell>
          <cell r="CC151">
            <v>65.599999999998545</v>
          </cell>
          <cell r="CD151">
            <v>-2.1827872842550278E-11</v>
          </cell>
          <cell r="CE151">
            <v>65.599999999976717</v>
          </cell>
        </row>
        <row r="152">
          <cell r="BQ152">
            <v>0</v>
          </cell>
          <cell r="BR152">
            <v>0</v>
          </cell>
          <cell r="BS152">
            <v>0</v>
          </cell>
          <cell r="BT152">
            <v>0</v>
          </cell>
          <cell r="BU152">
            <v>0</v>
          </cell>
          <cell r="BV152">
            <v>0</v>
          </cell>
          <cell r="BW152">
            <v>0</v>
          </cell>
          <cell r="BX152">
            <v>0</v>
          </cell>
          <cell r="BY152">
            <v>0</v>
          </cell>
          <cell r="BZ152">
            <v>0</v>
          </cell>
          <cell r="CA152">
            <v>0</v>
          </cell>
          <cell r="CB152">
            <v>-1750</v>
          </cell>
          <cell r="CC152">
            <v>-1750</v>
          </cell>
          <cell r="CD152">
            <v>0</v>
          </cell>
          <cell r="CE152">
            <v>-1750</v>
          </cell>
        </row>
        <row r="153">
          <cell r="BQ153">
            <v>0</v>
          </cell>
          <cell r="BR153">
            <v>0</v>
          </cell>
          <cell r="BS153">
            <v>0</v>
          </cell>
          <cell r="BT153">
            <v>0</v>
          </cell>
          <cell r="BU153">
            <v>0</v>
          </cell>
          <cell r="BV153">
            <v>0</v>
          </cell>
          <cell r="BW153">
            <v>0</v>
          </cell>
          <cell r="BX153">
            <v>0</v>
          </cell>
          <cell r="BY153">
            <v>0</v>
          </cell>
          <cell r="BZ153">
            <v>0</v>
          </cell>
          <cell r="CA153">
            <v>0</v>
          </cell>
          <cell r="CB153">
            <v>-105</v>
          </cell>
          <cell r="CC153">
            <v>-105</v>
          </cell>
          <cell r="CD153">
            <v>0</v>
          </cell>
          <cell r="CE153">
            <v>-105</v>
          </cell>
        </row>
        <row r="154">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row>
        <row r="155">
          <cell r="BQ155">
            <v>0</v>
          </cell>
          <cell r="BR155">
            <v>0</v>
          </cell>
          <cell r="BS155">
            <v>0</v>
          </cell>
          <cell r="BT155">
            <v>0</v>
          </cell>
          <cell r="BU155">
            <v>0</v>
          </cell>
          <cell r="BV155">
            <v>0</v>
          </cell>
          <cell r="BW155">
            <v>0</v>
          </cell>
          <cell r="BX155">
            <v>0</v>
          </cell>
          <cell r="BY155">
            <v>0</v>
          </cell>
          <cell r="BZ155">
            <v>0</v>
          </cell>
          <cell r="CA155">
            <v>0</v>
          </cell>
          <cell r="CB155">
            <v>-5</v>
          </cell>
          <cell r="CC155">
            <v>-5</v>
          </cell>
          <cell r="CD155">
            <v>0</v>
          </cell>
          <cell r="CE155">
            <v>-5</v>
          </cell>
        </row>
        <row r="156">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row>
        <row r="157">
          <cell r="BQ157">
            <v>0</v>
          </cell>
          <cell r="BR157">
            <v>0</v>
          </cell>
          <cell r="BS157">
            <v>0</v>
          </cell>
          <cell r="BT157">
            <v>0</v>
          </cell>
          <cell r="BU157">
            <v>0</v>
          </cell>
          <cell r="BV157">
            <v>0</v>
          </cell>
          <cell r="BW157">
            <v>0</v>
          </cell>
          <cell r="BX157">
            <v>0</v>
          </cell>
          <cell r="BY157">
            <v>0</v>
          </cell>
          <cell r="BZ157">
            <v>0</v>
          </cell>
          <cell r="CA157">
            <v>0</v>
          </cell>
          <cell r="CB157">
            <v>555.79999999999995</v>
          </cell>
          <cell r="CC157">
            <v>555.79999999999995</v>
          </cell>
          <cell r="CD157">
            <v>-9.0949470177292824E-13</v>
          </cell>
          <cell r="CE157">
            <v>555.79999999999927</v>
          </cell>
        </row>
        <row r="158">
          <cell r="BQ158">
            <v>0</v>
          </cell>
          <cell r="BR158">
            <v>0</v>
          </cell>
          <cell r="BS158">
            <v>0</v>
          </cell>
          <cell r="BT158">
            <v>0</v>
          </cell>
          <cell r="BU158">
            <v>0</v>
          </cell>
          <cell r="BV158">
            <v>0</v>
          </cell>
          <cell r="BW158">
            <v>0</v>
          </cell>
          <cell r="BX158">
            <v>0</v>
          </cell>
          <cell r="BY158">
            <v>0</v>
          </cell>
          <cell r="BZ158">
            <v>0</v>
          </cell>
          <cell r="CA158">
            <v>0</v>
          </cell>
          <cell r="CB158">
            <v>-106.64</v>
          </cell>
          <cell r="CC158">
            <v>-106.64</v>
          </cell>
          <cell r="CD158">
            <v>6.8212102632969618E-13</v>
          </cell>
          <cell r="CE158">
            <v>-106.63999999999942</v>
          </cell>
        </row>
        <row r="159">
          <cell r="BQ159">
            <v>0</v>
          </cell>
          <cell r="BR159">
            <v>0</v>
          </cell>
          <cell r="BS159">
            <v>0</v>
          </cell>
          <cell r="BT159">
            <v>0</v>
          </cell>
          <cell r="BU159">
            <v>0</v>
          </cell>
          <cell r="BV159">
            <v>0</v>
          </cell>
          <cell r="BW159">
            <v>0</v>
          </cell>
          <cell r="BX159">
            <v>0</v>
          </cell>
          <cell r="BY159">
            <v>0</v>
          </cell>
          <cell r="BZ159">
            <v>0</v>
          </cell>
          <cell r="CA159">
            <v>0</v>
          </cell>
          <cell r="CB159">
            <v>134.08000000000001</v>
          </cell>
          <cell r="CC159">
            <v>134.08000000000001</v>
          </cell>
          <cell r="CD159">
            <v>0</v>
          </cell>
          <cell r="CE159">
            <v>134.08000000000001</v>
          </cell>
        </row>
        <row r="160">
          <cell r="BQ160">
            <v>0</v>
          </cell>
          <cell r="BR160">
            <v>0</v>
          </cell>
          <cell r="BS160">
            <v>0</v>
          </cell>
          <cell r="BT160">
            <v>0</v>
          </cell>
          <cell r="BU160">
            <v>0</v>
          </cell>
          <cell r="BV160">
            <v>0</v>
          </cell>
          <cell r="BW160">
            <v>0</v>
          </cell>
          <cell r="BX160">
            <v>0</v>
          </cell>
          <cell r="BY160">
            <v>0</v>
          </cell>
          <cell r="BZ160">
            <v>0</v>
          </cell>
          <cell r="CA160">
            <v>0</v>
          </cell>
          <cell r="CB160">
            <v>273.702</v>
          </cell>
          <cell r="CC160">
            <v>273.702</v>
          </cell>
          <cell r="CD160">
            <v>0</v>
          </cell>
          <cell r="CE160">
            <v>273.70200000000023</v>
          </cell>
        </row>
        <row r="161">
          <cell r="BQ161">
            <v>0</v>
          </cell>
          <cell r="BR161">
            <v>0</v>
          </cell>
          <cell r="BS161">
            <v>0</v>
          </cell>
          <cell r="BT161">
            <v>0</v>
          </cell>
          <cell r="BU161">
            <v>0</v>
          </cell>
          <cell r="BV161">
            <v>0</v>
          </cell>
          <cell r="BW161">
            <v>0</v>
          </cell>
          <cell r="BX161">
            <v>0</v>
          </cell>
          <cell r="BY161">
            <v>0</v>
          </cell>
          <cell r="BZ161">
            <v>0</v>
          </cell>
          <cell r="CA161">
            <v>0</v>
          </cell>
          <cell r="CB161">
            <v>-69</v>
          </cell>
          <cell r="CC161">
            <v>-69</v>
          </cell>
          <cell r="CD161">
            <v>0</v>
          </cell>
          <cell r="CE161">
            <v>-69</v>
          </cell>
        </row>
        <row r="162">
          <cell r="BQ162">
            <v>0</v>
          </cell>
          <cell r="BR162">
            <v>0</v>
          </cell>
          <cell r="BS162">
            <v>0</v>
          </cell>
          <cell r="BT162">
            <v>0</v>
          </cell>
          <cell r="BU162">
            <v>0</v>
          </cell>
          <cell r="BV162">
            <v>0</v>
          </cell>
          <cell r="BW162">
            <v>0</v>
          </cell>
          <cell r="BX162">
            <v>0</v>
          </cell>
          <cell r="BY162">
            <v>0</v>
          </cell>
          <cell r="BZ162">
            <v>0</v>
          </cell>
          <cell r="CA162">
            <v>0</v>
          </cell>
          <cell r="CB162">
            <v>-129.56</v>
          </cell>
          <cell r="CC162">
            <v>-129.56</v>
          </cell>
          <cell r="CD162">
            <v>0</v>
          </cell>
          <cell r="CE162">
            <v>-129.56</v>
          </cell>
        </row>
        <row r="163">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row>
        <row r="164">
          <cell r="BQ164">
            <v>0</v>
          </cell>
          <cell r="BR164">
            <v>0</v>
          </cell>
          <cell r="BS164">
            <v>0</v>
          </cell>
          <cell r="BT164">
            <v>0</v>
          </cell>
          <cell r="BU164">
            <v>0</v>
          </cell>
          <cell r="BV164">
            <v>0</v>
          </cell>
          <cell r="BW164">
            <v>0</v>
          </cell>
          <cell r="BX164">
            <v>0</v>
          </cell>
          <cell r="BY164">
            <v>0</v>
          </cell>
          <cell r="BZ164">
            <v>0</v>
          </cell>
          <cell r="CA164">
            <v>0</v>
          </cell>
          <cell r="CB164">
            <v>-85</v>
          </cell>
          <cell r="CC164">
            <v>-85</v>
          </cell>
          <cell r="CD164">
            <v>0</v>
          </cell>
          <cell r="CE164">
            <v>-85</v>
          </cell>
        </row>
        <row r="165">
          <cell r="BQ165">
            <v>0</v>
          </cell>
          <cell r="BR165">
            <v>0</v>
          </cell>
          <cell r="BS165">
            <v>0</v>
          </cell>
          <cell r="BT165">
            <v>0</v>
          </cell>
          <cell r="BU165">
            <v>0</v>
          </cell>
          <cell r="BV165">
            <v>0</v>
          </cell>
          <cell r="BW165">
            <v>0</v>
          </cell>
          <cell r="BX165">
            <v>0</v>
          </cell>
          <cell r="BY165">
            <v>0</v>
          </cell>
          <cell r="BZ165">
            <v>0</v>
          </cell>
          <cell r="CA165">
            <v>0</v>
          </cell>
          <cell r="CB165">
            <v>21.8</v>
          </cell>
          <cell r="CC165">
            <v>21.8</v>
          </cell>
          <cell r="CD165">
            <v>-6.8212102632969618E-13</v>
          </cell>
          <cell r="CE165">
            <v>21.799999999999272</v>
          </cell>
        </row>
        <row r="166">
          <cell r="BQ166">
            <v>0</v>
          </cell>
          <cell r="BR166">
            <v>0</v>
          </cell>
          <cell r="BS166">
            <v>0</v>
          </cell>
          <cell r="BT166">
            <v>0</v>
          </cell>
          <cell r="BU166">
            <v>0</v>
          </cell>
          <cell r="BV166">
            <v>0</v>
          </cell>
          <cell r="BW166">
            <v>0</v>
          </cell>
          <cell r="BX166">
            <v>0</v>
          </cell>
          <cell r="BY166">
            <v>0</v>
          </cell>
          <cell r="BZ166">
            <v>0</v>
          </cell>
          <cell r="CA166">
            <v>0</v>
          </cell>
          <cell r="CB166">
            <v>103.57600000000002</v>
          </cell>
          <cell r="CC166">
            <v>103.57600000000002</v>
          </cell>
          <cell r="CD166">
            <v>9.0949470177292824E-13</v>
          </cell>
          <cell r="CE166">
            <v>103.57600000000093</v>
          </cell>
        </row>
        <row r="167">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row>
        <row r="168">
          <cell r="BQ168">
            <v>0</v>
          </cell>
          <cell r="BR168">
            <v>0</v>
          </cell>
          <cell r="BS168">
            <v>0</v>
          </cell>
          <cell r="BT168">
            <v>0</v>
          </cell>
          <cell r="BU168">
            <v>0</v>
          </cell>
          <cell r="BV168">
            <v>0</v>
          </cell>
          <cell r="BW168">
            <v>0</v>
          </cell>
          <cell r="BX168">
            <v>0</v>
          </cell>
          <cell r="BY168">
            <v>0</v>
          </cell>
          <cell r="BZ168">
            <v>0</v>
          </cell>
          <cell r="CA168">
            <v>0</v>
          </cell>
          <cell r="CB168">
            <v>91.72</v>
          </cell>
          <cell r="CC168">
            <v>91.72</v>
          </cell>
          <cell r="CD168">
            <v>0</v>
          </cell>
          <cell r="CE168">
            <v>91.72</v>
          </cell>
        </row>
        <row r="169">
          <cell r="BQ169">
            <v>0</v>
          </cell>
          <cell r="BR169">
            <v>0</v>
          </cell>
          <cell r="BS169">
            <v>0</v>
          </cell>
          <cell r="BT169">
            <v>0</v>
          </cell>
          <cell r="BU169">
            <v>0</v>
          </cell>
          <cell r="BV169">
            <v>0</v>
          </cell>
          <cell r="BW169">
            <v>0</v>
          </cell>
          <cell r="BX169">
            <v>0</v>
          </cell>
          <cell r="BY169">
            <v>0</v>
          </cell>
          <cell r="BZ169">
            <v>0</v>
          </cell>
          <cell r="CA169">
            <v>0</v>
          </cell>
          <cell r="CB169">
            <v>61093.72</v>
          </cell>
          <cell r="CC169">
            <v>61093.72</v>
          </cell>
          <cell r="CD169">
            <v>-2.3283064365386963E-10</v>
          </cell>
          <cell r="CE169">
            <v>61093.719999999739</v>
          </cell>
        </row>
        <row r="170">
          <cell r="BQ170">
            <v>0</v>
          </cell>
          <cell r="BR170">
            <v>0</v>
          </cell>
          <cell r="BS170">
            <v>0</v>
          </cell>
          <cell r="BT170">
            <v>0</v>
          </cell>
          <cell r="BU170">
            <v>0</v>
          </cell>
          <cell r="BV170">
            <v>0</v>
          </cell>
          <cell r="BW170">
            <v>0</v>
          </cell>
          <cell r="BX170">
            <v>0</v>
          </cell>
          <cell r="BY170">
            <v>0</v>
          </cell>
          <cell r="BZ170">
            <v>0</v>
          </cell>
          <cell r="CA170">
            <v>0</v>
          </cell>
          <cell r="CB170">
            <v>-59721</v>
          </cell>
          <cell r="CC170">
            <v>-59721</v>
          </cell>
          <cell r="CD170">
            <v>0</v>
          </cell>
          <cell r="CE170">
            <v>-59721</v>
          </cell>
        </row>
        <row r="171">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row>
        <row r="172">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row>
        <row r="173">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row>
        <row r="174">
          <cell r="BQ174">
            <v>0</v>
          </cell>
          <cell r="BR174">
            <v>0</v>
          </cell>
          <cell r="BS174">
            <v>0</v>
          </cell>
          <cell r="BT174">
            <v>0</v>
          </cell>
          <cell r="BU174">
            <v>0</v>
          </cell>
          <cell r="BV174">
            <v>0</v>
          </cell>
          <cell r="BW174">
            <v>0</v>
          </cell>
          <cell r="BX174">
            <v>0</v>
          </cell>
          <cell r="BY174">
            <v>0</v>
          </cell>
          <cell r="BZ174">
            <v>0</v>
          </cell>
          <cell r="CA174">
            <v>0</v>
          </cell>
          <cell r="CB174">
            <v>3526.1000000000058</v>
          </cell>
          <cell r="CC174">
            <v>3526.1000000000058</v>
          </cell>
          <cell r="CD174">
            <v>0</v>
          </cell>
          <cell r="CE174">
            <v>3526.1000000000058</v>
          </cell>
        </row>
        <row r="175">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row>
        <row r="176">
          <cell r="BQ176">
            <v>0</v>
          </cell>
          <cell r="BR176">
            <v>0</v>
          </cell>
          <cell r="BS176">
            <v>0</v>
          </cell>
          <cell r="BT176">
            <v>0</v>
          </cell>
          <cell r="BU176">
            <v>0</v>
          </cell>
          <cell r="BV176">
            <v>0</v>
          </cell>
          <cell r="BW176">
            <v>0</v>
          </cell>
          <cell r="BX176">
            <v>0</v>
          </cell>
          <cell r="BY176">
            <v>0</v>
          </cell>
          <cell r="BZ176">
            <v>0</v>
          </cell>
          <cell r="CA176">
            <v>0</v>
          </cell>
          <cell r="CB176">
            <v>2.6193447411060333E-10</v>
          </cell>
          <cell r="CC176">
            <v>2.6193447411060333E-10</v>
          </cell>
          <cell r="CD176">
            <v>-1.7462298274040222E-9</v>
          </cell>
          <cell r="CE176">
            <v>-1.4842953532934189E-9</v>
          </cell>
        </row>
        <row r="177">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row>
        <row r="178">
          <cell r="BQ178">
            <v>37987</v>
          </cell>
          <cell r="BR178">
            <v>38018</v>
          </cell>
          <cell r="BS178">
            <v>38047</v>
          </cell>
          <cell r="BT178">
            <v>38078</v>
          </cell>
          <cell r="BU178">
            <v>38108</v>
          </cell>
          <cell r="BV178">
            <v>38139</v>
          </cell>
          <cell r="BW178">
            <v>38169</v>
          </cell>
          <cell r="BX178">
            <v>38200</v>
          </cell>
          <cell r="BY178">
            <v>38231</v>
          </cell>
          <cell r="BZ178">
            <v>38261</v>
          </cell>
          <cell r="CA178">
            <v>38292</v>
          </cell>
          <cell r="CB178">
            <v>38322</v>
          </cell>
          <cell r="CC178" t="str">
            <v>YTD</v>
          </cell>
          <cell r="CD178" t="str">
            <v xml:space="preserve">Frcst </v>
          </cell>
          <cell r="CE178" t="str">
            <v xml:space="preserve">Total </v>
          </cell>
        </row>
        <row r="179">
          <cell r="BQ179">
            <v>0</v>
          </cell>
          <cell r="BR179">
            <v>0</v>
          </cell>
          <cell r="BS179">
            <v>0</v>
          </cell>
          <cell r="BT179">
            <v>0</v>
          </cell>
          <cell r="BU179">
            <v>0</v>
          </cell>
          <cell r="BV179">
            <v>0</v>
          </cell>
          <cell r="BW179">
            <v>0</v>
          </cell>
          <cell r="BX179">
            <v>0</v>
          </cell>
          <cell r="BY179">
            <v>0</v>
          </cell>
          <cell r="BZ179">
            <v>0</v>
          </cell>
          <cell r="CA179">
            <v>0</v>
          </cell>
          <cell r="CB179">
            <v>1146.5899999999674</v>
          </cell>
          <cell r="CC179">
            <v>1146.5899999999674</v>
          </cell>
          <cell r="CD179">
            <v>-1.1641532182693481E-10</v>
          </cell>
          <cell r="CE179">
            <v>1146.589999999851</v>
          </cell>
        </row>
        <row r="180">
          <cell r="BQ180">
            <v>0</v>
          </cell>
          <cell r="BR180">
            <v>0</v>
          </cell>
          <cell r="BS180">
            <v>0</v>
          </cell>
          <cell r="BT180">
            <v>0</v>
          </cell>
          <cell r="BU180">
            <v>0</v>
          </cell>
          <cell r="BV180">
            <v>0</v>
          </cell>
          <cell r="BW180">
            <v>0</v>
          </cell>
          <cell r="BX180">
            <v>0</v>
          </cell>
          <cell r="BY180">
            <v>0</v>
          </cell>
          <cell r="BZ180">
            <v>0</v>
          </cell>
          <cell r="CA180">
            <v>0</v>
          </cell>
          <cell r="CB180">
            <v>470</v>
          </cell>
          <cell r="CC180">
            <v>470</v>
          </cell>
          <cell r="CD180">
            <v>0</v>
          </cell>
          <cell r="CE180">
            <v>470</v>
          </cell>
        </row>
        <row r="181">
          <cell r="BQ181">
            <v>0</v>
          </cell>
          <cell r="BR181">
            <v>0</v>
          </cell>
          <cell r="BS181">
            <v>0</v>
          </cell>
          <cell r="BT181">
            <v>0</v>
          </cell>
          <cell r="BU181">
            <v>0</v>
          </cell>
          <cell r="BV181">
            <v>0</v>
          </cell>
          <cell r="BW181">
            <v>0</v>
          </cell>
          <cell r="BX181">
            <v>0</v>
          </cell>
          <cell r="BY181">
            <v>0</v>
          </cell>
          <cell r="BZ181">
            <v>0</v>
          </cell>
          <cell r="CA181">
            <v>0</v>
          </cell>
          <cell r="CB181">
            <v>-3487.2600000000093</v>
          </cell>
          <cell r="CC181">
            <v>-3487.2600000000093</v>
          </cell>
          <cell r="CD181">
            <v>0</v>
          </cell>
          <cell r="CE181">
            <v>-3487.2600000000093</v>
          </cell>
        </row>
        <row r="182">
          <cell r="BQ182">
            <v>0</v>
          </cell>
          <cell r="BR182">
            <v>0</v>
          </cell>
          <cell r="BS182">
            <v>0</v>
          </cell>
          <cell r="BT182">
            <v>0</v>
          </cell>
          <cell r="BU182">
            <v>0</v>
          </cell>
          <cell r="BV182">
            <v>0</v>
          </cell>
          <cell r="BW182">
            <v>0</v>
          </cell>
          <cell r="BX182">
            <v>0</v>
          </cell>
          <cell r="BY182">
            <v>0</v>
          </cell>
          <cell r="BZ182">
            <v>0</v>
          </cell>
          <cell r="CA182">
            <v>0</v>
          </cell>
          <cell r="CB182">
            <v>-810.6820000000298</v>
          </cell>
          <cell r="CC182">
            <v>-810.6820000000298</v>
          </cell>
          <cell r="CD182">
            <v>9.3132257461547852E-10</v>
          </cell>
          <cell r="CE182">
            <v>-810.68199999909848</v>
          </cell>
        </row>
        <row r="183">
          <cell r="BQ183">
            <v>0</v>
          </cell>
          <cell r="BR183">
            <v>0</v>
          </cell>
          <cell r="BS183">
            <v>0</v>
          </cell>
          <cell r="BT183">
            <v>0</v>
          </cell>
          <cell r="BU183">
            <v>0</v>
          </cell>
          <cell r="BV183">
            <v>0</v>
          </cell>
          <cell r="BW183">
            <v>0</v>
          </cell>
          <cell r="BX183">
            <v>0</v>
          </cell>
          <cell r="BY183">
            <v>0</v>
          </cell>
          <cell r="BZ183">
            <v>0</v>
          </cell>
          <cell r="CA183">
            <v>0</v>
          </cell>
          <cell r="CB183">
            <v>64619.819999999949</v>
          </cell>
          <cell r="CC183">
            <v>64619.819999999949</v>
          </cell>
          <cell r="CD183">
            <v>3.4924596548080444E-10</v>
          </cell>
          <cell r="CE183">
            <v>64619.820000000298</v>
          </cell>
        </row>
        <row r="184">
          <cell r="BQ184">
            <v>0</v>
          </cell>
          <cell r="BR184">
            <v>0</v>
          </cell>
          <cell r="BS184">
            <v>0</v>
          </cell>
          <cell r="BT184">
            <v>0</v>
          </cell>
          <cell r="BU184">
            <v>0</v>
          </cell>
          <cell r="BV184">
            <v>0</v>
          </cell>
          <cell r="BW184">
            <v>0</v>
          </cell>
          <cell r="BX184">
            <v>0</v>
          </cell>
          <cell r="BY184">
            <v>0</v>
          </cell>
          <cell r="BZ184">
            <v>0</v>
          </cell>
          <cell r="CA184">
            <v>0</v>
          </cell>
          <cell r="CB184">
            <v>-59721</v>
          </cell>
          <cell r="CC184">
            <v>-59721</v>
          </cell>
          <cell r="CD184">
            <v>0</v>
          </cell>
          <cell r="CE184">
            <v>-59721</v>
          </cell>
        </row>
        <row r="185">
          <cell r="BQ185">
            <v>0</v>
          </cell>
          <cell r="BR185">
            <v>0</v>
          </cell>
          <cell r="BS185">
            <v>0</v>
          </cell>
          <cell r="BT185">
            <v>0</v>
          </cell>
          <cell r="BU185">
            <v>0</v>
          </cell>
          <cell r="BV185">
            <v>0</v>
          </cell>
          <cell r="BW185">
            <v>0</v>
          </cell>
          <cell r="BX185">
            <v>0</v>
          </cell>
          <cell r="BY185">
            <v>0</v>
          </cell>
          <cell r="BZ185">
            <v>0</v>
          </cell>
          <cell r="CA185">
            <v>0</v>
          </cell>
          <cell r="CB185">
            <v>-2217.4679999998771</v>
          </cell>
          <cell r="CC185">
            <v>-2217.4679999998771</v>
          </cell>
          <cell r="CD185">
            <v>1.3969838619232178E-9</v>
          </cell>
          <cell r="CE185">
            <v>-2217.4679999984801</v>
          </cell>
        </row>
        <row r="186">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3.7252902984619141E-9</v>
          </cell>
          <cell r="CE186">
            <v>3.7252902984619141E-9</v>
          </cell>
        </row>
        <row r="187">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row>
        <row r="188">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row>
        <row r="189">
          <cell r="BQ189">
            <v>37987</v>
          </cell>
          <cell r="BR189">
            <v>38018</v>
          </cell>
          <cell r="BS189">
            <v>38047</v>
          </cell>
          <cell r="BT189">
            <v>38078</v>
          </cell>
          <cell r="BU189">
            <v>38108</v>
          </cell>
          <cell r="BV189">
            <v>38139</v>
          </cell>
          <cell r="BW189">
            <v>38169</v>
          </cell>
          <cell r="BX189">
            <v>38200</v>
          </cell>
          <cell r="BY189">
            <v>38231</v>
          </cell>
          <cell r="BZ189">
            <v>38261</v>
          </cell>
          <cell r="CA189">
            <v>38292</v>
          </cell>
          <cell r="CB189">
            <v>38322</v>
          </cell>
          <cell r="CC189" t="str">
            <v>YTD</v>
          </cell>
          <cell r="CD189" t="str">
            <v xml:space="preserve">Frcst </v>
          </cell>
          <cell r="CE189" t="str">
            <v xml:space="preserve">Total </v>
          </cell>
        </row>
        <row r="190">
          <cell r="BQ190">
            <v>0</v>
          </cell>
          <cell r="BR190">
            <v>0</v>
          </cell>
          <cell r="BS190">
            <v>0</v>
          </cell>
          <cell r="BT190">
            <v>0</v>
          </cell>
          <cell r="BU190">
            <v>0</v>
          </cell>
          <cell r="BV190">
            <v>0</v>
          </cell>
          <cell r="BW190">
            <v>0</v>
          </cell>
          <cell r="BX190">
            <v>0</v>
          </cell>
          <cell r="BY190">
            <v>0</v>
          </cell>
          <cell r="BZ190">
            <v>0</v>
          </cell>
          <cell r="CA190">
            <v>0</v>
          </cell>
          <cell r="CB190">
            <v>45.764963000000002</v>
          </cell>
          <cell r="CC190">
            <v>45.764963000000002</v>
          </cell>
          <cell r="CD190">
            <v>0</v>
          </cell>
          <cell r="CE190">
            <v>45.764962999999966</v>
          </cell>
        </row>
        <row r="191">
          <cell r="BQ191">
            <v>0</v>
          </cell>
          <cell r="BR191">
            <v>0</v>
          </cell>
          <cell r="BS191">
            <v>0</v>
          </cell>
          <cell r="BT191">
            <v>0</v>
          </cell>
          <cell r="BU191">
            <v>0</v>
          </cell>
          <cell r="BV191">
            <v>0</v>
          </cell>
          <cell r="BW191">
            <v>0</v>
          </cell>
          <cell r="BX191">
            <v>0</v>
          </cell>
          <cell r="BY191">
            <v>0</v>
          </cell>
          <cell r="BZ191">
            <v>0</v>
          </cell>
          <cell r="CA191">
            <v>0</v>
          </cell>
          <cell r="CB191">
            <v>22.004999999999999</v>
          </cell>
          <cell r="CC191">
            <v>22.004999999999999</v>
          </cell>
          <cell r="CD191">
            <v>0</v>
          </cell>
          <cell r="CE191">
            <v>22.004999999999999</v>
          </cell>
        </row>
        <row r="192">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row>
        <row r="193">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row>
        <row r="194">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row>
        <row r="195">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row>
        <row r="196">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row>
        <row r="197">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row>
        <row r="198">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row>
        <row r="199">
          <cell r="BQ199">
            <v>0</v>
          </cell>
          <cell r="BR199">
            <v>0</v>
          </cell>
          <cell r="BS199">
            <v>0</v>
          </cell>
          <cell r="BT199">
            <v>0</v>
          </cell>
          <cell r="BU199">
            <v>0</v>
          </cell>
          <cell r="BV199">
            <v>0</v>
          </cell>
          <cell r="BW199">
            <v>0</v>
          </cell>
          <cell r="BX199">
            <v>0</v>
          </cell>
          <cell r="BY199">
            <v>0</v>
          </cell>
          <cell r="BZ199">
            <v>0</v>
          </cell>
          <cell r="CA199">
            <v>0</v>
          </cell>
          <cell r="CB199">
            <v>-3.3333333334439885E-4</v>
          </cell>
          <cell r="CC199">
            <v>-3.3333333334439885E-4</v>
          </cell>
          <cell r="CD199">
            <v>1.7053025658242404E-13</v>
          </cell>
          <cell r="CE199">
            <v>-3.333333331738686E-4</v>
          </cell>
        </row>
        <row r="200">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row>
        <row r="201">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row>
        <row r="202">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row>
        <row r="203">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row>
        <row r="204">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row>
        <row r="205">
          <cell r="BQ205">
            <v>0</v>
          </cell>
          <cell r="BR205">
            <v>0</v>
          </cell>
          <cell r="BS205">
            <v>0</v>
          </cell>
          <cell r="BT205">
            <v>0</v>
          </cell>
          <cell r="BU205">
            <v>0</v>
          </cell>
          <cell r="BV205">
            <v>0</v>
          </cell>
          <cell r="BW205">
            <v>0</v>
          </cell>
          <cell r="BX205">
            <v>0</v>
          </cell>
          <cell r="BY205">
            <v>0</v>
          </cell>
          <cell r="BZ205">
            <v>0</v>
          </cell>
          <cell r="CA205">
            <v>0</v>
          </cell>
          <cell r="CB205">
            <v>-836.95244647999971</v>
          </cell>
          <cell r="CC205">
            <v>-836.95244647999971</v>
          </cell>
          <cell r="CD205">
            <v>-1.8189894035458565E-12</v>
          </cell>
          <cell r="CE205">
            <v>-836.95244648000153</v>
          </cell>
        </row>
        <row r="206">
          <cell r="BQ206">
            <v>0</v>
          </cell>
          <cell r="BR206">
            <v>0</v>
          </cell>
          <cell r="BS206">
            <v>0</v>
          </cell>
          <cell r="BT206">
            <v>0</v>
          </cell>
          <cell r="BU206">
            <v>0</v>
          </cell>
          <cell r="BV206">
            <v>0</v>
          </cell>
          <cell r="BW206">
            <v>0</v>
          </cell>
          <cell r="BX206">
            <v>0</v>
          </cell>
          <cell r="BY206">
            <v>0</v>
          </cell>
          <cell r="BZ206">
            <v>0</v>
          </cell>
          <cell r="CA206">
            <v>0</v>
          </cell>
          <cell r="CB206">
            <v>-1059.7268924999962</v>
          </cell>
          <cell r="CC206">
            <v>-1059.7268924999962</v>
          </cell>
          <cell r="CD206">
            <v>0</v>
          </cell>
          <cell r="CE206">
            <v>-1059.7268924999953</v>
          </cell>
        </row>
        <row r="207">
          <cell r="BQ207">
            <v>0</v>
          </cell>
          <cell r="BR207">
            <v>0</v>
          </cell>
          <cell r="BS207">
            <v>0</v>
          </cell>
          <cell r="BT207">
            <v>0</v>
          </cell>
          <cell r="BU207">
            <v>0</v>
          </cell>
          <cell r="BV207">
            <v>0</v>
          </cell>
          <cell r="BW207">
            <v>0</v>
          </cell>
          <cell r="BX207">
            <v>0</v>
          </cell>
          <cell r="BY207">
            <v>0</v>
          </cell>
          <cell r="BZ207">
            <v>0</v>
          </cell>
          <cell r="CA207">
            <v>0</v>
          </cell>
          <cell r="CB207">
            <v>3.8999999999987267E-2</v>
          </cell>
          <cell r="CC207">
            <v>3.8999999999987267E-2</v>
          </cell>
          <cell r="CD207">
            <v>6.8212102632969618E-13</v>
          </cell>
          <cell r="CE207">
            <v>3.9000000000669388E-2</v>
          </cell>
        </row>
        <row r="208">
          <cell r="BQ208">
            <v>0</v>
          </cell>
          <cell r="BR208">
            <v>0</v>
          </cell>
          <cell r="BS208">
            <v>0</v>
          </cell>
          <cell r="BT208">
            <v>0</v>
          </cell>
          <cell r="BU208">
            <v>0</v>
          </cell>
          <cell r="BV208">
            <v>0</v>
          </cell>
          <cell r="BW208">
            <v>0</v>
          </cell>
          <cell r="BX208">
            <v>0</v>
          </cell>
          <cell r="BY208">
            <v>0</v>
          </cell>
          <cell r="BZ208">
            <v>0</v>
          </cell>
          <cell r="CA208">
            <v>0</v>
          </cell>
          <cell r="CB208">
            <v>-44.512000000000285</v>
          </cell>
          <cell r="CC208">
            <v>-44.512000000000285</v>
          </cell>
          <cell r="CD208">
            <v>1.0231815394945443E-12</v>
          </cell>
          <cell r="CE208">
            <v>-44.511999999999261</v>
          </cell>
        </row>
        <row r="209">
          <cell r="BQ209">
            <v>0</v>
          </cell>
          <cell r="BR209">
            <v>0</v>
          </cell>
          <cell r="BS209">
            <v>0</v>
          </cell>
          <cell r="BT209">
            <v>0</v>
          </cell>
          <cell r="BU209">
            <v>0</v>
          </cell>
          <cell r="BV209">
            <v>0</v>
          </cell>
          <cell r="BW209">
            <v>0</v>
          </cell>
          <cell r="BX209">
            <v>0</v>
          </cell>
          <cell r="BY209">
            <v>0</v>
          </cell>
          <cell r="BZ209">
            <v>0</v>
          </cell>
          <cell r="CA209">
            <v>0</v>
          </cell>
          <cell r="CB209">
            <v>23.54400000000004</v>
          </cell>
          <cell r="CC209">
            <v>23.54400000000004</v>
          </cell>
          <cell r="CD209">
            <v>-1.7053025658242404E-13</v>
          </cell>
          <cell r="CE209">
            <v>23.543999999999869</v>
          </cell>
        </row>
        <row r="210">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row>
        <row r="211">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row>
        <row r="212">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row>
        <row r="213">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row>
        <row r="214">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row>
        <row r="215">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row>
        <row r="216">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row>
        <row r="217">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row>
        <row r="218">
          <cell r="BQ218">
            <v>0</v>
          </cell>
          <cell r="BR218">
            <v>0</v>
          </cell>
          <cell r="BS218">
            <v>0</v>
          </cell>
          <cell r="BT218">
            <v>0</v>
          </cell>
          <cell r="BU218">
            <v>0</v>
          </cell>
          <cell r="BV218">
            <v>0</v>
          </cell>
          <cell r="BW218">
            <v>0</v>
          </cell>
          <cell r="BX218">
            <v>0</v>
          </cell>
          <cell r="BY218">
            <v>0</v>
          </cell>
          <cell r="BZ218">
            <v>0</v>
          </cell>
          <cell r="CA218">
            <v>0</v>
          </cell>
          <cell r="CB218">
            <v>-85.873000000000005</v>
          </cell>
          <cell r="CC218">
            <v>-85.873000000000005</v>
          </cell>
          <cell r="CD218">
            <v>4.1211478674085811E-13</v>
          </cell>
          <cell r="CE218">
            <v>-85.872999999999593</v>
          </cell>
        </row>
        <row r="219">
          <cell r="BQ219">
            <v>0</v>
          </cell>
          <cell r="BR219">
            <v>0</v>
          </cell>
          <cell r="BS219">
            <v>0</v>
          </cell>
          <cell r="BT219">
            <v>0</v>
          </cell>
          <cell r="BU219">
            <v>0</v>
          </cell>
          <cell r="BV219">
            <v>0</v>
          </cell>
          <cell r="BW219">
            <v>0</v>
          </cell>
          <cell r="BX219">
            <v>0</v>
          </cell>
          <cell r="BY219">
            <v>0</v>
          </cell>
          <cell r="BZ219">
            <v>0</v>
          </cell>
          <cell r="CA219">
            <v>0</v>
          </cell>
          <cell r="CB219">
            <v>283.66250000000002</v>
          </cell>
          <cell r="CC219">
            <v>283.66250000000002</v>
          </cell>
          <cell r="CD219">
            <v>0</v>
          </cell>
          <cell r="CE219">
            <v>283.66249999999945</v>
          </cell>
        </row>
        <row r="220">
          <cell r="BQ220">
            <v>0</v>
          </cell>
          <cell r="BR220">
            <v>0</v>
          </cell>
          <cell r="BS220">
            <v>0</v>
          </cell>
          <cell r="BT220">
            <v>0</v>
          </cell>
          <cell r="BU220">
            <v>0</v>
          </cell>
          <cell r="BV220">
            <v>0</v>
          </cell>
          <cell r="BW220">
            <v>0</v>
          </cell>
          <cell r="BX220">
            <v>0</v>
          </cell>
          <cell r="BY220">
            <v>0</v>
          </cell>
          <cell r="BZ220">
            <v>0</v>
          </cell>
          <cell r="CA220">
            <v>0</v>
          </cell>
          <cell r="CB220">
            <v>7.0000000000000284E-2</v>
          </cell>
          <cell r="CC220">
            <v>7.0000000000000284E-2</v>
          </cell>
          <cell r="CD220">
            <v>-7.1054273576010019E-15</v>
          </cell>
          <cell r="CE220">
            <v>6.9999999999993179E-2</v>
          </cell>
        </row>
        <row r="221">
          <cell r="BQ221">
            <v>0</v>
          </cell>
          <cell r="BR221">
            <v>0</v>
          </cell>
          <cell r="BS221">
            <v>0</v>
          </cell>
          <cell r="BT221">
            <v>0</v>
          </cell>
          <cell r="BU221">
            <v>0</v>
          </cell>
          <cell r="BV221">
            <v>0</v>
          </cell>
          <cell r="BW221">
            <v>0</v>
          </cell>
          <cell r="BX221">
            <v>0</v>
          </cell>
          <cell r="BY221">
            <v>0</v>
          </cell>
          <cell r="BZ221">
            <v>0</v>
          </cell>
          <cell r="CA221">
            <v>0</v>
          </cell>
          <cell r="CB221">
            <v>-76.431999999999988</v>
          </cell>
          <cell r="CC221">
            <v>-76.431999999999988</v>
          </cell>
          <cell r="CD221">
            <v>1.9895196601282805E-13</v>
          </cell>
          <cell r="CE221">
            <v>-76.431999999999789</v>
          </cell>
        </row>
        <row r="222">
          <cell r="BQ222">
            <v>0</v>
          </cell>
          <cell r="BR222">
            <v>0</v>
          </cell>
          <cell r="BS222">
            <v>0</v>
          </cell>
          <cell r="BT222">
            <v>0</v>
          </cell>
          <cell r="BU222">
            <v>0</v>
          </cell>
          <cell r="BV222">
            <v>0</v>
          </cell>
          <cell r="BW222">
            <v>0</v>
          </cell>
          <cell r="BX222">
            <v>0</v>
          </cell>
          <cell r="BY222">
            <v>0</v>
          </cell>
          <cell r="BZ222">
            <v>0</v>
          </cell>
          <cell r="CA222">
            <v>0</v>
          </cell>
          <cell r="CB222">
            <v>-0.28300000000000125</v>
          </cell>
          <cell r="CC222">
            <v>-0.28300000000000125</v>
          </cell>
          <cell r="CD222">
            <v>-1.4210854715202004E-14</v>
          </cell>
          <cell r="CE222">
            <v>-0.28300000000001546</v>
          </cell>
        </row>
        <row r="223">
          <cell r="BQ223">
            <v>0</v>
          </cell>
          <cell r="BR223">
            <v>0</v>
          </cell>
          <cell r="BS223">
            <v>0</v>
          </cell>
          <cell r="BT223">
            <v>0</v>
          </cell>
          <cell r="BU223">
            <v>0</v>
          </cell>
          <cell r="BV223">
            <v>0</v>
          </cell>
          <cell r="BW223">
            <v>0</v>
          </cell>
          <cell r="BX223">
            <v>0</v>
          </cell>
          <cell r="BY223">
            <v>0</v>
          </cell>
          <cell r="BZ223">
            <v>0</v>
          </cell>
          <cell r="CA223">
            <v>0</v>
          </cell>
          <cell r="CB223">
            <v>263.74600000000009</v>
          </cell>
          <cell r="CC223">
            <v>263.74600000000009</v>
          </cell>
          <cell r="CD223">
            <v>-9.0949470177292824E-13</v>
          </cell>
          <cell r="CE223">
            <v>263.74599999999919</v>
          </cell>
        </row>
        <row r="224">
          <cell r="BQ224">
            <v>0</v>
          </cell>
          <cell r="BR224">
            <v>0</v>
          </cell>
          <cell r="BS224">
            <v>0</v>
          </cell>
          <cell r="BT224">
            <v>0</v>
          </cell>
          <cell r="BU224">
            <v>0</v>
          </cell>
          <cell r="BV224">
            <v>0</v>
          </cell>
          <cell r="BW224">
            <v>0</v>
          </cell>
          <cell r="BX224">
            <v>0</v>
          </cell>
          <cell r="BY224">
            <v>0</v>
          </cell>
          <cell r="BZ224">
            <v>0</v>
          </cell>
          <cell r="CA224">
            <v>0</v>
          </cell>
          <cell r="CB224">
            <v>283.86391304692688</v>
          </cell>
          <cell r="CC224">
            <v>283.86391304692688</v>
          </cell>
          <cell r="CD224">
            <v>-3.1832314562052488E-12</v>
          </cell>
          <cell r="CE224">
            <v>283.8639130469237</v>
          </cell>
        </row>
        <row r="225">
          <cell r="BQ225">
            <v>0</v>
          </cell>
          <cell r="BR225">
            <v>0</v>
          </cell>
          <cell r="BS225">
            <v>0</v>
          </cell>
          <cell r="BT225">
            <v>0</v>
          </cell>
          <cell r="BU225">
            <v>0</v>
          </cell>
          <cell r="BV225">
            <v>0</v>
          </cell>
          <cell r="BW225">
            <v>0</v>
          </cell>
          <cell r="BX225">
            <v>0</v>
          </cell>
          <cell r="BY225">
            <v>0</v>
          </cell>
          <cell r="BZ225">
            <v>0</v>
          </cell>
          <cell r="CA225">
            <v>0</v>
          </cell>
          <cell r="CB225">
            <v>-75.595315552874922</v>
          </cell>
          <cell r="CC225">
            <v>-75.595315552874922</v>
          </cell>
          <cell r="CD225">
            <v>0</v>
          </cell>
          <cell r="CE225">
            <v>-75.595315552874922</v>
          </cell>
        </row>
        <row r="226">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row>
        <row r="227">
          <cell r="BQ227">
            <v>0</v>
          </cell>
          <cell r="BR227">
            <v>0</v>
          </cell>
          <cell r="BS227">
            <v>0</v>
          </cell>
          <cell r="BT227">
            <v>0</v>
          </cell>
          <cell r="BU227">
            <v>0</v>
          </cell>
          <cell r="BV227">
            <v>0</v>
          </cell>
          <cell r="BW227">
            <v>0</v>
          </cell>
          <cell r="BX227">
            <v>0</v>
          </cell>
          <cell r="BY227">
            <v>0</v>
          </cell>
          <cell r="BZ227">
            <v>0</v>
          </cell>
          <cell r="CA227">
            <v>-58.08</v>
          </cell>
          <cell r="CB227">
            <v>-60.015999999999991</v>
          </cell>
          <cell r="CC227">
            <v>-118.09599999999999</v>
          </cell>
          <cell r="CD227">
            <v>0</v>
          </cell>
          <cell r="CE227">
            <v>-118.09599999999999</v>
          </cell>
        </row>
        <row r="228">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row>
        <row r="229">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row>
        <row r="230">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row>
        <row r="231">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row>
        <row r="232">
          <cell r="BQ232">
            <v>0</v>
          </cell>
          <cell r="BR232">
            <v>0</v>
          </cell>
          <cell r="BS232">
            <v>0</v>
          </cell>
          <cell r="BT232">
            <v>0</v>
          </cell>
          <cell r="BU232">
            <v>0</v>
          </cell>
          <cell r="BV232">
            <v>0</v>
          </cell>
          <cell r="BW232">
            <v>0</v>
          </cell>
          <cell r="BX232">
            <v>0</v>
          </cell>
          <cell r="BY232">
            <v>0</v>
          </cell>
          <cell r="BZ232">
            <v>0</v>
          </cell>
          <cell r="CA232">
            <v>-58.079999999998108</v>
          </cell>
          <cell r="CB232">
            <v>-1316.6956118192757</v>
          </cell>
          <cell r="CC232">
            <v>-1374.7756118192738</v>
          </cell>
          <cell r="CD232">
            <v>4.0017766878008842E-11</v>
          </cell>
          <cell r="CE232">
            <v>-1374.7756118192337</v>
          </cell>
        </row>
        <row r="233">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row>
        <row r="234">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row>
        <row r="235">
          <cell r="BQ235">
            <v>0</v>
          </cell>
          <cell r="BR235">
            <v>0</v>
          </cell>
          <cell r="BS235">
            <v>0</v>
          </cell>
          <cell r="BT235">
            <v>0</v>
          </cell>
          <cell r="BU235">
            <v>0</v>
          </cell>
          <cell r="BV235">
            <v>0</v>
          </cell>
          <cell r="BW235">
            <v>0</v>
          </cell>
          <cell r="BX235">
            <v>0</v>
          </cell>
          <cell r="BY235">
            <v>0</v>
          </cell>
          <cell r="BZ235">
            <v>0</v>
          </cell>
          <cell r="CA235">
            <v>0</v>
          </cell>
          <cell r="CB235">
            <v>67.769963000000075</v>
          </cell>
          <cell r="CC235">
            <v>67.769963000000075</v>
          </cell>
          <cell r="CD235">
            <v>5.6843418860808015E-13</v>
          </cell>
          <cell r="CE235">
            <v>67.769963000000644</v>
          </cell>
        </row>
        <row r="236">
          <cell r="BQ236">
            <v>0</v>
          </cell>
          <cell r="BR236">
            <v>0</v>
          </cell>
          <cell r="BS236">
            <v>0</v>
          </cell>
          <cell r="BT236">
            <v>0</v>
          </cell>
          <cell r="BU236">
            <v>0</v>
          </cell>
          <cell r="BV236">
            <v>0</v>
          </cell>
          <cell r="BW236">
            <v>0</v>
          </cell>
          <cell r="BX236">
            <v>0</v>
          </cell>
          <cell r="BY236">
            <v>0</v>
          </cell>
          <cell r="BZ236">
            <v>0</v>
          </cell>
          <cell r="CA236">
            <v>0</v>
          </cell>
          <cell r="CB236">
            <v>-3.3333333334439885E-4</v>
          </cell>
          <cell r="CC236">
            <v>-3.3333333334439885E-4</v>
          </cell>
          <cell r="CD236">
            <v>3.979039320256561E-13</v>
          </cell>
          <cell r="CE236">
            <v>-3.3333333294649492E-4</v>
          </cell>
        </row>
        <row r="237">
          <cell r="BQ237">
            <v>0</v>
          </cell>
          <cell r="BR237">
            <v>0</v>
          </cell>
          <cell r="BS237">
            <v>0</v>
          </cell>
          <cell r="BT237">
            <v>0</v>
          </cell>
          <cell r="BU237">
            <v>0</v>
          </cell>
          <cell r="BV237">
            <v>0</v>
          </cell>
          <cell r="BW237">
            <v>0</v>
          </cell>
          <cell r="BX237">
            <v>0</v>
          </cell>
          <cell r="BY237">
            <v>0</v>
          </cell>
          <cell r="BZ237">
            <v>0</v>
          </cell>
          <cell r="CA237">
            <v>0</v>
          </cell>
          <cell r="CB237">
            <v>-1719.818838979998</v>
          </cell>
          <cell r="CC237">
            <v>-1719.818838979998</v>
          </cell>
          <cell r="CD237">
            <v>-7.2759576141834259E-12</v>
          </cell>
          <cell r="CE237">
            <v>-1719.8188389800052</v>
          </cell>
        </row>
        <row r="238">
          <cell r="BQ238">
            <v>0</v>
          </cell>
          <cell r="BR238">
            <v>0</v>
          </cell>
          <cell r="BS238">
            <v>0</v>
          </cell>
          <cell r="BT238">
            <v>0</v>
          </cell>
          <cell r="BU238">
            <v>0</v>
          </cell>
          <cell r="BV238">
            <v>0</v>
          </cell>
          <cell r="BW238">
            <v>0</v>
          </cell>
          <cell r="BX238">
            <v>0</v>
          </cell>
          <cell r="BY238">
            <v>0</v>
          </cell>
          <cell r="BZ238">
            <v>0</v>
          </cell>
          <cell r="CA238">
            <v>0</v>
          </cell>
          <cell r="CB238">
            <v>187.10100000000023</v>
          </cell>
          <cell r="CC238">
            <v>187.10100000000023</v>
          </cell>
          <cell r="CD238">
            <v>-5.6843418860808015E-13</v>
          </cell>
          <cell r="CE238">
            <v>187.10099999999966</v>
          </cell>
        </row>
        <row r="239">
          <cell r="BQ239">
            <v>0</v>
          </cell>
          <cell r="BR239">
            <v>0</v>
          </cell>
          <cell r="BS239">
            <v>0</v>
          </cell>
          <cell r="BT239">
            <v>0</v>
          </cell>
          <cell r="BU239">
            <v>0</v>
          </cell>
          <cell r="BV239">
            <v>0</v>
          </cell>
          <cell r="BW239">
            <v>0</v>
          </cell>
          <cell r="BX239">
            <v>0</v>
          </cell>
          <cell r="BY239">
            <v>0</v>
          </cell>
          <cell r="BZ239">
            <v>0</v>
          </cell>
          <cell r="CA239">
            <v>0</v>
          </cell>
          <cell r="CB239">
            <v>208.26859749405185</v>
          </cell>
          <cell r="CC239">
            <v>208.26859749405185</v>
          </cell>
          <cell r="CD239">
            <v>-5.0022208597511053E-12</v>
          </cell>
          <cell r="CE239">
            <v>208.26859749404684</v>
          </cell>
        </row>
        <row r="240">
          <cell r="BQ240">
            <v>0</v>
          </cell>
          <cell r="BR240">
            <v>0</v>
          </cell>
          <cell r="BS240">
            <v>0</v>
          </cell>
          <cell r="BT240">
            <v>0</v>
          </cell>
          <cell r="BU240">
            <v>0</v>
          </cell>
          <cell r="BV240">
            <v>0</v>
          </cell>
          <cell r="BW240">
            <v>0</v>
          </cell>
          <cell r="BX240">
            <v>0</v>
          </cell>
          <cell r="BY240">
            <v>0</v>
          </cell>
          <cell r="BZ240">
            <v>0</v>
          </cell>
          <cell r="CA240">
            <v>0</v>
          </cell>
          <cell r="CB240">
            <v>-1256.6796118192797</v>
          </cell>
          <cell r="CC240">
            <v>-1256.6796118192797</v>
          </cell>
          <cell r="CD240">
            <v>-2.1827872842550278E-11</v>
          </cell>
          <cell r="CE240">
            <v>-1256.6796118193015</v>
          </cell>
        </row>
        <row r="241">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row>
        <row r="242">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row>
        <row r="243">
          <cell r="BQ243">
            <v>0</v>
          </cell>
          <cell r="BR243">
            <v>0</v>
          </cell>
          <cell r="BS243">
            <v>0</v>
          </cell>
          <cell r="BT243">
            <v>0</v>
          </cell>
          <cell r="BU243">
            <v>0</v>
          </cell>
          <cell r="BV243">
            <v>0</v>
          </cell>
          <cell r="BW243">
            <v>0</v>
          </cell>
          <cell r="BX243">
            <v>0</v>
          </cell>
          <cell r="BY243">
            <v>0</v>
          </cell>
          <cell r="BZ243">
            <v>0</v>
          </cell>
          <cell r="CA243">
            <v>0</v>
          </cell>
          <cell r="CB243">
            <v>-1256.6796118192797</v>
          </cell>
          <cell r="CC243">
            <v>-1256.6796118192797</v>
          </cell>
          <cell r="CD243">
            <v>-2.1827872842550278E-11</v>
          </cell>
          <cell r="CE243">
            <v>-1256.6796118193015</v>
          </cell>
        </row>
        <row r="244">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row>
        <row r="245">
          <cell r="BQ245">
            <v>0</v>
          </cell>
          <cell r="BR245">
            <v>0</v>
          </cell>
          <cell r="BS245">
            <v>0</v>
          </cell>
          <cell r="BT245">
            <v>0</v>
          </cell>
          <cell r="BU245">
            <v>0</v>
          </cell>
          <cell r="BV245">
            <v>0</v>
          </cell>
          <cell r="BW245">
            <v>0</v>
          </cell>
          <cell r="BX245">
            <v>0</v>
          </cell>
          <cell r="BY245">
            <v>0</v>
          </cell>
          <cell r="BZ245">
            <v>0</v>
          </cell>
          <cell r="CA245">
            <v>-58.080000000000382</v>
          </cell>
          <cell r="CB245">
            <v>-60.016000000000076</v>
          </cell>
          <cell r="CC245">
            <v>-118.09600000000046</v>
          </cell>
          <cell r="CD245">
            <v>2.7284841053187847E-12</v>
          </cell>
          <cell r="CE245">
            <v>-118.09599999999773</v>
          </cell>
        </row>
        <row r="246">
          <cell r="BQ246">
            <v>0</v>
          </cell>
          <cell r="BR246">
            <v>0</v>
          </cell>
          <cell r="BS246">
            <v>0</v>
          </cell>
          <cell r="BT246">
            <v>0</v>
          </cell>
          <cell r="BU246">
            <v>0</v>
          </cell>
          <cell r="BV246">
            <v>0</v>
          </cell>
          <cell r="BW246">
            <v>0</v>
          </cell>
          <cell r="BX246">
            <v>0</v>
          </cell>
          <cell r="BY246">
            <v>0</v>
          </cell>
          <cell r="BZ246">
            <v>0</v>
          </cell>
          <cell r="CA246">
            <v>-58.079999999998108</v>
          </cell>
          <cell r="CB246">
            <v>-1316.6956118192793</v>
          </cell>
          <cell r="CC246">
            <v>-1374.7756118192774</v>
          </cell>
          <cell r="CD246">
            <v>-1.4551915228366852E-11</v>
          </cell>
          <cell r="CE246">
            <v>-1374.775611819292</v>
          </cell>
        </row>
        <row r="247">
          <cell r="BQ247" t="str">
            <v>OK</v>
          </cell>
          <cell r="BR247" t="str">
            <v>OK</v>
          </cell>
          <cell r="BS247" t="str">
            <v>OK</v>
          </cell>
          <cell r="BT247" t="str">
            <v>OK</v>
          </cell>
          <cell r="BU247" t="str">
            <v>OK</v>
          </cell>
          <cell r="BV247" t="str">
            <v>OK</v>
          </cell>
          <cell r="BW247" t="str">
            <v>OK</v>
          </cell>
          <cell r="BX247" t="str">
            <v>OK</v>
          </cell>
          <cell r="BY247" t="str">
            <v>OK</v>
          </cell>
          <cell r="BZ247" t="str">
            <v>OK</v>
          </cell>
          <cell r="CA247" t="str">
            <v>OK</v>
          </cell>
          <cell r="CB247" t="str">
            <v>OK</v>
          </cell>
          <cell r="CC247" t="str">
            <v>OK</v>
          </cell>
          <cell r="CD247" t="str">
            <v>OK</v>
          </cell>
          <cell r="CE247" t="str">
            <v>OK</v>
          </cell>
        </row>
        <row r="249">
          <cell r="BQ249">
            <v>0</v>
          </cell>
          <cell r="BR249">
            <v>0</v>
          </cell>
          <cell r="BS249">
            <v>0</v>
          </cell>
          <cell r="BT249">
            <v>0</v>
          </cell>
          <cell r="BU249">
            <v>0</v>
          </cell>
          <cell r="BV249">
            <v>0</v>
          </cell>
          <cell r="BW249">
            <v>0</v>
          </cell>
          <cell r="BX249">
            <v>0</v>
          </cell>
          <cell r="BY249">
            <v>0</v>
          </cell>
          <cell r="BZ249">
            <v>0</v>
          </cell>
          <cell r="CA249">
            <v>0</v>
          </cell>
          <cell r="CB249">
            <v>-1550</v>
          </cell>
          <cell r="CC249">
            <v>-1550</v>
          </cell>
          <cell r="CD249">
            <v>0</v>
          </cell>
          <cell r="CE249">
            <v>-1550</v>
          </cell>
        </row>
        <row r="250">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row>
        <row r="251">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row>
        <row r="252">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row>
        <row r="253">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row>
        <row r="254">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row>
        <row r="255">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row>
        <row r="256">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row>
        <row r="257">
          <cell r="BQ257">
            <v>0</v>
          </cell>
          <cell r="BR257">
            <v>0</v>
          </cell>
          <cell r="BS257">
            <v>0</v>
          </cell>
          <cell r="BT257">
            <v>0</v>
          </cell>
          <cell r="BU257">
            <v>0</v>
          </cell>
          <cell r="BV257">
            <v>0</v>
          </cell>
          <cell r="BW257">
            <v>0</v>
          </cell>
          <cell r="BX257">
            <v>0</v>
          </cell>
          <cell r="BY257">
            <v>0</v>
          </cell>
          <cell r="BZ257">
            <v>0</v>
          </cell>
          <cell r="CA257">
            <v>0</v>
          </cell>
          <cell r="CB257">
            <v>-1550</v>
          </cell>
          <cell r="CC257">
            <v>-1550</v>
          </cell>
          <cell r="CD257">
            <v>0</v>
          </cell>
          <cell r="CE257">
            <v>-1550</v>
          </cell>
        </row>
        <row r="259">
          <cell r="BQ259">
            <v>0</v>
          </cell>
          <cell r="BR259">
            <v>0</v>
          </cell>
          <cell r="BS259">
            <v>0</v>
          </cell>
          <cell r="BT259">
            <v>0</v>
          </cell>
          <cell r="BU259">
            <v>0</v>
          </cell>
          <cell r="BV259">
            <v>0</v>
          </cell>
          <cell r="BW259">
            <v>0</v>
          </cell>
          <cell r="BX259">
            <v>0</v>
          </cell>
          <cell r="BY259">
            <v>0</v>
          </cell>
          <cell r="BZ259">
            <v>0</v>
          </cell>
          <cell r="CA259">
            <v>0</v>
          </cell>
          <cell r="CB259">
            <v>46.175000000000182</v>
          </cell>
          <cell r="CC259">
            <v>46.175000000000182</v>
          </cell>
          <cell r="CD259">
            <v>9.0949470177292824E-13</v>
          </cell>
          <cell r="CE259">
            <v>46.175000000001091</v>
          </cell>
        </row>
        <row r="260">
          <cell r="BQ260">
            <v>0</v>
          </cell>
          <cell r="BR260">
            <v>0</v>
          </cell>
          <cell r="BS260">
            <v>0</v>
          </cell>
          <cell r="BT260">
            <v>0</v>
          </cell>
          <cell r="BU260">
            <v>0</v>
          </cell>
          <cell r="BV260">
            <v>0</v>
          </cell>
          <cell r="BW260">
            <v>0</v>
          </cell>
          <cell r="BX260">
            <v>0</v>
          </cell>
          <cell r="BY260">
            <v>0</v>
          </cell>
          <cell r="BZ260">
            <v>0</v>
          </cell>
          <cell r="CA260">
            <v>0</v>
          </cell>
          <cell r="CB260">
            <v>-211.11200000000025</v>
          </cell>
          <cell r="CC260">
            <v>-211.11200000000025</v>
          </cell>
          <cell r="CD260">
            <v>0</v>
          </cell>
          <cell r="CE260">
            <v>-211.11200000000031</v>
          </cell>
        </row>
        <row r="261">
          <cell r="BQ261">
            <v>0</v>
          </cell>
          <cell r="BR261">
            <v>0</v>
          </cell>
          <cell r="BS261">
            <v>0</v>
          </cell>
          <cell r="BT261">
            <v>0</v>
          </cell>
          <cell r="BU261">
            <v>0</v>
          </cell>
          <cell r="BV261">
            <v>0</v>
          </cell>
          <cell r="BW261">
            <v>0</v>
          </cell>
          <cell r="BX261">
            <v>0</v>
          </cell>
          <cell r="BY261">
            <v>0</v>
          </cell>
          <cell r="BZ261">
            <v>0</v>
          </cell>
          <cell r="CA261">
            <v>0</v>
          </cell>
          <cell r="CB261">
            <v>46.142000000000095</v>
          </cell>
          <cell r="CC261">
            <v>46.142000000000095</v>
          </cell>
          <cell r="CD261">
            <v>0</v>
          </cell>
          <cell r="CE261">
            <v>46.142000000000053</v>
          </cell>
        </row>
      </sheetData>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sheetName val="Business Unit Report"/>
      <sheetName val="Weekly"/>
    </sheetNames>
    <sheetDataSet>
      <sheetData sheetId="0"/>
      <sheetData sheetId="1" refreshError="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XLOpen"/>
      <sheetName val="PPXLSaveData0"/>
      <sheetName val="Confidential Material"/>
      <sheetName val="NIM Summary"/>
      <sheetName val="Amort Summary"/>
      <sheetName val="Reg Asset Amort"/>
      <sheetName val="Reg Asset RY Only"/>
      <sheetName val="Prices"/>
      <sheetName val="Wind Integration costs"/>
      <sheetName val="Transmission"/>
      <sheetName val="HR HA Costs"/>
      <sheetName val="Hopkins Avg Hour Ahead"/>
      <sheetName val="Goldendale BPA Imbalance Charge"/>
      <sheetName val="Sec_Nov06 thru Jan08"/>
      <sheetName val="Goldendale Klickitat Cost"/>
      <sheetName val="Hopkins Prepaid Transm"/>
      <sheetName val="Peaking Summary"/>
      <sheetName val="Peaking Costs"/>
      <sheetName val="Exch 2007Calc"/>
      <sheetName val="MiDC Capacity Calc"/>
      <sheetName val="Small Contract Adj"/>
      <sheetName val="PG&amp;E"/>
      <sheetName val="Fixed Gas 4 Power Contracts"/>
      <sheetName val="Tenaska Gas Rev"/>
      <sheetName val="Goldendale"/>
      <sheetName val="Fred1"/>
      <sheetName val="NWP System Notice"/>
      <sheetName val="Encogen"/>
      <sheetName val="Encogen Costs"/>
      <sheetName val="557 TYE 9.30.07"/>
      <sheetName val="557 Orders Reclassified"/>
      <sheetName val="CPP_Payments"/>
      <sheetName val="Douglas Stlmt"/>
      <sheetName val="MidC 2008 2009"/>
      <sheetName val="Wells power cost"/>
      <sheetName val="Rocky Reach"/>
      <sheetName val="Rock Island"/>
      <sheetName val="RI RR Debt"/>
      <sheetName val="RR&amp;RI 1.08Debt UpdateperChelan"/>
    </sheetNames>
    <sheetDataSet>
      <sheetData sheetId="0" refreshError="1"/>
      <sheetData sheetId="1" refreshError="1"/>
      <sheetData sheetId="2"/>
      <sheetData sheetId="3">
        <row r="4">
          <cell r="H4">
            <v>39753</v>
          </cell>
        </row>
      </sheetData>
      <sheetData sheetId="4"/>
      <sheetData sheetId="5"/>
      <sheetData sheetId="6"/>
      <sheetData sheetId="7"/>
      <sheetData sheetId="8"/>
      <sheetData sheetId="9">
        <row r="3">
          <cell r="F3">
            <v>720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RB to WC"/>
      <sheetName val="ERB"/>
      <sheetName val="ERB-sources"/>
      <sheetName val="EWC"/>
      <sheetName val="EWC-sources"/>
      <sheetName val="GRB"/>
      <sheetName val="GRB-sources"/>
      <sheetName val="GWC"/>
      <sheetName val="GWC-sources"/>
      <sheetName val="BS"/>
      <sheetName val="CWC"/>
      <sheetName val="Extrac1"/>
      <sheetName val="Cube.SAP Recon"/>
      <sheetName val="Dec03"/>
      <sheetName val="Nov03"/>
      <sheetName val="Oct03"/>
      <sheetName val="Sep03"/>
      <sheetName val="JulAug03"/>
      <sheetName val="Jun03"/>
      <sheetName val="AprMay03"/>
      <sheetName val="FebMar03"/>
      <sheetName val="Jan03"/>
      <sheetName val="Dec02"/>
      <sheetName val="Procedures"/>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ow r="10">
          <cell r="R10">
            <v>3906774146.0166669</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
      <sheetName val="Exhibit C"/>
      <sheetName val="Drivers of Value"/>
      <sheetName val="Graph"/>
      <sheetName val="Compare Contract w Owning"/>
      <sheetName val="Case I Summary"/>
      <sheetName val="Assumptions of Purchase"/>
      <sheetName val="Plant Financials"/>
      <sheetName val="Existing Debt"/>
      <sheetName val="Gas Sales and Transmission"/>
      <sheetName val="Displacement"/>
      <sheetName val="Boiler Margin"/>
      <sheetName val="Post 2008"/>
      <sheetName val="Book and Tax Depreciation"/>
      <sheetName val="Overhaul Costs"/>
      <sheetName val="Income"/>
      <sheetName val="Cash Flow"/>
      <sheetName val="Income $1"/>
      <sheetName val="Cash Flow $1"/>
      <sheetName val="Plant Financials (2)"/>
    </sheetNames>
    <sheetDataSet>
      <sheetData sheetId="0" refreshError="1"/>
      <sheetData sheetId="1" refreshError="1"/>
      <sheetData sheetId="2" refreshError="1"/>
      <sheetData sheetId="3" refreshError="1"/>
      <sheetData sheetId="4" refreshError="1"/>
      <sheetData sheetId="5" refreshError="1"/>
      <sheetData sheetId="6" refreshError="1">
        <row r="42">
          <cell r="B42">
            <v>0.16153846153846152</v>
          </cell>
        </row>
        <row r="45">
          <cell r="B45">
            <v>7.3168750000000005E-2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ual Scope"/>
      <sheetName val="Conceptual Estimate"/>
      <sheetName val="Estimate Detail"/>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sheetData sheetId="3"/>
      <sheetData sheetId="4"/>
      <sheetData sheetId="5" refreshError="1"/>
      <sheetData sheetId="6" refreshError="1"/>
      <sheetData sheetId="7"/>
      <sheetData sheetId="8"/>
      <sheetData sheetId="9"/>
      <sheetData sheetId="10" refreshError="1"/>
      <sheetData sheetId="11" refreshError="1"/>
      <sheetData sheetId="12" refreshError="1"/>
      <sheetData sheetId="13"/>
      <sheetData sheetId="14"/>
      <sheetData sheetId="15"/>
      <sheetData sheetId="16"/>
      <sheetData sheetId="17"/>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yData"/>
      <sheetName val="WorksheetSum"/>
      <sheetName val="WorksheetDet"/>
      <sheetName val="WorksheetDfn"/>
      <sheetName val="PCS8071"/>
      <sheetName val="GraphSum"/>
      <sheetName val="GraphDetailsWO"/>
      <sheetName val="Civil"/>
      <sheetName val="Structural"/>
      <sheetName val="ControlSystems"/>
      <sheetName val="Electrical"/>
      <sheetName val="Equipment"/>
      <sheetName val="Piping"/>
      <sheetName val="Process"/>
      <sheetName val="ProjectManagement"/>
      <sheetName val="AnvilSumReport"/>
      <sheetName val="GraphDollars"/>
      <sheetName val="GraphDetails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ANVIL PROJECT NO.:  BE8071</v>
          </cell>
          <cell r="H2" t="str">
            <v>Period Ending:</v>
          </cell>
          <cell r="I2">
            <v>37554</v>
          </cell>
        </row>
        <row r="3">
          <cell r="A3" t="str">
            <v>PROJECT TITLE:  BP CLEAN GASOLINE PROJECT</v>
          </cell>
          <cell r="H3" t="str">
            <v>Monthly Data Date:</v>
          </cell>
          <cell r="I3">
            <v>37554</v>
          </cell>
        </row>
        <row r="41">
          <cell r="A41" t="str">
            <v>Period Ending</v>
          </cell>
          <cell r="C41">
            <v>37377</v>
          </cell>
          <cell r="D41">
            <v>37408</v>
          </cell>
          <cell r="E41">
            <v>37438</v>
          </cell>
          <cell r="F41">
            <v>37469</v>
          </cell>
          <cell r="G41">
            <v>37500</v>
          </cell>
          <cell r="H41">
            <v>37530</v>
          </cell>
          <cell r="I41">
            <v>37561</v>
          </cell>
          <cell r="J41">
            <v>37591</v>
          </cell>
        </row>
        <row r="42">
          <cell r="A42" t="str">
            <v>Engineering Plan</v>
          </cell>
          <cell r="C42">
            <v>0</v>
          </cell>
          <cell r="D42">
            <v>4.6875E-2</v>
          </cell>
          <cell r="E42">
            <v>0.15625</v>
          </cell>
          <cell r="F42">
            <v>0.8</v>
          </cell>
          <cell r="G42">
            <v>1.6</v>
          </cell>
          <cell r="H42">
            <v>0.19687499999999999</v>
          </cell>
          <cell r="I42">
            <v>0</v>
          </cell>
          <cell r="J42">
            <v>0</v>
          </cell>
        </row>
        <row r="43">
          <cell r="A43" t="str">
            <v>Engineering Actual</v>
          </cell>
          <cell r="C43">
            <v>0</v>
          </cell>
          <cell r="D43">
            <v>4.6875E-2</v>
          </cell>
          <cell r="E43">
            <v>0.15625</v>
          </cell>
          <cell r="F43">
            <v>0.61</v>
          </cell>
          <cell r="G43">
            <v>1.25</v>
          </cell>
          <cell r="H43">
            <v>0.30312499999999998</v>
          </cell>
        </row>
        <row r="44">
          <cell r="A44" t="str">
            <v>Engineering Forecast</v>
          </cell>
          <cell r="I44">
            <v>0.3</v>
          </cell>
          <cell r="J44">
            <v>0.16250000000000001</v>
          </cell>
        </row>
        <row r="45">
          <cell r="A45" t="str">
            <v xml:space="preserve">Plan % </v>
          </cell>
          <cell r="C45">
            <v>0</v>
          </cell>
          <cell r="D45">
            <v>1.5625</v>
          </cell>
          <cell r="E45">
            <v>6.770833333333333</v>
          </cell>
          <cell r="F45">
            <v>40.104166666666671</v>
          </cell>
          <cell r="G45">
            <v>93.4375</v>
          </cell>
          <cell r="H45">
            <v>100</v>
          </cell>
          <cell r="I45">
            <v>100</v>
          </cell>
          <cell r="J45">
            <v>100</v>
          </cell>
        </row>
        <row r="46">
          <cell r="A46" t="str">
            <v xml:space="preserve">Actual % </v>
          </cell>
          <cell r="C46">
            <v>0</v>
          </cell>
          <cell r="D46">
            <v>1.3992537049767491</v>
          </cell>
          <cell r="E46">
            <v>6.0634327215659125</v>
          </cell>
          <cell r="F46">
            <v>28.824626322521031</v>
          </cell>
          <cell r="G46">
            <v>82.840799167412627</v>
          </cell>
          <cell r="H46">
            <v>82.413086232367746</v>
          </cell>
        </row>
        <row r="47">
          <cell r="A47" t="str">
            <v>Forecast %</v>
          </cell>
          <cell r="H47">
            <v>82.413086232367746</v>
          </cell>
          <cell r="I47">
            <v>94.683026584867079</v>
          </cell>
          <cell r="J47">
            <v>100</v>
          </cell>
        </row>
        <row r="52">
          <cell r="A52" t="str">
            <v>Plan Hours</v>
          </cell>
          <cell r="C52">
            <v>0</v>
          </cell>
          <cell r="D52">
            <v>7.5</v>
          </cell>
          <cell r="E52">
            <v>25</v>
          </cell>
          <cell r="F52">
            <v>160</v>
          </cell>
          <cell r="G52">
            <v>256</v>
          </cell>
          <cell r="H52">
            <v>31.5</v>
          </cell>
          <cell r="I52">
            <v>0</v>
          </cell>
          <cell r="J52">
            <v>0</v>
          </cell>
          <cell r="K52">
            <v>480</v>
          </cell>
          <cell r="L52">
            <v>584.00000030000001</v>
          </cell>
        </row>
        <row r="53">
          <cell r="A53" t="str">
            <v>CUM Plan total</v>
          </cell>
          <cell r="C53">
            <v>0</v>
          </cell>
          <cell r="D53">
            <v>7.5</v>
          </cell>
          <cell r="E53">
            <v>32.5</v>
          </cell>
          <cell r="F53">
            <v>192.5</v>
          </cell>
          <cell r="G53">
            <v>448.5</v>
          </cell>
          <cell r="H53">
            <v>480</v>
          </cell>
          <cell r="I53">
            <v>480</v>
          </cell>
          <cell r="J53">
            <v>480</v>
          </cell>
        </row>
        <row r="54">
          <cell r="A54" t="str">
            <v>Percent Comp.</v>
          </cell>
          <cell r="C54">
            <v>0</v>
          </cell>
          <cell r="D54">
            <v>1.5625E-2</v>
          </cell>
          <cell r="E54">
            <v>6.7708333333333329E-2</v>
          </cell>
          <cell r="F54">
            <v>0.40104166666666669</v>
          </cell>
          <cell r="G54">
            <v>0.93437499999999996</v>
          </cell>
          <cell r="H54">
            <v>1</v>
          </cell>
          <cell r="I54">
            <v>1</v>
          </cell>
          <cell r="J54">
            <v>1</v>
          </cell>
        </row>
        <row r="56">
          <cell r="A56" t="str">
            <v>Actual Hours</v>
          </cell>
          <cell r="C56">
            <v>0</v>
          </cell>
          <cell r="D56">
            <v>7.5</v>
          </cell>
          <cell r="E56">
            <v>25</v>
          </cell>
          <cell r="F56">
            <v>122</v>
          </cell>
          <cell r="G56">
            <v>200</v>
          </cell>
          <cell r="H56">
            <v>48.5</v>
          </cell>
          <cell r="K56">
            <v>403</v>
          </cell>
          <cell r="L56">
            <v>397.00000999999997</v>
          </cell>
        </row>
        <row r="57">
          <cell r="A57" t="str">
            <v>CUM Actual total</v>
          </cell>
          <cell r="C57">
            <v>0</v>
          </cell>
          <cell r="D57">
            <v>7.5</v>
          </cell>
          <cell r="E57">
            <v>32.5</v>
          </cell>
          <cell r="F57">
            <v>154.5</v>
          </cell>
          <cell r="G57">
            <v>354.5</v>
          </cell>
          <cell r="H57">
            <v>403</v>
          </cell>
        </row>
        <row r="58">
          <cell r="A58" t="str">
            <v>Percent Comp.</v>
          </cell>
          <cell r="C58">
            <v>0</v>
          </cell>
          <cell r="D58">
            <v>1.3992537049767492E-2</v>
          </cell>
          <cell r="E58">
            <v>6.0634327215659124E-2</v>
          </cell>
          <cell r="F58">
            <v>0.2882462632252103</v>
          </cell>
          <cell r="G58">
            <v>0.82840799167412627</v>
          </cell>
          <cell r="H58">
            <v>0.82413086232367749</v>
          </cell>
          <cell r="I58">
            <v>0</v>
          </cell>
          <cell r="J58">
            <v>0</v>
          </cell>
        </row>
        <row r="60">
          <cell r="A60" t="str">
            <v>Forecast Hours</v>
          </cell>
          <cell r="C60">
            <v>0</v>
          </cell>
          <cell r="D60">
            <v>7.5</v>
          </cell>
          <cell r="E60">
            <v>25</v>
          </cell>
          <cell r="F60">
            <v>122</v>
          </cell>
          <cell r="G60">
            <v>200</v>
          </cell>
          <cell r="H60">
            <v>48.5</v>
          </cell>
          <cell r="I60">
            <v>60</v>
          </cell>
          <cell r="J60">
            <v>26</v>
          </cell>
          <cell r="K60">
            <v>489</v>
          </cell>
          <cell r="L60">
            <v>489.0000101</v>
          </cell>
        </row>
        <row r="61">
          <cell r="A61" t="str">
            <v>CUM Forecast total</v>
          </cell>
          <cell r="C61">
            <v>0</v>
          </cell>
          <cell r="D61">
            <v>7.5</v>
          </cell>
          <cell r="E61">
            <v>32.5</v>
          </cell>
          <cell r="F61">
            <v>154.5</v>
          </cell>
          <cell r="G61">
            <v>354.5</v>
          </cell>
          <cell r="H61">
            <v>403</v>
          </cell>
          <cell r="I61">
            <v>463</v>
          </cell>
          <cell r="J61">
            <v>489</v>
          </cell>
        </row>
        <row r="62">
          <cell r="A62" t="str">
            <v>Percent Comp.</v>
          </cell>
          <cell r="C62">
            <v>0</v>
          </cell>
          <cell r="D62">
            <v>1.3992537049767492E-2</v>
          </cell>
          <cell r="E62">
            <v>6.0634327215659124E-2</v>
          </cell>
          <cell r="F62">
            <v>0.2882462632252103</v>
          </cell>
          <cell r="G62">
            <v>0.82840799167412627</v>
          </cell>
          <cell r="H62">
            <v>0.82413086232367749</v>
          </cell>
          <cell r="I62">
            <v>0.9468302658486708</v>
          </cell>
          <cell r="J62">
            <v>1</v>
          </cell>
        </row>
        <row r="66">
          <cell r="A66" t="str">
            <v>Hours per Month</v>
          </cell>
          <cell r="C66">
            <v>160</v>
          </cell>
          <cell r="D66">
            <v>160</v>
          </cell>
          <cell r="E66">
            <v>160</v>
          </cell>
          <cell r="F66">
            <v>200</v>
          </cell>
          <cell r="G66">
            <v>160</v>
          </cell>
          <cell r="H66">
            <v>160</v>
          </cell>
          <cell r="I66">
            <v>200</v>
          </cell>
          <cell r="J66">
            <v>160</v>
          </cell>
        </row>
        <row r="68">
          <cell r="A68" t="str">
            <v>STAFF PLAN HOURS</v>
          </cell>
          <cell r="B68" t="str">
            <v>Forecast</v>
          </cell>
          <cell r="C68">
            <v>37377</v>
          </cell>
          <cell r="D68">
            <v>37408</v>
          </cell>
          <cell r="E68">
            <v>37438</v>
          </cell>
          <cell r="F68">
            <v>37469</v>
          </cell>
          <cell r="G68">
            <v>37500</v>
          </cell>
          <cell r="H68">
            <v>37530</v>
          </cell>
          <cell r="I68">
            <v>37561</v>
          </cell>
          <cell r="J68">
            <v>37591</v>
          </cell>
        </row>
        <row r="69">
          <cell r="A69" t="str">
            <v>DESCRIPTION</v>
          </cell>
          <cell r="K69" t="str">
            <v>Total</v>
          </cell>
          <cell r="L69" t="str">
            <v>Diff</v>
          </cell>
        </row>
        <row r="71">
          <cell r="A71" t="str">
            <v>Civil Engineering</v>
          </cell>
          <cell r="B71">
            <v>361.0000101</v>
          </cell>
          <cell r="C71">
            <v>0</v>
          </cell>
          <cell r="D71">
            <v>3</v>
          </cell>
          <cell r="E71">
            <v>25</v>
          </cell>
          <cell r="F71">
            <v>122</v>
          </cell>
          <cell r="G71">
            <v>103.5</v>
          </cell>
          <cell r="H71">
            <v>48.5</v>
          </cell>
          <cell r="I71">
            <v>40</v>
          </cell>
          <cell r="J71">
            <v>19</v>
          </cell>
          <cell r="K71">
            <v>361</v>
          </cell>
          <cell r="L71">
            <v>1.0099999997237319E-5</v>
          </cell>
        </row>
        <row r="72">
          <cell r="A72" t="str">
            <v>Civil Design</v>
          </cell>
          <cell r="B72">
            <v>128</v>
          </cell>
          <cell r="C72">
            <v>0</v>
          </cell>
          <cell r="D72">
            <v>4.5</v>
          </cell>
          <cell r="E72">
            <v>0</v>
          </cell>
          <cell r="F72">
            <v>0</v>
          </cell>
          <cell r="G72">
            <v>96.5</v>
          </cell>
          <cell r="H72">
            <v>0</v>
          </cell>
          <cell r="I72">
            <v>20</v>
          </cell>
          <cell r="J72">
            <v>7</v>
          </cell>
          <cell r="K72">
            <v>128</v>
          </cell>
          <cell r="L72">
            <v>0</v>
          </cell>
        </row>
        <row r="74">
          <cell r="A74" t="str">
            <v>TOTAL</v>
          </cell>
          <cell r="B74">
            <v>489.0000101</v>
          </cell>
          <cell r="C74">
            <v>0</v>
          </cell>
          <cell r="D74">
            <v>7.5</v>
          </cell>
          <cell r="E74">
            <v>25</v>
          </cell>
          <cell r="F74">
            <v>122</v>
          </cell>
          <cell r="G74">
            <v>200</v>
          </cell>
          <cell r="H74">
            <v>48.5</v>
          </cell>
          <cell r="I74">
            <v>60</v>
          </cell>
          <cell r="J74">
            <v>26</v>
          </cell>
          <cell r="K74">
            <v>489</v>
          </cell>
          <cell r="L74">
            <v>1.0099999997237319E-5</v>
          </cell>
        </row>
        <row r="78">
          <cell r="A78" t="str">
            <v>STAFF PLAN EQUIVALENTS</v>
          </cell>
          <cell r="B78" t="str">
            <v>Forecast</v>
          </cell>
          <cell r="C78">
            <v>37377</v>
          </cell>
          <cell r="D78">
            <v>37408</v>
          </cell>
          <cell r="E78">
            <v>37438</v>
          </cell>
          <cell r="F78">
            <v>37469</v>
          </cell>
          <cell r="G78">
            <v>37500</v>
          </cell>
          <cell r="H78">
            <v>37530</v>
          </cell>
          <cell r="I78">
            <v>37561</v>
          </cell>
          <cell r="J78">
            <v>37591</v>
          </cell>
        </row>
        <row r="79">
          <cell r="A79" t="str">
            <v>DESCRIPTION</v>
          </cell>
          <cell r="K79" t="str">
            <v>Total</v>
          </cell>
          <cell r="L79" t="str">
            <v>Diff</v>
          </cell>
        </row>
        <row r="81">
          <cell r="A81" t="str">
            <v>Civil Engineering</v>
          </cell>
          <cell r="B81">
            <v>361.0000101</v>
          </cell>
          <cell r="C81">
            <v>0</v>
          </cell>
          <cell r="D81">
            <v>1.8749999999999999E-2</v>
          </cell>
          <cell r="E81">
            <v>0.15625</v>
          </cell>
          <cell r="F81">
            <v>0.61</v>
          </cell>
          <cell r="G81">
            <v>0.64687499999999998</v>
          </cell>
          <cell r="H81">
            <v>0.30312499999999998</v>
          </cell>
          <cell r="I81">
            <v>0.2</v>
          </cell>
          <cell r="J81">
            <v>0.11874999999999999</v>
          </cell>
          <cell r="K81">
            <v>361</v>
          </cell>
          <cell r="L81">
            <v>1.0099999997237319E-5</v>
          </cell>
        </row>
        <row r="82">
          <cell r="A82" t="str">
            <v>Civil Design</v>
          </cell>
          <cell r="B82">
            <v>128</v>
          </cell>
          <cell r="C82">
            <v>0</v>
          </cell>
          <cell r="D82">
            <v>2.8125000000000001E-2</v>
          </cell>
          <cell r="E82">
            <v>0</v>
          </cell>
          <cell r="F82">
            <v>0</v>
          </cell>
          <cell r="G82">
            <v>0.60312500000000002</v>
          </cell>
          <cell r="H82">
            <v>0</v>
          </cell>
          <cell r="I82">
            <v>0.1</v>
          </cell>
          <cell r="J82">
            <v>4.3749999999999997E-2</v>
          </cell>
          <cell r="K82">
            <v>128</v>
          </cell>
          <cell r="L82">
            <v>0</v>
          </cell>
        </row>
        <row r="84">
          <cell r="A84" t="str">
            <v>TOTAL</v>
          </cell>
          <cell r="B84">
            <v>489.0000101</v>
          </cell>
          <cell r="C84">
            <v>0</v>
          </cell>
          <cell r="D84">
            <v>4.6875E-2</v>
          </cell>
          <cell r="E84">
            <v>0.15625</v>
          </cell>
          <cell r="F84">
            <v>0.61</v>
          </cell>
          <cell r="G84">
            <v>1.25</v>
          </cell>
          <cell r="H84">
            <v>0.30312499999999998</v>
          </cell>
          <cell r="I84">
            <v>0.30000000000000004</v>
          </cell>
          <cell r="J84">
            <v>0.16249999999999998</v>
          </cell>
          <cell r="K84">
            <v>489</v>
          </cell>
          <cell r="L84">
            <v>1.0099999997237319E-5</v>
          </cell>
        </row>
        <row r="89">
          <cell r="A89" t="str">
            <v>ORIGINAL PLAN HOURS</v>
          </cell>
          <cell r="B89" t="str">
            <v>Forecast</v>
          </cell>
          <cell r="C89">
            <v>37377</v>
          </cell>
          <cell r="D89">
            <v>37408</v>
          </cell>
          <cell r="E89">
            <v>37438</v>
          </cell>
          <cell r="F89">
            <v>37469</v>
          </cell>
          <cell r="G89">
            <v>37500</v>
          </cell>
          <cell r="H89">
            <v>37530</v>
          </cell>
          <cell r="I89">
            <v>37561</v>
          </cell>
          <cell r="J89">
            <v>37591</v>
          </cell>
        </row>
        <row r="90">
          <cell r="A90" t="str">
            <v>DESCRIPTION</v>
          </cell>
          <cell r="K90" t="str">
            <v>Total</v>
          </cell>
          <cell r="L90" t="str">
            <v>Diff</v>
          </cell>
        </row>
        <row r="92">
          <cell r="A92" t="str">
            <v>Civil Engineering</v>
          </cell>
          <cell r="B92">
            <v>360.0000101</v>
          </cell>
          <cell r="C92">
            <v>0</v>
          </cell>
          <cell r="D92">
            <v>3</v>
          </cell>
          <cell r="E92">
            <v>25</v>
          </cell>
          <cell r="F92">
            <v>140</v>
          </cell>
          <cell r="G92">
            <v>170</v>
          </cell>
          <cell r="H92">
            <v>22</v>
          </cell>
          <cell r="I92">
            <v>0</v>
          </cell>
          <cell r="J92">
            <v>0</v>
          </cell>
          <cell r="K92">
            <v>360</v>
          </cell>
          <cell r="L92">
            <v>1.0099999997237319E-5</v>
          </cell>
        </row>
        <row r="93">
          <cell r="A93" t="str">
            <v>Civil Design</v>
          </cell>
          <cell r="B93">
            <v>120</v>
          </cell>
          <cell r="C93">
            <v>0</v>
          </cell>
          <cell r="D93">
            <v>4.5</v>
          </cell>
          <cell r="E93">
            <v>0</v>
          </cell>
          <cell r="F93">
            <v>20</v>
          </cell>
          <cell r="G93">
            <v>86</v>
          </cell>
          <cell r="H93">
            <v>9.5</v>
          </cell>
          <cell r="I93">
            <v>0</v>
          </cell>
          <cell r="J93">
            <v>0</v>
          </cell>
          <cell r="K93">
            <v>120</v>
          </cell>
          <cell r="L93">
            <v>0</v>
          </cell>
        </row>
        <row r="95">
          <cell r="A95" t="str">
            <v>TOTAL</v>
          </cell>
          <cell r="B95">
            <v>480.0000101</v>
          </cell>
          <cell r="C95">
            <v>0</v>
          </cell>
          <cell r="D95">
            <v>7.5</v>
          </cell>
          <cell r="E95">
            <v>25</v>
          </cell>
          <cell r="F95">
            <v>160</v>
          </cell>
          <cell r="G95">
            <v>256</v>
          </cell>
          <cell r="H95">
            <v>31.5</v>
          </cell>
          <cell r="I95">
            <v>0</v>
          </cell>
          <cell r="J95">
            <v>0</v>
          </cell>
          <cell r="K95">
            <v>480</v>
          </cell>
          <cell r="L95">
            <v>1.0099999997237319E-5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sheetData sheetId="1">
        <row r="111">
          <cell r="E111">
            <v>3.0000000000000001E-3</v>
          </cell>
        </row>
        <row r="112">
          <cell r="E112">
            <v>2.2499999999999998E-3</v>
          </cell>
        </row>
        <row r="129">
          <cell r="E129">
            <v>0.55000000000000004</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istribution"/>
      <sheetName val="Contents"/>
      <sheetName val="1"/>
      <sheetName val="Summary"/>
      <sheetName val="2"/>
      <sheetName val="Cost"/>
      <sheetName val="3"/>
      <sheetName val="Trend Log"/>
      <sheetName val="4"/>
      <sheetName val="CF Chart"/>
      <sheetName val="Cash Flow_MW"/>
      <sheetName val="5"/>
      <sheetName val="6"/>
      <sheetName val="7"/>
      <sheetName val="Validation"/>
      <sheetName val="WBS"/>
      <sheetName val="CBS"/>
      <sheetName val="PO Log"/>
      <sheetName val="009JC"/>
      <sheetName val="009JJ"/>
      <sheetName val="009N9"/>
      <sheetName val="009SZ"/>
      <sheetName val="Accruals"/>
      <sheetName val="Master Estimate"/>
      <sheetName val="Cash_Flow"/>
      <sheetName val="Escalation"/>
      <sheetName val="Project Summary "/>
      <sheetName val="MSC"/>
      <sheetName val="Photo Voltaic - MSC"/>
      <sheetName val="Warehouse"/>
      <sheetName val="Warehouse Racking"/>
      <sheetName val="Photo Voltaic - Warehouse"/>
      <sheetName val="Sitework"/>
      <sheetName val="Electrical Bldg."/>
      <sheetName val="FF &amp; E"/>
      <sheetName val="Migration 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50">
          <cell r="P50">
            <v>1</v>
          </cell>
          <cell r="Q50">
            <v>1</v>
          </cell>
          <cell r="T50">
            <v>2</v>
          </cell>
          <cell r="U50">
            <v>2</v>
          </cell>
        </row>
        <row r="51">
          <cell r="P51">
            <v>545834.30584618624</v>
          </cell>
          <cell r="Q51">
            <v>545834.30584618624</v>
          </cell>
          <cell r="T51">
            <v>545834.30584618624</v>
          </cell>
          <cell r="U51">
            <v>545834.30584618624</v>
          </cell>
        </row>
        <row r="52">
          <cell r="Q52">
            <v>1</v>
          </cell>
          <cell r="R52">
            <v>1</v>
          </cell>
          <cell r="U52">
            <v>2</v>
          </cell>
          <cell r="V52">
            <v>2</v>
          </cell>
        </row>
        <row r="53">
          <cell r="Q53">
            <v>274029.09436019621</v>
          </cell>
          <cell r="R53">
            <v>274029.09436019621</v>
          </cell>
          <cell r="U53">
            <v>274029.09436019621</v>
          </cell>
          <cell r="V53">
            <v>274029.09436019621</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sheetName val="GRC"/>
      <sheetName val="Aurora &amp; Non Aurora"/>
      <sheetName val="New Resources"/>
      <sheetName val="Non AURORA FERC Summary"/>
      <sheetName val="AURORA FERC Summary"/>
      <sheetName val="Summary by Contract Update"/>
      <sheetName val="Summary by Contract"/>
      <sheetName val="Summary by TY"/>
      <sheetName val="TY actual"/>
      <sheetName val="TY SAP"/>
      <sheetName val="RPC Disallowance"/>
      <sheetName val="AURORA Input=&gt;&gt;&gt;"/>
      <sheetName val="Summary"/>
      <sheetName val="Summary wo WH"/>
      <sheetName val="Energy Pivot"/>
      <sheetName val="Cost Pivot"/>
      <sheetName val="Portfolio Average"/>
      <sheetName val="Map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2">
          <cell r="E2" t="str">
            <v>APS Contract</v>
          </cell>
          <cell r="F2">
            <v>555</v>
          </cell>
        </row>
        <row r="3">
          <cell r="E3" t="str">
            <v>Baker Replacement</v>
          </cell>
          <cell r="F3">
            <v>555</v>
          </cell>
        </row>
        <row r="4">
          <cell r="E4" t="str">
            <v>BC Hydro Point Roberts</v>
          </cell>
          <cell r="F4">
            <v>555</v>
          </cell>
        </row>
        <row r="5">
          <cell r="E5" t="str">
            <v>BPA Firm - WNP #3 Exchange</v>
          </cell>
          <cell r="F5">
            <v>555</v>
          </cell>
        </row>
        <row r="6">
          <cell r="E6" t="str">
            <v>BPA Snohomish Conservation</v>
          </cell>
          <cell r="F6">
            <v>555</v>
          </cell>
        </row>
        <row r="7">
          <cell r="E7" t="str">
            <v>BPA SP Contract</v>
          </cell>
          <cell r="F7">
            <v>555</v>
          </cell>
        </row>
        <row r="8">
          <cell r="E8" t="str">
            <v>Canadian EA</v>
          </cell>
          <cell r="F8">
            <v>555</v>
          </cell>
        </row>
        <row r="9">
          <cell r="E9" t="str">
            <v>Colstrip 1&amp;2</v>
          </cell>
          <cell r="F9">
            <v>501</v>
          </cell>
        </row>
        <row r="10">
          <cell r="E10" t="str">
            <v>Colstrip 3&amp;4</v>
          </cell>
          <cell r="F10">
            <v>501</v>
          </cell>
        </row>
        <row r="11">
          <cell r="E11" t="str">
            <v>Columbia Storage Power Exchange (CSPE)</v>
          </cell>
          <cell r="F11">
            <v>555</v>
          </cell>
        </row>
        <row r="12">
          <cell r="E12" t="str">
            <v>Encogen</v>
          </cell>
          <cell r="F12">
            <v>547</v>
          </cell>
        </row>
        <row r="13">
          <cell r="E13" t="str">
            <v>Fred 1</v>
          </cell>
          <cell r="F13">
            <v>547</v>
          </cell>
        </row>
        <row r="14">
          <cell r="E14" t="str">
            <v>Fred 1</v>
          </cell>
          <cell r="F14">
            <v>547</v>
          </cell>
        </row>
        <row r="15">
          <cell r="E15" t="str">
            <v>Frederickson 1&amp;2</v>
          </cell>
          <cell r="F15">
            <v>547</v>
          </cell>
        </row>
        <row r="16">
          <cell r="E16" t="str">
            <v>Fredonia 1&amp;2</v>
          </cell>
          <cell r="F16">
            <v>547</v>
          </cell>
        </row>
        <row r="17">
          <cell r="E17" t="str">
            <v>Fredonia 3&amp;4</v>
          </cell>
          <cell r="F17">
            <v>547</v>
          </cell>
        </row>
        <row r="18">
          <cell r="E18" t="str">
            <v>Hopkins Ridge Wind</v>
          </cell>
          <cell r="F18">
            <v>555</v>
          </cell>
        </row>
        <row r="19">
          <cell r="E19" t="str">
            <v>Market Purchase</v>
          </cell>
          <cell r="F19" t="str">
            <v>555MP</v>
          </cell>
        </row>
        <row r="20">
          <cell r="E20" t="str">
            <v>Market Sale</v>
          </cell>
          <cell r="F20">
            <v>447</v>
          </cell>
        </row>
        <row r="21">
          <cell r="E21" t="str">
            <v>Mid Columbia</v>
          </cell>
          <cell r="F21">
            <v>555</v>
          </cell>
        </row>
        <row r="22">
          <cell r="E22" t="str">
            <v>MPC Firm Contract</v>
          </cell>
          <cell r="F22">
            <v>555</v>
          </cell>
        </row>
        <row r="23">
          <cell r="E23" t="str">
            <v>New PSE Resource</v>
          </cell>
          <cell r="F23">
            <v>547</v>
          </cell>
        </row>
        <row r="24">
          <cell r="E24" t="str">
            <v>Nooksack Hydro</v>
          </cell>
          <cell r="F24">
            <v>555</v>
          </cell>
        </row>
        <row r="25">
          <cell r="E25" t="str">
            <v>PG&amp;E Exchange</v>
          </cell>
          <cell r="F25">
            <v>555</v>
          </cell>
        </row>
        <row r="26">
          <cell r="E26" t="str">
            <v>PPL 15 year contract</v>
          </cell>
          <cell r="F26">
            <v>555</v>
          </cell>
        </row>
        <row r="27">
          <cell r="E27" t="str">
            <v>Puget's Hydro</v>
          </cell>
          <cell r="F27">
            <v>555</v>
          </cell>
        </row>
        <row r="28">
          <cell r="E28" t="str">
            <v>QF Koma Kulshan Hydro</v>
          </cell>
          <cell r="F28">
            <v>555</v>
          </cell>
        </row>
        <row r="29">
          <cell r="E29" t="str">
            <v>QF March Point Cogen Phase1</v>
          </cell>
          <cell r="F29">
            <v>555</v>
          </cell>
        </row>
        <row r="30">
          <cell r="E30" t="str">
            <v>QF March Point Cogen Phase2</v>
          </cell>
          <cell r="F30">
            <v>555</v>
          </cell>
        </row>
        <row r="31">
          <cell r="E31" t="str">
            <v>QF Port Townsend Hydro</v>
          </cell>
          <cell r="F31">
            <v>555</v>
          </cell>
        </row>
        <row r="32">
          <cell r="E32" t="str">
            <v>QF Puyallup Energy Recovery Co. (PERC)</v>
          </cell>
          <cell r="F32">
            <v>555</v>
          </cell>
        </row>
        <row r="33">
          <cell r="E33" t="str">
            <v>QF Spokane MSW</v>
          </cell>
          <cell r="F33">
            <v>555</v>
          </cell>
        </row>
        <row r="34">
          <cell r="E34" t="str">
            <v>QF Sumas</v>
          </cell>
          <cell r="F34">
            <v>555</v>
          </cell>
        </row>
        <row r="35">
          <cell r="E35" t="str">
            <v>QF Sygitowicz</v>
          </cell>
          <cell r="F35">
            <v>555</v>
          </cell>
        </row>
        <row r="36">
          <cell r="E36" t="str">
            <v>QF Tenaska</v>
          </cell>
          <cell r="F36">
            <v>555</v>
          </cell>
        </row>
        <row r="37">
          <cell r="E37" t="str">
            <v>QF Twin Falls</v>
          </cell>
          <cell r="F37">
            <v>555</v>
          </cell>
        </row>
        <row r="38">
          <cell r="E38" t="str">
            <v>QF Weeks Falls</v>
          </cell>
          <cell r="F38">
            <v>555</v>
          </cell>
        </row>
        <row r="39">
          <cell r="E39" t="str">
            <v>Skookumchuck Hydro</v>
          </cell>
          <cell r="F39">
            <v>555</v>
          </cell>
        </row>
        <row r="40">
          <cell r="E40" t="str">
            <v>Supplemental Capacity</v>
          </cell>
          <cell r="F40">
            <v>555</v>
          </cell>
        </row>
        <row r="41">
          <cell r="E41" t="str">
            <v>Tenaska Excess Energy</v>
          </cell>
          <cell r="F41">
            <v>555</v>
          </cell>
        </row>
        <row r="42">
          <cell r="E42" t="str">
            <v>Undistributed Oil/Gas Expenses</v>
          </cell>
          <cell r="F42">
            <v>555</v>
          </cell>
        </row>
        <row r="43">
          <cell r="E43" t="str">
            <v>Wasco Hydro</v>
          </cell>
          <cell r="F43">
            <v>555</v>
          </cell>
        </row>
        <row r="44">
          <cell r="E44" t="str">
            <v>Whitehorn 2&amp;3</v>
          </cell>
          <cell r="F44">
            <v>547</v>
          </cell>
        </row>
        <row r="45">
          <cell r="E45" t="str">
            <v>Wild Horse Wind</v>
          </cell>
          <cell r="F45">
            <v>555</v>
          </cell>
        </row>
        <row r="46">
          <cell r="E46" t="str">
            <v>WNP-3 Return</v>
          </cell>
          <cell r="F46">
            <v>555</v>
          </cell>
        </row>
        <row r="47">
          <cell r="E47" t="str">
            <v>WWP 15 year contract</v>
          </cell>
          <cell r="F47">
            <v>555</v>
          </cell>
        </row>
        <row r="48">
          <cell r="E48" t="str">
            <v>PR Displacement Product</v>
          </cell>
          <cell r="F48">
            <v>555</v>
          </cell>
        </row>
        <row r="49">
          <cell r="E49" t="str">
            <v>Fixed OnPeak Contract</v>
          </cell>
          <cell r="F49">
            <v>555</v>
          </cell>
        </row>
        <row r="50">
          <cell r="E50" t="str">
            <v>Fixed OffPeak Contract</v>
          </cell>
          <cell r="F50">
            <v>555</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Goldendale"/>
      <sheetName val="Mint Farm"/>
      <sheetName val="Summt White River"/>
    </sheetNames>
    <sheetDataSet>
      <sheetData sheetId="0" refreshError="1">
        <row r="13">
          <cell r="B13">
            <v>45000</v>
          </cell>
        </row>
      </sheetData>
      <sheetData sheetId="1" refreshError="1"/>
      <sheetData sheetId="2" refreshError="1"/>
      <sheetData sheetId="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Rate Input"/>
      <sheetName val="PCA Graphs all periods"/>
      <sheetName val="PCA Summary Rates Chg on Date"/>
      <sheetName val="JHS-5"/>
      <sheetName val="Schedule_A-1 PCORC"/>
      <sheetName val="Schedule_A-1 GRC"/>
      <sheetName val="Reg Assets new Ex D"/>
      <sheetName val="Exhibit A-1 Original"/>
      <sheetName val="Exhibit A-2"/>
      <sheetName val="Exhibit A-3"/>
      <sheetName val="Exhibit A-4"/>
      <sheetName val="Exhibit A-5"/>
      <sheetName val="Exhibit B PCA RO RY"/>
      <sheetName val="Exhibit B PCA period 1"/>
      <sheetName val="Exh B PCA period 2"/>
      <sheetName val="Exhibit B PCA period 3"/>
      <sheetName val="Exhibit B PCA period 4"/>
      <sheetName val="Actuals PCA 1"/>
      <sheetName val="Actuals PCA 2"/>
      <sheetName val="Exhibit C"/>
      <sheetName val="Sch_X NUG Prudence 03-04"/>
      <sheetName val="Sch_X NUG Prudence 04-05"/>
      <sheetName val="Sch_X NUG Prudence 05-06"/>
      <sheetName val="Schedule_E 03-04"/>
      <sheetName val="Schedule_E 03-04 Rate Change"/>
      <sheetName val="Schedule_E 03-04 post Mar04"/>
      <sheetName val="Schedule_E 04-05 post Mar04"/>
      <sheetName val="Exhibit D NEW"/>
      <sheetName val="Exhibit E OLD"/>
      <sheetName val="Exhibit F "/>
      <sheetName val="Exhibit F data"/>
      <sheetName val="Exhibit G"/>
      <sheetName val="Reg Assets"/>
      <sheetName val="BEP  (2)"/>
      <sheetName val="Tenaska  (2)"/>
      <sheetName val="Cabot  (2)"/>
    </sheetNames>
    <sheetDataSet>
      <sheetData sheetId="0"/>
      <sheetData sheetId="1"/>
      <sheetData sheetId="2"/>
      <sheetData sheetId="3"/>
      <sheetData sheetId="4"/>
      <sheetData sheetId="5"/>
      <sheetData sheetId="6"/>
      <sheetData sheetId="7" refreshError="1">
        <row r="77">
          <cell r="A77" t="str">
            <v>Line 12</v>
          </cell>
        </row>
        <row r="127">
          <cell r="A127" t="str">
            <v>Line 15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A-2"/>
      <sheetName val="Exhibit A-3"/>
      <sheetName val="Exhibit A-4"/>
      <sheetName val="Exhibit A-5"/>
      <sheetName val="Exhibit A-1 original"/>
      <sheetName val="Exhibit A-1new rate"/>
      <sheetName val="PCA Graphs"/>
      <sheetName val="PCA Summary"/>
      <sheetName val="PCA Summary 2004"/>
      <sheetName val="Exhibit B PCA period 1"/>
      <sheetName val="Actuals PCA 1"/>
      <sheetName val="Exhibit B PCA period 2"/>
      <sheetName val="Actuals PCA 2"/>
      <sheetName val="Exhibit B Hypothetical CY 2003"/>
      <sheetName val="Exhibit B PCA period 3"/>
      <sheetName val="Exhibit B Hypothetical CY 2004"/>
      <sheetName val="Exhibit B PCA period 4"/>
      <sheetName val="Sch_X NUG Prudence 02-03"/>
      <sheetName val="Sch_X NUG Prudence 04-05"/>
      <sheetName val="Sch_X NUG Prudence 05-06"/>
      <sheetName val="Schedule_E 02-03"/>
      <sheetName val="Schedule_E 03-04 "/>
      <sheetName val="Sch_X NUG Prudence 03-04"/>
      <sheetName val="Schedule_E  04-05"/>
      <sheetName val="Schedule_E  05-06"/>
      <sheetName val="Contract Rates_Fixed"/>
      <sheetName val="ScheduleD"/>
      <sheetName val="Exhibit D NEW"/>
      <sheetName val="Exhibit E OLD"/>
      <sheetName val="Exhibit F "/>
      <sheetName val="Exhibit F data"/>
      <sheetName val="Exhibit G"/>
    </sheetNames>
    <sheetDataSet>
      <sheetData sheetId="0"/>
      <sheetData sheetId="1" refreshError="1"/>
      <sheetData sheetId="2" refreshError="1"/>
      <sheetData sheetId="3" refreshError="1"/>
      <sheetData sheetId="4" refreshError="1">
        <row r="85">
          <cell r="B85" t="str">
            <v>501 total</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tatements"/>
      <sheetName val="General Inputs"/>
      <sheetName val="Revenue Calculation"/>
      <sheetName val="Expenses"/>
      <sheetName val="Major Maint"/>
      <sheetName val="Generation &amp; Fuel"/>
      <sheetName val="Depreciation"/>
      <sheetName val="CapEx"/>
      <sheetName val="Constr. Cash Flow"/>
      <sheetName val="Error Checks &amp; Notes"/>
      <sheetName val="Links to Notes"/>
    </sheetNames>
    <sheetDataSet>
      <sheetData sheetId="0" refreshError="1"/>
      <sheetData sheetId="1" refreshError="1">
        <row r="9">
          <cell r="E9">
            <v>252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_Budget"/>
      <sheetName val="R2_Budget"/>
      <sheetName val="Lookup_Tbl"/>
      <sheetName val="Rock_Island_1"/>
      <sheetName val="Rock_Island_2"/>
      <sheetName val="55 Series_JunPmt-OLD"/>
      <sheetName val="RI1 55 - 97B"/>
      <sheetName val="RI 1&amp;2 97AB"/>
      <sheetName val="2001A_RI1_Estimate"/>
      <sheetName val="2001A_RI2_Estim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ly Confidential"/>
      <sheetName val="Sumas"/>
      <sheetName val="Financial Statements"/>
      <sheetName val="General Inputs"/>
      <sheetName val="Revenue Calculation"/>
      <sheetName val="Notes"/>
      <sheetName val="Expenses"/>
      <sheetName val="Major Maint"/>
      <sheetName val="Generation &amp; Fuel"/>
      <sheetName val="Depreciation"/>
      <sheetName val="CapEx"/>
      <sheetName val="Constr. Cash Flow"/>
      <sheetName val="Error Checks &amp; Notes"/>
      <sheetName val="Links to Notes"/>
      <sheetName val="emails"/>
      <sheetName val="exhibit 1 Actual&amp;Forecast exp"/>
      <sheetName val="2007 Sumas Monthly O&amp;M Budget"/>
      <sheetName val="Sumas Prop Tax Est"/>
      <sheetName val="Planned Maintenance Expenditure"/>
      <sheetName val="Staffing"/>
      <sheetName val="exhibit 2 Start charges"/>
      <sheetName val="permitting"/>
      <sheetName val="Variable Pricing Amend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
          <cell r="B6">
            <v>4000000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ing (2)"/>
      <sheetName val="PCA Revised Report Format 4-6-1"/>
    </sheetNames>
    <definedNames>
      <definedName name="nuc797act" refersTo="#REF!"/>
      <definedName name="NUC797sum" refersTo="#REF!"/>
      <definedName name="nuc97budget" refersTo="#REF!"/>
      <definedName name="NUCEVA2ndqtr" refersTo="#REF!"/>
      <definedName name="Number_of_Payments" refersTo="#REF!"/>
      <definedName name="PPE797act" refersTo="#REF!"/>
      <definedName name="ppe797sum" refersTo="#REF!"/>
      <definedName name="res797act" refersTo="#REF!"/>
      <definedName name="res797sum" refersTo="#REF!"/>
      <definedName name="RES97budget" refersTo="#REF!"/>
      <definedName name="resEVA2ndqtr" refersTo="#REF!"/>
      <definedName name="RETRUN_TO_SUMARY_2" refersTo="#REF!"/>
      <definedName name="Values_Entered" refersTo="#REF!"/>
    </definedNames>
    <sheetDataSet>
      <sheetData sheetId="0"/>
      <sheetData sheetId="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 val="Load &amp; Price Develop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Cost Data"/>
      <sheetName val="Time Interval Tables"/>
      <sheetName val="Forecasted Runs"/>
      <sheetName val="Presentation Data"/>
      <sheetName val="Parts Comp Summary"/>
      <sheetName val="Final Escalation Calculation"/>
      <sheetName val="Original Escalation Calculation"/>
      <sheetName val="Chart sheet"/>
      <sheetName val="Index Chart"/>
      <sheetName val="MMP Summary Rev 2"/>
      <sheetName val="PartsSummary"/>
    </sheetNames>
    <sheetDataSet>
      <sheetData sheetId="0" refreshError="1">
        <row r="5">
          <cell r="J5">
            <v>37695</v>
          </cell>
          <cell r="K5">
            <v>38394.882544726148</v>
          </cell>
          <cell r="L5">
            <v>7391.2119888461548</v>
          </cell>
          <cell r="M5">
            <v>0</v>
          </cell>
          <cell r="N5">
            <v>0</v>
          </cell>
          <cell r="O5">
            <v>13807.4765625</v>
          </cell>
          <cell r="P5">
            <v>85302.594483100795</v>
          </cell>
          <cell r="Q5">
            <v>0</v>
          </cell>
          <cell r="R5">
            <v>0</v>
          </cell>
          <cell r="S5">
            <v>0</v>
          </cell>
          <cell r="T5">
            <v>0</v>
          </cell>
          <cell r="U5">
            <v>0</v>
          </cell>
          <cell r="V5">
            <v>0</v>
          </cell>
          <cell r="W5">
            <v>0</v>
          </cell>
          <cell r="X5">
            <v>0</v>
          </cell>
        </row>
        <row r="6">
          <cell r="J6">
            <v>37695</v>
          </cell>
          <cell r="K6">
            <v>40648.272266916923</v>
          </cell>
          <cell r="L6">
            <v>7825.0010780769235</v>
          </cell>
          <cell r="M6">
            <v>0</v>
          </cell>
          <cell r="N6">
            <v>0</v>
          </cell>
          <cell r="O6">
            <v>13807.4765625</v>
          </cell>
          <cell r="P6">
            <v>90308.990568842419</v>
          </cell>
          <cell r="Q6">
            <v>0</v>
          </cell>
          <cell r="R6">
            <v>0</v>
          </cell>
          <cell r="S6">
            <v>0</v>
          </cell>
          <cell r="T6">
            <v>0</v>
          </cell>
          <cell r="U6">
            <v>0</v>
          </cell>
          <cell r="V6">
            <v>0</v>
          </cell>
          <cell r="W6">
            <v>0</v>
          </cell>
          <cell r="X6">
            <v>0</v>
          </cell>
        </row>
        <row r="7">
          <cell r="J7">
            <v>37695</v>
          </cell>
          <cell r="K7">
            <v>12646.706977255384</v>
          </cell>
          <cell r="L7">
            <v>2434.5560146153848</v>
          </cell>
          <cell r="M7">
            <v>0</v>
          </cell>
          <cell r="N7">
            <v>0</v>
          </cell>
          <cell r="O7">
            <v>13807.4765625</v>
          </cell>
          <cell r="P7">
            <v>28097.414168951505</v>
          </cell>
          <cell r="Q7">
            <v>0</v>
          </cell>
          <cell r="R7">
            <v>0</v>
          </cell>
          <cell r="S7">
            <v>0</v>
          </cell>
          <cell r="T7">
            <v>0</v>
          </cell>
          <cell r="U7">
            <v>0</v>
          </cell>
          <cell r="V7">
            <v>0</v>
          </cell>
          <cell r="W7">
            <v>0</v>
          </cell>
          <cell r="X7">
            <v>0</v>
          </cell>
        </row>
        <row r="8">
          <cell r="J8">
            <v>37695</v>
          </cell>
          <cell r="K8">
            <v>38689.576745944614</v>
          </cell>
          <cell r="L8">
            <v>7447.9421353846155</v>
          </cell>
          <cell r="M8">
            <v>0</v>
          </cell>
          <cell r="N8">
            <v>0</v>
          </cell>
          <cell r="O8">
            <v>13807.4765625</v>
          </cell>
          <cell r="P8">
            <v>85957.3218393774</v>
          </cell>
          <cell r="Q8">
            <v>0</v>
          </cell>
          <cell r="R8">
            <v>0</v>
          </cell>
          <cell r="S8">
            <v>0</v>
          </cell>
          <cell r="T8">
            <v>0</v>
          </cell>
          <cell r="U8">
            <v>0</v>
          </cell>
          <cell r="V8">
            <v>0</v>
          </cell>
          <cell r="W8">
            <v>0</v>
          </cell>
          <cell r="X8">
            <v>0</v>
          </cell>
        </row>
        <row r="9">
          <cell r="J9">
            <v>37695</v>
          </cell>
          <cell r="K9">
            <v>3955.4829028578456</v>
          </cell>
          <cell r="L9">
            <v>761.45076415384619</v>
          </cell>
          <cell r="M9">
            <v>0</v>
          </cell>
          <cell r="N9">
            <v>0</v>
          </cell>
          <cell r="O9">
            <v>13807.4765625</v>
          </cell>
          <cell r="P9">
            <v>8787.9668248566522</v>
          </cell>
          <cell r="Q9">
            <v>0</v>
          </cell>
          <cell r="R9">
            <v>0</v>
          </cell>
          <cell r="S9">
            <v>0</v>
          </cell>
          <cell r="T9">
            <v>0</v>
          </cell>
          <cell r="U9">
            <v>0</v>
          </cell>
          <cell r="V9">
            <v>0</v>
          </cell>
          <cell r="W9">
            <v>0</v>
          </cell>
          <cell r="X9">
            <v>0</v>
          </cell>
        </row>
        <row r="10">
          <cell r="J10">
            <v>37695</v>
          </cell>
          <cell r="K10">
            <v>11038.176671741538</v>
          </cell>
          <cell r="L10">
            <v>2124.9056734615388</v>
          </cell>
          <cell r="M10">
            <v>0</v>
          </cell>
          <cell r="N10">
            <v>0</v>
          </cell>
          <cell r="O10">
            <v>13807.4765625</v>
          </cell>
          <cell r="P10">
            <v>24523.713736213158</v>
          </cell>
          <cell r="Q10">
            <v>0</v>
          </cell>
          <cell r="R10">
            <v>0</v>
          </cell>
          <cell r="S10">
            <v>0</v>
          </cell>
          <cell r="T10">
            <v>0</v>
          </cell>
          <cell r="U10">
            <v>0</v>
          </cell>
          <cell r="V10">
            <v>0</v>
          </cell>
          <cell r="W10">
            <v>0</v>
          </cell>
          <cell r="X10">
            <v>0</v>
          </cell>
        </row>
        <row r="11">
          <cell r="J11">
            <v>37695</v>
          </cell>
          <cell r="K11">
            <v>50867.100808504612</v>
          </cell>
          <cell r="L11">
            <v>9792.1780303846153</v>
          </cell>
          <cell r="M11">
            <v>0</v>
          </cell>
          <cell r="N11">
            <v>0</v>
          </cell>
          <cell r="O11">
            <v>13807.4765625</v>
          </cell>
          <cell r="P11">
            <v>115835.43934027823</v>
          </cell>
          <cell r="Q11">
            <v>0</v>
          </cell>
          <cell r="R11">
            <v>0</v>
          </cell>
          <cell r="S11">
            <v>0</v>
          </cell>
          <cell r="T11">
            <v>0</v>
          </cell>
          <cell r="U11">
            <v>0</v>
          </cell>
          <cell r="V11">
            <v>0</v>
          </cell>
          <cell r="W11">
            <v>0</v>
          </cell>
          <cell r="X11">
            <v>0</v>
          </cell>
        </row>
        <row r="12">
          <cell r="J12">
            <v>37695</v>
          </cell>
          <cell r="K12">
            <v>59978.607061292299</v>
          </cell>
          <cell r="L12">
            <v>11546.189757692307</v>
          </cell>
          <cell r="M12">
            <v>0</v>
          </cell>
          <cell r="N12">
            <v>0</v>
          </cell>
          <cell r="O12">
            <v>13807.4765625</v>
          </cell>
          <cell r="P12">
            <v>136584.31853857712</v>
          </cell>
          <cell r="Q12">
            <v>0</v>
          </cell>
          <cell r="R12">
            <v>0</v>
          </cell>
          <cell r="S12">
            <v>0</v>
          </cell>
          <cell r="T12">
            <v>0</v>
          </cell>
          <cell r="U12">
            <v>0</v>
          </cell>
          <cell r="V12">
            <v>0</v>
          </cell>
          <cell r="W12">
            <v>0</v>
          </cell>
          <cell r="X12">
            <v>0</v>
          </cell>
        </row>
        <row r="13">
          <cell r="J13">
            <v>37695</v>
          </cell>
          <cell r="K13">
            <v>56107.959370227691</v>
          </cell>
          <cell r="L13">
            <v>10801.070207307694</v>
          </cell>
          <cell r="M13">
            <v>0</v>
          </cell>
          <cell r="N13">
            <v>0</v>
          </cell>
          <cell r="O13">
            <v>13807.4765625</v>
          </cell>
          <cell r="P13">
            <v>127770.01285377308</v>
          </cell>
          <cell r="Q13">
            <v>0</v>
          </cell>
          <cell r="R13">
            <v>0</v>
          </cell>
          <cell r="S13">
            <v>0</v>
          </cell>
          <cell r="T13">
            <v>0</v>
          </cell>
          <cell r="U13">
            <v>0</v>
          </cell>
          <cell r="V13">
            <v>0</v>
          </cell>
          <cell r="W13">
            <v>0</v>
          </cell>
          <cell r="X13">
            <v>0</v>
          </cell>
        </row>
        <row r="14">
          <cell r="J14">
            <v>37695</v>
          </cell>
          <cell r="K14">
            <v>45750.708280246152</v>
          </cell>
          <cell r="L14">
            <v>8807.2462038461545</v>
          </cell>
          <cell r="M14">
            <v>0</v>
          </cell>
          <cell r="N14">
            <v>0</v>
          </cell>
          <cell r="O14">
            <v>13807.4765625</v>
          </cell>
          <cell r="P14">
            <v>104184.30202503641</v>
          </cell>
          <cell r="Q14">
            <v>0</v>
          </cell>
          <cell r="R14">
            <v>0</v>
          </cell>
          <cell r="S14">
            <v>0</v>
          </cell>
          <cell r="T14">
            <v>0</v>
          </cell>
          <cell r="U14">
            <v>0</v>
          </cell>
          <cell r="V14">
            <v>0</v>
          </cell>
          <cell r="W14">
            <v>0</v>
          </cell>
          <cell r="X14">
            <v>0</v>
          </cell>
        </row>
        <row r="15">
          <cell r="J15">
            <v>37695</v>
          </cell>
          <cell r="K15">
            <v>60087.819049993843</v>
          </cell>
          <cell r="L15">
            <v>11567.213626153847</v>
          </cell>
          <cell r="M15">
            <v>0</v>
          </cell>
          <cell r="N15">
            <v>0</v>
          </cell>
          <cell r="O15">
            <v>13807.4765625</v>
          </cell>
          <cell r="P15">
            <v>136833.01796298689</v>
          </cell>
          <cell r="Q15">
            <v>0</v>
          </cell>
          <cell r="R15">
            <v>0</v>
          </cell>
          <cell r="S15">
            <v>0</v>
          </cell>
          <cell r="T15">
            <v>0</v>
          </cell>
          <cell r="U15">
            <v>0</v>
          </cell>
          <cell r="V15">
            <v>0</v>
          </cell>
          <cell r="W15">
            <v>0</v>
          </cell>
          <cell r="X15">
            <v>0</v>
          </cell>
        </row>
        <row r="16">
          <cell r="J16">
            <v>37695</v>
          </cell>
          <cell r="K16">
            <v>38179.092359224611</v>
          </cell>
          <cell r="L16">
            <v>7349.6712703846151</v>
          </cell>
          <cell r="M16">
            <v>0</v>
          </cell>
          <cell r="N16">
            <v>0</v>
          </cell>
          <cell r="O16">
            <v>13807.4765625</v>
          </cell>
          <cell r="P16">
            <v>86942.087650972113</v>
          </cell>
          <cell r="Q16">
            <v>0</v>
          </cell>
          <cell r="R16">
            <v>0</v>
          </cell>
          <cell r="S16">
            <v>0</v>
          </cell>
          <cell r="T16">
            <v>0</v>
          </cell>
          <cell r="U16">
            <v>0</v>
          </cell>
          <cell r="V16">
            <v>0</v>
          </cell>
          <cell r="W16">
            <v>0</v>
          </cell>
          <cell r="X16">
            <v>0</v>
          </cell>
        </row>
        <row r="17">
          <cell r="J17">
            <v>37695</v>
          </cell>
          <cell r="K17">
            <v>37660.719507544614</v>
          </cell>
          <cell r="L17">
            <v>7249.8818353846154</v>
          </cell>
          <cell r="M17">
            <v>0</v>
          </cell>
          <cell r="N17">
            <v>0</v>
          </cell>
          <cell r="O17">
            <v>14152.663476562497</v>
          </cell>
          <cell r="P17">
            <v>85761.640051993047</v>
          </cell>
          <cell r="Q17">
            <v>0</v>
          </cell>
          <cell r="R17">
            <v>0</v>
          </cell>
          <cell r="S17">
            <v>0</v>
          </cell>
          <cell r="T17">
            <v>0</v>
          </cell>
          <cell r="U17">
            <v>0</v>
          </cell>
          <cell r="V17">
            <v>0</v>
          </cell>
          <cell r="W17">
            <v>0</v>
          </cell>
          <cell r="X17">
            <v>0</v>
          </cell>
        </row>
        <row r="18">
          <cell r="J18">
            <v>38637.375</v>
          </cell>
          <cell r="K18">
            <v>40285.752114398769</v>
          </cell>
          <cell r="L18">
            <v>7755.2140877307684</v>
          </cell>
          <cell r="M18">
            <v>0</v>
          </cell>
          <cell r="N18">
            <v>0</v>
          </cell>
          <cell r="O18">
            <v>14152.663476562497</v>
          </cell>
          <cell r="P18">
            <v>89501.863006918182</v>
          </cell>
          <cell r="Q18">
            <v>0</v>
          </cell>
          <cell r="R18">
            <v>0</v>
          </cell>
          <cell r="S18">
            <v>0</v>
          </cell>
          <cell r="T18">
            <v>0</v>
          </cell>
          <cell r="U18">
            <v>0</v>
          </cell>
          <cell r="V18">
            <v>0</v>
          </cell>
          <cell r="W18">
            <v>0</v>
          </cell>
          <cell r="X18">
            <v>0</v>
          </cell>
        </row>
        <row r="19">
          <cell r="J19">
            <v>38637.375</v>
          </cell>
          <cell r="K19">
            <v>35123.252734969843</v>
          </cell>
          <cell r="L19">
            <v>6761.4064556538451</v>
          </cell>
          <cell r="M19">
            <v>0</v>
          </cell>
          <cell r="N19">
            <v>0</v>
          </cell>
          <cell r="O19">
            <v>14152.663476562497</v>
          </cell>
          <cell r="P19">
            <v>78032.465317162685</v>
          </cell>
          <cell r="Q19">
            <v>0</v>
          </cell>
          <cell r="R19">
            <v>0</v>
          </cell>
          <cell r="S19">
            <v>0</v>
          </cell>
          <cell r="T19">
            <v>0</v>
          </cell>
          <cell r="U19">
            <v>0</v>
          </cell>
          <cell r="V19">
            <v>0</v>
          </cell>
          <cell r="W19">
            <v>0</v>
          </cell>
          <cell r="X19">
            <v>0</v>
          </cell>
        </row>
        <row r="20">
          <cell r="J20">
            <v>38637.375</v>
          </cell>
          <cell r="K20">
            <v>38764.493600955684</v>
          </cell>
          <cell r="L20">
            <v>7462.3640145576901</v>
          </cell>
          <cell r="M20">
            <v>0</v>
          </cell>
          <cell r="N20">
            <v>0</v>
          </cell>
          <cell r="O20">
            <v>14152.663476562497</v>
          </cell>
          <cell r="P20">
            <v>86122.120444792192</v>
          </cell>
          <cell r="Q20">
            <v>0</v>
          </cell>
          <cell r="R20">
            <v>0</v>
          </cell>
          <cell r="S20">
            <v>0</v>
          </cell>
          <cell r="T20">
            <v>0</v>
          </cell>
          <cell r="U20">
            <v>0</v>
          </cell>
          <cell r="V20">
            <v>0</v>
          </cell>
          <cell r="W20">
            <v>0</v>
          </cell>
          <cell r="X20">
            <v>0</v>
          </cell>
        </row>
        <row r="21">
          <cell r="J21">
            <v>38637.375</v>
          </cell>
          <cell r="K21">
            <v>7929.3954095012296</v>
          </cell>
          <cell r="L21">
            <v>1526.4493216442304</v>
          </cell>
          <cell r="M21">
            <v>0</v>
          </cell>
          <cell r="N21">
            <v>0</v>
          </cell>
          <cell r="O21">
            <v>14152.663476562497</v>
          </cell>
          <cell r="P21">
            <v>17616.542435488216</v>
          </cell>
          <cell r="Q21">
            <v>0</v>
          </cell>
          <cell r="R21">
            <v>0</v>
          </cell>
          <cell r="S21">
            <v>0</v>
          </cell>
          <cell r="T21">
            <v>0</v>
          </cell>
          <cell r="U21">
            <v>0</v>
          </cell>
          <cell r="V21">
            <v>0</v>
          </cell>
          <cell r="W21">
            <v>0</v>
          </cell>
          <cell r="X21">
            <v>0</v>
          </cell>
        </row>
        <row r="22">
          <cell r="J22">
            <v>38637.375</v>
          </cell>
          <cell r="K22">
            <v>14564.229003959077</v>
          </cell>
          <cell r="L22">
            <v>2803.6888482980767</v>
          </cell>
          <cell r="M22">
            <v>0</v>
          </cell>
          <cell r="N22">
            <v>0</v>
          </cell>
          <cell r="O22">
            <v>14152.663476562497</v>
          </cell>
          <cell r="P22">
            <v>32356.988778864801</v>
          </cell>
          <cell r="Q22">
            <v>0</v>
          </cell>
          <cell r="R22">
            <v>0</v>
          </cell>
          <cell r="S22">
            <v>0</v>
          </cell>
          <cell r="T22">
            <v>0</v>
          </cell>
          <cell r="U22">
            <v>0</v>
          </cell>
          <cell r="V22">
            <v>0</v>
          </cell>
          <cell r="W22">
            <v>0</v>
          </cell>
          <cell r="X22">
            <v>0</v>
          </cell>
        </row>
        <row r="23">
          <cell r="J23">
            <v>38637.375</v>
          </cell>
          <cell r="K23">
            <v>52692.97801255199</v>
          </cell>
          <cell r="L23">
            <v>10143.668765249999</v>
          </cell>
          <cell r="M23">
            <v>0</v>
          </cell>
          <cell r="N23">
            <v>0</v>
          </cell>
          <cell r="O23">
            <v>14152.663476562497</v>
          </cell>
          <cell r="P23">
            <v>119999.323078064</v>
          </cell>
          <cell r="Q23">
            <v>0</v>
          </cell>
          <cell r="R23">
            <v>0</v>
          </cell>
          <cell r="S23">
            <v>0</v>
          </cell>
          <cell r="T23">
            <v>0</v>
          </cell>
          <cell r="U23">
            <v>0</v>
          </cell>
          <cell r="V23">
            <v>0</v>
          </cell>
          <cell r="W23">
            <v>0</v>
          </cell>
          <cell r="X23">
            <v>0</v>
          </cell>
        </row>
        <row r="24">
          <cell r="J24">
            <v>38637.375</v>
          </cell>
          <cell r="K24">
            <v>60095.216422505531</v>
          </cell>
          <cell r="L24">
            <v>11568.637658336536</v>
          </cell>
          <cell r="M24">
            <v>0</v>
          </cell>
          <cell r="N24">
            <v>0</v>
          </cell>
          <cell r="O24">
            <v>14152.663476562497</v>
          </cell>
          <cell r="P24">
            <v>136856.66597193643</v>
          </cell>
          <cell r="Q24">
            <v>0</v>
          </cell>
          <cell r="R24">
            <v>0</v>
          </cell>
          <cell r="S24">
            <v>0</v>
          </cell>
          <cell r="T24">
            <v>0</v>
          </cell>
          <cell r="U24">
            <v>0</v>
          </cell>
          <cell r="V24">
            <v>0</v>
          </cell>
          <cell r="W24">
            <v>0</v>
          </cell>
          <cell r="X24">
            <v>0</v>
          </cell>
        </row>
        <row r="25">
          <cell r="J25">
            <v>38637.375</v>
          </cell>
          <cell r="K25">
            <v>51666.910947447686</v>
          </cell>
          <cell r="L25">
            <v>9946.1455879326913</v>
          </cell>
          <cell r="M25">
            <v>0</v>
          </cell>
          <cell r="N25">
            <v>0</v>
          </cell>
          <cell r="O25">
            <v>14152.663476562497</v>
          </cell>
          <cell r="P25">
            <v>117662.62931184941</v>
          </cell>
          <cell r="Q25">
            <v>0</v>
          </cell>
          <cell r="R25">
            <v>0</v>
          </cell>
          <cell r="S25">
            <v>0</v>
          </cell>
          <cell r="T25">
            <v>0</v>
          </cell>
          <cell r="U25">
            <v>0</v>
          </cell>
          <cell r="V25">
            <v>0</v>
          </cell>
          <cell r="W25">
            <v>0</v>
          </cell>
          <cell r="X25">
            <v>0</v>
          </cell>
        </row>
        <row r="26">
          <cell r="J26">
            <v>38637.375</v>
          </cell>
          <cell r="K26">
            <v>45851.159037651691</v>
          </cell>
          <cell r="L26">
            <v>8826.5834903076902</v>
          </cell>
          <cell r="M26">
            <v>0</v>
          </cell>
          <cell r="N26">
            <v>0</v>
          </cell>
          <cell r="O26">
            <v>14152.663476562497</v>
          </cell>
          <cell r="P26">
            <v>104418.2404257395</v>
          </cell>
          <cell r="Q26">
            <v>0</v>
          </cell>
          <cell r="R26">
            <v>0</v>
          </cell>
          <cell r="S26">
            <v>0</v>
          </cell>
          <cell r="T26">
            <v>0</v>
          </cell>
          <cell r="U26">
            <v>0</v>
          </cell>
          <cell r="V26">
            <v>0</v>
          </cell>
          <cell r="W26">
            <v>0</v>
          </cell>
          <cell r="X26">
            <v>0</v>
          </cell>
        </row>
        <row r="27">
          <cell r="J27">
            <v>38637.375</v>
          </cell>
          <cell r="K27">
            <v>57339.138789499382</v>
          </cell>
          <cell r="L27">
            <v>11038.078565740383</v>
          </cell>
          <cell r="M27">
            <v>0</v>
          </cell>
          <cell r="N27">
            <v>0</v>
          </cell>
          <cell r="O27">
            <v>14152.663476562497</v>
          </cell>
          <cell r="P27">
            <v>130580.16646886129</v>
          </cell>
          <cell r="Q27">
            <v>0</v>
          </cell>
          <cell r="R27">
            <v>0</v>
          </cell>
          <cell r="S27">
            <v>0</v>
          </cell>
          <cell r="T27">
            <v>0</v>
          </cell>
          <cell r="U27">
            <v>0</v>
          </cell>
          <cell r="V27">
            <v>0</v>
          </cell>
          <cell r="W27">
            <v>0</v>
          </cell>
          <cell r="X27">
            <v>0</v>
          </cell>
        </row>
        <row r="28">
          <cell r="J28">
            <v>38637.375</v>
          </cell>
          <cell r="K28">
            <v>38644.055397042459</v>
          </cell>
          <cell r="L28">
            <v>7439.1790420384605</v>
          </cell>
          <cell r="M28">
            <v>0</v>
          </cell>
          <cell r="N28">
            <v>0</v>
          </cell>
          <cell r="O28">
            <v>14152.663476562497</v>
          </cell>
          <cell r="P28">
            <v>88005.283883018696</v>
          </cell>
          <cell r="Q28">
            <v>0</v>
          </cell>
          <cell r="R28">
            <v>0</v>
          </cell>
          <cell r="S28">
            <v>0</v>
          </cell>
          <cell r="T28">
            <v>0</v>
          </cell>
          <cell r="U28">
            <v>0</v>
          </cell>
          <cell r="V28">
            <v>0</v>
          </cell>
          <cell r="W28">
            <v>0</v>
          </cell>
          <cell r="X28">
            <v>0</v>
          </cell>
        </row>
        <row r="29">
          <cell r="J29">
            <v>38637.375</v>
          </cell>
          <cell r="K29">
            <v>39296.685952287691</v>
          </cell>
          <cell r="L29">
            <v>7564.8137741826913</v>
          </cell>
          <cell r="M29">
            <v>0</v>
          </cell>
          <cell r="N29">
            <v>0</v>
          </cell>
          <cell r="O29">
            <v>14506.480063476558</v>
          </cell>
          <cell r="P29">
            <v>89491.539315969043</v>
          </cell>
          <cell r="Q29">
            <v>0</v>
          </cell>
          <cell r="R29">
            <v>0</v>
          </cell>
          <cell r="S29">
            <v>0</v>
          </cell>
          <cell r="T29">
            <v>0</v>
          </cell>
          <cell r="U29">
            <v>0</v>
          </cell>
          <cell r="V29">
            <v>0</v>
          </cell>
          <cell r="W29">
            <v>0</v>
          </cell>
          <cell r="X29">
            <v>0</v>
          </cell>
        </row>
        <row r="30">
          <cell r="J30">
            <v>39602.366999999998</v>
          </cell>
          <cell r="K30">
            <v>42739.642769727427</v>
          </cell>
          <cell r="L30">
            <v>8227.6006358561535</v>
          </cell>
          <cell r="M30">
            <v>0</v>
          </cell>
          <cell r="N30">
            <v>0</v>
          </cell>
          <cell r="O30">
            <v>14506.480063476558</v>
          </cell>
          <cell r="P30">
            <v>94960.591034077224</v>
          </cell>
          <cell r="Q30">
            <v>0</v>
          </cell>
          <cell r="R30">
            <v>0</v>
          </cell>
          <cell r="S30">
            <v>0</v>
          </cell>
          <cell r="T30">
            <v>0</v>
          </cell>
          <cell r="U30">
            <v>0</v>
          </cell>
          <cell r="V30">
            <v>0</v>
          </cell>
          <cell r="W30">
            <v>0</v>
          </cell>
          <cell r="X30">
            <v>0</v>
          </cell>
        </row>
        <row r="31">
          <cell r="J31">
            <v>39602.366999999998</v>
          </cell>
          <cell r="K31">
            <v>41920.06348818414</v>
          </cell>
          <cell r="L31">
            <v>8069.8274168732305</v>
          </cell>
          <cell r="M31">
            <v>0</v>
          </cell>
          <cell r="N31">
            <v>0</v>
          </cell>
          <cell r="O31">
            <v>14506.480063476558</v>
          </cell>
          <cell r="P31">
            <v>93139.618093476034</v>
          </cell>
          <cell r="Q31">
            <v>0</v>
          </cell>
          <cell r="R31">
            <v>0</v>
          </cell>
          <cell r="S31">
            <v>0</v>
          </cell>
          <cell r="T31">
            <v>0</v>
          </cell>
          <cell r="U31">
            <v>0</v>
          </cell>
          <cell r="V31">
            <v>0</v>
          </cell>
          <cell r="W31">
            <v>0</v>
          </cell>
          <cell r="X31">
            <v>0</v>
          </cell>
        </row>
        <row r="32">
          <cell r="J32">
            <v>39602.366999999998</v>
          </cell>
          <cell r="K32">
            <v>38226.944812785099</v>
          </cell>
          <cell r="L32">
            <v>7358.8831133441536</v>
          </cell>
          <cell r="M32">
            <v>0</v>
          </cell>
          <cell r="N32">
            <v>0</v>
          </cell>
          <cell r="O32">
            <v>14506.480063476558</v>
          </cell>
          <cell r="P32">
            <v>84934.10420875813</v>
          </cell>
          <cell r="Q32">
            <v>0</v>
          </cell>
          <cell r="R32">
            <v>0</v>
          </cell>
          <cell r="S32">
            <v>0</v>
          </cell>
          <cell r="T32">
            <v>0</v>
          </cell>
          <cell r="U32">
            <v>0</v>
          </cell>
          <cell r="V32">
            <v>0</v>
          </cell>
          <cell r="W32">
            <v>0</v>
          </cell>
          <cell r="X32">
            <v>0</v>
          </cell>
        </row>
        <row r="33">
          <cell r="J33">
            <v>39602.366999999998</v>
          </cell>
          <cell r="K33">
            <v>846.39536547839987</v>
          </cell>
          <cell r="L33">
            <v>162.93545279999998</v>
          </cell>
          <cell r="M33">
            <v>0</v>
          </cell>
          <cell r="N33">
            <v>0</v>
          </cell>
          <cell r="O33">
            <v>14506.480063476558</v>
          </cell>
          <cell r="P33">
            <v>1880.5539528576001</v>
          </cell>
          <cell r="Q33">
            <v>0</v>
          </cell>
          <cell r="R33">
            <v>0</v>
          </cell>
          <cell r="S33">
            <v>0</v>
          </cell>
          <cell r="T33">
            <v>0</v>
          </cell>
          <cell r="U33">
            <v>0</v>
          </cell>
          <cell r="V33">
            <v>0</v>
          </cell>
          <cell r="W33">
            <v>0</v>
          </cell>
          <cell r="X33">
            <v>0</v>
          </cell>
        </row>
        <row r="34">
          <cell r="J34">
            <v>39602.366999999998</v>
          </cell>
          <cell r="K34">
            <v>8328.4218840811118</v>
          </cell>
          <cell r="L34">
            <v>1603.2639663913844</v>
          </cell>
          <cell r="M34">
            <v>0</v>
          </cell>
          <cell r="N34">
            <v>0</v>
          </cell>
          <cell r="O34">
            <v>14506.480063476558</v>
          </cell>
          <cell r="P34">
            <v>18504.409799458161</v>
          </cell>
          <cell r="Q34">
            <v>0</v>
          </cell>
          <cell r="R34">
            <v>0</v>
          </cell>
          <cell r="S34">
            <v>0</v>
          </cell>
          <cell r="T34">
            <v>0</v>
          </cell>
          <cell r="U34">
            <v>0</v>
          </cell>
          <cell r="V34">
            <v>0</v>
          </cell>
          <cell r="W34">
            <v>0</v>
          </cell>
          <cell r="X34">
            <v>0</v>
          </cell>
        </row>
        <row r="35">
          <cell r="J35">
            <v>39602.366999999998</v>
          </cell>
          <cell r="K35">
            <v>47305.85081828534</v>
          </cell>
          <cell r="L35">
            <v>9106.619125696614</v>
          </cell>
          <cell r="M35">
            <v>0</v>
          </cell>
          <cell r="N35">
            <v>0</v>
          </cell>
          <cell r="O35">
            <v>14506.480063476558</v>
          </cell>
          <cell r="P35">
            <v>107735.57701172256</v>
          </cell>
          <cell r="Q35">
            <v>0</v>
          </cell>
          <cell r="R35">
            <v>0</v>
          </cell>
          <cell r="S35">
            <v>0</v>
          </cell>
          <cell r="T35">
            <v>0</v>
          </cell>
          <cell r="U35">
            <v>0</v>
          </cell>
          <cell r="V35">
            <v>0</v>
          </cell>
          <cell r="W35">
            <v>0</v>
          </cell>
          <cell r="X35">
            <v>0</v>
          </cell>
        </row>
        <row r="36">
          <cell r="J36">
            <v>39602.366999999998</v>
          </cell>
          <cell r="K36">
            <v>57025.535084371571</v>
          </cell>
          <cell r="L36">
            <v>10977.708242627998</v>
          </cell>
          <cell r="M36">
            <v>0</v>
          </cell>
          <cell r="N36">
            <v>0</v>
          </cell>
          <cell r="O36">
            <v>14506.480063476558</v>
          </cell>
          <cell r="P36">
            <v>129871.43916545429</v>
          </cell>
          <cell r="Q36">
            <v>0</v>
          </cell>
          <cell r="R36">
            <v>0</v>
          </cell>
          <cell r="S36">
            <v>0</v>
          </cell>
          <cell r="T36">
            <v>0</v>
          </cell>
          <cell r="U36">
            <v>0</v>
          </cell>
          <cell r="V36">
            <v>0</v>
          </cell>
          <cell r="W36">
            <v>0</v>
          </cell>
          <cell r="X36">
            <v>0</v>
          </cell>
        </row>
        <row r="37">
          <cell r="J37">
            <v>39602.366999999998</v>
          </cell>
          <cell r="K37">
            <v>50397.757503628869</v>
          </cell>
          <cell r="L37">
            <v>9701.827034836153</v>
          </cell>
          <cell r="M37">
            <v>0</v>
          </cell>
          <cell r="N37">
            <v>0</v>
          </cell>
          <cell r="O37">
            <v>14506.480063476558</v>
          </cell>
          <cell r="P37">
            <v>114777.1658437562</v>
          </cell>
          <cell r="Q37">
            <v>0</v>
          </cell>
          <cell r="R37">
            <v>336474.45525</v>
          </cell>
          <cell r="S37">
            <v>0</v>
          </cell>
          <cell r="T37">
            <v>5725636.3341581393</v>
          </cell>
          <cell r="U37">
            <v>47658.619943999998</v>
          </cell>
          <cell r="V37">
            <v>0</v>
          </cell>
          <cell r="W37">
            <v>183811.55768999999</v>
          </cell>
          <cell r="X37">
            <v>20423.506409999998</v>
          </cell>
        </row>
        <row r="38">
          <cell r="J38">
            <v>39602.366999999998</v>
          </cell>
          <cell r="K38">
            <v>48157.603974939455</v>
          </cell>
          <cell r="L38">
            <v>9270.5859808019995</v>
          </cell>
          <cell r="M38">
            <v>0</v>
          </cell>
          <cell r="N38">
            <v>0</v>
          </cell>
          <cell r="O38">
            <v>14506.480063476558</v>
          </cell>
          <cell r="P38">
            <v>109675.38183959002</v>
          </cell>
          <cell r="Q38">
            <v>0</v>
          </cell>
          <cell r="R38">
            <v>0</v>
          </cell>
          <cell r="S38">
            <v>0</v>
          </cell>
          <cell r="T38">
            <v>0</v>
          </cell>
          <cell r="U38">
            <v>0</v>
          </cell>
          <cell r="V38">
            <v>0</v>
          </cell>
          <cell r="W38">
            <v>0</v>
          </cell>
          <cell r="X38">
            <v>0</v>
          </cell>
        </row>
        <row r="39">
          <cell r="J39">
            <v>39602.366999999998</v>
          </cell>
          <cell r="K39">
            <v>59866.43942615456</v>
          </cell>
          <cell r="L39">
            <v>11524.596912119076</v>
          </cell>
          <cell r="M39">
            <v>0</v>
          </cell>
          <cell r="N39">
            <v>0</v>
          </cell>
          <cell r="O39">
            <v>14506.480063476558</v>
          </cell>
          <cell r="P39">
            <v>136341.38872143591</v>
          </cell>
          <cell r="Q39">
            <v>0</v>
          </cell>
          <cell r="R39">
            <v>0</v>
          </cell>
          <cell r="S39">
            <v>0</v>
          </cell>
          <cell r="T39">
            <v>0</v>
          </cell>
          <cell r="U39">
            <v>0</v>
          </cell>
          <cell r="V39">
            <v>0</v>
          </cell>
          <cell r="W39">
            <v>0</v>
          </cell>
          <cell r="X39">
            <v>0</v>
          </cell>
        </row>
        <row r="40">
          <cell r="J40">
            <v>39602.366999999998</v>
          </cell>
          <cell r="K40">
            <v>39950.505541924394</v>
          </cell>
          <cell r="L40">
            <v>7690.6774015511537</v>
          </cell>
          <cell r="M40">
            <v>0</v>
          </cell>
          <cell r="N40">
            <v>0</v>
          </cell>
          <cell r="O40">
            <v>14506.480063476558</v>
          </cell>
          <cell r="P40">
            <v>90984.322066258348</v>
          </cell>
          <cell r="Q40">
            <v>0</v>
          </cell>
          <cell r="R40">
            <v>0</v>
          </cell>
          <cell r="S40">
            <v>0</v>
          </cell>
          <cell r="T40">
            <v>0</v>
          </cell>
          <cell r="U40">
            <v>0</v>
          </cell>
          <cell r="V40">
            <v>0</v>
          </cell>
          <cell r="W40">
            <v>0</v>
          </cell>
          <cell r="X40">
            <v>0</v>
          </cell>
        </row>
        <row r="41">
          <cell r="J41">
            <v>39602.366999999998</v>
          </cell>
          <cell r="K41">
            <v>58128.79923564721</v>
          </cell>
          <cell r="L41">
            <v>11190.09225532223</v>
          </cell>
          <cell r="M41">
            <v>0</v>
          </cell>
          <cell r="N41">
            <v>0</v>
          </cell>
          <cell r="O41">
            <v>14869.142065063474</v>
          </cell>
          <cell r="P41">
            <v>132384.04168455082</v>
          </cell>
          <cell r="Q41">
            <v>0</v>
          </cell>
          <cell r="R41">
            <v>0</v>
          </cell>
          <cell r="S41">
            <v>0</v>
          </cell>
          <cell r="T41">
            <v>0</v>
          </cell>
          <cell r="U41">
            <v>0</v>
          </cell>
          <cell r="V41">
            <v>0</v>
          </cell>
          <cell r="W41">
            <v>0</v>
          </cell>
          <cell r="X41">
            <v>0</v>
          </cell>
        </row>
        <row r="42">
          <cell r="J42">
            <v>40593.745499999997</v>
          </cell>
          <cell r="K42">
            <v>56586.934601851994</v>
          </cell>
          <cell r="L42">
            <v>10893.275398200463</v>
          </cell>
          <cell r="M42">
            <v>0</v>
          </cell>
          <cell r="N42">
            <v>0</v>
          </cell>
          <cell r="O42">
            <v>14869.142065063474</v>
          </cell>
          <cell r="P42">
            <v>125725.23956363305</v>
          </cell>
          <cell r="Q42">
            <v>0</v>
          </cell>
          <cell r="R42">
            <v>0</v>
          </cell>
          <cell r="S42">
            <v>0</v>
          </cell>
          <cell r="T42">
            <v>0</v>
          </cell>
          <cell r="U42">
            <v>0</v>
          </cell>
          <cell r="V42">
            <v>0</v>
          </cell>
          <cell r="W42">
            <v>0</v>
          </cell>
          <cell r="X42">
            <v>0</v>
          </cell>
        </row>
        <row r="43">
          <cell r="J43">
            <v>40593.745499999997</v>
          </cell>
          <cell r="K43">
            <v>48915.091613695055</v>
          </cell>
          <cell r="L43">
            <v>9416.4062398026945</v>
          </cell>
          <cell r="M43">
            <v>0</v>
          </cell>
          <cell r="N43">
            <v>0</v>
          </cell>
          <cell r="O43">
            <v>14869.142065063474</v>
          </cell>
          <cell r="P43">
            <v>108679.88617301059</v>
          </cell>
          <cell r="Q43">
            <v>0</v>
          </cell>
          <cell r="R43">
            <v>0</v>
          </cell>
          <cell r="S43">
            <v>0</v>
          </cell>
          <cell r="T43">
            <v>0</v>
          </cell>
          <cell r="U43">
            <v>0</v>
          </cell>
          <cell r="V43">
            <v>0</v>
          </cell>
          <cell r="W43">
            <v>0</v>
          </cell>
          <cell r="X43">
            <v>0</v>
          </cell>
        </row>
        <row r="44">
          <cell r="J44">
            <v>40593.745499999997</v>
          </cell>
          <cell r="K44">
            <v>55275.576660760402</v>
          </cell>
          <cell r="L44">
            <v>10640.832262723387</v>
          </cell>
          <cell r="M44">
            <v>0</v>
          </cell>
          <cell r="N44">
            <v>0</v>
          </cell>
          <cell r="O44">
            <v>14869.142065063474</v>
          </cell>
          <cell r="P44">
            <v>122811.65549237261</v>
          </cell>
          <cell r="Q44">
            <v>0</v>
          </cell>
          <cell r="R44">
            <v>0</v>
          </cell>
          <cell r="S44">
            <v>0</v>
          </cell>
          <cell r="T44">
            <v>0</v>
          </cell>
          <cell r="U44">
            <v>0</v>
          </cell>
          <cell r="V44">
            <v>0</v>
          </cell>
          <cell r="W44">
            <v>0</v>
          </cell>
          <cell r="X44">
            <v>0</v>
          </cell>
        </row>
        <row r="45">
          <cell r="J45">
            <v>40593.745499999997</v>
          </cell>
          <cell r="K45">
            <v>33158.323297755618</v>
          </cell>
          <cell r="L45">
            <v>6383.1474520833463</v>
          </cell>
          <cell r="M45">
            <v>0</v>
          </cell>
          <cell r="N45">
            <v>0</v>
          </cell>
          <cell r="O45">
            <v>14869.142065063474</v>
          </cell>
          <cell r="P45">
            <v>73671.390215265012</v>
          </cell>
          <cell r="Q45">
            <v>0</v>
          </cell>
          <cell r="R45">
            <v>0</v>
          </cell>
          <cell r="S45">
            <v>0</v>
          </cell>
          <cell r="T45">
            <v>0</v>
          </cell>
          <cell r="U45">
            <v>0</v>
          </cell>
          <cell r="V45">
            <v>0</v>
          </cell>
          <cell r="W45">
            <v>0</v>
          </cell>
          <cell r="X45">
            <v>0</v>
          </cell>
        </row>
        <row r="46">
          <cell r="J46">
            <v>40593.745499999997</v>
          </cell>
          <cell r="K46">
            <v>67418.275970874165</v>
          </cell>
          <cell r="L46">
            <v>12978.364214105655</v>
          </cell>
          <cell r="M46">
            <v>0</v>
          </cell>
          <cell r="N46">
            <v>0</v>
          </cell>
          <cell r="O46">
            <v>14869.142065063474</v>
          </cell>
          <cell r="P46">
            <v>149790.38813542426</v>
          </cell>
          <cell r="Q46">
            <v>0</v>
          </cell>
          <cell r="R46">
            <v>0</v>
          </cell>
          <cell r="S46">
            <v>0</v>
          </cell>
          <cell r="T46">
            <v>0</v>
          </cell>
          <cell r="U46">
            <v>0</v>
          </cell>
          <cell r="V46">
            <v>0</v>
          </cell>
          <cell r="W46">
            <v>0</v>
          </cell>
          <cell r="X46">
            <v>0</v>
          </cell>
        </row>
        <row r="47">
          <cell r="J47">
            <v>40593.745499999997</v>
          </cell>
          <cell r="K47">
            <v>90342.89637178526</v>
          </cell>
          <cell r="L47">
            <v>17391.47132413731</v>
          </cell>
          <cell r="M47">
            <v>0</v>
          </cell>
          <cell r="N47">
            <v>0</v>
          </cell>
          <cell r="O47">
            <v>14869.142065063474</v>
          </cell>
          <cell r="P47">
            <v>205737.30630917536</v>
          </cell>
          <cell r="Q47">
            <v>0</v>
          </cell>
          <cell r="R47">
            <v>0</v>
          </cell>
          <cell r="S47">
            <v>0</v>
          </cell>
          <cell r="T47">
            <v>0</v>
          </cell>
          <cell r="U47">
            <v>0</v>
          </cell>
          <cell r="V47">
            <v>0</v>
          </cell>
          <cell r="W47">
            <v>0</v>
          </cell>
          <cell r="X47">
            <v>0</v>
          </cell>
        </row>
        <row r="48">
          <cell r="J48">
            <v>40593.745499999997</v>
          </cell>
          <cell r="K48">
            <v>94000.233321298001</v>
          </cell>
          <cell r="L48">
            <v>18095.527461748847</v>
          </cell>
          <cell r="M48">
            <v>0</v>
          </cell>
          <cell r="N48">
            <v>0</v>
          </cell>
          <cell r="O48">
            <v>14869.142065063474</v>
          </cell>
          <cell r="P48">
            <v>214066.13660437899</v>
          </cell>
          <cell r="Q48">
            <v>0</v>
          </cell>
          <cell r="R48">
            <v>0</v>
          </cell>
          <cell r="S48">
            <v>0</v>
          </cell>
          <cell r="T48">
            <v>0</v>
          </cell>
          <cell r="U48">
            <v>0</v>
          </cell>
          <cell r="V48">
            <v>0</v>
          </cell>
          <cell r="W48">
            <v>0</v>
          </cell>
          <cell r="X48">
            <v>0</v>
          </cell>
        </row>
        <row r="49">
          <cell r="J49">
            <v>40593.745499999997</v>
          </cell>
          <cell r="K49">
            <v>90053.49333584492</v>
          </cell>
          <cell r="L49">
            <v>17335.759754076924</v>
          </cell>
          <cell r="M49">
            <v>0</v>
          </cell>
          <cell r="N49">
            <v>0</v>
          </cell>
          <cell r="O49">
            <v>14869.142065063474</v>
          </cell>
          <cell r="P49">
            <v>205078.25060647752</v>
          </cell>
          <cell r="Q49">
            <v>0</v>
          </cell>
          <cell r="R49">
            <v>0</v>
          </cell>
          <cell r="S49">
            <v>0</v>
          </cell>
          <cell r="T49">
            <v>0</v>
          </cell>
          <cell r="U49">
            <v>0</v>
          </cell>
          <cell r="V49">
            <v>0</v>
          </cell>
          <cell r="W49">
            <v>0</v>
          </cell>
          <cell r="X49">
            <v>0</v>
          </cell>
        </row>
        <row r="50">
          <cell r="J50">
            <v>40593.745499999997</v>
          </cell>
          <cell r="K50">
            <v>91134.705302690971</v>
          </cell>
          <cell r="L50">
            <v>17543.898608064232</v>
          </cell>
          <cell r="M50">
            <v>0</v>
          </cell>
          <cell r="N50">
            <v>0</v>
          </cell>
          <cell r="O50">
            <v>14869.142065063474</v>
          </cell>
          <cell r="P50">
            <v>207540.48777776246</v>
          </cell>
          <cell r="Q50">
            <v>0</v>
          </cell>
          <cell r="R50">
            <v>0</v>
          </cell>
          <cell r="S50">
            <v>0</v>
          </cell>
          <cell r="T50">
            <v>0</v>
          </cell>
          <cell r="U50">
            <v>0</v>
          </cell>
          <cell r="V50">
            <v>0</v>
          </cell>
          <cell r="W50">
            <v>0</v>
          </cell>
          <cell r="X50">
            <v>0</v>
          </cell>
        </row>
        <row r="51">
          <cell r="J51">
            <v>40593.745499999997</v>
          </cell>
          <cell r="K51">
            <v>100918.09902211366</v>
          </cell>
          <cell r="L51">
            <v>19427.252121813464</v>
          </cell>
          <cell r="M51">
            <v>0</v>
          </cell>
          <cell r="N51">
            <v>0</v>
          </cell>
          <cell r="O51">
            <v>14869.142065063474</v>
          </cell>
          <cell r="P51">
            <v>229820.14839560317</v>
          </cell>
          <cell r="Q51">
            <v>0</v>
          </cell>
          <cell r="R51">
            <v>0</v>
          </cell>
          <cell r="S51">
            <v>0</v>
          </cell>
          <cell r="T51">
            <v>0</v>
          </cell>
          <cell r="U51">
            <v>0</v>
          </cell>
          <cell r="V51">
            <v>0</v>
          </cell>
          <cell r="W51">
            <v>0</v>
          </cell>
          <cell r="X51">
            <v>0</v>
          </cell>
        </row>
        <row r="52">
          <cell r="J52">
            <v>40593.745499999997</v>
          </cell>
          <cell r="K52">
            <v>66615.29551273433</v>
          </cell>
          <cell r="L52">
            <v>12823.786353837462</v>
          </cell>
          <cell r="M52">
            <v>0</v>
          </cell>
          <cell r="N52">
            <v>0</v>
          </cell>
          <cell r="O52">
            <v>14869.142065063474</v>
          </cell>
          <cell r="P52">
            <v>151702.59099707042</v>
          </cell>
          <cell r="Q52">
            <v>0</v>
          </cell>
          <cell r="R52">
            <v>0</v>
          </cell>
          <cell r="S52">
            <v>0</v>
          </cell>
          <cell r="T52">
            <v>0</v>
          </cell>
          <cell r="U52">
            <v>0</v>
          </cell>
          <cell r="V52">
            <v>0</v>
          </cell>
          <cell r="W52">
            <v>0</v>
          </cell>
          <cell r="X52">
            <v>0</v>
          </cell>
        </row>
        <row r="53">
          <cell r="J53">
            <v>40593.745499999997</v>
          </cell>
          <cell r="K53">
            <v>60467.861987227072</v>
          </cell>
          <cell r="L53">
            <v>11640.373842510347</v>
          </cell>
          <cell r="M53">
            <v>0</v>
          </cell>
          <cell r="N53">
            <v>0</v>
          </cell>
          <cell r="O53">
            <v>15240.870616690057</v>
          </cell>
          <cell r="P53">
            <v>137703.07952416205</v>
          </cell>
          <cell r="Q53">
            <v>0</v>
          </cell>
          <cell r="R53">
            <v>0</v>
          </cell>
          <cell r="S53">
            <v>0</v>
          </cell>
          <cell r="T53">
            <v>0</v>
          </cell>
          <cell r="U53">
            <v>0</v>
          </cell>
          <cell r="V53">
            <v>0</v>
          </cell>
          <cell r="W53">
            <v>0</v>
          </cell>
          <cell r="X53">
            <v>0</v>
          </cell>
        </row>
        <row r="54">
          <cell r="J54">
            <v>41607.740999999987</v>
          </cell>
          <cell r="K54">
            <v>82194.230001301956</v>
          </cell>
          <cell r="L54">
            <v>15822.811216883074</v>
          </cell>
          <cell r="M54">
            <v>0</v>
          </cell>
          <cell r="N54">
            <v>0</v>
          </cell>
          <cell r="O54">
            <v>15240.870616690057</v>
          </cell>
          <cell r="P54">
            <v>182618.74677982958</v>
          </cell>
          <cell r="Q54">
            <v>0</v>
          </cell>
          <cell r="R54">
            <v>0</v>
          </cell>
          <cell r="S54">
            <v>0</v>
          </cell>
          <cell r="T54">
            <v>0</v>
          </cell>
          <cell r="U54">
            <v>0</v>
          </cell>
          <cell r="V54">
            <v>0</v>
          </cell>
          <cell r="W54">
            <v>0</v>
          </cell>
          <cell r="X54">
            <v>0</v>
          </cell>
        </row>
        <row r="55">
          <cell r="J55">
            <v>41607.740999999987</v>
          </cell>
          <cell r="K55">
            <v>64052.389601339499</v>
          </cell>
          <cell r="L55">
            <v>12330.413809292766</v>
          </cell>
          <cell r="M55">
            <v>0</v>
          </cell>
          <cell r="N55">
            <v>0</v>
          </cell>
          <cell r="O55">
            <v>15240.870616690057</v>
          </cell>
          <cell r="P55">
            <v>142311.29261828627</v>
          </cell>
          <cell r="Q55">
            <v>0</v>
          </cell>
          <cell r="R55">
            <v>0</v>
          </cell>
          <cell r="S55">
            <v>0</v>
          </cell>
          <cell r="T55">
            <v>0</v>
          </cell>
          <cell r="U55">
            <v>0</v>
          </cell>
          <cell r="V55">
            <v>0</v>
          </cell>
          <cell r="W55">
            <v>0</v>
          </cell>
          <cell r="X55">
            <v>0</v>
          </cell>
        </row>
        <row r="56">
          <cell r="J56">
            <v>41607.740999999987</v>
          </cell>
          <cell r="K56">
            <v>60290.855599149065</v>
          </cell>
          <cell r="L56">
            <v>11606.299204148305</v>
          </cell>
          <cell r="M56">
            <v>0</v>
          </cell>
          <cell r="N56">
            <v>0</v>
          </cell>
          <cell r="O56">
            <v>15240.870616690057</v>
          </cell>
          <cell r="P56">
            <v>133953.93437746025</v>
          </cell>
          <cell r="Q56">
            <v>0</v>
          </cell>
          <cell r="R56">
            <v>0</v>
          </cell>
          <cell r="S56">
            <v>0</v>
          </cell>
          <cell r="T56">
            <v>0</v>
          </cell>
          <cell r="U56">
            <v>0</v>
          </cell>
          <cell r="V56">
            <v>0</v>
          </cell>
          <cell r="W56">
            <v>0</v>
          </cell>
          <cell r="X56">
            <v>0</v>
          </cell>
        </row>
        <row r="57">
          <cell r="J57">
            <v>41607.740999999987</v>
          </cell>
          <cell r="K57">
            <v>27085.350608139957</v>
          </cell>
          <cell r="L57">
            <v>5214.0690339078456</v>
          </cell>
          <cell r="M57">
            <v>0</v>
          </cell>
          <cell r="N57">
            <v>0</v>
          </cell>
          <cell r="O57">
            <v>15240.870616690057</v>
          </cell>
          <cell r="P57">
            <v>60178.102332395662</v>
          </cell>
          <cell r="Q57">
            <v>0</v>
          </cell>
          <cell r="R57">
            <v>0</v>
          </cell>
          <cell r="S57">
            <v>0</v>
          </cell>
          <cell r="T57">
            <v>0</v>
          </cell>
          <cell r="U57">
            <v>0</v>
          </cell>
          <cell r="V57">
            <v>0</v>
          </cell>
          <cell r="W57">
            <v>0</v>
          </cell>
          <cell r="X57">
            <v>0</v>
          </cell>
        </row>
        <row r="58">
          <cell r="J58">
            <v>41607.740999999987</v>
          </cell>
          <cell r="K58">
            <v>60279.276759225068</v>
          </cell>
          <cell r="L58">
            <v>11604.070218023306</v>
          </cell>
          <cell r="M58">
            <v>0</v>
          </cell>
          <cell r="N58">
            <v>0</v>
          </cell>
          <cell r="O58">
            <v>15240.870616690057</v>
          </cell>
          <cell r="P58">
            <v>133928.20856634123</v>
          </cell>
          <cell r="Q58">
            <v>0</v>
          </cell>
          <cell r="R58">
            <v>0</v>
          </cell>
          <cell r="S58">
            <v>0</v>
          </cell>
          <cell r="T58">
            <v>0</v>
          </cell>
          <cell r="U58">
            <v>0</v>
          </cell>
          <cell r="V58">
            <v>0</v>
          </cell>
          <cell r="W58">
            <v>0</v>
          </cell>
          <cell r="X58">
            <v>0</v>
          </cell>
        </row>
        <row r="59">
          <cell r="J59">
            <v>41607.740999999987</v>
          </cell>
          <cell r="K59">
            <v>86971.766235543648</v>
          </cell>
          <cell r="L59">
            <v>16742.511467314613</v>
          </cell>
          <cell r="M59">
            <v>0</v>
          </cell>
          <cell r="N59">
            <v>0</v>
          </cell>
          <cell r="O59">
            <v>15240.870616690057</v>
          </cell>
          <cell r="P59">
            <v>198063.52842306378</v>
          </cell>
          <cell r="Q59">
            <v>0</v>
          </cell>
          <cell r="R59">
            <v>0</v>
          </cell>
          <cell r="S59">
            <v>0</v>
          </cell>
          <cell r="T59">
            <v>0</v>
          </cell>
          <cell r="U59">
            <v>0</v>
          </cell>
          <cell r="V59">
            <v>0</v>
          </cell>
          <cell r="W59">
            <v>0</v>
          </cell>
          <cell r="X59">
            <v>0</v>
          </cell>
        </row>
        <row r="60">
          <cell r="J60">
            <v>41607.740999999987</v>
          </cell>
          <cell r="K60">
            <v>94690.612828079466</v>
          </cell>
          <cell r="L60">
            <v>18228.429060846916</v>
          </cell>
          <cell r="M60">
            <v>0</v>
          </cell>
          <cell r="N60">
            <v>0</v>
          </cell>
          <cell r="O60">
            <v>15240.870616690057</v>
          </cell>
          <cell r="P60">
            <v>215641.89963072113</v>
          </cell>
          <cell r="Q60">
            <v>0</v>
          </cell>
          <cell r="R60">
            <v>0</v>
          </cell>
          <cell r="S60">
            <v>0</v>
          </cell>
          <cell r="T60">
            <v>0</v>
          </cell>
          <cell r="U60">
            <v>0</v>
          </cell>
          <cell r="V60">
            <v>0</v>
          </cell>
          <cell r="W60">
            <v>0</v>
          </cell>
          <cell r="X60">
            <v>0</v>
          </cell>
        </row>
        <row r="61">
          <cell r="J61">
            <v>41607.740999999987</v>
          </cell>
          <cell r="K61">
            <v>92860.942356888874</v>
          </cell>
          <cell r="L61">
            <v>17876.208102583845</v>
          </cell>
          <cell r="M61">
            <v>0</v>
          </cell>
          <cell r="N61">
            <v>0</v>
          </cell>
          <cell r="O61">
            <v>15240.870616690057</v>
          </cell>
          <cell r="P61">
            <v>211475.13373575194</v>
          </cell>
          <cell r="Q61">
            <v>0</v>
          </cell>
          <cell r="R61">
            <v>0</v>
          </cell>
          <cell r="S61">
            <v>0</v>
          </cell>
          <cell r="T61">
            <v>0</v>
          </cell>
          <cell r="U61">
            <v>0</v>
          </cell>
          <cell r="V61">
            <v>0</v>
          </cell>
          <cell r="W61">
            <v>0</v>
          </cell>
          <cell r="X61">
            <v>0</v>
          </cell>
        </row>
        <row r="62">
          <cell r="J62">
            <v>41607.740999999987</v>
          </cell>
          <cell r="K62">
            <v>91258.217148208671</v>
          </cell>
          <cell r="L62">
            <v>17567.675272370765</v>
          </cell>
          <cell r="M62">
            <v>0</v>
          </cell>
          <cell r="N62">
            <v>0</v>
          </cell>
          <cell r="O62">
            <v>15240.870616690057</v>
          </cell>
          <cell r="P62">
            <v>207825.1973982045</v>
          </cell>
          <cell r="Q62">
            <v>0</v>
          </cell>
          <cell r="R62">
            <v>0</v>
          </cell>
          <cell r="S62">
            <v>0</v>
          </cell>
          <cell r="T62">
            <v>0</v>
          </cell>
          <cell r="U62">
            <v>0</v>
          </cell>
          <cell r="V62">
            <v>0</v>
          </cell>
          <cell r="W62">
            <v>0</v>
          </cell>
          <cell r="X62">
            <v>0</v>
          </cell>
        </row>
        <row r="63">
          <cell r="J63">
            <v>41607.740999999987</v>
          </cell>
          <cell r="K63">
            <v>97886.443901502993</v>
          </cell>
          <cell r="L63">
            <v>18843.64294818461</v>
          </cell>
          <cell r="M63">
            <v>0</v>
          </cell>
          <cell r="N63">
            <v>0</v>
          </cell>
          <cell r="O63">
            <v>15240.870616690057</v>
          </cell>
          <cell r="P63">
            <v>222919.86587245588</v>
          </cell>
          <cell r="Q63">
            <v>0</v>
          </cell>
          <cell r="R63">
            <v>0</v>
          </cell>
          <cell r="S63">
            <v>0</v>
          </cell>
          <cell r="T63">
            <v>0</v>
          </cell>
          <cell r="U63">
            <v>0</v>
          </cell>
          <cell r="V63">
            <v>0</v>
          </cell>
          <cell r="W63">
            <v>0</v>
          </cell>
          <cell r="X63">
            <v>0</v>
          </cell>
        </row>
        <row r="64">
          <cell r="J64">
            <v>41607.740999999987</v>
          </cell>
          <cell r="K64">
            <v>77338.598945172838</v>
          </cell>
          <cell r="L64">
            <v>14888.077312340767</v>
          </cell>
          <cell r="M64">
            <v>0</v>
          </cell>
          <cell r="N64">
            <v>0</v>
          </cell>
          <cell r="O64">
            <v>15240.870616690057</v>
          </cell>
          <cell r="P64">
            <v>176125.61470686822</v>
          </cell>
          <cell r="Q64">
            <v>0</v>
          </cell>
          <cell r="R64">
            <v>0</v>
          </cell>
          <cell r="S64">
            <v>0</v>
          </cell>
          <cell r="T64">
            <v>0</v>
          </cell>
          <cell r="U64">
            <v>0</v>
          </cell>
          <cell r="V64">
            <v>0</v>
          </cell>
          <cell r="W64">
            <v>0</v>
          </cell>
          <cell r="X64">
            <v>0</v>
          </cell>
        </row>
        <row r="65">
          <cell r="J65">
            <v>41607.740999999987</v>
          </cell>
          <cell r="K65">
            <v>44797.348842923755</v>
          </cell>
          <cell r="L65">
            <v>8623.7196181193049</v>
          </cell>
          <cell r="M65">
            <v>7387648.1877437988</v>
          </cell>
          <cell r="N65">
            <v>0</v>
          </cell>
          <cell r="O65">
            <v>15621.892382107309</v>
          </cell>
          <cell r="P65">
            <v>102018.4062009106</v>
          </cell>
          <cell r="Q65">
            <v>0</v>
          </cell>
          <cell r="R65">
            <v>0</v>
          </cell>
          <cell r="S65">
            <v>0</v>
          </cell>
          <cell r="T65">
            <v>0</v>
          </cell>
          <cell r="U65">
            <v>0</v>
          </cell>
          <cell r="V65">
            <v>0</v>
          </cell>
          <cell r="W65">
            <v>0</v>
          </cell>
          <cell r="X65">
            <v>0</v>
          </cell>
        </row>
        <row r="66">
          <cell r="J66">
            <v>42648.123</v>
          </cell>
          <cell r="K66">
            <v>54572.940474141142</v>
          </cell>
          <cell r="L66">
            <v>10505.571189837232</v>
          </cell>
          <cell r="M66">
            <v>0</v>
          </cell>
          <cell r="N66">
            <v>0</v>
          </cell>
          <cell r="O66">
            <v>15621.892382107309</v>
          </cell>
          <cell r="P66">
            <v>121248.89570463663</v>
          </cell>
          <cell r="Q66">
            <v>0</v>
          </cell>
          <cell r="R66">
            <v>0</v>
          </cell>
          <cell r="S66">
            <v>0</v>
          </cell>
          <cell r="T66">
            <v>0</v>
          </cell>
          <cell r="U66">
            <v>0</v>
          </cell>
          <cell r="V66">
            <v>0</v>
          </cell>
          <cell r="W66">
            <v>0</v>
          </cell>
          <cell r="X66">
            <v>0</v>
          </cell>
        </row>
        <row r="67">
          <cell r="J67">
            <v>42648.123</v>
          </cell>
          <cell r="K67">
            <v>48833.458376307761</v>
          </cell>
          <cell r="L67">
            <v>9400.6914225438468</v>
          </cell>
          <cell r="M67">
            <v>0</v>
          </cell>
          <cell r="N67">
            <v>0</v>
          </cell>
          <cell r="O67">
            <v>15621.892382107309</v>
          </cell>
          <cell r="P67">
            <v>108497.0472568042</v>
          </cell>
          <cell r="Q67">
            <v>0</v>
          </cell>
          <cell r="R67">
            <v>0</v>
          </cell>
          <cell r="S67">
            <v>0</v>
          </cell>
          <cell r="T67">
            <v>0</v>
          </cell>
          <cell r="U67">
            <v>0</v>
          </cell>
          <cell r="V67">
            <v>0</v>
          </cell>
          <cell r="W67">
            <v>0</v>
          </cell>
          <cell r="X67">
            <v>0</v>
          </cell>
        </row>
        <row r="68">
          <cell r="J68">
            <v>42648.123</v>
          </cell>
          <cell r="K68">
            <v>44841.700513222771</v>
          </cell>
          <cell r="L68">
            <v>8632.2575423298476</v>
          </cell>
          <cell r="M68">
            <v>0</v>
          </cell>
          <cell r="N68">
            <v>0</v>
          </cell>
          <cell r="O68">
            <v>15621.892382107309</v>
          </cell>
          <cell r="P68">
            <v>99628.252051446121</v>
          </cell>
          <cell r="Q68">
            <v>0</v>
          </cell>
          <cell r="R68">
            <v>0</v>
          </cell>
          <cell r="S68">
            <v>0</v>
          </cell>
          <cell r="T68">
            <v>0</v>
          </cell>
          <cell r="U68">
            <v>0</v>
          </cell>
          <cell r="V68">
            <v>0</v>
          </cell>
          <cell r="W68">
            <v>0</v>
          </cell>
          <cell r="X68">
            <v>0</v>
          </cell>
        </row>
        <row r="69">
          <cell r="J69">
            <v>42648.123</v>
          </cell>
          <cell r="K69">
            <v>23930.491470313329</v>
          </cell>
          <cell r="L69">
            <v>4606.7424545007698</v>
          </cell>
          <cell r="M69">
            <v>0</v>
          </cell>
          <cell r="N69">
            <v>0</v>
          </cell>
          <cell r="O69">
            <v>15621.892382107309</v>
          </cell>
          <cell r="P69">
            <v>53168.21192399531</v>
          </cell>
          <cell r="Q69">
            <v>0</v>
          </cell>
          <cell r="R69">
            <v>0</v>
          </cell>
          <cell r="S69">
            <v>0</v>
          </cell>
          <cell r="T69">
            <v>0</v>
          </cell>
          <cell r="U69">
            <v>0</v>
          </cell>
          <cell r="V69">
            <v>0</v>
          </cell>
          <cell r="W69">
            <v>0</v>
          </cell>
          <cell r="X69">
            <v>0</v>
          </cell>
        </row>
        <row r="70">
          <cell r="J70">
            <v>42648.123</v>
          </cell>
          <cell r="K70">
            <v>47808.952035603805</v>
          </cell>
          <cell r="L70">
            <v>9203.4686926855393</v>
          </cell>
          <cell r="M70">
            <v>0</v>
          </cell>
          <cell r="N70">
            <v>0</v>
          </cell>
          <cell r="O70">
            <v>15621.892382107309</v>
          </cell>
          <cell r="P70">
            <v>106220.82278779995</v>
          </cell>
          <cell r="Q70">
            <v>0</v>
          </cell>
          <cell r="R70">
            <v>0</v>
          </cell>
          <cell r="S70">
            <v>0</v>
          </cell>
          <cell r="T70">
            <v>0</v>
          </cell>
          <cell r="U70">
            <v>0</v>
          </cell>
          <cell r="V70">
            <v>0</v>
          </cell>
          <cell r="W70">
            <v>0</v>
          </cell>
          <cell r="X70">
            <v>0</v>
          </cell>
        </row>
        <row r="71">
          <cell r="J71">
            <v>42648.123</v>
          </cell>
          <cell r="K71">
            <v>64205.618242010169</v>
          </cell>
          <cell r="L71">
            <v>12359.911109216539</v>
          </cell>
          <cell r="M71">
            <v>0</v>
          </cell>
          <cell r="N71">
            <v>0</v>
          </cell>
          <cell r="O71">
            <v>15621.892382107309</v>
          </cell>
          <cell r="P71">
            <v>146217.09441223988</v>
          </cell>
          <cell r="Q71">
            <v>0</v>
          </cell>
          <cell r="R71">
            <v>0</v>
          </cell>
          <cell r="S71">
            <v>4760680.0858925767</v>
          </cell>
          <cell r="T71">
            <v>20826145.029530343</v>
          </cell>
          <cell r="U71">
            <v>72708.957125999994</v>
          </cell>
          <cell r="V71">
            <v>476107.13425580994</v>
          </cell>
          <cell r="W71">
            <v>428802.71964961494</v>
          </cell>
          <cell r="X71">
            <v>142934.23988320498</v>
          </cell>
        </row>
        <row r="72">
          <cell r="J72">
            <v>42648.123</v>
          </cell>
          <cell r="K72">
            <v>68884.674853869743</v>
          </cell>
          <cell r="L72">
            <v>13260.653526797309</v>
          </cell>
          <cell r="M72">
            <v>0</v>
          </cell>
          <cell r="N72">
            <v>0</v>
          </cell>
          <cell r="O72">
            <v>15621.892382107309</v>
          </cell>
          <cell r="P72">
            <v>156872.82955052156</v>
          </cell>
          <cell r="Q72">
            <v>0</v>
          </cell>
          <cell r="R72">
            <v>0</v>
          </cell>
          <cell r="S72">
            <v>0</v>
          </cell>
          <cell r="T72">
            <v>0</v>
          </cell>
          <cell r="U72">
            <v>0</v>
          </cell>
          <cell r="V72">
            <v>0</v>
          </cell>
          <cell r="W72">
            <v>0</v>
          </cell>
          <cell r="X72">
            <v>0</v>
          </cell>
        </row>
        <row r="73">
          <cell r="J73">
            <v>42648.123</v>
          </cell>
          <cell r="K73">
            <v>71284.319159131788</v>
          </cell>
          <cell r="L73">
            <v>13722.597374062847</v>
          </cell>
          <cell r="M73">
            <v>0</v>
          </cell>
          <cell r="N73">
            <v>0</v>
          </cell>
          <cell r="O73">
            <v>15621.892382107309</v>
          </cell>
          <cell r="P73">
            <v>162337.60082047124</v>
          </cell>
          <cell r="Q73">
            <v>0</v>
          </cell>
          <cell r="R73">
            <v>0</v>
          </cell>
          <cell r="S73">
            <v>0</v>
          </cell>
          <cell r="T73">
            <v>0</v>
          </cell>
          <cell r="U73">
            <v>0</v>
          </cell>
          <cell r="V73">
            <v>0</v>
          </cell>
          <cell r="W73">
            <v>0</v>
          </cell>
          <cell r="X73">
            <v>0</v>
          </cell>
        </row>
        <row r="74">
          <cell r="J74">
            <v>42648.123</v>
          </cell>
          <cell r="K74">
            <v>67405.562722564704</v>
          </cell>
          <cell r="L74">
            <v>12975.916848543002</v>
          </cell>
          <cell r="M74">
            <v>0</v>
          </cell>
          <cell r="N74">
            <v>0</v>
          </cell>
          <cell r="O74">
            <v>15621.892382107309</v>
          </cell>
          <cell r="P74">
            <v>153504.4097132711</v>
          </cell>
          <cell r="Q74">
            <v>0</v>
          </cell>
          <cell r="R74">
            <v>0</v>
          </cell>
          <cell r="S74">
            <v>0</v>
          </cell>
          <cell r="T74">
            <v>0</v>
          </cell>
          <cell r="U74">
            <v>0</v>
          </cell>
          <cell r="V74">
            <v>0</v>
          </cell>
          <cell r="W74">
            <v>0</v>
          </cell>
          <cell r="X74">
            <v>0</v>
          </cell>
        </row>
        <row r="75">
          <cell r="J75">
            <v>42648.123</v>
          </cell>
          <cell r="K75">
            <v>80167.033219622099</v>
          </cell>
          <cell r="L75">
            <v>15432.565429855385</v>
          </cell>
          <cell r="M75">
            <v>0</v>
          </cell>
          <cell r="N75">
            <v>0</v>
          </cell>
          <cell r="O75">
            <v>15621.892382107309</v>
          </cell>
          <cell r="P75">
            <v>182566.43243959933</v>
          </cell>
          <cell r="Q75">
            <v>0</v>
          </cell>
          <cell r="R75">
            <v>0</v>
          </cell>
          <cell r="S75">
            <v>0</v>
          </cell>
          <cell r="T75">
            <v>0</v>
          </cell>
          <cell r="U75">
            <v>0</v>
          </cell>
          <cell r="V75">
            <v>0</v>
          </cell>
          <cell r="W75">
            <v>0</v>
          </cell>
          <cell r="X75">
            <v>0</v>
          </cell>
        </row>
        <row r="76">
          <cell r="J76">
            <v>42648.123</v>
          </cell>
          <cell r="K76">
            <v>50397.577203789246</v>
          </cell>
          <cell r="L76">
            <v>9701.7923261914621</v>
          </cell>
          <cell r="M76">
            <v>0</v>
          </cell>
          <cell r="N76">
            <v>0</v>
          </cell>
          <cell r="O76">
            <v>15621.892382107309</v>
          </cell>
          <cell r="P76">
            <v>114771.68986020327</v>
          </cell>
          <cell r="Q76">
            <v>0</v>
          </cell>
          <cell r="R76">
            <v>0</v>
          </cell>
          <cell r="S76">
            <v>0</v>
          </cell>
          <cell r="T76">
            <v>0</v>
          </cell>
          <cell r="U76">
            <v>0</v>
          </cell>
          <cell r="V76">
            <v>0</v>
          </cell>
          <cell r="W76">
            <v>0</v>
          </cell>
          <cell r="X76">
            <v>0</v>
          </cell>
        </row>
        <row r="77">
          <cell r="J77">
            <v>42648.123</v>
          </cell>
          <cell r="K77">
            <v>43952.318228362128</v>
          </cell>
          <cell r="L77">
            <v>8461.046886876693</v>
          </cell>
          <cell r="M77">
            <v>0</v>
          </cell>
          <cell r="N77">
            <v>0</v>
          </cell>
          <cell r="O77">
            <v>16012.439691659989</v>
          </cell>
          <cell r="P77">
            <v>100093.73696565829</v>
          </cell>
          <cell r="Q77">
            <v>0</v>
          </cell>
          <cell r="R77">
            <v>0</v>
          </cell>
          <cell r="S77">
            <v>0</v>
          </cell>
          <cell r="T77">
            <v>0</v>
          </cell>
          <cell r="U77">
            <v>0</v>
          </cell>
          <cell r="V77">
            <v>0</v>
          </cell>
          <cell r="W77">
            <v>0</v>
          </cell>
          <cell r="X77">
            <v>0</v>
          </cell>
        </row>
        <row r="78">
          <cell r="J78">
            <v>43714.891499999998</v>
          </cell>
          <cell r="K78">
            <v>48810.540321170898</v>
          </cell>
          <cell r="L78">
            <v>9396.2795792808447</v>
          </cell>
          <cell r="M78">
            <v>0</v>
          </cell>
          <cell r="N78">
            <v>0</v>
          </cell>
          <cell r="O78">
            <v>16012.439691659989</v>
          </cell>
          <cell r="P78">
            <v>108444.92924577305</v>
          </cell>
          <cell r="Q78">
            <v>0</v>
          </cell>
          <cell r="R78">
            <v>0</v>
          </cell>
          <cell r="S78">
            <v>0</v>
          </cell>
          <cell r="T78">
            <v>0</v>
          </cell>
          <cell r="U78">
            <v>0</v>
          </cell>
          <cell r="V78">
            <v>0</v>
          </cell>
          <cell r="W78">
            <v>0</v>
          </cell>
          <cell r="X78">
            <v>0</v>
          </cell>
        </row>
        <row r="79">
          <cell r="J79">
            <v>43714.891499999998</v>
          </cell>
          <cell r="K79">
            <v>46781.043106243167</v>
          </cell>
          <cell r="L79">
            <v>9005.5909470437291</v>
          </cell>
          <cell r="M79">
            <v>0</v>
          </cell>
          <cell r="N79">
            <v>0</v>
          </cell>
          <cell r="O79">
            <v>16012.439691659989</v>
          </cell>
          <cell r="P79">
            <v>103935.88918128783</v>
          </cell>
          <cell r="Q79">
            <v>0</v>
          </cell>
          <cell r="R79">
            <v>0</v>
          </cell>
          <cell r="S79">
            <v>0</v>
          </cell>
          <cell r="T79">
            <v>0</v>
          </cell>
          <cell r="U79">
            <v>0</v>
          </cell>
          <cell r="V79">
            <v>0</v>
          </cell>
          <cell r="W79">
            <v>0</v>
          </cell>
          <cell r="X79">
            <v>0</v>
          </cell>
        </row>
        <row r="80">
          <cell r="J80">
            <v>43714.891499999998</v>
          </cell>
          <cell r="K80">
            <v>43265.254260832844</v>
          </cell>
          <cell r="L80">
            <v>8328.7835461048835</v>
          </cell>
          <cell r="M80">
            <v>0</v>
          </cell>
          <cell r="N80">
            <v>0</v>
          </cell>
          <cell r="O80">
            <v>16012.439691659989</v>
          </cell>
          <cell r="P80">
            <v>96124.677298057941</v>
          </cell>
          <cell r="Q80">
            <v>0</v>
          </cell>
          <cell r="R80">
            <v>0</v>
          </cell>
          <cell r="S80">
            <v>0</v>
          </cell>
          <cell r="T80">
            <v>0</v>
          </cell>
          <cell r="U80">
            <v>0</v>
          </cell>
          <cell r="V80">
            <v>0</v>
          </cell>
          <cell r="W80">
            <v>0</v>
          </cell>
          <cell r="X80">
            <v>0</v>
          </cell>
        </row>
        <row r="81">
          <cell r="J81">
            <v>43714.891499999998</v>
          </cell>
          <cell r="K81">
            <v>23736.601753790306</v>
          </cell>
          <cell r="L81">
            <v>4569.4176887429994</v>
          </cell>
          <cell r="M81">
            <v>0</v>
          </cell>
          <cell r="N81">
            <v>0</v>
          </cell>
          <cell r="O81">
            <v>16012.439691659989</v>
          </cell>
          <cell r="P81">
            <v>52736.849065536684</v>
          </cell>
          <cell r="Q81">
            <v>0</v>
          </cell>
          <cell r="R81">
            <v>0</v>
          </cell>
          <cell r="S81">
            <v>0</v>
          </cell>
          <cell r="T81">
            <v>0</v>
          </cell>
          <cell r="U81">
            <v>0</v>
          </cell>
          <cell r="V81">
            <v>0</v>
          </cell>
          <cell r="W81">
            <v>0</v>
          </cell>
          <cell r="X81">
            <v>0</v>
          </cell>
        </row>
        <row r="82">
          <cell r="J82">
            <v>43714.891499999998</v>
          </cell>
          <cell r="K82">
            <v>47045.646212392749</v>
          </cell>
          <cell r="L82">
            <v>9056.5284033096905</v>
          </cell>
          <cell r="M82">
            <v>0</v>
          </cell>
          <cell r="N82">
            <v>0</v>
          </cell>
          <cell r="O82">
            <v>16012.439691659989</v>
          </cell>
          <cell r="P82">
            <v>104523.77173566629</v>
          </cell>
          <cell r="Q82">
            <v>0</v>
          </cell>
          <cell r="R82">
            <v>0</v>
          </cell>
          <cell r="S82">
            <v>0</v>
          </cell>
          <cell r="T82">
            <v>0</v>
          </cell>
          <cell r="U82">
            <v>0</v>
          </cell>
          <cell r="V82">
            <v>0</v>
          </cell>
          <cell r="W82">
            <v>0</v>
          </cell>
          <cell r="X82">
            <v>0</v>
          </cell>
        </row>
        <row r="83">
          <cell r="J83">
            <v>43714.891499999998</v>
          </cell>
          <cell r="K83">
            <v>59247.648700735554</v>
          </cell>
          <cell r="L83">
            <v>11405.47652093215</v>
          </cell>
          <cell r="M83">
            <v>0</v>
          </cell>
          <cell r="N83">
            <v>0</v>
          </cell>
          <cell r="O83">
            <v>16012.439691659989</v>
          </cell>
          <cell r="P83">
            <v>134923.45060556519</v>
          </cell>
          <cell r="Q83">
            <v>0</v>
          </cell>
          <cell r="R83">
            <v>0</v>
          </cell>
          <cell r="S83">
            <v>0</v>
          </cell>
          <cell r="T83">
            <v>0</v>
          </cell>
          <cell r="U83">
            <v>0</v>
          </cell>
          <cell r="V83">
            <v>0</v>
          </cell>
          <cell r="W83">
            <v>0</v>
          </cell>
          <cell r="X83">
            <v>0</v>
          </cell>
        </row>
        <row r="84">
          <cell r="J84">
            <v>43714.891499999998</v>
          </cell>
          <cell r="K84">
            <v>63723.270434691643</v>
          </cell>
          <cell r="L84">
            <v>12267.056680189611</v>
          </cell>
          <cell r="M84">
            <v>0</v>
          </cell>
          <cell r="N84">
            <v>0</v>
          </cell>
          <cell r="O84">
            <v>16012.439691659989</v>
          </cell>
          <cell r="P84">
            <v>145115.69183695639</v>
          </cell>
          <cell r="Q84">
            <v>0</v>
          </cell>
          <cell r="R84">
            <v>0</v>
          </cell>
          <cell r="S84">
            <v>0</v>
          </cell>
          <cell r="T84">
            <v>0</v>
          </cell>
          <cell r="U84">
            <v>0</v>
          </cell>
          <cell r="V84">
            <v>0</v>
          </cell>
          <cell r="W84">
            <v>0</v>
          </cell>
          <cell r="X84">
            <v>0</v>
          </cell>
        </row>
        <row r="85">
          <cell r="J85">
            <v>43714.891499999998</v>
          </cell>
          <cell r="K85">
            <v>63299.845574490195</v>
          </cell>
          <cell r="L85">
            <v>12185.54522096192</v>
          </cell>
          <cell r="M85">
            <v>0</v>
          </cell>
          <cell r="N85">
            <v>0</v>
          </cell>
          <cell r="O85">
            <v>16012.439691659989</v>
          </cell>
          <cell r="P85">
            <v>144151.43512021939</v>
          </cell>
          <cell r="Q85">
            <v>0</v>
          </cell>
          <cell r="R85">
            <v>0</v>
          </cell>
          <cell r="S85">
            <v>0</v>
          </cell>
          <cell r="T85">
            <v>0</v>
          </cell>
          <cell r="U85">
            <v>0</v>
          </cell>
          <cell r="V85">
            <v>0</v>
          </cell>
          <cell r="W85">
            <v>0</v>
          </cell>
          <cell r="X85">
            <v>0</v>
          </cell>
        </row>
        <row r="86">
          <cell r="J86">
            <v>43714.891499999998</v>
          </cell>
          <cell r="K86">
            <v>57935.495784417501</v>
          </cell>
          <cell r="L86">
            <v>11152.880348642997</v>
          </cell>
          <cell r="M86">
            <v>0</v>
          </cell>
          <cell r="N86">
            <v>0</v>
          </cell>
          <cell r="O86">
            <v>16012.439691659989</v>
          </cell>
          <cell r="P86">
            <v>131935.31178361748</v>
          </cell>
          <cell r="Q86">
            <v>0</v>
          </cell>
          <cell r="R86">
            <v>0</v>
          </cell>
          <cell r="S86">
            <v>0</v>
          </cell>
          <cell r="T86">
            <v>0</v>
          </cell>
          <cell r="U86">
            <v>0</v>
          </cell>
          <cell r="V86">
            <v>0</v>
          </cell>
          <cell r="W86">
            <v>0</v>
          </cell>
          <cell r="X86">
            <v>0</v>
          </cell>
        </row>
        <row r="87">
          <cell r="J87">
            <v>43714.891499999998</v>
          </cell>
          <cell r="K87">
            <v>72217.640275157333</v>
          </cell>
          <cell r="L87">
            <v>13902.26648007392</v>
          </cell>
          <cell r="M87">
            <v>0</v>
          </cell>
          <cell r="N87">
            <v>0</v>
          </cell>
          <cell r="O87">
            <v>16012.439691659989</v>
          </cell>
          <cell r="P87">
            <v>164459.74539399229</v>
          </cell>
          <cell r="Q87">
            <v>0</v>
          </cell>
          <cell r="R87">
            <v>0</v>
          </cell>
          <cell r="S87">
            <v>0</v>
          </cell>
          <cell r="T87">
            <v>0</v>
          </cell>
          <cell r="U87">
            <v>0</v>
          </cell>
          <cell r="V87">
            <v>0</v>
          </cell>
          <cell r="W87">
            <v>0</v>
          </cell>
          <cell r="X87">
            <v>0</v>
          </cell>
        </row>
        <row r="88">
          <cell r="J88">
            <v>43714.891499999998</v>
          </cell>
          <cell r="K88">
            <v>46562.578037813197</v>
          </cell>
          <cell r="L88">
            <v>8963.5352998870367</v>
          </cell>
          <cell r="M88">
            <v>0</v>
          </cell>
          <cell r="N88">
            <v>0</v>
          </cell>
          <cell r="O88">
            <v>16012.439691659989</v>
          </cell>
          <cell r="P88">
            <v>106036.00034299197</v>
          </cell>
          <cell r="Q88">
            <v>0</v>
          </cell>
          <cell r="R88">
            <v>0</v>
          </cell>
          <cell r="S88">
            <v>0</v>
          </cell>
          <cell r="T88">
            <v>0</v>
          </cell>
          <cell r="U88">
            <v>0</v>
          </cell>
          <cell r="V88">
            <v>0</v>
          </cell>
          <cell r="W88">
            <v>0</v>
          </cell>
          <cell r="X88">
            <v>0</v>
          </cell>
        </row>
        <row r="89">
          <cell r="J89">
            <v>43714.891499999998</v>
          </cell>
          <cell r="K89">
            <v>44855.066382243036</v>
          </cell>
          <cell r="L89">
            <v>8634.8305407295356</v>
          </cell>
          <cell r="M89">
            <v>0</v>
          </cell>
          <cell r="N89">
            <v>0</v>
          </cell>
          <cell r="O89">
            <v>16412.75068395149</v>
          </cell>
          <cell r="P89">
            <v>102147.51920372463</v>
          </cell>
          <cell r="Q89">
            <v>0</v>
          </cell>
          <cell r="R89">
            <v>0</v>
          </cell>
          <cell r="S89">
            <v>0</v>
          </cell>
          <cell r="T89">
            <v>0</v>
          </cell>
          <cell r="U89">
            <v>0</v>
          </cell>
          <cell r="V89">
            <v>0</v>
          </cell>
          <cell r="W89">
            <v>0</v>
          </cell>
          <cell r="X89">
            <v>0</v>
          </cell>
        </row>
        <row r="90">
          <cell r="J90">
            <v>44808.046499999997</v>
          </cell>
          <cell r="K90">
            <v>50985.703028360149</v>
          </cell>
          <cell r="L90">
            <v>9815.0095665477693</v>
          </cell>
          <cell r="M90">
            <v>0</v>
          </cell>
          <cell r="N90">
            <v>0</v>
          </cell>
          <cell r="O90">
            <v>16412.75068395149</v>
          </cell>
          <cell r="P90">
            <v>113276.05779868015</v>
          </cell>
          <cell r="Q90">
            <v>0</v>
          </cell>
          <cell r="R90">
            <v>0</v>
          </cell>
          <cell r="S90">
            <v>0</v>
          </cell>
          <cell r="T90">
            <v>0</v>
          </cell>
          <cell r="U90">
            <v>0</v>
          </cell>
          <cell r="V90">
            <v>0</v>
          </cell>
          <cell r="W90">
            <v>0</v>
          </cell>
          <cell r="X90">
            <v>0</v>
          </cell>
        </row>
        <row r="91">
          <cell r="J91">
            <v>44808.046499999997</v>
          </cell>
          <cell r="K91">
            <v>47633.127393801944</v>
          </cell>
          <cell r="L91">
            <v>9169.6215465481146</v>
          </cell>
          <cell r="M91">
            <v>0</v>
          </cell>
          <cell r="N91">
            <v>0</v>
          </cell>
          <cell r="O91">
            <v>16412.75068395149</v>
          </cell>
          <cell r="P91">
            <v>105827.56677476662</v>
          </cell>
          <cell r="Q91">
            <v>0</v>
          </cell>
          <cell r="R91">
            <v>0</v>
          </cell>
          <cell r="S91">
            <v>0</v>
          </cell>
          <cell r="T91">
            <v>0</v>
          </cell>
          <cell r="U91">
            <v>0</v>
          </cell>
          <cell r="V91">
            <v>0</v>
          </cell>
          <cell r="W91">
            <v>0</v>
          </cell>
          <cell r="X91">
            <v>0</v>
          </cell>
        </row>
        <row r="92">
          <cell r="J92">
            <v>44808.046499999997</v>
          </cell>
          <cell r="K92">
            <v>43767.58588673982</v>
          </cell>
          <cell r="L92">
            <v>8425.4849627964231</v>
          </cell>
          <cell r="M92">
            <v>0</v>
          </cell>
          <cell r="N92">
            <v>0</v>
          </cell>
          <cell r="O92">
            <v>16412.75068395149</v>
          </cell>
          <cell r="P92">
            <v>97239.408189729453</v>
          </cell>
          <cell r="Q92">
            <v>0</v>
          </cell>
          <cell r="R92">
            <v>0</v>
          </cell>
          <cell r="S92">
            <v>0</v>
          </cell>
          <cell r="T92">
            <v>0</v>
          </cell>
          <cell r="U92">
            <v>0</v>
          </cell>
          <cell r="V92">
            <v>0</v>
          </cell>
          <cell r="W92">
            <v>0</v>
          </cell>
          <cell r="X92">
            <v>0</v>
          </cell>
        </row>
        <row r="93">
          <cell r="J93">
            <v>44808.046499999997</v>
          </cell>
          <cell r="K93">
            <v>24248.317070913588</v>
          </cell>
          <cell r="L93">
            <v>4667.9255141645772</v>
          </cell>
          <cell r="M93">
            <v>0</v>
          </cell>
          <cell r="N93">
            <v>0</v>
          </cell>
          <cell r="O93">
            <v>16412.75068395149</v>
          </cell>
          <cell r="P93">
            <v>53873.019354419484</v>
          </cell>
          <cell r="Q93">
            <v>0</v>
          </cell>
          <cell r="R93">
            <v>0</v>
          </cell>
          <cell r="S93">
            <v>0</v>
          </cell>
          <cell r="T93">
            <v>0</v>
          </cell>
          <cell r="U93">
            <v>0</v>
          </cell>
          <cell r="V93">
            <v>0</v>
          </cell>
          <cell r="W93">
            <v>0</v>
          </cell>
          <cell r="X93">
            <v>0</v>
          </cell>
        </row>
        <row r="94">
          <cell r="J94">
            <v>44808.046499999997</v>
          </cell>
          <cell r="K94">
            <v>46666.504138503486</v>
          </cell>
          <cell r="L94">
            <v>8983.5416077714617</v>
          </cell>
          <cell r="M94">
            <v>0</v>
          </cell>
          <cell r="N94">
            <v>0</v>
          </cell>
          <cell r="O94">
            <v>16412.75068395149</v>
          </cell>
          <cell r="P94">
            <v>103679.99862853881</v>
          </cell>
          <cell r="Q94">
            <v>0</v>
          </cell>
          <cell r="R94">
            <v>0</v>
          </cell>
          <cell r="S94">
            <v>0</v>
          </cell>
          <cell r="T94">
            <v>0</v>
          </cell>
          <cell r="U94">
            <v>0</v>
          </cell>
          <cell r="V94">
            <v>0</v>
          </cell>
          <cell r="W94">
            <v>0</v>
          </cell>
          <cell r="X94">
            <v>0</v>
          </cell>
        </row>
        <row r="95">
          <cell r="J95">
            <v>44808.046499999997</v>
          </cell>
          <cell r="K95">
            <v>57597.874485106433</v>
          </cell>
          <cell r="L95">
            <v>11087.886515356731</v>
          </cell>
          <cell r="M95">
            <v>0</v>
          </cell>
          <cell r="N95">
            <v>0</v>
          </cell>
          <cell r="O95">
            <v>16412.75068395149</v>
          </cell>
          <cell r="P95">
            <v>131171.01393194354</v>
          </cell>
          <cell r="Q95">
            <v>0</v>
          </cell>
          <cell r="R95">
            <v>0</v>
          </cell>
          <cell r="S95">
            <v>0</v>
          </cell>
          <cell r="T95">
            <v>0</v>
          </cell>
          <cell r="U95">
            <v>0</v>
          </cell>
          <cell r="V95">
            <v>0</v>
          </cell>
          <cell r="W95">
            <v>0</v>
          </cell>
          <cell r="X95">
            <v>0</v>
          </cell>
        </row>
        <row r="96">
          <cell r="J96">
            <v>44808.046499999997</v>
          </cell>
          <cell r="K96">
            <v>65047.455112765572</v>
          </cell>
          <cell r="L96">
            <v>12521.969028381462</v>
          </cell>
          <cell r="M96">
            <v>0</v>
          </cell>
          <cell r="N96">
            <v>0</v>
          </cell>
          <cell r="O96">
            <v>16412.75068395149</v>
          </cell>
          <cell r="P96">
            <v>148136.38032841514</v>
          </cell>
          <cell r="Q96">
            <v>0</v>
          </cell>
          <cell r="R96">
            <v>0</v>
          </cell>
          <cell r="S96">
            <v>0</v>
          </cell>
          <cell r="T96">
            <v>0</v>
          </cell>
          <cell r="U96">
            <v>0</v>
          </cell>
          <cell r="V96">
            <v>0</v>
          </cell>
          <cell r="W96">
            <v>0</v>
          </cell>
          <cell r="X96">
            <v>0</v>
          </cell>
        </row>
        <row r="97">
          <cell r="J97">
            <v>44808.046499999997</v>
          </cell>
          <cell r="K97">
            <v>60988.426276421233</v>
          </cell>
          <cell r="L97">
            <v>11740.5851404815</v>
          </cell>
          <cell r="M97">
            <v>0</v>
          </cell>
          <cell r="N97">
            <v>0</v>
          </cell>
          <cell r="O97">
            <v>16412.75068395149</v>
          </cell>
          <cell r="P97">
            <v>138892.51616151855</v>
          </cell>
          <cell r="Q97">
            <v>0</v>
          </cell>
          <cell r="R97">
            <v>0</v>
          </cell>
          <cell r="S97">
            <v>0</v>
          </cell>
          <cell r="T97">
            <v>0</v>
          </cell>
          <cell r="U97">
            <v>0</v>
          </cell>
          <cell r="V97">
            <v>0</v>
          </cell>
          <cell r="W97">
            <v>0</v>
          </cell>
          <cell r="X97">
            <v>0</v>
          </cell>
        </row>
        <row r="98">
          <cell r="J98">
            <v>44808.046499999997</v>
          </cell>
          <cell r="K98">
            <v>58956.621318182006</v>
          </cell>
          <cell r="L98">
            <v>11349.452255810191</v>
          </cell>
          <cell r="M98">
            <v>0</v>
          </cell>
          <cell r="N98">
            <v>0</v>
          </cell>
          <cell r="O98">
            <v>16412.75068395149</v>
          </cell>
          <cell r="P98">
            <v>134265.36769698441</v>
          </cell>
          <cell r="Q98">
            <v>0</v>
          </cell>
          <cell r="R98">
            <v>0</v>
          </cell>
          <cell r="S98">
            <v>0</v>
          </cell>
          <cell r="T98">
            <v>0</v>
          </cell>
          <cell r="U98">
            <v>0</v>
          </cell>
          <cell r="V98">
            <v>0</v>
          </cell>
          <cell r="W98">
            <v>0</v>
          </cell>
          <cell r="X98">
            <v>0</v>
          </cell>
        </row>
        <row r="99">
          <cell r="J99">
            <v>44808.046499999997</v>
          </cell>
          <cell r="K99">
            <v>74660.41054787561</v>
          </cell>
          <cell r="L99">
            <v>14372.512297460655</v>
          </cell>
          <cell r="M99">
            <v>0</v>
          </cell>
          <cell r="N99">
            <v>0</v>
          </cell>
          <cell r="O99">
            <v>16412.75068395149</v>
          </cell>
          <cell r="P99">
            <v>170028.52691504004</v>
          </cell>
          <cell r="Q99">
            <v>0</v>
          </cell>
          <cell r="R99">
            <v>0</v>
          </cell>
          <cell r="S99">
            <v>0</v>
          </cell>
          <cell r="T99">
            <v>0</v>
          </cell>
          <cell r="U99">
            <v>0</v>
          </cell>
          <cell r="V99">
            <v>0</v>
          </cell>
          <cell r="W99">
            <v>0</v>
          </cell>
          <cell r="X99">
            <v>0</v>
          </cell>
        </row>
        <row r="100">
          <cell r="J100">
            <v>44808.046499999997</v>
          </cell>
          <cell r="K100">
            <v>46383.789338870549</v>
          </cell>
          <cell r="L100">
            <v>8929.1175575341149</v>
          </cell>
          <cell r="M100">
            <v>0</v>
          </cell>
          <cell r="N100">
            <v>0</v>
          </cell>
          <cell r="O100">
            <v>16412.75068395149</v>
          </cell>
          <cell r="P100">
            <v>105632.5208521118</v>
          </cell>
          <cell r="Q100">
            <v>0</v>
          </cell>
          <cell r="R100">
            <v>0</v>
          </cell>
          <cell r="S100">
            <v>0</v>
          </cell>
          <cell r="T100">
            <v>0</v>
          </cell>
          <cell r="U100">
            <v>0</v>
          </cell>
          <cell r="V100">
            <v>0</v>
          </cell>
          <cell r="W100">
            <v>0</v>
          </cell>
          <cell r="X100">
            <v>0</v>
          </cell>
        </row>
        <row r="101">
          <cell r="J101">
            <v>44808.046499999997</v>
          </cell>
          <cell r="K101">
            <v>45539.819324549564</v>
          </cell>
          <cell r="L101">
            <v>8766.6489972823838</v>
          </cell>
          <cell r="M101">
            <v>0</v>
          </cell>
          <cell r="N101">
            <v>0</v>
          </cell>
          <cell r="O101">
            <v>16823.069451050276</v>
          </cell>
          <cell r="P101">
            <v>103710.49849458077</v>
          </cell>
          <cell r="Q101">
            <v>0</v>
          </cell>
          <cell r="R101">
            <v>0</v>
          </cell>
          <cell r="S101">
            <v>0</v>
          </cell>
          <cell r="T101">
            <v>0</v>
          </cell>
          <cell r="U101">
            <v>0</v>
          </cell>
          <cell r="V101">
            <v>0</v>
          </cell>
          <cell r="W101">
            <v>0</v>
          </cell>
          <cell r="X101">
            <v>0</v>
          </cell>
        </row>
        <row r="102">
          <cell r="J102">
            <v>45927.587999999996</v>
          </cell>
          <cell r="K102">
            <v>50171.023657143698</v>
          </cell>
          <cell r="L102">
            <v>9658.1796054563092</v>
          </cell>
          <cell r="M102">
            <v>0</v>
          </cell>
          <cell r="N102">
            <v>0</v>
          </cell>
          <cell r="O102">
            <v>16823.069451050276</v>
          </cell>
          <cell r="P102">
            <v>111472.24637119303</v>
          </cell>
          <cell r="Q102">
            <v>0</v>
          </cell>
          <cell r="R102">
            <v>0</v>
          </cell>
          <cell r="S102">
            <v>0</v>
          </cell>
          <cell r="T102">
            <v>0</v>
          </cell>
          <cell r="U102">
            <v>0</v>
          </cell>
          <cell r="V102">
            <v>0</v>
          </cell>
          <cell r="W102">
            <v>0</v>
          </cell>
          <cell r="X102">
            <v>0</v>
          </cell>
        </row>
        <row r="103">
          <cell r="J103">
            <v>45927.587999999996</v>
          </cell>
          <cell r="K103">
            <v>48380.371335985204</v>
          </cell>
          <cell r="L103">
            <v>9313.469841372922</v>
          </cell>
          <cell r="M103">
            <v>0</v>
          </cell>
          <cell r="N103">
            <v>0</v>
          </cell>
          <cell r="O103">
            <v>16823.069451050276</v>
          </cell>
          <cell r="P103">
            <v>107493.69416796514</v>
          </cell>
          <cell r="Q103">
            <v>0</v>
          </cell>
          <cell r="R103">
            <v>0</v>
          </cell>
          <cell r="S103">
            <v>0</v>
          </cell>
          <cell r="T103">
            <v>0</v>
          </cell>
          <cell r="U103">
            <v>0</v>
          </cell>
          <cell r="V103">
            <v>0</v>
          </cell>
          <cell r="W103">
            <v>0</v>
          </cell>
          <cell r="X103">
            <v>0</v>
          </cell>
        </row>
        <row r="104">
          <cell r="J104">
            <v>45927.587999999996</v>
          </cell>
          <cell r="K104">
            <v>45351.583063000369</v>
          </cell>
          <cell r="L104">
            <v>8730.412550628922</v>
          </cell>
          <cell r="M104">
            <v>0</v>
          </cell>
          <cell r="N104">
            <v>0</v>
          </cell>
          <cell r="O104">
            <v>16823.069451050276</v>
          </cell>
          <cell r="P104">
            <v>100764.19558568392</v>
          </cell>
          <cell r="Q104">
            <v>0</v>
          </cell>
          <cell r="R104">
            <v>0</v>
          </cell>
          <cell r="S104">
            <v>0</v>
          </cell>
          <cell r="T104">
            <v>0</v>
          </cell>
          <cell r="U104">
            <v>0</v>
          </cell>
          <cell r="V104">
            <v>0</v>
          </cell>
          <cell r="W104">
            <v>0</v>
          </cell>
          <cell r="X104">
            <v>0</v>
          </cell>
        </row>
        <row r="105">
          <cell r="J105">
            <v>45927.587999999996</v>
          </cell>
          <cell r="K105">
            <v>24636.89902228865</v>
          </cell>
          <cell r="L105">
            <v>4742.729534578154</v>
          </cell>
          <cell r="M105">
            <v>0</v>
          </cell>
          <cell r="N105">
            <v>0</v>
          </cell>
          <cell r="O105">
            <v>16823.069451050276</v>
          </cell>
          <cell r="P105">
            <v>54739.374990681965</v>
          </cell>
          <cell r="Q105">
            <v>0</v>
          </cell>
          <cell r="R105">
            <v>0</v>
          </cell>
          <cell r="S105">
            <v>0</v>
          </cell>
          <cell r="T105">
            <v>0</v>
          </cell>
          <cell r="U105">
            <v>0</v>
          </cell>
          <cell r="V105">
            <v>0</v>
          </cell>
          <cell r="W105">
            <v>0</v>
          </cell>
          <cell r="X105">
            <v>0</v>
          </cell>
        </row>
        <row r="106">
          <cell r="J106">
            <v>45927.587999999996</v>
          </cell>
          <cell r="K106">
            <v>49106.481099969584</v>
          </cell>
          <cell r="L106">
            <v>9453.2496984027694</v>
          </cell>
          <cell r="M106">
            <v>0</v>
          </cell>
          <cell r="N106">
            <v>0</v>
          </cell>
          <cell r="O106">
            <v>16823.069451050276</v>
          </cell>
          <cell r="P106">
            <v>109106.99763684643</v>
          </cell>
          <cell r="Q106">
            <v>0</v>
          </cell>
          <cell r="R106">
            <v>0</v>
          </cell>
          <cell r="S106">
            <v>0</v>
          </cell>
          <cell r="T106">
            <v>0</v>
          </cell>
          <cell r="U106">
            <v>0</v>
          </cell>
          <cell r="V106">
            <v>0</v>
          </cell>
          <cell r="W106">
            <v>0</v>
          </cell>
          <cell r="X106">
            <v>0</v>
          </cell>
        </row>
        <row r="107">
          <cell r="J107">
            <v>45927.587999999996</v>
          </cell>
          <cell r="K107">
            <v>60481.634439480164</v>
          </cell>
          <cell r="L107">
            <v>11643.025110269538</v>
          </cell>
          <cell r="M107">
            <v>0</v>
          </cell>
          <cell r="N107">
            <v>0</v>
          </cell>
          <cell r="O107">
            <v>16823.069451050276</v>
          </cell>
          <cell r="P107">
            <v>137740.58775365274</v>
          </cell>
          <cell r="Q107">
            <v>0</v>
          </cell>
          <cell r="R107">
            <v>0</v>
          </cell>
          <cell r="S107">
            <v>0</v>
          </cell>
          <cell r="T107">
            <v>0</v>
          </cell>
          <cell r="U107">
            <v>0</v>
          </cell>
          <cell r="V107">
            <v>0</v>
          </cell>
          <cell r="W107">
            <v>0</v>
          </cell>
          <cell r="X107">
            <v>0</v>
          </cell>
        </row>
        <row r="108">
          <cell r="J108">
            <v>45927.587999999996</v>
          </cell>
          <cell r="K108">
            <v>67249.841985414634</v>
          </cell>
          <cell r="L108">
            <v>12945.939807253844</v>
          </cell>
          <cell r="M108">
            <v>0</v>
          </cell>
          <cell r="N108">
            <v>0</v>
          </cell>
          <cell r="O108">
            <v>16823.069451050276</v>
          </cell>
          <cell r="P108">
            <v>153154.47155582692</v>
          </cell>
          <cell r="Q108">
            <v>0</v>
          </cell>
          <cell r="R108">
            <v>0</v>
          </cell>
          <cell r="S108">
            <v>0</v>
          </cell>
          <cell r="T108">
            <v>0</v>
          </cell>
          <cell r="U108">
            <v>0</v>
          </cell>
          <cell r="V108">
            <v>0</v>
          </cell>
          <cell r="W108">
            <v>0</v>
          </cell>
          <cell r="X108">
            <v>0</v>
          </cell>
        </row>
        <row r="109">
          <cell r="J109">
            <v>45927.587999999996</v>
          </cell>
          <cell r="K109">
            <v>61414.151319402117</v>
          </cell>
          <cell r="L109">
            <v>11822.539396702154</v>
          </cell>
          <cell r="M109">
            <v>0</v>
          </cell>
          <cell r="N109">
            <v>0</v>
          </cell>
          <cell r="O109">
            <v>16823.069451050276</v>
          </cell>
          <cell r="P109">
            <v>139864.29727838756</v>
          </cell>
          <cell r="Q109">
            <v>0</v>
          </cell>
          <cell r="R109">
            <v>0</v>
          </cell>
          <cell r="S109">
            <v>0</v>
          </cell>
          <cell r="T109">
            <v>0</v>
          </cell>
          <cell r="U109">
            <v>0</v>
          </cell>
          <cell r="V109">
            <v>0</v>
          </cell>
          <cell r="W109">
            <v>0</v>
          </cell>
          <cell r="X109">
            <v>0</v>
          </cell>
        </row>
        <row r="110">
          <cell r="J110">
            <v>45927.587999999996</v>
          </cell>
          <cell r="K110">
            <v>62997.523484579244</v>
          </cell>
          <cell r="L110">
            <v>12127.346666692616</v>
          </cell>
          <cell r="M110">
            <v>0</v>
          </cell>
          <cell r="N110">
            <v>0</v>
          </cell>
          <cell r="O110">
            <v>16823.069451050276</v>
          </cell>
          <cell r="P110">
            <v>143470.26154647465</v>
          </cell>
          <cell r="Q110">
            <v>0</v>
          </cell>
          <cell r="R110">
            <v>0</v>
          </cell>
          <cell r="S110">
            <v>0</v>
          </cell>
          <cell r="T110">
            <v>0</v>
          </cell>
          <cell r="U110">
            <v>0</v>
          </cell>
          <cell r="V110">
            <v>0</v>
          </cell>
          <cell r="W110">
            <v>0</v>
          </cell>
          <cell r="X110">
            <v>0</v>
          </cell>
        </row>
        <row r="111">
          <cell r="J111">
            <v>45927.587999999996</v>
          </cell>
          <cell r="K111">
            <v>80151.997418086001</v>
          </cell>
          <cell r="L111">
            <v>15429.670960873846</v>
          </cell>
          <cell r="M111">
            <v>0</v>
          </cell>
          <cell r="N111">
            <v>0</v>
          </cell>
          <cell r="O111">
            <v>16823.069451050276</v>
          </cell>
          <cell r="P111">
            <v>182537.77921698827</v>
          </cell>
          <cell r="Q111">
            <v>0</v>
          </cell>
          <cell r="R111">
            <v>0</v>
          </cell>
          <cell r="S111">
            <v>0</v>
          </cell>
          <cell r="T111">
            <v>0</v>
          </cell>
          <cell r="U111">
            <v>0</v>
          </cell>
          <cell r="V111">
            <v>0</v>
          </cell>
          <cell r="W111">
            <v>0</v>
          </cell>
          <cell r="X111">
            <v>0</v>
          </cell>
        </row>
        <row r="112">
          <cell r="J112">
            <v>45927.587999999996</v>
          </cell>
          <cell r="K112">
            <v>47577.323934989006</v>
          </cell>
          <cell r="L112">
            <v>9158.8790942612304</v>
          </cell>
          <cell r="M112">
            <v>0</v>
          </cell>
          <cell r="N112">
            <v>0</v>
          </cell>
          <cell r="O112">
            <v>16823.069451050276</v>
          </cell>
          <cell r="P112">
            <v>108352.37214213819</v>
          </cell>
          <cell r="Q112">
            <v>0</v>
          </cell>
          <cell r="R112">
            <v>0</v>
          </cell>
          <cell r="S112">
            <v>0</v>
          </cell>
          <cell r="T112">
            <v>0</v>
          </cell>
          <cell r="U112">
            <v>0</v>
          </cell>
          <cell r="V112">
            <v>0</v>
          </cell>
          <cell r="W112">
            <v>0</v>
          </cell>
          <cell r="X112">
            <v>0</v>
          </cell>
        </row>
        <row r="113">
          <cell r="J113">
            <v>45927.587999999996</v>
          </cell>
          <cell r="K113">
            <v>46510.815071409968</v>
          </cell>
          <cell r="L113">
            <v>8953.5706631307694</v>
          </cell>
          <cell r="M113">
            <v>0</v>
          </cell>
          <cell r="N113">
            <v>0</v>
          </cell>
          <cell r="O113">
            <v>17243.646187326533</v>
          </cell>
          <cell r="P113">
            <v>105923.50990858114</v>
          </cell>
          <cell r="Q113">
            <v>0</v>
          </cell>
          <cell r="R113">
            <v>0</v>
          </cell>
          <cell r="S113">
            <v>0</v>
          </cell>
          <cell r="T113">
            <v>0</v>
          </cell>
          <cell r="U113">
            <v>0</v>
          </cell>
          <cell r="V113">
            <v>0</v>
          </cell>
          <cell r="W113">
            <v>0</v>
          </cell>
          <cell r="X113">
            <v>0</v>
          </cell>
        </row>
        <row r="114">
          <cell r="J114">
            <v>47077.285499999998</v>
          </cell>
          <cell r="K114">
            <v>49752.388749039346</v>
          </cell>
          <cell r="L114">
            <v>9577.590236596383</v>
          </cell>
          <cell r="M114">
            <v>0</v>
          </cell>
          <cell r="N114">
            <v>0</v>
          </cell>
          <cell r="O114">
            <v>17243.646187326533</v>
          </cell>
          <cell r="P114">
            <v>110538.75655112804</v>
          </cell>
          <cell r="Q114">
            <v>0</v>
          </cell>
          <cell r="R114">
            <v>0</v>
          </cell>
          <cell r="S114">
            <v>0</v>
          </cell>
          <cell r="T114">
            <v>0</v>
          </cell>
          <cell r="U114">
            <v>0</v>
          </cell>
          <cell r="V114">
            <v>0</v>
          </cell>
          <cell r="W114">
            <v>0</v>
          </cell>
          <cell r="X114">
            <v>0</v>
          </cell>
        </row>
        <row r="115">
          <cell r="J115">
            <v>47077.285499999998</v>
          </cell>
          <cell r="K115">
            <v>49488.596363414836</v>
          </cell>
          <cell r="L115">
            <v>9526.8088481933064</v>
          </cell>
          <cell r="M115">
            <v>0</v>
          </cell>
          <cell r="N115">
            <v>0</v>
          </cell>
          <cell r="O115">
            <v>17243.646187326533</v>
          </cell>
          <cell r="P115">
            <v>109952.66846515343</v>
          </cell>
          <cell r="Q115">
            <v>0</v>
          </cell>
          <cell r="R115">
            <v>390210.29324999999</v>
          </cell>
          <cell r="S115">
            <v>0</v>
          </cell>
          <cell r="T115">
            <v>0</v>
          </cell>
          <cell r="U115">
            <v>56654.150435999996</v>
          </cell>
          <cell r="V115">
            <v>525552.5896871849</v>
          </cell>
          <cell r="W115">
            <v>218505.85798499998</v>
          </cell>
          <cell r="X115">
            <v>24278.428664999996</v>
          </cell>
        </row>
        <row r="116">
          <cell r="J116">
            <v>47077.285499999998</v>
          </cell>
          <cell r="K116">
            <v>46218.683353468383</v>
          </cell>
          <cell r="L116">
            <v>8897.333807777537</v>
          </cell>
          <cell r="M116">
            <v>0</v>
          </cell>
          <cell r="N116">
            <v>0</v>
          </cell>
          <cell r="O116">
            <v>17243.646187326533</v>
          </cell>
          <cell r="P116">
            <v>102687.6480864723</v>
          </cell>
          <cell r="Q116">
            <v>0</v>
          </cell>
          <cell r="R116">
            <v>0</v>
          </cell>
          <cell r="S116">
            <v>0</v>
          </cell>
          <cell r="T116">
            <v>0</v>
          </cell>
          <cell r="U116">
            <v>0</v>
          </cell>
          <cell r="V116">
            <v>0</v>
          </cell>
          <cell r="W116">
            <v>0</v>
          </cell>
          <cell r="X116">
            <v>0</v>
          </cell>
        </row>
        <row r="117">
          <cell r="J117">
            <v>47077.285499999998</v>
          </cell>
          <cell r="K117">
            <v>24959.451830703791</v>
          </cell>
          <cell r="L117">
            <v>4804.8226060133065</v>
          </cell>
          <cell r="M117">
            <v>0</v>
          </cell>
          <cell r="N117">
            <v>0</v>
          </cell>
          <cell r="O117">
            <v>17243.646187326533</v>
          </cell>
          <cell r="P117">
            <v>55454.357849642867</v>
          </cell>
          <cell r="Q117">
            <v>0</v>
          </cell>
          <cell r="R117">
            <v>0</v>
          </cell>
          <cell r="S117">
            <v>0</v>
          </cell>
          <cell r="T117">
            <v>0</v>
          </cell>
          <cell r="U117">
            <v>0</v>
          </cell>
          <cell r="V117">
            <v>0</v>
          </cell>
          <cell r="W117">
            <v>0</v>
          </cell>
          <cell r="X117">
            <v>0</v>
          </cell>
        </row>
        <row r="118">
          <cell r="J118">
            <v>47077.285499999998</v>
          </cell>
          <cell r="K118">
            <v>47288.267956647884</v>
          </cell>
          <cell r="L118">
            <v>9103.2343345703048</v>
          </cell>
          <cell r="M118">
            <v>0</v>
          </cell>
          <cell r="N118">
            <v>0</v>
          </cell>
          <cell r="O118">
            <v>17243.646187326533</v>
          </cell>
          <cell r="P118">
            <v>105064.02749325961</v>
          </cell>
          <cell r="Q118">
            <v>0</v>
          </cell>
          <cell r="R118">
            <v>0</v>
          </cell>
          <cell r="S118">
            <v>0</v>
          </cell>
          <cell r="T118">
            <v>0</v>
          </cell>
          <cell r="U118">
            <v>0</v>
          </cell>
          <cell r="V118">
            <v>0</v>
          </cell>
          <cell r="W118">
            <v>0</v>
          </cell>
          <cell r="X118">
            <v>0</v>
          </cell>
        </row>
        <row r="119">
          <cell r="J119">
            <v>47077.285499999998</v>
          </cell>
          <cell r="K119">
            <v>58070.394737555216</v>
          </cell>
          <cell r="L119">
            <v>11178.849089621768</v>
          </cell>
          <cell r="M119">
            <v>0</v>
          </cell>
          <cell r="N119">
            <v>0</v>
          </cell>
          <cell r="O119">
            <v>17243.646187326533</v>
          </cell>
          <cell r="P119">
            <v>132238.48731407177</v>
          </cell>
          <cell r="Q119">
            <v>0</v>
          </cell>
          <cell r="R119">
            <v>0</v>
          </cell>
          <cell r="S119">
            <v>0</v>
          </cell>
          <cell r="T119">
            <v>0</v>
          </cell>
          <cell r="U119">
            <v>0</v>
          </cell>
          <cell r="V119">
            <v>0</v>
          </cell>
          <cell r="W119">
            <v>0</v>
          </cell>
          <cell r="X119">
            <v>0</v>
          </cell>
        </row>
        <row r="120">
          <cell r="J120">
            <v>47077.285499999998</v>
          </cell>
          <cell r="K120">
            <v>66930.279626284435</v>
          </cell>
          <cell r="L120">
            <v>12884.422412657423</v>
          </cell>
          <cell r="M120">
            <v>0</v>
          </cell>
          <cell r="N120">
            <v>0</v>
          </cell>
          <cell r="O120">
            <v>17243.646187326533</v>
          </cell>
          <cell r="P120">
            <v>152414.30634814914</v>
          </cell>
          <cell r="Q120">
            <v>0</v>
          </cell>
          <cell r="R120">
            <v>0</v>
          </cell>
          <cell r="S120">
            <v>0</v>
          </cell>
          <cell r="T120">
            <v>0</v>
          </cell>
          <cell r="U120">
            <v>0</v>
          </cell>
          <cell r="V120">
            <v>0</v>
          </cell>
          <cell r="W120">
            <v>0</v>
          </cell>
          <cell r="X120">
            <v>0</v>
          </cell>
        </row>
        <row r="121">
          <cell r="J121">
            <v>47077.285499999998</v>
          </cell>
          <cell r="K121">
            <v>61518.141868592909</v>
          </cell>
          <cell r="L121">
            <v>11842.558111253767</v>
          </cell>
          <cell r="M121">
            <v>0</v>
          </cell>
          <cell r="N121">
            <v>0</v>
          </cell>
          <cell r="O121">
            <v>17243.646187326533</v>
          </cell>
          <cell r="P121">
            <v>140089.73177883515</v>
          </cell>
          <cell r="Q121">
            <v>0</v>
          </cell>
          <cell r="R121">
            <v>0</v>
          </cell>
          <cell r="S121">
            <v>0</v>
          </cell>
          <cell r="T121">
            <v>0</v>
          </cell>
          <cell r="U121">
            <v>0</v>
          </cell>
          <cell r="V121">
            <v>0</v>
          </cell>
          <cell r="W121">
            <v>0</v>
          </cell>
          <cell r="X121">
            <v>0</v>
          </cell>
        </row>
        <row r="122">
          <cell r="J122">
            <v>47077.285499999998</v>
          </cell>
          <cell r="K122">
            <v>58843.140347876863</v>
          </cell>
          <cell r="L122">
            <v>11327.606586475267</v>
          </cell>
          <cell r="M122">
            <v>0</v>
          </cell>
          <cell r="N122">
            <v>0</v>
          </cell>
          <cell r="O122">
            <v>17243.646187326533</v>
          </cell>
          <cell r="P122">
            <v>133998.19139477154</v>
          </cell>
          <cell r="Q122">
            <v>0</v>
          </cell>
          <cell r="R122">
            <v>0</v>
          </cell>
          <cell r="S122">
            <v>0</v>
          </cell>
          <cell r="T122">
            <v>0</v>
          </cell>
          <cell r="U122">
            <v>0</v>
          </cell>
          <cell r="V122">
            <v>0</v>
          </cell>
          <cell r="W122">
            <v>0</v>
          </cell>
          <cell r="X122">
            <v>0</v>
          </cell>
        </row>
        <row r="123">
          <cell r="J123">
            <v>47077.285499999998</v>
          </cell>
          <cell r="K123">
            <v>71216.857519995974</v>
          </cell>
          <cell r="L123">
            <v>13709.610662216883</v>
          </cell>
          <cell r="M123">
            <v>0</v>
          </cell>
          <cell r="N123">
            <v>0</v>
          </cell>
          <cell r="O123">
            <v>17243.646187326533</v>
          </cell>
          <cell r="P123">
            <v>162175.74466762663</v>
          </cell>
          <cell r="Q123">
            <v>0</v>
          </cell>
          <cell r="R123">
            <v>0</v>
          </cell>
          <cell r="S123">
            <v>0</v>
          </cell>
          <cell r="T123">
            <v>0</v>
          </cell>
          <cell r="U123">
            <v>0</v>
          </cell>
          <cell r="V123">
            <v>0</v>
          </cell>
          <cell r="W123">
            <v>0</v>
          </cell>
          <cell r="X123">
            <v>0</v>
          </cell>
        </row>
        <row r="124">
          <cell r="J124">
            <v>47077.285499999998</v>
          </cell>
          <cell r="K124">
            <v>47911.308163281836</v>
          </cell>
          <cell r="L124">
            <v>9223.1727727056914</v>
          </cell>
          <cell r="M124">
            <v>0</v>
          </cell>
          <cell r="N124">
            <v>0</v>
          </cell>
          <cell r="O124">
            <v>17243.646187326533</v>
          </cell>
          <cell r="P124">
            <v>109104.11312656876</v>
          </cell>
          <cell r="Q124">
            <v>0</v>
          </cell>
          <cell r="R124">
            <v>0</v>
          </cell>
          <cell r="S124">
            <v>0</v>
          </cell>
          <cell r="T124">
            <v>0</v>
          </cell>
          <cell r="U124">
            <v>0</v>
          </cell>
          <cell r="V124">
            <v>0</v>
          </cell>
          <cell r="W124">
            <v>0</v>
          </cell>
          <cell r="X124">
            <v>0</v>
          </cell>
        </row>
        <row r="125">
          <cell r="J125">
            <v>47077.285499999998</v>
          </cell>
          <cell r="K125">
            <v>47194.739366622525</v>
          </cell>
          <cell r="L125">
            <v>9085.2296008641915</v>
          </cell>
          <cell r="M125">
            <v>0</v>
          </cell>
          <cell r="N125">
            <v>0</v>
          </cell>
          <cell r="O125">
            <v>17674.737342009696</v>
          </cell>
          <cell r="P125">
            <v>107472.33545130162</v>
          </cell>
          <cell r="Q125">
            <v>0</v>
          </cell>
          <cell r="R125">
            <v>0</v>
          </cell>
          <cell r="S125">
            <v>0</v>
          </cell>
          <cell r="T125">
            <v>0</v>
          </cell>
          <cell r="U125">
            <v>0</v>
          </cell>
          <cell r="V125">
            <v>0</v>
          </cell>
          <cell r="W125">
            <v>0</v>
          </cell>
          <cell r="X125">
            <v>0</v>
          </cell>
        </row>
        <row r="126">
          <cell r="J126">
            <v>48253.369500000001</v>
          </cell>
          <cell r="K126">
            <v>51813.407350056696</v>
          </cell>
          <cell r="L126">
            <v>9974.3468974698462</v>
          </cell>
          <cell r="M126">
            <v>0</v>
          </cell>
          <cell r="N126">
            <v>0</v>
          </cell>
          <cell r="O126">
            <v>17674.737342009696</v>
          </cell>
          <cell r="P126">
            <v>115114.23077697937</v>
          </cell>
          <cell r="Q126">
            <v>0</v>
          </cell>
          <cell r="R126">
            <v>0</v>
          </cell>
          <cell r="S126">
            <v>0</v>
          </cell>
          <cell r="T126">
            <v>0</v>
          </cell>
          <cell r="U126">
            <v>0</v>
          </cell>
          <cell r="V126">
            <v>0</v>
          </cell>
          <cell r="W126">
            <v>0</v>
          </cell>
          <cell r="X126">
            <v>0</v>
          </cell>
        </row>
        <row r="127">
          <cell r="J127">
            <v>48253.369500000001</v>
          </cell>
          <cell r="K127">
            <v>50573.804664696334</v>
          </cell>
          <cell r="L127">
            <v>9735.7170170744994</v>
          </cell>
          <cell r="M127">
            <v>0</v>
          </cell>
          <cell r="N127">
            <v>0</v>
          </cell>
          <cell r="O127">
            <v>17674.737342009696</v>
          </cell>
          <cell r="P127">
            <v>112360.19631191771</v>
          </cell>
          <cell r="Q127">
            <v>0</v>
          </cell>
          <cell r="R127">
            <v>0</v>
          </cell>
          <cell r="S127">
            <v>0</v>
          </cell>
          <cell r="T127">
            <v>0</v>
          </cell>
          <cell r="U127">
            <v>0</v>
          </cell>
          <cell r="V127">
            <v>0</v>
          </cell>
          <cell r="W127">
            <v>0</v>
          </cell>
          <cell r="X127">
            <v>0</v>
          </cell>
        </row>
        <row r="128">
          <cell r="J128">
            <v>48253.369500000001</v>
          </cell>
          <cell r="K128">
            <v>47441.400926764356</v>
          </cell>
          <cell r="L128">
            <v>9132.7132174212693</v>
          </cell>
          <cell r="M128">
            <v>0</v>
          </cell>
          <cell r="N128">
            <v>0</v>
          </cell>
          <cell r="O128">
            <v>17674.737342009696</v>
          </cell>
          <cell r="P128">
            <v>105400.9117325649</v>
          </cell>
          <cell r="Q128">
            <v>0</v>
          </cell>
          <cell r="R128">
            <v>0</v>
          </cell>
          <cell r="S128">
            <v>0</v>
          </cell>
          <cell r="T128">
            <v>0</v>
          </cell>
          <cell r="U128">
            <v>0</v>
          </cell>
          <cell r="V128">
            <v>0</v>
          </cell>
          <cell r="W128">
            <v>0</v>
          </cell>
          <cell r="X128">
            <v>0</v>
          </cell>
        </row>
        <row r="129">
          <cell r="J129">
            <v>48253.369500000001</v>
          </cell>
          <cell r="K129">
            <v>25425.469202532389</v>
          </cell>
          <cell r="L129">
            <v>4894.5333423766151</v>
          </cell>
          <cell r="M129">
            <v>0</v>
          </cell>
          <cell r="N129">
            <v>0</v>
          </cell>
          <cell r="O129">
            <v>17674.737342009696</v>
          </cell>
          <cell r="P129">
            <v>56487.953197505602</v>
          </cell>
          <cell r="Q129">
            <v>0</v>
          </cell>
          <cell r="R129">
            <v>0</v>
          </cell>
          <cell r="S129">
            <v>0</v>
          </cell>
          <cell r="T129">
            <v>0</v>
          </cell>
          <cell r="U129">
            <v>0</v>
          </cell>
          <cell r="V129">
            <v>0</v>
          </cell>
          <cell r="W129">
            <v>0</v>
          </cell>
          <cell r="X129">
            <v>0</v>
          </cell>
        </row>
        <row r="130">
          <cell r="J130">
            <v>48253.369500000001</v>
          </cell>
          <cell r="K130">
            <v>48249.788238846049</v>
          </cell>
          <cell r="L130">
            <v>9288.3319248291918</v>
          </cell>
          <cell r="M130">
            <v>0</v>
          </cell>
          <cell r="N130">
            <v>0</v>
          </cell>
          <cell r="O130">
            <v>17674.737342009696</v>
          </cell>
          <cell r="P130">
            <v>107196.91180975443</v>
          </cell>
          <cell r="Q130">
            <v>0</v>
          </cell>
          <cell r="R130">
            <v>0</v>
          </cell>
          <cell r="S130">
            <v>0</v>
          </cell>
          <cell r="T130">
            <v>0</v>
          </cell>
          <cell r="U130">
            <v>0</v>
          </cell>
          <cell r="V130">
            <v>0</v>
          </cell>
          <cell r="W130">
            <v>0</v>
          </cell>
          <cell r="X130">
            <v>0</v>
          </cell>
        </row>
        <row r="131">
          <cell r="J131">
            <v>48253.369500000001</v>
          </cell>
          <cell r="K131">
            <v>60928.411020920277</v>
          </cell>
          <cell r="L131">
            <v>11729.031895711039</v>
          </cell>
          <cell r="M131">
            <v>0</v>
          </cell>
          <cell r="N131">
            <v>0</v>
          </cell>
          <cell r="O131">
            <v>17674.737342009696</v>
          </cell>
          <cell r="P131">
            <v>138752.22081680869</v>
          </cell>
          <cell r="Q131">
            <v>0</v>
          </cell>
          <cell r="R131">
            <v>0</v>
          </cell>
          <cell r="S131">
            <v>0</v>
          </cell>
          <cell r="T131">
            <v>0</v>
          </cell>
          <cell r="U131">
            <v>0</v>
          </cell>
          <cell r="V131">
            <v>0</v>
          </cell>
          <cell r="W131">
            <v>0</v>
          </cell>
          <cell r="X131">
            <v>0</v>
          </cell>
        </row>
        <row r="132">
          <cell r="J132">
            <v>48253.369500000001</v>
          </cell>
          <cell r="K132">
            <v>66806.667460407843</v>
          </cell>
          <cell r="L132">
            <v>12860.626436166807</v>
          </cell>
          <cell r="M132">
            <v>0</v>
          </cell>
          <cell r="N132">
            <v>0</v>
          </cell>
          <cell r="O132">
            <v>17674.737342009696</v>
          </cell>
          <cell r="P132">
            <v>152138.76942103138</v>
          </cell>
          <cell r="Q132">
            <v>0</v>
          </cell>
          <cell r="R132">
            <v>0</v>
          </cell>
          <cell r="S132">
            <v>0</v>
          </cell>
          <cell r="T132">
            <v>0</v>
          </cell>
          <cell r="U132">
            <v>0</v>
          </cell>
          <cell r="V132">
            <v>0</v>
          </cell>
          <cell r="W132">
            <v>0</v>
          </cell>
          <cell r="X132">
            <v>0</v>
          </cell>
        </row>
        <row r="133">
          <cell r="J133">
            <v>48253.369500000001</v>
          </cell>
          <cell r="K133">
            <v>63338.516819915414</v>
          </cell>
          <cell r="L133">
            <v>12192.989634223963</v>
          </cell>
          <cell r="M133">
            <v>0</v>
          </cell>
          <cell r="N133">
            <v>0</v>
          </cell>
          <cell r="O133">
            <v>17674.737342009696</v>
          </cell>
          <cell r="P133">
            <v>144240.75279082032</v>
          </cell>
          <cell r="Q133">
            <v>0</v>
          </cell>
          <cell r="R133">
            <v>0</v>
          </cell>
          <cell r="S133">
            <v>0</v>
          </cell>
          <cell r="T133">
            <v>0</v>
          </cell>
          <cell r="U133">
            <v>0</v>
          </cell>
          <cell r="V133">
            <v>0</v>
          </cell>
          <cell r="W133">
            <v>0</v>
          </cell>
          <cell r="X133">
            <v>0</v>
          </cell>
        </row>
        <row r="134">
          <cell r="J134">
            <v>48253.369500000001</v>
          </cell>
          <cell r="K134">
            <v>60750.199903504115</v>
          </cell>
          <cell r="L134">
            <v>11694.725340766961</v>
          </cell>
          <cell r="M134">
            <v>0</v>
          </cell>
          <cell r="N134">
            <v>0</v>
          </cell>
          <cell r="O134">
            <v>17674.737342009696</v>
          </cell>
          <cell r="P134">
            <v>138346.38078419652</v>
          </cell>
          <cell r="Q134">
            <v>0</v>
          </cell>
          <cell r="R134">
            <v>0</v>
          </cell>
          <cell r="S134">
            <v>0</v>
          </cell>
          <cell r="T134">
            <v>0</v>
          </cell>
          <cell r="U134">
            <v>0</v>
          </cell>
          <cell r="V134">
            <v>0</v>
          </cell>
          <cell r="W134">
            <v>0</v>
          </cell>
          <cell r="X134">
            <v>0</v>
          </cell>
        </row>
        <row r="135">
          <cell r="J135">
            <v>48253.369500000001</v>
          </cell>
          <cell r="K135">
            <v>75407.093347137983</v>
          </cell>
          <cell r="L135">
            <v>14516.252569392578</v>
          </cell>
          <cell r="M135">
            <v>0</v>
          </cell>
          <cell r="N135">
            <v>0</v>
          </cell>
          <cell r="O135">
            <v>17674.737342009696</v>
          </cell>
          <cell r="P135">
            <v>171724.51229137208</v>
          </cell>
          <cell r="Q135">
            <v>0</v>
          </cell>
          <cell r="R135">
            <v>0</v>
          </cell>
          <cell r="S135">
            <v>0</v>
          </cell>
          <cell r="T135">
            <v>0</v>
          </cell>
          <cell r="U135">
            <v>0</v>
          </cell>
          <cell r="V135">
            <v>0</v>
          </cell>
          <cell r="W135">
            <v>0</v>
          </cell>
          <cell r="X135">
            <v>0</v>
          </cell>
        </row>
        <row r="136">
          <cell r="J136">
            <v>48253.369500000001</v>
          </cell>
          <cell r="K136">
            <v>49159.800345603799</v>
          </cell>
          <cell r="L136">
            <v>9463.5139269001156</v>
          </cell>
          <cell r="M136">
            <v>0</v>
          </cell>
          <cell r="N136">
            <v>0</v>
          </cell>
          <cell r="O136">
            <v>17674.737342009696</v>
          </cell>
          <cell r="P136">
            <v>111951.57330660385</v>
          </cell>
          <cell r="Q136">
            <v>0</v>
          </cell>
          <cell r="R136">
            <v>0</v>
          </cell>
          <cell r="S136">
            <v>0</v>
          </cell>
          <cell r="T136">
            <v>0</v>
          </cell>
          <cell r="U136">
            <v>0</v>
          </cell>
          <cell r="V136">
            <v>0</v>
          </cell>
          <cell r="W136">
            <v>0</v>
          </cell>
          <cell r="X136">
            <v>0</v>
          </cell>
        </row>
        <row r="137">
          <cell r="J137">
            <v>48253.369500000001</v>
          </cell>
          <cell r="K137">
            <v>48751.714570658056</v>
          </cell>
          <cell r="L137">
            <v>9384.9553203268842</v>
          </cell>
          <cell r="M137">
            <v>0</v>
          </cell>
          <cell r="N137">
            <v>0</v>
          </cell>
          <cell r="O137">
            <v>18116.605775559936</v>
          </cell>
          <cell r="P137">
            <v>111022.23990353795</v>
          </cell>
          <cell r="Q137">
            <v>0</v>
          </cell>
          <cell r="R137">
            <v>0</v>
          </cell>
          <cell r="S137">
            <v>0</v>
          </cell>
          <cell r="T137">
            <v>0</v>
          </cell>
          <cell r="U137">
            <v>0</v>
          </cell>
          <cell r="V137">
            <v>0</v>
          </cell>
          <cell r="W137">
            <v>0</v>
          </cell>
          <cell r="X137">
            <v>0</v>
          </cell>
        </row>
        <row r="138">
          <cell r="J138">
            <v>49459.609499999999</v>
          </cell>
          <cell r="K138">
            <v>52280.748945329164</v>
          </cell>
          <cell r="L138">
            <v>10064.312553643962</v>
          </cell>
          <cell r="M138">
            <v>0</v>
          </cell>
          <cell r="N138">
            <v>0</v>
          </cell>
          <cell r="O138">
            <v>18116.605775559936</v>
          </cell>
          <cell r="P138">
            <v>116155.25254637508</v>
          </cell>
          <cell r="Q138">
            <v>0</v>
          </cell>
          <cell r="R138">
            <v>0</v>
          </cell>
          <cell r="S138">
            <v>0</v>
          </cell>
          <cell r="T138">
            <v>0</v>
          </cell>
          <cell r="U138">
            <v>0</v>
          </cell>
          <cell r="V138">
            <v>0</v>
          </cell>
          <cell r="W138">
            <v>0</v>
          </cell>
          <cell r="X138">
            <v>0</v>
          </cell>
        </row>
        <row r="139">
          <cell r="J139">
            <v>49459.609499999999</v>
          </cell>
          <cell r="K139">
            <v>51553.371152562395</v>
          </cell>
          <cell r="L139">
            <v>9924.2885945641156</v>
          </cell>
          <cell r="M139">
            <v>0</v>
          </cell>
          <cell r="N139">
            <v>0</v>
          </cell>
          <cell r="O139">
            <v>18116.605775559936</v>
          </cell>
          <cell r="P139">
            <v>114539.19399863314</v>
          </cell>
          <cell r="Q139">
            <v>0</v>
          </cell>
          <cell r="R139">
            <v>0</v>
          </cell>
          <cell r="S139">
            <v>0</v>
          </cell>
          <cell r="T139">
            <v>0</v>
          </cell>
          <cell r="U139">
            <v>0</v>
          </cell>
          <cell r="V139">
            <v>0</v>
          </cell>
          <cell r="W139">
            <v>0</v>
          </cell>
          <cell r="X139">
            <v>0</v>
          </cell>
        </row>
        <row r="140">
          <cell r="J140">
            <v>49459.609499999999</v>
          </cell>
          <cell r="K140">
            <v>48314.102281695625</v>
          </cell>
          <cell r="L140">
            <v>9300.7127082319621</v>
          </cell>
          <cell r="M140">
            <v>0</v>
          </cell>
          <cell r="N140">
            <v>0</v>
          </cell>
          <cell r="O140">
            <v>18116.605775559936</v>
          </cell>
          <cell r="P140">
            <v>107342.31749339028</v>
          </cell>
          <cell r="Q140">
            <v>0</v>
          </cell>
          <cell r="R140">
            <v>0</v>
          </cell>
          <cell r="S140">
            <v>0</v>
          </cell>
          <cell r="T140">
            <v>0</v>
          </cell>
          <cell r="U140">
            <v>0</v>
          </cell>
          <cell r="V140">
            <v>0</v>
          </cell>
          <cell r="W140">
            <v>0</v>
          </cell>
          <cell r="X140">
            <v>0</v>
          </cell>
        </row>
        <row r="141">
          <cell r="J141">
            <v>49459.609499999999</v>
          </cell>
          <cell r="K141">
            <v>25701.687128914607</v>
          </cell>
          <cell r="L141">
            <v>4947.7067111616925</v>
          </cell>
          <cell r="M141">
            <v>0</v>
          </cell>
          <cell r="N141">
            <v>0</v>
          </cell>
          <cell r="O141">
            <v>18116.605775559936</v>
          </cell>
          <cell r="P141">
            <v>57102.96848365468</v>
          </cell>
          <cell r="Q141">
            <v>0</v>
          </cell>
          <cell r="R141">
            <v>0</v>
          </cell>
          <cell r="S141">
            <v>0</v>
          </cell>
          <cell r="T141">
            <v>0</v>
          </cell>
          <cell r="U141">
            <v>0</v>
          </cell>
          <cell r="V141">
            <v>0</v>
          </cell>
          <cell r="W141">
            <v>0</v>
          </cell>
          <cell r="X141">
            <v>0</v>
          </cell>
        </row>
        <row r="142">
          <cell r="J142">
            <v>49459.609499999999</v>
          </cell>
          <cell r="K142">
            <v>49849.416931309999</v>
          </cell>
          <cell r="L142">
            <v>9596.2686597747688</v>
          </cell>
          <cell r="M142">
            <v>0</v>
          </cell>
          <cell r="N142">
            <v>0</v>
          </cell>
          <cell r="O142">
            <v>18116.605775559936</v>
          </cell>
          <cell r="P142">
            <v>110753.41745774991</v>
          </cell>
          <cell r="Q142">
            <v>0</v>
          </cell>
          <cell r="R142">
            <v>0</v>
          </cell>
          <cell r="S142">
            <v>0</v>
          </cell>
          <cell r="T142">
            <v>0</v>
          </cell>
          <cell r="U142">
            <v>0</v>
          </cell>
          <cell r="V142">
            <v>0</v>
          </cell>
          <cell r="W142">
            <v>0</v>
          </cell>
          <cell r="X142">
            <v>0</v>
          </cell>
        </row>
        <row r="143">
          <cell r="J143">
            <v>49459.609499999999</v>
          </cell>
          <cell r="K143">
            <v>58468.347428087589</v>
          </cell>
          <cell r="L143">
            <v>11255.457025427539</v>
          </cell>
          <cell r="M143">
            <v>0</v>
          </cell>
          <cell r="N143">
            <v>0</v>
          </cell>
          <cell r="O143">
            <v>18116.605775559936</v>
          </cell>
          <cell r="P143">
            <v>133151.25083183011</v>
          </cell>
          <cell r="Q143">
            <v>0</v>
          </cell>
          <cell r="R143">
            <v>0</v>
          </cell>
          <cell r="S143">
            <v>0</v>
          </cell>
          <cell r="T143">
            <v>0</v>
          </cell>
          <cell r="U143">
            <v>0</v>
          </cell>
          <cell r="V143">
            <v>0</v>
          </cell>
          <cell r="W143">
            <v>0</v>
          </cell>
          <cell r="X143">
            <v>0</v>
          </cell>
        </row>
        <row r="144">
          <cell r="J144">
            <v>49459.609499999999</v>
          </cell>
          <cell r="K144">
            <v>63177.075967680445</v>
          </cell>
          <cell r="L144">
            <v>12161.911441416923</v>
          </cell>
          <cell r="M144">
            <v>0</v>
          </cell>
          <cell r="N144">
            <v>0</v>
          </cell>
          <cell r="O144">
            <v>18116.605775559936</v>
          </cell>
          <cell r="P144">
            <v>143874.54167984772</v>
          </cell>
          <cell r="Q144">
            <v>0</v>
          </cell>
          <cell r="R144">
            <v>0</v>
          </cell>
          <cell r="S144">
            <v>0</v>
          </cell>
          <cell r="T144">
            <v>0</v>
          </cell>
          <cell r="U144">
            <v>0</v>
          </cell>
          <cell r="V144">
            <v>0</v>
          </cell>
          <cell r="W144">
            <v>0</v>
          </cell>
          <cell r="X144">
            <v>0</v>
          </cell>
        </row>
        <row r="145">
          <cell r="J145">
            <v>49459.609499999999</v>
          </cell>
          <cell r="K145">
            <v>60957.818167356534</v>
          </cell>
          <cell r="L145">
            <v>11734.692922360729</v>
          </cell>
          <cell r="M145">
            <v>0</v>
          </cell>
          <cell r="N145">
            <v>0</v>
          </cell>
          <cell r="O145">
            <v>18116.605775559936</v>
          </cell>
          <cell r="P145">
            <v>138820.57718401746</v>
          </cell>
          <cell r="Q145">
            <v>0</v>
          </cell>
          <cell r="R145">
            <v>0</v>
          </cell>
          <cell r="S145">
            <v>0</v>
          </cell>
          <cell r="T145">
            <v>0</v>
          </cell>
          <cell r="U145">
            <v>0</v>
          </cell>
          <cell r="V145">
            <v>0</v>
          </cell>
          <cell r="W145">
            <v>0</v>
          </cell>
          <cell r="X145">
            <v>0</v>
          </cell>
        </row>
        <row r="146">
          <cell r="J146">
            <v>49459.609499999999</v>
          </cell>
          <cell r="K146">
            <v>58624.078576462111</v>
          </cell>
          <cell r="L146">
            <v>11285.436070930848</v>
          </cell>
          <cell r="M146">
            <v>0</v>
          </cell>
          <cell r="N146">
            <v>0</v>
          </cell>
          <cell r="O146">
            <v>18116.605775559936</v>
          </cell>
          <cell r="P146">
            <v>133505.90079393223</v>
          </cell>
          <cell r="Q146">
            <v>0</v>
          </cell>
          <cell r="R146">
            <v>0</v>
          </cell>
          <cell r="S146">
            <v>0</v>
          </cell>
          <cell r="T146">
            <v>0</v>
          </cell>
          <cell r="U146">
            <v>0</v>
          </cell>
          <cell r="V146">
            <v>0</v>
          </cell>
          <cell r="W146">
            <v>0</v>
          </cell>
          <cell r="X146">
            <v>0</v>
          </cell>
        </row>
        <row r="147">
          <cell r="J147">
            <v>49459.609499999999</v>
          </cell>
          <cell r="K147">
            <v>70147.243375741717</v>
          </cell>
          <cell r="L147">
            <v>13503.704448615577</v>
          </cell>
          <cell r="M147">
            <v>0</v>
          </cell>
          <cell r="N147">
            <v>0</v>
          </cell>
          <cell r="O147">
            <v>18116.605775559936</v>
          </cell>
          <cell r="P147">
            <v>159747.85689594995</v>
          </cell>
          <cell r="Q147">
            <v>0</v>
          </cell>
          <cell r="R147">
            <v>0</v>
          </cell>
          <cell r="S147">
            <v>0</v>
          </cell>
          <cell r="T147">
            <v>0</v>
          </cell>
          <cell r="U147">
            <v>0</v>
          </cell>
          <cell r="V147">
            <v>0</v>
          </cell>
          <cell r="W147">
            <v>0</v>
          </cell>
          <cell r="X147">
            <v>0</v>
          </cell>
        </row>
        <row r="148">
          <cell r="J148">
            <v>49459.609499999999</v>
          </cell>
          <cell r="K148">
            <v>49839.405280196188</v>
          </cell>
          <cell r="L148">
            <v>9594.3413655408476</v>
          </cell>
          <cell r="M148">
            <v>0</v>
          </cell>
          <cell r="N148">
            <v>0</v>
          </cell>
          <cell r="O148">
            <v>18116.605775559936</v>
          </cell>
          <cell r="P148">
            <v>113500.37149476007</v>
          </cell>
          <cell r="Q148">
            <v>0</v>
          </cell>
          <cell r="R148">
            <v>0</v>
          </cell>
          <cell r="S148">
            <v>0</v>
          </cell>
          <cell r="T148">
            <v>0</v>
          </cell>
          <cell r="U148">
            <v>0</v>
          </cell>
          <cell r="V148">
            <v>0</v>
          </cell>
          <cell r="W148">
            <v>0</v>
          </cell>
          <cell r="X148">
            <v>0</v>
          </cell>
        </row>
        <row r="149">
          <cell r="J149">
            <v>49459.609499999999</v>
          </cell>
          <cell r="K149">
            <v>49488.455405196204</v>
          </cell>
          <cell r="L149">
            <v>9526.7817130126168</v>
          </cell>
          <cell r="M149">
            <v>0</v>
          </cell>
          <cell r="N149">
            <v>0</v>
          </cell>
          <cell r="O149">
            <v>18569.520919948929</v>
          </cell>
          <cell r="P149">
            <v>112701.14564195149</v>
          </cell>
          <cell r="Q149">
            <v>0</v>
          </cell>
          <cell r="R149">
            <v>0</v>
          </cell>
          <cell r="S149">
            <v>0</v>
          </cell>
          <cell r="T149">
            <v>0</v>
          </cell>
          <cell r="U149">
            <v>0</v>
          </cell>
          <cell r="V149">
            <v>0</v>
          </cell>
          <cell r="W149">
            <v>0</v>
          </cell>
          <cell r="X149">
            <v>0</v>
          </cell>
        </row>
        <row r="150">
          <cell r="J150">
            <v>50696.005499999999</v>
          </cell>
          <cell r="K150">
            <v>51928.544256339424</v>
          </cell>
          <cell r="L150">
            <v>9996.5113429811536</v>
          </cell>
          <cell r="M150">
            <v>0</v>
          </cell>
          <cell r="N150">
            <v>0</v>
          </cell>
          <cell r="O150">
            <v>18569.520919948929</v>
          </cell>
          <cell r="P150">
            <v>115373.88620807744</v>
          </cell>
          <cell r="Q150">
            <v>0</v>
          </cell>
          <cell r="R150">
            <v>0</v>
          </cell>
          <cell r="S150">
            <v>0</v>
          </cell>
          <cell r="T150">
            <v>0</v>
          </cell>
          <cell r="U150">
            <v>0</v>
          </cell>
          <cell r="V150">
            <v>0</v>
          </cell>
          <cell r="W150">
            <v>0</v>
          </cell>
          <cell r="X150">
            <v>0</v>
          </cell>
        </row>
        <row r="151">
          <cell r="J151">
            <v>50696.005499999999</v>
          </cell>
          <cell r="K151">
            <v>53602.713667990669</v>
          </cell>
          <cell r="L151">
            <v>10318.797549022845</v>
          </cell>
          <cell r="M151">
            <v>0</v>
          </cell>
          <cell r="N151">
            <v>0</v>
          </cell>
          <cell r="O151">
            <v>18569.520919948929</v>
          </cell>
          <cell r="P151">
            <v>119093.52506872805</v>
          </cell>
          <cell r="Q151">
            <v>0</v>
          </cell>
          <cell r="R151">
            <v>0</v>
          </cell>
          <cell r="S151">
            <v>0</v>
          </cell>
          <cell r="T151">
            <v>0</v>
          </cell>
          <cell r="U151">
            <v>0</v>
          </cell>
          <cell r="V151">
            <v>0</v>
          </cell>
          <cell r="W151">
            <v>0</v>
          </cell>
          <cell r="X151">
            <v>0</v>
          </cell>
        </row>
        <row r="152">
          <cell r="J152">
            <v>50696.005499999999</v>
          </cell>
          <cell r="K152">
            <v>49915.696647938021</v>
          </cell>
          <cell r="L152">
            <v>9609.0278454706149</v>
          </cell>
          <cell r="M152">
            <v>0</v>
          </cell>
          <cell r="N152">
            <v>0</v>
          </cell>
          <cell r="O152">
            <v>18569.520919948929</v>
          </cell>
          <cell r="P152">
            <v>110901.7783481011</v>
          </cell>
          <cell r="Q152">
            <v>0</v>
          </cell>
          <cell r="R152">
            <v>0</v>
          </cell>
          <cell r="S152">
            <v>0</v>
          </cell>
          <cell r="T152">
            <v>0</v>
          </cell>
          <cell r="U152">
            <v>0</v>
          </cell>
          <cell r="V152">
            <v>0</v>
          </cell>
          <cell r="W152">
            <v>0</v>
          </cell>
          <cell r="X152">
            <v>0</v>
          </cell>
        </row>
        <row r="153">
          <cell r="J153">
            <v>50696.005499999999</v>
          </cell>
          <cell r="K153">
            <v>26456.601356093535</v>
          </cell>
          <cell r="L153">
            <v>5093.0315752233455</v>
          </cell>
          <cell r="M153">
            <v>0</v>
          </cell>
          <cell r="N153">
            <v>0</v>
          </cell>
          <cell r="O153">
            <v>18569.520919948929</v>
          </cell>
          <cell r="P153">
            <v>58780.791143355935</v>
          </cell>
          <cell r="Q153">
            <v>0</v>
          </cell>
          <cell r="R153">
            <v>0</v>
          </cell>
          <cell r="S153">
            <v>0</v>
          </cell>
          <cell r="T153">
            <v>0</v>
          </cell>
          <cell r="U153">
            <v>0</v>
          </cell>
          <cell r="V153">
            <v>0</v>
          </cell>
          <cell r="W153">
            <v>0</v>
          </cell>
          <cell r="X153">
            <v>0</v>
          </cell>
        </row>
        <row r="154">
          <cell r="J154">
            <v>50696.005499999999</v>
          </cell>
          <cell r="K154">
            <v>51234.909431182939</v>
          </cell>
          <cell r="L154">
            <v>9862.9830783848065</v>
          </cell>
          <cell r="M154">
            <v>0</v>
          </cell>
          <cell r="N154">
            <v>0</v>
          </cell>
          <cell r="O154">
            <v>18569.520919948929</v>
          </cell>
          <cell r="P154">
            <v>113832.78108884826</v>
          </cell>
          <cell r="Q154">
            <v>0</v>
          </cell>
          <cell r="R154">
            <v>0</v>
          </cell>
          <cell r="S154">
            <v>0</v>
          </cell>
          <cell r="T154">
            <v>0</v>
          </cell>
          <cell r="U154">
            <v>0</v>
          </cell>
          <cell r="V154">
            <v>0</v>
          </cell>
          <cell r="W154">
            <v>0</v>
          </cell>
          <cell r="X154">
            <v>0</v>
          </cell>
        </row>
        <row r="155">
          <cell r="J155">
            <v>50696.005499999999</v>
          </cell>
          <cell r="K155">
            <v>60497.519361969033</v>
          </cell>
          <cell r="L155">
            <v>11646.083039393425</v>
          </cell>
          <cell r="M155">
            <v>0</v>
          </cell>
          <cell r="N155">
            <v>0</v>
          </cell>
          <cell r="O155">
            <v>18569.520919948929</v>
          </cell>
          <cell r="P155">
            <v>137769.97510421069</v>
          </cell>
          <cell r="Q155">
            <v>0</v>
          </cell>
          <cell r="R155">
            <v>0</v>
          </cell>
          <cell r="S155">
            <v>0</v>
          </cell>
          <cell r="T155">
            <v>0</v>
          </cell>
          <cell r="U155">
            <v>0</v>
          </cell>
          <cell r="V155">
            <v>0</v>
          </cell>
          <cell r="W155">
            <v>0</v>
          </cell>
          <cell r="X155">
            <v>0</v>
          </cell>
        </row>
        <row r="156">
          <cell r="J156">
            <v>50696.005499999999</v>
          </cell>
          <cell r="K156">
            <v>65758.430654671029</v>
          </cell>
          <cell r="L156">
            <v>12658.835469970039</v>
          </cell>
          <cell r="M156">
            <v>0</v>
          </cell>
          <cell r="N156">
            <v>0</v>
          </cell>
          <cell r="O156">
            <v>18569.520919948929</v>
          </cell>
          <cell r="P156">
            <v>149750.5591920377</v>
          </cell>
          <cell r="Q156">
            <v>0</v>
          </cell>
          <cell r="R156">
            <v>0</v>
          </cell>
          <cell r="S156">
            <v>0</v>
          </cell>
          <cell r="T156">
            <v>0</v>
          </cell>
          <cell r="U156">
            <v>0</v>
          </cell>
          <cell r="V156">
            <v>0</v>
          </cell>
          <cell r="W156">
            <v>0</v>
          </cell>
          <cell r="X156">
            <v>0</v>
          </cell>
        </row>
        <row r="157">
          <cell r="J157">
            <v>50696.005499999999</v>
          </cell>
          <cell r="K157">
            <v>61116.559901904351</v>
          </cell>
          <cell r="L157">
            <v>11765.251521157154</v>
          </cell>
          <cell r="M157">
            <v>0</v>
          </cell>
          <cell r="N157">
            <v>0</v>
          </cell>
          <cell r="O157">
            <v>18569.520919948929</v>
          </cell>
          <cell r="P157">
            <v>139179.70562993863</v>
          </cell>
          <cell r="Q157">
            <v>0</v>
          </cell>
          <cell r="R157">
            <v>0</v>
          </cell>
          <cell r="S157">
            <v>0</v>
          </cell>
          <cell r="T157">
            <v>0</v>
          </cell>
          <cell r="U157">
            <v>0</v>
          </cell>
          <cell r="V157">
            <v>0</v>
          </cell>
          <cell r="W157">
            <v>0</v>
          </cell>
          <cell r="X157">
            <v>0</v>
          </cell>
        </row>
        <row r="158">
          <cell r="J158">
            <v>50696.005499999999</v>
          </cell>
          <cell r="K158">
            <v>60556.798898688074</v>
          </cell>
          <cell r="L158">
            <v>11657.494654521577</v>
          </cell>
          <cell r="M158">
            <v>0</v>
          </cell>
          <cell r="N158">
            <v>8563279.557599999</v>
          </cell>
          <cell r="O158">
            <v>18569.520919948929</v>
          </cell>
          <cell r="P158">
            <v>137904.97138809311</v>
          </cell>
          <cell r="Q158">
            <v>0</v>
          </cell>
          <cell r="R158">
            <v>0</v>
          </cell>
          <cell r="S158">
            <v>0</v>
          </cell>
          <cell r="T158">
            <v>0</v>
          </cell>
          <cell r="U158">
            <v>0</v>
          </cell>
          <cell r="V158">
            <v>0</v>
          </cell>
          <cell r="W158">
            <v>0</v>
          </cell>
          <cell r="X158">
            <v>0</v>
          </cell>
        </row>
        <row r="159">
          <cell r="J159">
            <v>50696.005499999999</v>
          </cell>
          <cell r="K159">
            <v>77555.50991693321</v>
          </cell>
          <cell r="L159">
            <v>14929.833787910655</v>
          </cell>
          <cell r="M159">
            <v>0</v>
          </cell>
          <cell r="N159">
            <v>0</v>
          </cell>
          <cell r="O159">
            <v>18569.520919948929</v>
          </cell>
          <cell r="P159">
            <v>176615.84777585315</v>
          </cell>
          <cell r="Q159">
            <v>0</v>
          </cell>
          <cell r="R159">
            <v>0</v>
          </cell>
          <cell r="S159">
            <v>0</v>
          </cell>
          <cell r="T159">
            <v>0</v>
          </cell>
          <cell r="U159">
            <v>0</v>
          </cell>
          <cell r="V159">
            <v>0</v>
          </cell>
          <cell r="W159">
            <v>0</v>
          </cell>
          <cell r="X159">
            <v>0</v>
          </cell>
        </row>
        <row r="160">
          <cell r="J160">
            <v>50696.005499999999</v>
          </cell>
          <cell r="K160">
            <v>50875.663978649616</v>
          </cell>
          <cell r="L160">
            <v>9793.8264845963076</v>
          </cell>
          <cell r="M160">
            <v>0</v>
          </cell>
          <cell r="N160">
            <v>0</v>
          </cell>
          <cell r="O160">
            <v>18569.520919948929</v>
          </cell>
          <cell r="P160">
            <v>115858.28697886989</v>
          </cell>
          <cell r="Q160">
            <v>0</v>
          </cell>
          <cell r="R160">
            <v>0</v>
          </cell>
          <cell r="S160">
            <v>0</v>
          </cell>
          <cell r="T160">
            <v>0</v>
          </cell>
          <cell r="U160">
            <v>0</v>
          </cell>
          <cell r="V160">
            <v>0</v>
          </cell>
          <cell r="W160">
            <v>0</v>
          </cell>
          <cell r="X160">
            <v>0</v>
          </cell>
        </row>
        <row r="161">
          <cell r="J161">
            <v>50696.005499999999</v>
          </cell>
          <cell r="K161">
            <v>50917.128399764166</v>
          </cell>
          <cell r="L161">
            <v>9801.8085985172293</v>
          </cell>
          <cell r="M161">
            <v>0</v>
          </cell>
          <cell r="N161">
            <v>0</v>
          </cell>
          <cell r="O161">
            <v>19033.75894294765</v>
          </cell>
          <cell r="P161">
            <v>115952.71320204248</v>
          </cell>
          <cell r="Q161">
            <v>0</v>
          </cell>
          <cell r="R161">
            <v>0</v>
          </cell>
          <cell r="S161">
            <v>0</v>
          </cell>
          <cell r="T161">
            <v>0</v>
          </cell>
          <cell r="U161">
            <v>0</v>
          </cell>
          <cell r="V161">
            <v>0</v>
          </cell>
          <cell r="W161">
            <v>0</v>
          </cell>
          <cell r="X161">
            <v>0</v>
          </cell>
        </row>
        <row r="162">
          <cell r="J162">
            <v>51962.557499999995</v>
          </cell>
          <cell r="K162">
            <v>55382.487597789397</v>
          </cell>
          <cell r="L162">
            <v>10661.413166925577</v>
          </cell>
          <cell r="M162">
            <v>0</v>
          </cell>
          <cell r="N162">
            <v>0</v>
          </cell>
          <cell r="O162">
            <v>19033.75894294765</v>
          </cell>
          <cell r="P162">
            <v>123047.4717671226</v>
          </cell>
          <cell r="Q162">
            <v>0</v>
          </cell>
          <cell r="R162">
            <v>0</v>
          </cell>
          <cell r="S162">
            <v>0</v>
          </cell>
          <cell r="T162">
            <v>0</v>
          </cell>
          <cell r="U162">
            <v>0</v>
          </cell>
          <cell r="V162">
            <v>0</v>
          </cell>
          <cell r="W162">
            <v>0</v>
          </cell>
          <cell r="X162">
            <v>0</v>
          </cell>
        </row>
        <row r="163">
          <cell r="J163">
            <v>51962.557499999995</v>
          </cell>
          <cell r="K163">
            <v>54108.189357804164</v>
          </cell>
          <cell r="L163">
            <v>10416.104214156347</v>
          </cell>
          <cell r="M163">
            <v>0</v>
          </cell>
          <cell r="N163">
            <v>0</v>
          </cell>
          <cell r="O163">
            <v>19033.75894294765</v>
          </cell>
          <cell r="P163">
            <v>120216.26675072433</v>
          </cell>
          <cell r="Q163">
            <v>0</v>
          </cell>
          <cell r="R163">
            <v>0</v>
          </cell>
          <cell r="S163">
            <v>0</v>
          </cell>
          <cell r="T163">
            <v>0</v>
          </cell>
          <cell r="U163">
            <v>0</v>
          </cell>
          <cell r="V163">
            <v>0</v>
          </cell>
          <cell r="W163">
            <v>0</v>
          </cell>
          <cell r="X163">
            <v>0</v>
          </cell>
        </row>
        <row r="164">
          <cell r="J164">
            <v>51962.557499999995</v>
          </cell>
          <cell r="K164">
            <v>51383.878540915073</v>
          </cell>
          <cell r="L164">
            <v>9891.6603967367319</v>
          </cell>
          <cell r="M164">
            <v>0</v>
          </cell>
          <cell r="N164">
            <v>0</v>
          </cell>
          <cell r="O164">
            <v>19033.75894294765</v>
          </cell>
          <cell r="P164">
            <v>114163.45885302694</v>
          </cell>
          <cell r="Q164">
            <v>0</v>
          </cell>
          <cell r="R164">
            <v>0</v>
          </cell>
          <cell r="S164">
            <v>5658935.0945937121</v>
          </cell>
          <cell r="T164">
            <v>0</v>
          </cell>
          <cell r="U164">
            <v>390565.42861499998</v>
          </cell>
          <cell r="V164">
            <v>5549419.4205131996</v>
          </cell>
          <cell r="W164">
            <v>992132.65345848748</v>
          </cell>
          <cell r="X164">
            <v>992132.65345848748</v>
          </cell>
        </row>
        <row r="165">
          <cell r="J165">
            <v>0</v>
          </cell>
          <cell r="K165">
            <v>0</v>
          </cell>
          <cell r="L165">
            <v>0</v>
          </cell>
          <cell r="M165">
            <v>0</v>
          </cell>
          <cell r="N165">
            <v>0</v>
          </cell>
          <cell r="O165">
            <v>19033.75894294765</v>
          </cell>
          <cell r="P165">
            <v>61163.814991654726</v>
          </cell>
          <cell r="Q165">
            <v>0</v>
          </cell>
          <cell r="R165">
            <v>0</v>
          </cell>
          <cell r="S165">
            <v>0</v>
          </cell>
          <cell r="T165">
            <v>0</v>
          </cell>
          <cell r="U165">
            <v>0</v>
          </cell>
          <cell r="V165">
            <v>0</v>
          </cell>
          <cell r="W165">
            <v>0</v>
          </cell>
          <cell r="X165">
            <v>0</v>
          </cell>
        </row>
        <row r="166">
          <cell r="J166">
            <v>0</v>
          </cell>
          <cell r="K166">
            <v>0</v>
          </cell>
          <cell r="L166">
            <v>0</v>
          </cell>
          <cell r="M166">
            <v>0</v>
          </cell>
          <cell r="N166">
            <v>0</v>
          </cell>
          <cell r="O166">
            <v>19033.75894294765</v>
          </cell>
          <cell r="P166">
            <v>120723.57044846012</v>
          </cell>
          <cell r="Q166">
            <v>0</v>
          </cell>
          <cell r="R166">
            <v>0</v>
          </cell>
          <cell r="S166">
            <v>0</v>
          </cell>
          <cell r="T166">
            <v>0</v>
          </cell>
          <cell r="U166">
            <v>0</v>
          </cell>
          <cell r="V166">
            <v>0</v>
          </cell>
          <cell r="W166">
            <v>0</v>
          </cell>
          <cell r="X166">
            <v>0</v>
          </cell>
        </row>
        <row r="167">
          <cell r="J167">
            <v>0</v>
          </cell>
          <cell r="K167">
            <v>0</v>
          </cell>
          <cell r="L167">
            <v>0</v>
          </cell>
          <cell r="M167">
            <v>0</v>
          </cell>
          <cell r="N167">
            <v>0</v>
          </cell>
          <cell r="O167">
            <v>19033.75894294765</v>
          </cell>
          <cell r="P167">
            <v>146537.52857181404</v>
          </cell>
          <cell r="Q167">
            <v>0</v>
          </cell>
          <cell r="R167">
            <v>0</v>
          </cell>
          <cell r="S167">
            <v>0</v>
          </cell>
          <cell r="T167">
            <v>0</v>
          </cell>
          <cell r="U167">
            <v>0</v>
          </cell>
          <cell r="V167">
            <v>0</v>
          </cell>
          <cell r="W167">
            <v>0</v>
          </cell>
          <cell r="X167">
            <v>0</v>
          </cell>
        </row>
        <row r="168">
          <cell r="J168">
            <v>0</v>
          </cell>
          <cell r="K168">
            <v>0</v>
          </cell>
          <cell r="L168">
            <v>0</v>
          </cell>
          <cell r="M168">
            <v>0</v>
          </cell>
          <cell r="N168">
            <v>0</v>
          </cell>
          <cell r="O168">
            <v>19033.75894294765</v>
          </cell>
          <cell r="P168">
            <v>162662.32087215289</v>
          </cell>
          <cell r="Q168">
            <v>0</v>
          </cell>
          <cell r="R168">
            <v>0</v>
          </cell>
          <cell r="S168">
            <v>0</v>
          </cell>
          <cell r="T168">
            <v>0</v>
          </cell>
          <cell r="U168">
            <v>0</v>
          </cell>
          <cell r="V168">
            <v>0</v>
          </cell>
          <cell r="W168">
            <v>0</v>
          </cell>
          <cell r="X168">
            <v>0</v>
          </cell>
        </row>
        <row r="169">
          <cell r="J169">
            <v>0</v>
          </cell>
          <cell r="K169">
            <v>0</v>
          </cell>
          <cell r="L169">
            <v>0</v>
          </cell>
          <cell r="M169">
            <v>0</v>
          </cell>
          <cell r="N169">
            <v>0</v>
          </cell>
          <cell r="O169">
            <v>19033.75894294765</v>
          </cell>
          <cell r="P169">
            <v>149313.6952686632</v>
          </cell>
          <cell r="Q169">
            <v>0</v>
          </cell>
          <cell r="R169">
            <v>0</v>
          </cell>
          <cell r="S169">
            <v>0</v>
          </cell>
          <cell r="T169">
            <v>0</v>
          </cell>
          <cell r="U169">
            <v>0</v>
          </cell>
          <cell r="V169">
            <v>0</v>
          </cell>
          <cell r="W169">
            <v>0</v>
          </cell>
          <cell r="X169">
            <v>0</v>
          </cell>
        </row>
        <row r="170">
          <cell r="J170">
            <v>0</v>
          </cell>
          <cell r="K170">
            <v>0</v>
          </cell>
          <cell r="L170">
            <v>0</v>
          </cell>
          <cell r="M170">
            <v>0</v>
          </cell>
          <cell r="N170">
            <v>0</v>
          </cell>
          <cell r="O170">
            <v>19033.75894294765</v>
          </cell>
          <cell r="P170">
            <v>151665.24267812062</v>
          </cell>
          <cell r="Q170">
            <v>0</v>
          </cell>
          <cell r="R170">
            <v>0</v>
          </cell>
          <cell r="S170">
            <v>0</v>
          </cell>
          <cell r="T170">
            <v>0</v>
          </cell>
          <cell r="U170">
            <v>0</v>
          </cell>
          <cell r="V170">
            <v>0</v>
          </cell>
          <cell r="W170">
            <v>0</v>
          </cell>
          <cell r="X170">
            <v>0</v>
          </cell>
        </row>
        <row r="171">
          <cell r="J171">
            <v>0</v>
          </cell>
          <cell r="K171">
            <v>0</v>
          </cell>
          <cell r="L171">
            <v>0</v>
          </cell>
          <cell r="M171">
            <v>0</v>
          </cell>
          <cell r="N171">
            <v>0</v>
          </cell>
          <cell r="O171">
            <v>19033.75894294765</v>
          </cell>
          <cell r="P171">
            <v>193566.16651427886</v>
          </cell>
          <cell r="Q171">
            <v>0</v>
          </cell>
          <cell r="R171">
            <v>0</v>
          </cell>
          <cell r="S171">
            <v>0</v>
          </cell>
          <cell r="T171">
            <v>0</v>
          </cell>
          <cell r="U171">
            <v>0</v>
          </cell>
          <cell r="V171">
            <v>0</v>
          </cell>
          <cell r="W171">
            <v>0</v>
          </cell>
          <cell r="X171">
            <v>0</v>
          </cell>
        </row>
        <row r="172">
          <cell r="J172">
            <v>0</v>
          </cell>
          <cell r="K172">
            <v>0</v>
          </cell>
          <cell r="L172">
            <v>0</v>
          </cell>
          <cell r="M172">
            <v>0</v>
          </cell>
          <cell r="N172">
            <v>0</v>
          </cell>
          <cell r="O172">
            <v>19033.75894294765</v>
          </cell>
          <cell r="P172">
            <v>120504.29089848984</v>
          </cell>
          <cell r="Q172">
            <v>0</v>
          </cell>
          <cell r="R172">
            <v>0</v>
          </cell>
          <cell r="S172">
            <v>0</v>
          </cell>
          <cell r="T172">
            <v>0</v>
          </cell>
          <cell r="U172">
            <v>0</v>
          </cell>
          <cell r="V172">
            <v>0</v>
          </cell>
          <cell r="W172">
            <v>0</v>
          </cell>
          <cell r="X172">
            <v>0</v>
          </cell>
        </row>
        <row r="173">
          <cell r="J173">
            <v>0</v>
          </cell>
          <cell r="K173">
            <v>0</v>
          </cell>
          <cell r="L173">
            <v>0</v>
          </cell>
          <cell r="M173">
            <v>0</v>
          </cell>
          <cell r="N173">
            <v>0</v>
          </cell>
          <cell r="O173">
            <v>19509.602916521344</v>
          </cell>
          <cell r="P173">
            <v>119322.90369962624</v>
          </cell>
          <cell r="Q173">
            <v>0</v>
          </cell>
          <cell r="R173">
            <v>0</v>
          </cell>
          <cell r="S173">
            <v>0</v>
          </cell>
          <cell r="T173">
            <v>0</v>
          </cell>
          <cell r="U173">
            <v>0</v>
          </cell>
          <cell r="V173">
            <v>0</v>
          </cell>
          <cell r="W173">
            <v>0</v>
          </cell>
          <cell r="X173">
            <v>0</v>
          </cell>
        </row>
        <row r="174">
          <cell r="J174">
            <v>0</v>
          </cell>
          <cell r="K174">
            <v>0</v>
          </cell>
          <cell r="L174">
            <v>0</v>
          </cell>
          <cell r="M174">
            <v>0</v>
          </cell>
          <cell r="N174">
            <v>0</v>
          </cell>
          <cell r="O174">
            <v>19509.602916521344</v>
          </cell>
          <cell r="P174">
            <v>127226.9263600345</v>
          </cell>
          <cell r="Q174">
            <v>0</v>
          </cell>
          <cell r="R174">
            <v>0</v>
          </cell>
          <cell r="S174">
            <v>0</v>
          </cell>
          <cell r="T174">
            <v>0</v>
          </cell>
          <cell r="U174">
            <v>0</v>
          </cell>
          <cell r="V174">
            <v>0</v>
          </cell>
          <cell r="W174">
            <v>0</v>
          </cell>
          <cell r="X174">
            <v>0</v>
          </cell>
        </row>
        <row r="175">
          <cell r="J175">
            <v>0</v>
          </cell>
          <cell r="K175">
            <v>0</v>
          </cell>
          <cell r="L175">
            <v>0</v>
          </cell>
          <cell r="M175">
            <v>0</v>
          </cell>
          <cell r="N175">
            <v>0</v>
          </cell>
          <cell r="O175">
            <v>19509.602916521344</v>
          </cell>
          <cell r="P175">
            <v>122880.78491906638</v>
          </cell>
          <cell r="Q175">
            <v>0</v>
          </cell>
          <cell r="R175">
            <v>0</v>
          </cell>
          <cell r="S175">
            <v>0</v>
          </cell>
          <cell r="T175">
            <v>0</v>
          </cell>
          <cell r="U175">
            <v>0</v>
          </cell>
          <cell r="V175">
            <v>0</v>
          </cell>
          <cell r="W175">
            <v>0</v>
          </cell>
          <cell r="X175">
            <v>0</v>
          </cell>
        </row>
        <row r="176">
          <cell r="J176">
            <v>0</v>
          </cell>
          <cell r="K176">
            <v>0</v>
          </cell>
          <cell r="L176">
            <v>0</v>
          </cell>
          <cell r="M176">
            <v>0</v>
          </cell>
          <cell r="N176">
            <v>0</v>
          </cell>
          <cell r="O176">
            <v>19509.602916521344</v>
          </cell>
          <cell r="P176">
            <v>116638.74156368765</v>
          </cell>
          <cell r="Q176">
            <v>0</v>
          </cell>
          <cell r="R176">
            <v>0</v>
          </cell>
          <cell r="S176">
            <v>0</v>
          </cell>
          <cell r="T176">
            <v>0</v>
          </cell>
          <cell r="U176">
            <v>0</v>
          </cell>
          <cell r="V176">
            <v>0</v>
          </cell>
          <cell r="W176">
            <v>0</v>
          </cell>
          <cell r="X176">
            <v>0</v>
          </cell>
        </row>
        <row r="177">
          <cell r="J177">
            <v>0</v>
          </cell>
          <cell r="K177">
            <v>0</v>
          </cell>
          <cell r="L177">
            <v>0</v>
          </cell>
          <cell r="M177">
            <v>0</v>
          </cell>
          <cell r="N177">
            <v>0</v>
          </cell>
          <cell r="O177">
            <v>19509.602916521344</v>
          </cell>
          <cell r="P177">
            <v>63176.816424145254</v>
          </cell>
          <cell r="Q177">
            <v>0</v>
          </cell>
          <cell r="R177">
            <v>0</v>
          </cell>
          <cell r="S177">
            <v>0</v>
          </cell>
          <cell r="T177">
            <v>0</v>
          </cell>
          <cell r="U177">
            <v>0</v>
          </cell>
          <cell r="V177">
            <v>0</v>
          </cell>
          <cell r="W177">
            <v>0</v>
          </cell>
          <cell r="X177">
            <v>0</v>
          </cell>
        </row>
        <row r="178">
          <cell r="J178">
            <v>0</v>
          </cell>
          <cell r="K178">
            <v>0</v>
          </cell>
          <cell r="L178">
            <v>0</v>
          </cell>
          <cell r="M178">
            <v>0</v>
          </cell>
          <cell r="N178">
            <v>0</v>
          </cell>
          <cell r="O178">
            <v>19509.602916521344</v>
          </cell>
          <cell r="P178">
            <v>124737.65582371628</v>
          </cell>
          <cell r="Q178">
            <v>0</v>
          </cell>
          <cell r="R178">
            <v>0</v>
          </cell>
          <cell r="S178">
            <v>0</v>
          </cell>
          <cell r="T178">
            <v>0</v>
          </cell>
          <cell r="U178">
            <v>0</v>
          </cell>
          <cell r="V178">
            <v>0</v>
          </cell>
          <cell r="W178">
            <v>0</v>
          </cell>
          <cell r="X178">
            <v>0</v>
          </cell>
        </row>
        <row r="179">
          <cell r="J179">
            <v>0</v>
          </cell>
          <cell r="K179">
            <v>0</v>
          </cell>
          <cell r="L179">
            <v>0</v>
          </cell>
          <cell r="M179">
            <v>0</v>
          </cell>
          <cell r="N179">
            <v>0</v>
          </cell>
          <cell r="O179">
            <v>19509.602916521344</v>
          </cell>
          <cell r="P179">
            <v>157474.58539915775</v>
          </cell>
          <cell r="Q179">
            <v>0</v>
          </cell>
          <cell r="R179">
            <v>0</v>
          </cell>
          <cell r="S179">
            <v>0</v>
          </cell>
          <cell r="T179">
            <v>0</v>
          </cell>
          <cell r="U179">
            <v>0</v>
          </cell>
          <cell r="V179">
            <v>0</v>
          </cell>
          <cell r="W179">
            <v>0</v>
          </cell>
          <cell r="X179">
            <v>0</v>
          </cell>
        </row>
        <row r="180">
          <cell r="J180">
            <v>0</v>
          </cell>
          <cell r="K180">
            <v>0</v>
          </cell>
          <cell r="L180">
            <v>0</v>
          </cell>
          <cell r="M180">
            <v>0</v>
          </cell>
          <cell r="N180">
            <v>0</v>
          </cell>
          <cell r="O180">
            <v>19509.602916521344</v>
          </cell>
          <cell r="P180">
            <v>173068.19091432958</v>
          </cell>
          <cell r="Q180">
            <v>0</v>
          </cell>
          <cell r="R180">
            <v>0</v>
          </cell>
          <cell r="S180">
            <v>0</v>
          </cell>
          <cell r="T180">
            <v>0</v>
          </cell>
          <cell r="U180">
            <v>0</v>
          </cell>
          <cell r="V180">
            <v>0</v>
          </cell>
          <cell r="W180">
            <v>0</v>
          </cell>
          <cell r="X180">
            <v>0</v>
          </cell>
        </row>
        <row r="181">
          <cell r="J181">
            <v>0</v>
          </cell>
          <cell r="K181">
            <v>0</v>
          </cell>
          <cell r="L181">
            <v>0</v>
          </cell>
          <cell r="M181">
            <v>0</v>
          </cell>
          <cell r="N181">
            <v>0</v>
          </cell>
          <cell r="O181">
            <v>19509.602916521344</v>
          </cell>
          <cell r="P181">
            <v>155723.59768252415</v>
          </cell>
          <cell r="Q181">
            <v>0</v>
          </cell>
          <cell r="R181">
            <v>0</v>
          </cell>
          <cell r="S181">
            <v>0</v>
          </cell>
          <cell r="T181">
            <v>0</v>
          </cell>
          <cell r="U181">
            <v>0</v>
          </cell>
          <cell r="V181">
            <v>0</v>
          </cell>
          <cell r="W181">
            <v>0</v>
          </cell>
          <cell r="X181">
            <v>0</v>
          </cell>
        </row>
        <row r="182">
          <cell r="J182">
            <v>0</v>
          </cell>
          <cell r="K182">
            <v>0</v>
          </cell>
          <cell r="L182">
            <v>0</v>
          </cell>
          <cell r="M182">
            <v>0</v>
          </cell>
          <cell r="N182">
            <v>0</v>
          </cell>
          <cell r="O182">
            <v>19509.602916521344</v>
          </cell>
          <cell r="P182">
            <v>161455.67028950015</v>
          </cell>
          <cell r="Q182">
            <v>0</v>
          </cell>
          <cell r="R182">
            <v>0</v>
          </cell>
          <cell r="S182">
            <v>0</v>
          </cell>
          <cell r="T182">
            <v>0</v>
          </cell>
          <cell r="U182">
            <v>0</v>
          </cell>
          <cell r="V182">
            <v>0</v>
          </cell>
          <cell r="W182">
            <v>0</v>
          </cell>
          <cell r="X182">
            <v>0</v>
          </cell>
        </row>
        <row r="183">
          <cell r="J183">
            <v>0</v>
          </cell>
          <cell r="K183">
            <v>0</v>
          </cell>
          <cell r="L183">
            <v>0</v>
          </cell>
          <cell r="M183">
            <v>0</v>
          </cell>
          <cell r="N183">
            <v>0</v>
          </cell>
          <cell r="O183">
            <v>19509.602916521344</v>
          </cell>
          <cell r="P183">
            <v>206709.85902498817</v>
          </cell>
          <cell r="Q183">
            <v>0</v>
          </cell>
          <cell r="R183">
            <v>0</v>
          </cell>
          <cell r="S183">
            <v>0</v>
          </cell>
          <cell r="T183">
            <v>0</v>
          </cell>
          <cell r="U183">
            <v>0</v>
          </cell>
          <cell r="V183">
            <v>0</v>
          </cell>
          <cell r="W183">
            <v>0</v>
          </cell>
          <cell r="X183">
            <v>0</v>
          </cell>
        </row>
        <row r="184">
          <cell r="J184">
            <v>0</v>
          </cell>
          <cell r="K184">
            <v>0</v>
          </cell>
          <cell r="L184">
            <v>0</v>
          </cell>
          <cell r="M184">
            <v>0</v>
          </cell>
          <cell r="N184">
            <v>0</v>
          </cell>
          <cell r="O184">
            <v>19509.602916521344</v>
          </cell>
          <cell r="P184">
            <v>124097.82441644542</v>
          </cell>
          <cell r="Q184">
            <v>0</v>
          </cell>
          <cell r="R184">
            <v>0</v>
          </cell>
          <cell r="S184">
            <v>0</v>
          </cell>
          <cell r="T184">
            <v>0</v>
          </cell>
          <cell r="U184">
            <v>0</v>
          </cell>
          <cell r="V184">
            <v>0</v>
          </cell>
          <cell r="W184">
            <v>0</v>
          </cell>
          <cell r="X184">
            <v>0</v>
          </cell>
        </row>
        <row r="185">
          <cell r="J185">
            <v>0</v>
          </cell>
          <cell r="K185">
            <v>0</v>
          </cell>
          <cell r="L185">
            <v>0</v>
          </cell>
          <cell r="M185">
            <v>0</v>
          </cell>
          <cell r="N185">
            <v>0</v>
          </cell>
          <cell r="O185">
            <v>19997.342989434375</v>
          </cell>
          <cell r="P185">
            <v>122140.75627823615</v>
          </cell>
          <cell r="Q185">
            <v>0</v>
          </cell>
          <cell r="R185">
            <v>0</v>
          </cell>
          <cell r="S185">
            <v>0</v>
          </cell>
          <cell r="T185">
            <v>0</v>
          </cell>
          <cell r="U185">
            <v>0</v>
          </cell>
          <cell r="V185">
            <v>0</v>
          </cell>
          <cell r="W185">
            <v>0</v>
          </cell>
          <cell r="X185">
            <v>0</v>
          </cell>
        </row>
        <row r="186">
          <cell r="J186">
            <v>0</v>
          </cell>
          <cell r="K186">
            <v>0</v>
          </cell>
          <cell r="L186">
            <v>0</v>
          </cell>
          <cell r="M186">
            <v>0</v>
          </cell>
          <cell r="N186">
            <v>0</v>
          </cell>
          <cell r="O186">
            <v>19997.342989434375</v>
          </cell>
          <cell r="P186">
            <v>145040.96277004801</v>
          </cell>
          <cell r="Q186">
            <v>0</v>
          </cell>
          <cell r="R186">
            <v>0</v>
          </cell>
          <cell r="S186">
            <v>0</v>
          </cell>
          <cell r="T186">
            <v>0</v>
          </cell>
          <cell r="U186">
            <v>0</v>
          </cell>
          <cell r="V186">
            <v>0</v>
          </cell>
          <cell r="W186">
            <v>0</v>
          </cell>
          <cell r="X186">
            <v>0</v>
          </cell>
        </row>
        <row r="187">
          <cell r="J187">
            <v>0</v>
          </cell>
          <cell r="K187">
            <v>0</v>
          </cell>
          <cell r="L187">
            <v>0</v>
          </cell>
          <cell r="M187">
            <v>0</v>
          </cell>
          <cell r="N187">
            <v>0</v>
          </cell>
          <cell r="O187">
            <v>19997.342989434375</v>
          </cell>
          <cell r="P187">
            <v>129328.29133647357</v>
          </cell>
          <cell r="Q187">
            <v>0</v>
          </cell>
          <cell r="R187">
            <v>0</v>
          </cell>
          <cell r="S187">
            <v>0</v>
          </cell>
          <cell r="T187">
            <v>0</v>
          </cell>
          <cell r="U187">
            <v>0</v>
          </cell>
          <cell r="V187">
            <v>0</v>
          </cell>
          <cell r="W187">
            <v>0</v>
          </cell>
          <cell r="X187">
            <v>0</v>
          </cell>
        </row>
        <row r="188">
          <cell r="J188">
            <v>0</v>
          </cell>
          <cell r="K188">
            <v>0</v>
          </cell>
          <cell r="L188">
            <v>0</v>
          </cell>
          <cell r="M188">
            <v>0</v>
          </cell>
          <cell r="N188">
            <v>0</v>
          </cell>
          <cell r="O188">
            <v>19997.342989434375</v>
          </cell>
          <cell r="P188">
            <v>120789.69461306877</v>
          </cell>
          <cell r="Q188">
            <v>0</v>
          </cell>
          <cell r="R188">
            <v>0</v>
          </cell>
          <cell r="S188">
            <v>0</v>
          </cell>
          <cell r="T188">
            <v>0</v>
          </cell>
          <cell r="U188">
            <v>0</v>
          </cell>
          <cell r="V188">
            <v>0</v>
          </cell>
          <cell r="W188">
            <v>0</v>
          </cell>
          <cell r="X188">
            <v>0</v>
          </cell>
        </row>
        <row r="189">
          <cell r="J189">
            <v>0</v>
          </cell>
          <cell r="K189">
            <v>0</v>
          </cell>
          <cell r="L189">
            <v>0</v>
          </cell>
          <cell r="M189">
            <v>0</v>
          </cell>
          <cell r="N189">
            <v>0</v>
          </cell>
          <cell r="O189">
            <v>19997.342989434375</v>
          </cell>
          <cell r="P189">
            <v>65961.272466493436</v>
          </cell>
          <cell r="Q189">
            <v>0</v>
          </cell>
          <cell r="R189">
            <v>0</v>
          </cell>
          <cell r="S189">
            <v>0</v>
          </cell>
          <cell r="T189">
            <v>0</v>
          </cell>
          <cell r="U189">
            <v>0</v>
          </cell>
          <cell r="V189">
            <v>0</v>
          </cell>
          <cell r="W189">
            <v>0</v>
          </cell>
          <cell r="X189">
            <v>0</v>
          </cell>
        </row>
        <row r="190">
          <cell r="J190">
            <v>0</v>
          </cell>
          <cell r="K190">
            <v>0</v>
          </cell>
          <cell r="L190">
            <v>0</v>
          </cell>
          <cell r="M190">
            <v>0</v>
          </cell>
          <cell r="N190">
            <v>0</v>
          </cell>
          <cell r="O190">
            <v>19997.342989434375</v>
          </cell>
          <cell r="P190">
            <v>126218.28622425599</v>
          </cell>
          <cell r="Q190">
            <v>0</v>
          </cell>
          <cell r="R190">
            <v>0</v>
          </cell>
          <cell r="S190">
            <v>0</v>
          </cell>
          <cell r="T190">
            <v>0</v>
          </cell>
          <cell r="U190">
            <v>0</v>
          </cell>
          <cell r="V190">
            <v>0</v>
          </cell>
          <cell r="W190">
            <v>0</v>
          </cell>
          <cell r="X190">
            <v>0</v>
          </cell>
        </row>
        <row r="191">
          <cell r="J191">
            <v>0</v>
          </cell>
          <cell r="K191">
            <v>0</v>
          </cell>
          <cell r="L191">
            <v>0</v>
          </cell>
          <cell r="M191">
            <v>0</v>
          </cell>
          <cell r="N191">
            <v>0</v>
          </cell>
          <cell r="O191">
            <v>19997.342989434375</v>
          </cell>
          <cell r="P191">
            <v>168622.67104668444</v>
          </cell>
          <cell r="Q191">
            <v>0</v>
          </cell>
          <cell r="R191">
            <v>0</v>
          </cell>
          <cell r="S191">
            <v>0</v>
          </cell>
          <cell r="T191">
            <v>0</v>
          </cell>
          <cell r="U191">
            <v>0</v>
          </cell>
          <cell r="V191">
            <v>0</v>
          </cell>
          <cell r="W191">
            <v>0</v>
          </cell>
          <cell r="X191">
            <v>0</v>
          </cell>
        </row>
        <row r="192">
          <cell r="J192">
            <v>0</v>
          </cell>
          <cell r="K192">
            <v>0</v>
          </cell>
          <cell r="L192">
            <v>0</v>
          </cell>
          <cell r="M192">
            <v>0</v>
          </cell>
          <cell r="N192">
            <v>0</v>
          </cell>
          <cell r="O192">
            <v>19997.342989434375</v>
          </cell>
          <cell r="P192">
            <v>185970.66415884483</v>
          </cell>
          <cell r="Q192">
            <v>0</v>
          </cell>
          <cell r="R192">
            <v>0</v>
          </cell>
          <cell r="S192">
            <v>0</v>
          </cell>
          <cell r="T192">
            <v>0</v>
          </cell>
          <cell r="U192">
            <v>0</v>
          </cell>
          <cell r="V192">
            <v>0</v>
          </cell>
          <cell r="W192">
            <v>0</v>
          </cell>
          <cell r="X192">
            <v>0</v>
          </cell>
        </row>
        <row r="193">
          <cell r="J193">
            <v>0</v>
          </cell>
          <cell r="K193">
            <v>0</v>
          </cell>
          <cell r="L193">
            <v>0</v>
          </cell>
          <cell r="M193">
            <v>0</v>
          </cell>
          <cell r="N193">
            <v>0</v>
          </cell>
          <cell r="O193">
            <v>19997.342989434375</v>
          </cell>
          <cell r="P193">
            <v>174218.82945081682</v>
          </cell>
          <cell r="Q193">
            <v>0</v>
          </cell>
          <cell r="R193">
            <v>0</v>
          </cell>
          <cell r="S193">
            <v>0</v>
          </cell>
          <cell r="T193">
            <v>0</v>
          </cell>
          <cell r="U193">
            <v>0</v>
          </cell>
          <cell r="V193">
            <v>0</v>
          </cell>
          <cell r="W193">
            <v>0</v>
          </cell>
          <cell r="X193">
            <v>0</v>
          </cell>
        </row>
        <row r="194">
          <cell r="J194">
            <v>0</v>
          </cell>
          <cell r="K194">
            <v>0</v>
          </cell>
          <cell r="L194">
            <v>0</v>
          </cell>
          <cell r="M194">
            <v>0</v>
          </cell>
          <cell r="N194">
            <v>0</v>
          </cell>
          <cell r="O194">
            <v>19997.342989434375</v>
          </cell>
          <cell r="P194">
            <v>166635.39138573044</v>
          </cell>
          <cell r="Q194">
            <v>0</v>
          </cell>
          <cell r="R194">
            <v>0</v>
          </cell>
          <cell r="S194">
            <v>0</v>
          </cell>
          <cell r="T194">
            <v>0</v>
          </cell>
          <cell r="U194">
            <v>0</v>
          </cell>
          <cell r="V194">
            <v>0</v>
          </cell>
          <cell r="W194">
            <v>0</v>
          </cell>
          <cell r="X194">
            <v>0</v>
          </cell>
        </row>
        <row r="195">
          <cell r="J195">
            <v>0</v>
          </cell>
          <cell r="K195">
            <v>0</v>
          </cell>
          <cell r="L195">
            <v>0</v>
          </cell>
          <cell r="M195">
            <v>0</v>
          </cell>
          <cell r="N195">
            <v>0</v>
          </cell>
          <cell r="O195">
            <v>19997.342989434375</v>
          </cell>
          <cell r="P195">
            <v>206461.2107719515</v>
          </cell>
          <cell r="Q195">
            <v>0</v>
          </cell>
          <cell r="R195">
            <v>0</v>
          </cell>
          <cell r="S195">
            <v>0</v>
          </cell>
          <cell r="T195">
            <v>0</v>
          </cell>
          <cell r="U195">
            <v>0</v>
          </cell>
          <cell r="V195">
            <v>0</v>
          </cell>
          <cell r="W195">
            <v>0</v>
          </cell>
          <cell r="X195">
            <v>0</v>
          </cell>
        </row>
        <row r="196">
          <cell r="J196">
            <v>0</v>
          </cell>
          <cell r="K196">
            <v>0</v>
          </cell>
          <cell r="L196">
            <v>0</v>
          </cell>
          <cell r="M196">
            <v>0</v>
          </cell>
          <cell r="N196">
            <v>0</v>
          </cell>
          <cell r="O196">
            <v>19997.342989434375</v>
          </cell>
          <cell r="P196">
            <v>131236.1274207391</v>
          </cell>
          <cell r="Q196">
            <v>0</v>
          </cell>
          <cell r="R196">
            <v>0</v>
          </cell>
          <cell r="S196">
            <v>0</v>
          </cell>
          <cell r="T196">
            <v>0</v>
          </cell>
          <cell r="U196">
            <v>0</v>
          </cell>
          <cell r="V196">
            <v>0</v>
          </cell>
          <cell r="W196">
            <v>0</v>
          </cell>
          <cell r="X196">
            <v>0</v>
          </cell>
        </row>
        <row r="197">
          <cell r="J197">
            <v>0</v>
          </cell>
          <cell r="K197">
            <v>0</v>
          </cell>
          <cell r="L197">
            <v>0</v>
          </cell>
          <cell r="M197">
            <v>0</v>
          </cell>
          <cell r="N197">
            <v>0</v>
          </cell>
          <cell r="O197">
            <v>20497.276564170232</v>
          </cell>
          <cell r="P197">
            <v>126140.89285799081</v>
          </cell>
          <cell r="Q197">
            <v>0</v>
          </cell>
          <cell r="R197">
            <v>0</v>
          </cell>
          <cell r="S197">
            <v>0</v>
          </cell>
          <cell r="T197">
            <v>0</v>
          </cell>
          <cell r="U197">
            <v>0</v>
          </cell>
          <cell r="V197">
            <v>0</v>
          </cell>
          <cell r="W197">
            <v>0</v>
          </cell>
          <cell r="X197">
            <v>0</v>
          </cell>
        </row>
        <row r="198">
          <cell r="J198">
            <v>0</v>
          </cell>
          <cell r="K198">
            <v>0</v>
          </cell>
          <cell r="L198">
            <v>0</v>
          </cell>
          <cell r="M198">
            <v>0</v>
          </cell>
          <cell r="N198">
            <v>0</v>
          </cell>
          <cell r="O198">
            <v>20497.276564170232</v>
          </cell>
          <cell r="P198">
            <v>145600.97608539995</v>
          </cell>
          <cell r="Q198">
            <v>0</v>
          </cell>
          <cell r="R198">
            <v>0</v>
          </cell>
          <cell r="S198">
            <v>0</v>
          </cell>
          <cell r="T198">
            <v>0</v>
          </cell>
          <cell r="U198">
            <v>0</v>
          </cell>
          <cell r="V198">
            <v>0</v>
          </cell>
          <cell r="W198">
            <v>0</v>
          </cell>
          <cell r="X198">
            <v>0</v>
          </cell>
        </row>
        <row r="199">
          <cell r="J199">
            <v>0</v>
          </cell>
          <cell r="K199">
            <v>0</v>
          </cell>
          <cell r="L199">
            <v>0</v>
          </cell>
          <cell r="M199">
            <v>0</v>
          </cell>
          <cell r="N199">
            <v>0</v>
          </cell>
          <cell r="O199">
            <v>20497.276564170232</v>
          </cell>
          <cell r="P199">
            <v>133300.35436620715</v>
          </cell>
          <cell r="Q199">
            <v>0</v>
          </cell>
          <cell r="R199">
            <v>0</v>
          </cell>
          <cell r="S199">
            <v>0</v>
          </cell>
          <cell r="T199">
            <v>0</v>
          </cell>
          <cell r="U199">
            <v>0</v>
          </cell>
          <cell r="V199">
            <v>0</v>
          </cell>
          <cell r="W199">
            <v>0</v>
          </cell>
          <cell r="X199">
            <v>0</v>
          </cell>
        </row>
        <row r="200">
          <cell r="J200">
            <v>0</v>
          </cell>
          <cell r="K200">
            <v>0</v>
          </cell>
          <cell r="L200">
            <v>0</v>
          </cell>
          <cell r="M200">
            <v>0</v>
          </cell>
          <cell r="N200">
            <v>0</v>
          </cell>
          <cell r="O200">
            <v>20497.276564170232</v>
          </cell>
          <cell r="P200">
            <v>124567.75310602484</v>
          </cell>
          <cell r="Q200">
            <v>0</v>
          </cell>
          <cell r="R200">
            <v>0</v>
          </cell>
          <cell r="S200">
            <v>0</v>
          </cell>
          <cell r="T200">
            <v>0</v>
          </cell>
          <cell r="U200">
            <v>0</v>
          </cell>
          <cell r="V200">
            <v>0</v>
          </cell>
          <cell r="W200">
            <v>0</v>
          </cell>
          <cell r="X200">
            <v>0</v>
          </cell>
        </row>
        <row r="201">
          <cell r="J201">
            <v>0</v>
          </cell>
          <cell r="K201">
            <v>0</v>
          </cell>
          <cell r="L201">
            <v>0</v>
          </cell>
          <cell r="M201">
            <v>0</v>
          </cell>
          <cell r="N201">
            <v>0</v>
          </cell>
          <cell r="O201">
            <v>20497.276564170232</v>
          </cell>
          <cell r="P201">
            <v>66814.259708866564</v>
          </cell>
          <cell r="Q201">
            <v>0</v>
          </cell>
          <cell r="R201">
            <v>0</v>
          </cell>
          <cell r="S201">
            <v>0</v>
          </cell>
          <cell r="T201">
            <v>0</v>
          </cell>
          <cell r="U201">
            <v>0</v>
          </cell>
          <cell r="V201">
            <v>0</v>
          </cell>
          <cell r="W201">
            <v>0</v>
          </cell>
          <cell r="X201">
            <v>0</v>
          </cell>
        </row>
        <row r="202">
          <cell r="J202">
            <v>0</v>
          </cell>
          <cell r="K202">
            <v>0</v>
          </cell>
          <cell r="L202">
            <v>0</v>
          </cell>
          <cell r="M202">
            <v>0</v>
          </cell>
          <cell r="N202">
            <v>0</v>
          </cell>
          <cell r="O202">
            <v>20497.276564170232</v>
          </cell>
          <cell r="P202">
            <v>132651.39110334378</v>
          </cell>
          <cell r="Q202">
            <v>0</v>
          </cell>
          <cell r="R202">
            <v>0</v>
          </cell>
          <cell r="S202">
            <v>0</v>
          </cell>
          <cell r="T202">
            <v>0</v>
          </cell>
          <cell r="U202">
            <v>0</v>
          </cell>
          <cell r="V202">
            <v>0</v>
          </cell>
          <cell r="W202">
            <v>0</v>
          </cell>
          <cell r="X202">
            <v>0</v>
          </cell>
        </row>
        <row r="203">
          <cell r="J203">
            <v>0</v>
          </cell>
          <cell r="K203">
            <v>0</v>
          </cell>
          <cell r="L203">
            <v>0</v>
          </cell>
          <cell r="M203">
            <v>0</v>
          </cell>
          <cell r="N203">
            <v>0</v>
          </cell>
          <cell r="O203">
            <v>20497.276564170232</v>
          </cell>
          <cell r="P203">
            <v>176878.12822898361</v>
          </cell>
          <cell r="Q203">
            <v>0</v>
          </cell>
          <cell r="R203">
            <v>0</v>
          </cell>
          <cell r="S203">
            <v>0</v>
          </cell>
          <cell r="T203">
            <v>0</v>
          </cell>
          <cell r="U203">
            <v>0</v>
          </cell>
          <cell r="V203">
            <v>0</v>
          </cell>
          <cell r="W203">
            <v>0</v>
          </cell>
          <cell r="X203">
            <v>0</v>
          </cell>
        </row>
        <row r="204">
          <cell r="J204">
            <v>0</v>
          </cell>
          <cell r="K204">
            <v>0</v>
          </cell>
          <cell r="L204">
            <v>0</v>
          </cell>
          <cell r="M204">
            <v>0</v>
          </cell>
          <cell r="N204">
            <v>0</v>
          </cell>
          <cell r="O204">
            <v>20497.276564170232</v>
          </cell>
          <cell r="P204">
            <v>190712.33356214123</v>
          </cell>
          <cell r="Q204">
            <v>0</v>
          </cell>
          <cell r="R204">
            <v>0</v>
          </cell>
          <cell r="S204">
            <v>0</v>
          </cell>
          <cell r="T204">
            <v>0</v>
          </cell>
          <cell r="U204">
            <v>0</v>
          </cell>
          <cell r="V204">
            <v>0</v>
          </cell>
          <cell r="W204">
            <v>0</v>
          </cell>
          <cell r="X204">
            <v>0</v>
          </cell>
        </row>
        <row r="205">
          <cell r="J205">
            <v>0</v>
          </cell>
          <cell r="K205">
            <v>0</v>
          </cell>
          <cell r="L205">
            <v>0</v>
          </cell>
          <cell r="M205">
            <v>0</v>
          </cell>
          <cell r="N205">
            <v>0</v>
          </cell>
          <cell r="O205">
            <v>20497.276564170232</v>
          </cell>
          <cell r="P205">
            <v>183042.86404549232</v>
          </cell>
          <cell r="Q205">
            <v>0</v>
          </cell>
          <cell r="R205">
            <v>0</v>
          </cell>
          <cell r="S205">
            <v>0</v>
          </cell>
          <cell r="T205">
            <v>0</v>
          </cell>
          <cell r="U205">
            <v>0</v>
          </cell>
          <cell r="V205">
            <v>0</v>
          </cell>
          <cell r="W205">
            <v>0</v>
          </cell>
          <cell r="X205">
            <v>0</v>
          </cell>
        </row>
        <row r="206">
          <cell r="J206">
            <v>0</v>
          </cell>
          <cell r="K206">
            <v>0</v>
          </cell>
          <cell r="L206">
            <v>0</v>
          </cell>
          <cell r="M206">
            <v>0</v>
          </cell>
          <cell r="N206">
            <v>0</v>
          </cell>
          <cell r="O206">
            <v>20497.276564170232</v>
          </cell>
          <cell r="P206">
            <v>177171.01783159387</v>
          </cell>
          <cell r="Q206">
            <v>0</v>
          </cell>
          <cell r="R206">
            <v>0</v>
          </cell>
          <cell r="S206">
            <v>0</v>
          </cell>
          <cell r="T206">
            <v>0</v>
          </cell>
          <cell r="U206">
            <v>0</v>
          </cell>
          <cell r="V206">
            <v>0</v>
          </cell>
          <cell r="W206">
            <v>0</v>
          </cell>
          <cell r="X206">
            <v>0</v>
          </cell>
        </row>
        <row r="207">
          <cell r="J207">
            <v>0</v>
          </cell>
          <cell r="K207">
            <v>0</v>
          </cell>
          <cell r="L207">
            <v>0</v>
          </cell>
          <cell r="M207">
            <v>0</v>
          </cell>
          <cell r="N207">
            <v>0</v>
          </cell>
          <cell r="O207">
            <v>20497.276564170232</v>
          </cell>
          <cell r="P207">
            <v>218019.83161032316</v>
          </cell>
          <cell r="Q207">
            <v>0</v>
          </cell>
          <cell r="R207">
            <v>0</v>
          </cell>
          <cell r="S207">
            <v>0</v>
          </cell>
          <cell r="T207">
            <v>0</v>
          </cell>
          <cell r="U207">
            <v>0</v>
          </cell>
          <cell r="V207">
            <v>0</v>
          </cell>
          <cell r="W207">
            <v>0</v>
          </cell>
          <cell r="X207">
            <v>0</v>
          </cell>
        </row>
        <row r="208">
          <cell r="J208">
            <v>0</v>
          </cell>
          <cell r="K208">
            <v>0</v>
          </cell>
          <cell r="L208">
            <v>0</v>
          </cell>
          <cell r="M208">
            <v>0</v>
          </cell>
          <cell r="N208">
            <v>0</v>
          </cell>
          <cell r="O208">
            <v>20497.276564170232</v>
          </cell>
          <cell r="P208">
            <v>137380.41259399953</v>
          </cell>
          <cell r="Q208">
            <v>0</v>
          </cell>
          <cell r="R208">
            <v>0</v>
          </cell>
          <cell r="S208">
            <v>0</v>
          </cell>
          <cell r="T208">
            <v>0</v>
          </cell>
          <cell r="U208">
            <v>0</v>
          </cell>
          <cell r="V208">
            <v>0</v>
          </cell>
          <cell r="W208">
            <v>0</v>
          </cell>
          <cell r="X208">
            <v>0</v>
          </cell>
        </row>
        <row r="209">
          <cell r="J209">
            <v>0</v>
          </cell>
          <cell r="K209">
            <v>59859.315359999986</v>
          </cell>
          <cell r="L209">
            <v>526059.77935319999</v>
          </cell>
          <cell r="M209">
            <v>246056.32034999999</v>
          </cell>
          <cell r="N209">
            <v>27339.59115</v>
          </cell>
          <cell r="O209">
            <v>21009.708478274486</v>
          </cell>
          <cell r="P209">
            <v>132693.45878556452</v>
          </cell>
          <cell r="Q209">
            <v>0</v>
          </cell>
          <cell r="R209">
            <v>475409.87849999999</v>
          </cell>
          <cell r="S209">
            <v>0</v>
          </cell>
          <cell r="T209">
            <v>0</v>
          </cell>
          <cell r="U209">
            <v>67341.72977999998</v>
          </cell>
          <cell r="V209">
            <v>624695.9879819249</v>
          </cell>
          <cell r="W209">
            <v>259726.11592499996</v>
          </cell>
          <cell r="X209">
            <v>28858.457324999996</v>
          </cell>
        </row>
        <row r="210">
          <cell r="J210">
            <v>0</v>
          </cell>
          <cell r="K210">
            <v>0</v>
          </cell>
          <cell r="L210">
            <v>0</v>
          </cell>
          <cell r="M210">
            <v>0</v>
          </cell>
          <cell r="N210">
            <v>0</v>
          </cell>
          <cell r="O210">
            <v>21009.708478274486</v>
          </cell>
          <cell r="P210">
            <v>153944.28966429274</v>
          </cell>
          <cell r="Q210">
            <v>0</v>
          </cell>
          <cell r="R210">
            <v>0</v>
          </cell>
          <cell r="S210">
            <v>0</v>
          </cell>
          <cell r="T210">
            <v>0</v>
          </cell>
          <cell r="U210">
            <v>0</v>
          </cell>
          <cell r="V210">
            <v>0</v>
          </cell>
          <cell r="W210">
            <v>0</v>
          </cell>
          <cell r="X210">
            <v>0</v>
          </cell>
        </row>
        <row r="211">
          <cell r="J211">
            <v>0</v>
          </cell>
          <cell r="K211">
            <v>0</v>
          </cell>
          <cell r="L211">
            <v>0</v>
          </cell>
          <cell r="M211">
            <v>0</v>
          </cell>
          <cell r="N211">
            <v>0</v>
          </cell>
          <cell r="O211">
            <v>21009.708478274486</v>
          </cell>
          <cell r="P211">
            <v>137749.77080308821</v>
          </cell>
          <cell r="Q211">
            <v>0</v>
          </cell>
          <cell r="R211">
            <v>0</v>
          </cell>
          <cell r="S211">
            <v>0</v>
          </cell>
          <cell r="T211">
            <v>0</v>
          </cell>
          <cell r="U211">
            <v>0</v>
          </cell>
          <cell r="V211">
            <v>0</v>
          </cell>
          <cell r="W211">
            <v>0</v>
          </cell>
          <cell r="X211">
            <v>0</v>
          </cell>
        </row>
        <row r="212">
          <cell r="J212">
            <v>0</v>
          </cell>
          <cell r="K212">
            <v>0</v>
          </cell>
          <cell r="L212">
            <v>0</v>
          </cell>
          <cell r="M212">
            <v>0</v>
          </cell>
          <cell r="N212">
            <v>0</v>
          </cell>
          <cell r="O212">
            <v>21009.708478274486</v>
          </cell>
          <cell r="P212">
            <v>130846.38403809947</v>
          </cell>
          <cell r="Q212">
            <v>0</v>
          </cell>
          <cell r="R212">
            <v>0</v>
          </cell>
          <cell r="S212">
            <v>0</v>
          </cell>
          <cell r="T212">
            <v>0</v>
          </cell>
          <cell r="U212">
            <v>0</v>
          </cell>
          <cell r="V212">
            <v>0</v>
          </cell>
          <cell r="W212">
            <v>0</v>
          </cell>
          <cell r="X212">
            <v>0</v>
          </cell>
        </row>
        <row r="213">
          <cell r="J213">
            <v>0</v>
          </cell>
          <cell r="K213">
            <v>0</v>
          </cell>
          <cell r="L213">
            <v>0</v>
          </cell>
          <cell r="M213">
            <v>0</v>
          </cell>
          <cell r="N213">
            <v>0</v>
          </cell>
          <cell r="O213">
            <v>21009.708478274486</v>
          </cell>
          <cell r="P213">
            <v>69793.119729793121</v>
          </cell>
          <cell r="Q213">
            <v>0</v>
          </cell>
          <cell r="R213">
            <v>0</v>
          </cell>
          <cell r="S213">
            <v>0</v>
          </cell>
          <cell r="T213">
            <v>0</v>
          </cell>
          <cell r="U213">
            <v>0</v>
          </cell>
          <cell r="V213">
            <v>0</v>
          </cell>
          <cell r="W213">
            <v>0</v>
          </cell>
          <cell r="X213">
            <v>0</v>
          </cell>
        </row>
        <row r="214">
          <cell r="J214">
            <v>0</v>
          </cell>
          <cell r="K214">
            <v>0</v>
          </cell>
          <cell r="L214">
            <v>0</v>
          </cell>
          <cell r="M214">
            <v>0</v>
          </cell>
          <cell r="N214">
            <v>0</v>
          </cell>
          <cell r="O214">
            <v>21009.708478274486</v>
          </cell>
          <cell r="P214">
            <v>141627.36638992964</v>
          </cell>
          <cell r="Q214">
            <v>0</v>
          </cell>
          <cell r="R214">
            <v>0</v>
          </cell>
          <cell r="S214">
            <v>0</v>
          </cell>
          <cell r="T214">
            <v>0</v>
          </cell>
          <cell r="U214">
            <v>0</v>
          </cell>
          <cell r="V214">
            <v>0</v>
          </cell>
          <cell r="W214">
            <v>0</v>
          </cell>
          <cell r="X214">
            <v>0</v>
          </cell>
        </row>
        <row r="215">
          <cell r="J215">
            <v>0</v>
          </cell>
          <cell r="K215">
            <v>0</v>
          </cell>
          <cell r="L215">
            <v>0</v>
          </cell>
          <cell r="M215">
            <v>0</v>
          </cell>
          <cell r="N215">
            <v>0</v>
          </cell>
          <cell r="O215">
            <v>21009.708478274486</v>
          </cell>
          <cell r="P215">
            <v>189468.93414780474</v>
          </cell>
          <cell r="Q215">
            <v>0</v>
          </cell>
          <cell r="R215">
            <v>0</v>
          </cell>
          <cell r="S215">
            <v>0</v>
          </cell>
          <cell r="T215">
            <v>0</v>
          </cell>
          <cell r="U215">
            <v>0</v>
          </cell>
          <cell r="V215">
            <v>0</v>
          </cell>
          <cell r="W215">
            <v>0</v>
          </cell>
          <cell r="X215">
            <v>0</v>
          </cell>
        </row>
        <row r="216">
          <cell r="J216">
            <v>0</v>
          </cell>
          <cell r="K216">
            <v>0</v>
          </cell>
          <cell r="L216">
            <v>0</v>
          </cell>
          <cell r="M216">
            <v>0</v>
          </cell>
          <cell r="N216">
            <v>0</v>
          </cell>
          <cell r="O216">
            <v>21009.708478274486</v>
          </cell>
          <cell r="P216">
            <v>205321.53365364517</v>
          </cell>
          <cell r="Q216">
            <v>0</v>
          </cell>
          <cell r="R216">
            <v>0</v>
          </cell>
          <cell r="S216">
            <v>0</v>
          </cell>
          <cell r="T216">
            <v>0</v>
          </cell>
          <cell r="U216">
            <v>0</v>
          </cell>
          <cell r="V216">
            <v>0</v>
          </cell>
          <cell r="W216">
            <v>0</v>
          </cell>
          <cell r="X216">
            <v>0</v>
          </cell>
        </row>
        <row r="217">
          <cell r="J217">
            <v>0</v>
          </cell>
          <cell r="K217">
            <v>0</v>
          </cell>
          <cell r="L217">
            <v>0</v>
          </cell>
          <cell r="M217">
            <v>0</v>
          </cell>
          <cell r="N217">
            <v>0</v>
          </cell>
          <cell r="O217">
            <v>21009.708478274486</v>
          </cell>
          <cell r="P217">
            <v>195945.73884647241</v>
          </cell>
          <cell r="Q217">
            <v>0</v>
          </cell>
          <cell r="R217">
            <v>0</v>
          </cell>
          <cell r="S217">
            <v>0</v>
          </cell>
          <cell r="T217">
            <v>0</v>
          </cell>
          <cell r="U217">
            <v>0</v>
          </cell>
          <cell r="V217">
            <v>0</v>
          </cell>
          <cell r="W217">
            <v>0</v>
          </cell>
          <cell r="X217">
            <v>0</v>
          </cell>
        </row>
        <row r="218">
          <cell r="J218">
            <v>0</v>
          </cell>
          <cell r="K218">
            <v>0</v>
          </cell>
          <cell r="L218">
            <v>0</v>
          </cell>
          <cell r="M218">
            <v>0</v>
          </cell>
          <cell r="N218">
            <v>0</v>
          </cell>
          <cell r="O218">
            <v>21009.708478274486</v>
          </cell>
          <cell r="P218">
            <v>190205.85027538647</v>
          </cell>
          <cell r="Q218">
            <v>0</v>
          </cell>
          <cell r="R218">
            <v>0</v>
          </cell>
          <cell r="S218">
            <v>0</v>
          </cell>
          <cell r="T218">
            <v>0</v>
          </cell>
          <cell r="U218">
            <v>0</v>
          </cell>
          <cell r="V218">
            <v>0</v>
          </cell>
          <cell r="W218">
            <v>0</v>
          </cell>
          <cell r="X218">
            <v>0</v>
          </cell>
        </row>
        <row r="219">
          <cell r="J219">
            <v>0</v>
          </cell>
          <cell r="K219">
            <v>0</v>
          </cell>
          <cell r="L219">
            <v>0</v>
          </cell>
          <cell r="M219">
            <v>0</v>
          </cell>
          <cell r="N219">
            <v>0</v>
          </cell>
          <cell r="O219">
            <v>21009.708478274486</v>
          </cell>
          <cell r="P219">
            <v>242454.89032474428</v>
          </cell>
          <cell r="Q219">
            <v>0</v>
          </cell>
          <cell r="R219">
            <v>0</v>
          </cell>
          <cell r="S219">
            <v>0</v>
          </cell>
          <cell r="T219">
            <v>0</v>
          </cell>
          <cell r="U219">
            <v>0</v>
          </cell>
          <cell r="V219">
            <v>0</v>
          </cell>
          <cell r="W219">
            <v>0</v>
          </cell>
          <cell r="X219">
            <v>0</v>
          </cell>
        </row>
        <row r="220">
          <cell r="J220">
            <v>0</v>
          </cell>
          <cell r="K220">
            <v>0</v>
          </cell>
          <cell r="L220">
            <v>0</v>
          </cell>
          <cell r="M220">
            <v>0</v>
          </cell>
          <cell r="N220">
            <v>0</v>
          </cell>
          <cell r="O220">
            <v>21009.708478274486</v>
          </cell>
          <cell r="P220">
            <v>145452.48915658137</v>
          </cell>
          <cell r="Q220">
            <v>0</v>
          </cell>
          <cell r="R220">
            <v>0</v>
          </cell>
          <cell r="S220">
            <v>0</v>
          </cell>
          <cell r="T220">
            <v>0</v>
          </cell>
          <cell r="U220">
            <v>0</v>
          </cell>
          <cell r="V220">
            <v>0</v>
          </cell>
          <cell r="W220">
            <v>0</v>
          </cell>
          <cell r="X220">
            <v>0</v>
          </cell>
        </row>
        <row r="221">
          <cell r="J221">
            <v>0</v>
          </cell>
          <cell r="K221">
            <v>0</v>
          </cell>
          <cell r="L221">
            <v>0</v>
          </cell>
          <cell r="M221">
            <v>0</v>
          </cell>
          <cell r="N221">
            <v>0</v>
          </cell>
          <cell r="O221">
            <v>21534.951190231346</v>
          </cell>
          <cell r="P221">
            <v>138130.14567626637</v>
          </cell>
          <cell r="Q221">
            <v>0</v>
          </cell>
          <cell r="R221">
            <v>0</v>
          </cell>
          <cell r="S221">
            <v>0</v>
          </cell>
          <cell r="T221">
            <v>0</v>
          </cell>
          <cell r="U221">
            <v>0</v>
          </cell>
          <cell r="V221">
            <v>0</v>
          </cell>
          <cell r="W221">
            <v>0</v>
          </cell>
          <cell r="X221">
            <v>0</v>
          </cell>
        </row>
        <row r="222">
          <cell r="J222">
            <v>0</v>
          </cell>
          <cell r="K222">
            <v>0</v>
          </cell>
          <cell r="L222">
            <v>0</v>
          </cell>
          <cell r="M222">
            <v>0</v>
          </cell>
          <cell r="N222">
            <v>0</v>
          </cell>
          <cell r="O222">
            <v>21534.951190231346</v>
          </cell>
          <cell r="P222">
            <v>166105.35548583898</v>
          </cell>
          <cell r="Q222">
            <v>0</v>
          </cell>
          <cell r="R222">
            <v>0</v>
          </cell>
          <cell r="S222">
            <v>0</v>
          </cell>
          <cell r="T222">
            <v>0</v>
          </cell>
          <cell r="U222">
            <v>0</v>
          </cell>
          <cell r="V222">
            <v>0</v>
          </cell>
          <cell r="W222">
            <v>0</v>
          </cell>
          <cell r="X222">
            <v>0</v>
          </cell>
        </row>
        <row r="223">
          <cell r="J223">
            <v>0</v>
          </cell>
          <cell r="K223">
            <v>0</v>
          </cell>
          <cell r="L223">
            <v>0</v>
          </cell>
          <cell r="M223">
            <v>0</v>
          </cell>
          <cell r="N223">
            <v>0</v>
          </cell>
          <cell r="O223">
            <v>21534.951190231346</v>
          </cell>
          <cell r="P223">
            <v>146911.87119870397</v>
          </cell>
          <cell r="Q223">
            <v>0</v>
          </cell>
          <cell r="R223">
            <v>0</v>
          </cell>
          <cell r="S223">
            <v>0</v>
          </cell>
          <cell r="T223">
            <v>0</v>
          </cell>
          <cell r="U223">
            <v>0</v>
          </cell>
          <cell r="V223">
            <v>0</v>
          </cell>
          <cell r="W223">
            <v>0</v>
          </cell>
          <cell r="X223">
            <v>0</v>
          </cell>
        </row>
        <row r="224">
          <cell r="J224">
            <v>0</v>
          </cell>
          <cell r="K224">
            <v>0</v>
          </cell>
          <cell r="L224">
            <v>0</v>
          </cell>
          <cell r="M224">
            <v>0</v>
          </cell>
          <cell r="N224">
            <v>0</v>
          </cell>
          <cell r="O224">
            <v>21534.951190231346</v>
          </cell>
          <cell r="P224">
            <v>136567.44237402661</v>
          </cell>
          <cell r="Q224">
            <v>0</v>
          </cell>
          <cell r="R224">
            <v>0</v>
          </cell>
          <cell r="S224">
            <v>0</v>
          </cell>
          <cell r="T224">
            <v>0</v>
          </cell>
          <cell r="U224">
            <v>0</v>
          </cell>
          <cell r="V224">
            <v>0</v>
          </cell>
          <cell r="W224">
            <v>0</v>
          </cell>
          <cell r="X224">
            <v>0</v>
          </cell>
        </row>
        <row r="225">
          <cell r="J225">
            <v>0</v>
          </cell>
          <cell r="K225">
            <v>0</v>
          </cell>
          <cell r="L225">
            <v>0</v>
          </cell>
          <cell r="M225">
            <v>0</v>
          </cell>
          <cell r="N225">
            <v>0</v>
          </cell>
          <cell r="O225">
            <v>21534.951190231346</v>
          </cell>
          <cell r="P225">
            <v>75121.266730432966</v>
          </cell>
          <cell r="Q225">
            <v>0</v>
          </cell>
          <cell r="R225">
            <v>0</v>
          </cell>
          <cell r="S225">
            <v>0</v>
          </cell>
          <cell r="T225">
            <v>0</v>
          </cell>
          <cell r="U225">
            <v>0</v>
          </cell>
          <cell r="V225">
            <v>0</v>
          </cell>
          <cell r="W225">
            <v>0</v>
          </cell>
          <cell r="X225">
            <v>0</v>
          </cell>
        </row>
        <row r="226">
          <cell r="J226">
            <v>0</v>
          </cell>
          <cell r="K226">
            <v>0</v>
          </cell>
          <cell r="L226">
            <v>0</v>
          </cell>
          <cell r="M226">
            <v>0</v>
          </cell>
          <cell r="N226">
            <v>0</v>
          </cell>
          <cell r="O226">
            <v>21534.951190231346</v>
          </cell>
          <cell r="P226">
            <v>152519.91835235525</v>
          </cell>
          <cell r="Q226">
            <v>0</v>
          </cell>
          <cell r="R226">
            <v>0</v>
          </cell>
          <cell r="S226">
            <v>0</v>
          </cell>
          <cell r="T226">
            <v>0</v>
          </cell>
          <cell r="U226">
            <v>0</v>
          </cell>
          <cell r="V226">
            <v>0</v>
          </cell>
          <cell r="W226">
            <v>0</v>
          </cell>
          <cell r="X226">
            <v>0</v>
          </cell>
        </row>
        <row r="227">
          <cell r="J227">
            <v>0</v>
          </cell>
          <cell r="K227">
            <v>0</v>
          </cell>
          <cell r="L227">
            <v>0</v>
          </cell>
          <cell r="M227">
            <v>0</v>
          </cell>
          <cell r="N227">
            <v>0</v>
          </cell>
          <cell r="O227">
            <v>21534.951190231346</v>
          </cell>
          <cell r="P227">
            <v>201888.06315583902</v>
          </cell>
          <cell r="Q227">
            <v>0</v>
          </cell>
          <cell r="R227">
            <v>0</v>
          </cell>
          <cell r="S227">
            <v>0</v>
          </cell>
          <cell r="T227">
            <v>0</v>
          </cell>
          <cell r="U227">
            <v>0</v>
          </cell>
          <cell r="V227">
            <v>0</v>
          </cell>
          <cell r="W227">
            <v>0</v>
          </cell>
          <cell r="X227">
            <v>0</v>
          </cell>
        </row>
        <row r="228">
          <cell r="J228">
            <v>0</v>
          </cell>
          <cell r="K228">
            <v>0</v>
          </cell>
          <cell r="L228">
            <v>0</v>
          </cell>
          <cell r="M228">
            <v>0</v>
          </cell>
          <cell r="N228">
            <v>0</v>
          </cell>
          <cell r="O228">
            <v>21534.951190231346</v>
          </cell>
          <cell r="P228">
            <v>222067.11131427551</v>
          </cell>
          <cell r="Q228">
            <v>0</v>
          </cell>
          <cell r="R228">
            <v>0</v>
          </cell>
          <cell r="S228">
            <v>0</v>
          </cell>
          <cell r="T228">
            <v>0</v>
          </cell>
          <cell r="U228">
            <v>0</v>
          </cell>
          <cell r="V228">
            <v>0</v>
          </cell>
          <cell r="W228">
            <v>0</v>
          </cell>
          <cell r="X228">
            <v>0</v>
          </cell>
        </row>
        <row r="229">
          <cell r="J229">
            <v>0</v>
          </cell>
          <cell r="K229">
            <v>0</v>
          </cell>
          <cell r="L229">
            <v>0</v>
          </cell>
          <cell r="M229">
            <v>0</v>
          </cell>
          <cell r="N229">
            <v>0</v>
          </cell>
          <cell r="O229">
            <v>21534.951190231346</v>
          </cell>
          <cell r="P229">
            <v>209016.26396962497</v>
          </cell>
          <cell r="Q229">
            <v>0</v>
          </cell>
          <cell r="R229">
            <v>0</v>
          </cell>
          <cell r="S229">
            <v>0</v>
          </cell>
          <cell r="T229">
            <v>0</v>
          </cell>
          <cell r="U229">
            <v>0</v>
          </cell>
          <cell r="V229">
            <v>0</v>
          </cell>
          <cell r="W229">
            <v>0</v>
          </cell>
          <cell r="X229">
            <v>0</v>
          </cell>
        </row>
        <row r="230">
          <cell r="J230">
            <v>0</v>
          </cell>
          <cell r="K230">
            <v>0</v>
          </cell>
          <cell r="L230">
            <v>0</v>
          </cell>
          <cell r="M230">
            <v>0</v>
          </cell>
          <cell r="N230">
            <v>0</v>
          </cell>
          <cell r="O230">
            <v>21534.951190231346</v>
          </cell>
          <cell r="P230">
            <v>206389.24242009493</v>
          </cell>
          <cell r="Q230">
            <v>0</v>
          </cell>
          <cell r="R230">
            <v>0</v>
          </cell>
          <cell r="S230">
            <v>0</v>
          </cell>
          <cell r="T230">
            <v>0</v>
          </cell>
          <cell r="U230">
            <v>0</v>
          </cell>
          <cell r="V230">
            <v>0</v>
          </cell>
          <cell r="W230">
            <v>0</v>
          </cell>
          <cell r="X230">
            <v>0</v>
          </cell>
        </row>
        <row r="231">
          <cell r="J231">
            <v>0</v>
          </cell>
          <cell r="K231">
            <v>0</v>
          </cell>
          <cell r="L231">
            <v>0</v>
          </cell>
          <cell r="M231">
            <v>0</v>
          </cell>
          <cell r="N231">
            <v>0</v>
          </cell>
          <cell r="O231">
            <v>21534.951190231346</v>
          </cell>
          <cell r="P231">
            <v>266186.98179707926</v>
          </cell>
          <cell r="Q231">
            <v>0</v>
          </cell>
          <cell r="R231">
            <v>0</v>
          </cell>
          <cell r="S231">
            <v>0</v>
          </cell>
          <cell r="T231">
            <v>0</v>
          </cell>
          <cell r="U231">
            <v>0</v>
          </cell>
          <cell r="V231">
            <v>0</v>
          </cell>
          <cell r="W231">
            <v>0</v>
          </cell>
          <cell r="X231">
            <v>0</v>
          </cell>
        </row>
        <row r="232">
          <cell r="J232">
            <v>0</v>
          </cell>
          <cell r="K232">
            <v>0</v>
          </cell>
          <cell r="L232">
            <v>0</v>
          </cell>
          <cell r="M232">
            <v>0</v>
          </cell>
          <cell r="N232">
            <v>0</v>
          </cell>
          <cell r="O232">
            <v>21534.951190231346</v>
          </cell>
          <cell r="P232">
            <v>154108.99838275666</v>
          </cell>
          <cell r="Q232">
            <v>0</v>
          </cell>
          <cell r="R232">
            <v>0</v>
          </cell>
          <cell r="S232">
            <v>0</v>
          </cell>
          <cell r="T232">
            <v>0</v>
          </cell>
          <cell r="U232">
            <v>0</v>
          </cell>
          <cell r="V232">
            <v>0</v>
          </cell>
          <cell r="W232">
            <v>0</v>
          </cell>
          <cell r="X232">
            <v>0</v>
          </cell>
        </row>
        <row r="233">
          <cell r="J233">
            <v>0</v>
          </cell>
          <cell r="K233">
            <v>0</v>
          </cell>
          <cell r="L233">
            <v>0</v>
          </cell>
          <cell r="M233">
            <v>0</v>
          </cell>
          <cell r="N233">
            <v>0</v>
          </cell>
          <cell r="O233">
            <v>22073.324969987127</v>
          </cell>
          <cell r="P233">
            <v>141583.59203281347</v>
          </cell>
          <cell r="Q233">
            <v>0</v>
          </cell>
          <cell r="R233">
            <v>0</v>
          </cell>
          <cell r="S233">
            <v>0</v>
          </cell>
          <cell r="T233">
            <v>0</v>
          </cell>
          <cell r="U233">
            <v>0</v>
          </cell>
          <cell r="V233">
            <v>0</v>
          </cell>
          <cell r="W233">
            <v>0</v>
          </cell>
          <cell r="X233">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Load Source Data"/>
    </sheetNames>
    <sheetDataSet>
      <sheetData sheetId="0" refreshError="1">
        <row r="3">
          <cell r="E3" t="str">
            <v>PAGE 3.02</v>
          </cell>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Plant"/>
      <sheetName val="Adjust Explanation"/>
      <sheetName val="model"/>
      <sheetName val="Restating Print Macros"/>
      <sheetName val="Module13"/>
      <sheetName val="Module14"/>
      <sheetName val="Module15"/>
      <sheetName val="Module1"/>
      <sheetName val=" model"/>
      <sheetName val="Sheet1"/>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dC"/>
      <sheetName val="EVNT1"/>
      <sheetName val="EVNT2"/>
      <sheetName val="Own1"/>
      <sheetName val="Own2"/>
      <sheetName val="WECo1"/>
      <sheetName val="WECo2"/>
      <sheetName val="DuelOuts"/>
    </sheetNames>
    <sheetDataSet>
      <sheetData sheetId="0" refreshError="1">
        <row r="5">
          <cell r="A5">
            <v>37257</v>
          </cell>
          <cell r="B5">
            <v>21.253333333333334</v>
          </cell>
        </row>
        <row r="6">
          <cell r="A6">
            <v>37258</v>
          </cell>
          <cell r="B6">
            <v>24.143333333333334</v>
          </cell>
        </row>
        <row r="7">
          <cell r="A7">
            <v>37259</v>
          </cell>
          <cell r="B7">
            <v>21.669999999999998</v>
          </cell>
        </row>
        <row r="8">
          <cell r="A8">
            <v>37260</v>
          </cell>
          <cell r="B8">
            <v>18.506666666666664</v>
          </cell>
        </row>
        <row r="9">
          <cell r="A9">
            <v>37261</v>
          </cell>
          <cell r="B9">
            <v>18.506666666666664</v>
          </cell>
        </row>
        <row r="10">
          <cell r="A10">
            <v>37262</v>
          </cell>
          <cell r="B10">
            <v>16.666666666666668</v>
          </cell>
        </row>
        <row r="11">
          <cell r="A11">
            <v>37263</v>
          </cell>
          <cell r="B11">
            <v>18.11</v>
          </cell>
        </row>
        <row r="12">
          <cell r="A12">
            <v>37264</v>
          </cell>
          <cell r="B12">
            <v>16.476666666666667</v>
          </cell>
        </row>
        <row r="13">
          <cell r="A13">
            <v>37265</v>
          </cell>
          <cell r="B13">
            <v>17.596666666666668</v>
          </cell>
        </row>
        <row r="14">
          <cell r="A14">
            <v>37266</v>
          </cell>
          <cell r="B14">
            <v>17.63</v>
          </cell>
        </row>
        <row r="15">
          <cell r="A15">
            <v>37267</v>
          </cell>
          <cell r="B15">
            <v>16.23</v>
          </cell>
        </row>
        <row r="16">
          <cell r="A16">
            <v>37268</v>
          </cell>
          <cell r="B16">
            <v>16.23</v>
          </cell>
        </row>
        <row r="17">
          <cell r="A17">
            <v>37269</v>
          </cell>
          <cell r="B17">
            <v>16.386666666666667</v>
          </cell>
        </row>
        <row r="18">
          <cell r="A18">
            <v>37270</v>
          </cell>
          <cell r="B18">
            <v>18.2</v>
          </cell>
        </row>
        <row r="19">
          <cell r="A19">
            <v>37271</v>
          </cell>
          <cell r="B19">
            <v>18.959999999999997</v>
          </cell>
        </row>
        <row r="20">
          <cell r="A20">
            <v>37272</v>
          </cell>
          <cell r="B20">
            <v>19.286666666666665</v>
          </cell>
        </row>
        <row r="21">
          <cell r="A21">
            <v>37273</v>
          </cell>
          <cell r="B21">
            <v>19.766666666666666</v>
          </cell>
        </row>
        <row r="22">
          <cell r="A22">
            <v>37274</v>
          </cell>
          <cell r="B22">
            <v>19.766666666666666</v>
          </cell>
        </row>
        <row r="23">
          <cell r="A23">
            <v>37275</v>
          </cell>
          <cell r="B23">
            <v>18.456666666666667</v>
          </cell>
        </row>
        <row r="24">
          <cell r="A24">
            <v>37276</v>
          </cell>
          <cell r="B24">
            <v>17.333333333333332</v>
          </cell>
        </row>
        <row r="25">
          <cell r="A25">
            <v>37277</v>
          </cell>
          <cell r="B25">
            <v>18.323333333333334</v>
          </cell>
        </row>
        <row r="26">
          <cell r="A26">
            <v>37278</v>
          </cell>
          <cell r="B26">
            <v>18.323333333333334</v>
          </cell>
        </row>
        <row r="27">
          <cell r="A27">
            <v>37279</v>
          </cell>
          <cell r="B27">
            <v>18.033333333333331</v>
          </cell>
        </row>
        <row r="28">
          <cell r="A28">
            <v>37280</v>
          </cell>
          <cell r="B28">
            <v>18.093333333333334</v>
          </cell>
        </row>
        <row r="29">
          <cell r="A29">
            <v>37281</v>
          </cell>
          <cell r="B29">
            <v>18.213333333333335</v>
          </cell>
        </row>
        <row r="30">
          <cell r="A30">
            <v>37282</v>
          </cell>
          <cell r="B30">
            <v>18.209999999999997</v>
          </cell>
        </row>
        <row r="31">
          <cell r="A31">
            <v>37283</v>
          </cell>
          <cell r="B31">
            <v>20.5</v>
          </cell>
        </row>
        <row r="32">
          <cell r="A32">
            <v>37284</v>
          </cell>
          <cell r="B32">
            <v>21.850000000000005</v>
          </cell>
        </row>
        <row r="33">
          <cell r="A33">
            <v>37285</v>
          </cell>
          <cell r="B33">
            <v>19.39</v>
          </cell>
        </row>
        <row r="34">
          <cell r="A34">
            <v>37286</v>
          </cell>
          <cell r="B34">
            <v>18.603333333333335</v>
          </cell>
        </row>
        <row r="35">
          <cell r="A35">
            <v>37287</v>
          </cell>
          <cell r="B35">
            <v>19.003333333333334</v>
          </cell>
        </row>
        <row r="36">
          <cell r="A36">
            <v>37288</v>
          </cell>
          <cell r="B36">
            <v>19.09</v>
          </cell>
        </row>
        <row r="37">
          <cell r="A37">
            <v>37289</v>
          </cell>
          <cell r="B37">
            <v>19.09</v>
          </cell>
        </row>
        <row r="38">
          <cell r="A38">
            <v>37290</v>
          </cell>
          <cell r="B38">
            <v>19.166666666666668</v>
          </cell>
        </row>
        <row r="39">
          <cell r="A39">
            <v>37291</v>
          </cell>
          <cell r="B39">
            <v>20.08666666666667</v>
          </cell>
        </row>
        <row r="40">
          <cell r="A40">
            <v>37292</v>
          </cell>
          <cell r="B40">
            <v>19.223333333333333</v>
          </cell>
        </row>
        <row r="41">
          <cell r="A41">
            <v>37293</v>
          </cell>
          <cell r="B41">
            <v>20.046666666666667</v>
          </cell>
        </row>
        <row r="42">
          <cell r="A42">
            <v>37294</v>
          </cell>
          <cell r="B42">
            <v>20.273333333333333</v>
          </cell>
        </row>
        <row r="43">
          <cell r="A43">
            <v>37295</v>
          </cell>
          <cell r="B43">
            <v>18.333333333333332</v>
          </cell>
        </row>
        <row r="44">
          <cell r="A44">
            <v>37296</v>
          </cell>
          <cell r="B44">
            <v>18.333333333333332</v>
          </cell>
        </row>
        <row r="45">
          <cell r="A45">
            <v>37297</v>
          </cell>
          <cell r="B45">
            <v>18.113333333333333</v>
          </cell>
        </row>
        <row r="46">
          <cell r="A46">
            <v>37298</v>
          </cell>
          <cell r="B46">
            <v>18.650000000000002</v>
          </cell>
        </row>
        <row r="47">
          <cell r="A47">
            <v>37299</v>
          </cell>
          <cell r="B47">
            <v>18</v>
          </cell>
        </row>
        <row r="48">
          <cell r="A48">
            <v>37300</v>
          </cell>
          <cell r="B48">
            <v>20.266666666666666</v>
          </cell>
        </row>
        <row r="49">
          <cell r="A49">
            <v>37301</v>
          </cell>
          <cell r="B49">
            <v>20.816666666666666</v>
          </cell>
        </row>
        <row r="50">
          <cell r="A50">
            <v>37302</v>
          </cell>
          <cell r="B50">
            <v>20.86</v>
          </cell>
        </row>
        <row r="51">
          <cell r="A51">
            <v>37303</v>
          </cell>
          <cell r="B51">
            <v>19.77</v>
          </cell>
        </row>
        <row r="52">
          <cell r="A52">
            <v>37304</v>
          </cell>
          <cell r="B52">
            <v>19.333333333333332</v>
          </cell>
        </row>
        <row r="53">
          <cell r="A53">
            <v>37305</v>
          </cell>
          <cell r="B53">
            <v>21.26</v>
          </cell>
        </row>
        <row r="54">
          <cell r="A54">
            <v>37306</v>
          </cell>
          <cell r="B54">
            <v>21.26</v>
          </cell>
        </row>
        <row r="55">
          <cell r="A55">
            <v>37307</v>
          </cell>
          <cell r="B55">
            <v>20.506666666666668</v>
          </cell>
        </row>
        <row r="56">
          <cell r="A56">
            <v>37308</v>
          </cell>
          <cell r="B56">
            <v>21.096666666666664</v>
          </cell>
        </row>
        <row r="57">
          <cell r="A57">
            <v>37309</v>
          </cell>
          <cell r="B57">
            <v>21.600000000000005</v>
          </cell>
        </row>
        <row r="58">
          <cell r="A58">
            <v>37310</v>
          </cell>
          <cell r="B58">
            <v>21.600000000000005</v>
          </cell>
        </row>
        <row r="59">
          <cell r="A59">
            <v>37311</v>
          </cell>
          <cell r="B59">
            <v>21.599999999999998</v>
          </cell>
        </row>
        <row r="60">
          <cell r="A60">
            <v>37312</v>
          </cell>
          <cell r="B60">
            <v>22.36</v>
          </cell>
        </row>
        <row r="61">
          <cell r="A61">
            <v>37313</v>
          </cell>
          <cell r="B61">
            <v>22.27</v>
          </cell>
        </row>
        <row r="62">
          <cell r="A62">
            <v>37314</v>
          </cell>
          <cell r="B62">
            <v>22.183333333333334</v>
          </cell>
        </row>
        <row r="63">
          <cell r="A63">
            <v>37315</v>
          </cell>
          <cell r="B63">
            <v>22.516666666666666</v>
          </cell>
        </row>
        <row r="64">
          <cell r="A64">
            <v>37316</v>
          </cell>
          <cell r="B64">
            <v>23.696666666666669</v>
          </cell>
        </row>
        <row r="65">
          <cell r="A65">
            <v>37317</v>
          </cell>
          <cell r="B65">
            <v>23.696666666666669</v>
          </cell>
        </row>
        <row r="66">
          <cell r="A66">
            <v>37318</v>
          </cell>
          <cell r="B66">
            <v>25.053333333333331</v>
          </cell>
        </row>
        <row r="67">
          <cell r="A67">
            <v>37319</v>
          </cell>
          <cell r="B67">
            <v>25.896666666666665</v>
          </cell>
        </row>
        <row r="68">
          <cell r="A68">
            <v>37320</v>
          </cell>
          <cell r="B68">
            <v>37.333333333333336</v>
          </cell>
        </row>
        <row r="69">
          <cell r="A69">
            <v>37321</v>
          </cell>
          <cell r="B69">
            <v>36.9</v>
          </cell>
        </row>
        <row r="70">
          <cell r="A70">
            <v>37322</v>
          </cell>
          <cell r="B70">
            <v>33.339999999999996</v>
          </cell>
        </row>
        <row r="71">
          <cell r="A71">
            <v>37323</v>
          </cell>
          <cell r="B71">
            <v>33.6</v>
          </cell>
        </row>
        <row r="72">
          <cell r="A72">
            <v>37324</v>
          </cell>
          <cell r="B72">
            <v>33.6</v>
          </cell>
        </row>
        <row r="73">
          <cell r="A73">
            <v>37325</v>
          </cell>
          <cell r="B73">
            <v>32.300000000000004</v>
          </cell>
        </row>
        <row r="74">
          <cell r="A74">
            <v>37326</v>
          </cell>
          <cell r="B74">
            <v>33.796666666666667</v>
          </cell>
        </row>
        <row r="75">
          <cell r="A75">
            <v>37327</v>
          </cell>
          <cell r="B75">
            <v>29.403333333333336</v>
          </cell>
        </row>
        <row r="76">
          <cell r="A76">
            <v>37328</v>
          </cell>
          <cell r="B76">
            <v>28.376666666666665</v>
          </cell>
        </row>
        <row r="77">
          <cell r="A77">
            <v>37329</v>
          </cell>
          <cell r="B77">
            <v>29.643333333333334</v>
          </cell>
        </row>
        <row r="78">
          <cell r="A78">
            <v>37330</v>
          </cell>
          <cell r="B78">
            <v>33.096666666666671</v>
          </cell>
        </row>
        <row r="79">
          <cell r="A79">
            <v>37331</v>
          </cell>
          <cell r="B79">
            <v>33.110000000000007</v>
          </cell>
        </row>
        <row r="80">
          <cell r="A80">
            <v>37332</v>
          </cell>
          <cell r="B80">
            <v>40</v>
          </cell>
        </row>
        <row r="81">
          <cell r="A81">
            <v>37333</v>
          </cell>
          <cell r="B81">
            <v>44.120000000000005</v>
          </cell>
        </row>
        <row r="82">
          <cell r="A82">
            <v>37334</v>
          </cell>
          <cell r="B82">
            <v>39.9</v>
          </cell>
        </row>
        <row r="83">
          <cell r="A83">
            <v>37335</v>
          </cell>
          <cell r="B83">
            <v>36.946666666666665</v>
          </cell>
        </row>
        <row r="84">
          <cell r="A84">
            <v>37336</v>
          </cell>
          <cell r="B84">
            <v>35.066666666666663</v>
          </cell>
        </row>
        <row r="85">
          <cell r="A85">
            <v>37337</v>
          </cell>
          <cell r="B85">
            <v>40.660000000000004</v>
          </cell>
        </row>
        <row r="86">
          <cell r="A86">
            <v>37338</v>
          </cell>
          <cell r="B86">
            <v>40.673333333333339</v>
          </cell>
        </row>
        <row r="87">
          <cell r="A87">
            <v>37339</v>
          </cell>
          <cell r="B87">
            <v>44.333333333333336</v>
          </cell>
        </row>
        <row r="88">
          <cell r="A88">
            <v>37340</v>
          </cell>
          <cell r="B88">
            <v>44.766666666666673</v>
          </cell>
        </row>
        <row r="89">
          <cell r="A89">
            <v>37341</v>
          </cell>
          <cell r="B89">
            <v>34.073333333333331</v>
          </cell>
        </row>
        <row r="90">
          <cell r="A90">
            <v>37342</v>
          </cell>
          <cell r="B90">
            <v>34.243333333333332</v>
          </cell>
        </row>
        <row r="91">
          <cell r="A91">
            <v>37343</v>
          </cell>
          <cell r="B91">
            <v>35.013333333333335</v>
          </cell>
        </row>
        <row r="92">
          <cell r="A92">
            <v>37344</v>
          </cell>
          <cell r="B92">
            <v>35.013333333333335</v>
          </cell>
        </row>
        <row r="93">
          <cell r="A93">
            <v>37345</v>
          </cell>
          <cell r="B93">
            <v>32.630000000000003</v>
          </cell>
        </row>
        <row r="94">
          <cell r="A94">
            <v>37346</v>
          </cell>
          <cell r="B94">
            <v>33.333333333333336</v>
          </cell>
        </row>
        <row r="95">
          <cell r="A95">
            <v>37347</v>
          </cell>
          <cell r="B95">
            <v>27.646666666666665</v>
          </cell>
        </row>
        <row r="96">
          <cell r="A96">
            <v>37348</v>
          </cell>
          <cell r="B96">
            <v>22.600000000000005</v>
          </cell>
        </row>
        <row r="97">
          <cell r="A97">
            <v>37349</v>
          </cell>
          <cell r="B97">
            <v>29.52333333333333</v>
          </cell>
        </row>
        <row r="98">
          <cell r="A98">
            <v>37350</v>
          </cell>
          <cell r="B98">
            <v>32.036666666666669</v>
          </cell>
        </row>
        <row r="99">
          <cell r="A99">
            <v>37351</v>
          </cell>
          <cell r="B99">
            <v>29.216666666666669</v>
          </cell>
        </row>
        <row r="100">
          <cell r="A100">
            <v>37352</v>
          </cell>
          <cell r="B100">
            <v>29.216666666666669</v>
          </cell>
        </row>
        <row r="101">
          <cell r="A101">
            <v>37353</v>
          </cell>
          <cell r="B101">
            <v>26.426666666666666</v>
          </cell>
        </row>
        <row r="102">
          <cell r="A102">
            <v>37354</v>
          </cell>
          <cell r="B102">
            <v>28.286666666666665</v>
          </cell>
        </row>
        <row r="103">
          <cell r="A103">
            <v>37355</v>
          </cell>
          <cell r="B103">
            <v>26.3</v>
          </cell>
        </row>
        <row r="104">
          <cell r="A104">
            <v>37356</v>
          </cell>
          <cell r="B104">
            <v>25.286666666666665</v>
          </cell>
        </row>
        <row r="105">
          <cell r="A105">
            <v>37357</v>
          </cell>
          <cell r="B105">
            <v>21.013333333333332</v>
          </cell>
        </row>
        <row r="106">
          <cell r="A106">
            <v>37358</v>
          </cell>
          <cell r="B106">
            <v>16.183333333333334</v>
          </cell>
        </row>
        <row r="107">
          <cell r="A107">
            <v>37359</v>
          </cell>
          <cell r="B107">
            <v>16.173333333333332</v>
          </cell>
        </row>
        <row r="108">
          <cell r="A108">
            <v>37360</v>
          </cell>
          <cell r="B108">
            <v>12.583333333333334</v>
          </cell>
        </row>
        <row r="109">
          <cell r="A109">
            <v>37361</v>
          </cell>
          <cell r="B109">
            <v>16.136666666666667</v>
          </cell>
        </row>
        <row r="110">
          <cell r="A110">
            <v>37362</v>
          </cell>
          <cell r="B110">
            <v>14.920000000000002</v>
          </cell>
        </row>
        <row r="111">
          <cell r="A111">
            <v>37363</v>
          </cell>
          <cell r="B111">
            <v>14.920000000000002</v>
          </cell>
        </row>
        <row r="112">
          <cell r="A112">
            <v>37364</v>
          </cell>
          <cell r="B112">
            <v>14.920000000000002</v>
          </cell>
        </row>
        <row r="113">
          <cell r="A113">
            <v>37365</v>
          </cell>
          <cell r="B113">
            <v>9.94</v>
          </cell>
        </row>
        <row r="114">
          <cell r="A114">
            <v>37366</v>
          </cell>
          <cell r="B114">
            <v>9.9433333333333334</v>
          </cell>
        </row>
        <row r="115">
          <cell r="A115">
            <v>37367</v>
          </cell>
          <cell r="B115">
            <v>8.5</v>
          </cell>
        </row>
        <row r="116">
          <cell r="A116">
            <v>37368</v>
          </cell>
          <cell r="B116">
            <v>10.979999999999999</v>
          </cell>
        </row>
        <row r="117">
          <cell r="A117">
            <v>37369</v>
          </cell>
          <cell r="B117">
            <v>13.456666666666665</v>
          </cell>
        </row>
        <row r="118">
          <cell r="A118">
            <v>37370</v>
          </cell>
          <cell r="B118">
            <v>19.87</v>
          </cell>
        </row>
        <row r="119">
          <cell r="A119">
            <v>37371</v>
          </cell>
          <cell r="B119">
            <v>20.180000000000003</v>
          </cell>
        </row>
        <row r="120">
          <cell r="A120">
            <v>37372</v>
          </cell>
          <cell r="B120">
            <v>18.32</v>
          </cell>
        </row>
        <row r="121">
          <cell r="A121">
            <v>37373</v>
          </cell>
          <cell r="B121">
            <v>18.32</v>
          </cell>
        </row>
        <row r="122">
          <cell r="A122">
            <v>37374</v>
          </cell>
          <cell r="B122">
            <v>15.200000000000001</v>
          </cell>
        </row>
        <row r="123">
          <cell r="A123">
            <v>37375</v>
          </cell>
          <cell r="B123">
            <v>18.166666666666668</v>
          </cell>
        </row>
        <row r="124">
          <cell r="A124">
            <v>37376</v>
          </cell>
          <cell r="B124">
            <v>16.446666666666665</v>
          </cell>
        </row>
        <row r="125">
          <cell r="A125">
            <v>37377</v>
          </cell>
          <cell r="B125">
            <v>19.170000000000002</v>
          </cell>
        </row>
        <row r="126">
          <cell r="A126">
            <v>37378</v>
          </cell>
          <cell r="B126">
            <v>19.513333333333332</v>
          </cell>
        </row>
        <row r="127">
          <cell r="A127">
            <v>37379</v>
          </cell>
          <cell r="B127">
            <v>19.48</v>
          </cell>
        </row>
        <row r="128">
          <cell r="A128">
            <v>37380</v>
          </cell>
          <cell r="B128">
            <v>19.473333333333333</v>
          </cell>
        </row>
        <row r="129">
          <cell r="A129">
            <v>37381</v>
          </cell>
          <cell r="B129">
            <v>22.833333333333332</v>
          </cell>
        </row>
        <row r="130">
          <cell r="A130">
            <v>37382</v>
          </cell>
          <cell r="B130">
            <v>25.516666666666666</v>
          </cell>
        </row>
        <row r="131">
          <cell r="A131">
            <v>37383</v>
          </cell>
          <cell r="B131">
            <v>21.613333333333333</v>
          </cell>
        </row>
        <row r="132">
          <cell r="A132">
            <v>37384</v>
          </cell>
          <cell r="B132">
            <v>21.176666666666666</v>
          </cell>
        </row>
        <row r="133">
          <cell r="A133">
            <v>37385</v>
          </cell>
          <cell r="B133">
            <v>23.72666666666667</v>
          </cell>
        </row>
        <row r="134">
          <cell r="A134">
            <v>37386</v>
          </cell>
          <cell r="B134">
            <v>22.069999999999997</v>
          </cell>
        </row>
        <row r="135">
          <cell r="A135">
            <v>37387</v>
          </cell>
          <cell r="B135">
            <v>22.069999999999997</v>
          </cell>
        </row>
        <row r="136">
          <cell r="A136">
            <v>37388</v>
          </cell>
          <cell r="B136">
            <v>20.333333333333332</v>
          </cell>
        </row>
        <row r="137">
          <cell r="A137">
            <v>37389</v>
          </cell>
          <cell r="B137">
            <v>23.366666666666664</v>
          </cell>
        </row>
        <row r="138">
          <cell r="A138">
            <v>37390</v>
          </cell>
          <cell r="B138">
            <v>23.24</v>
          </cell>
        </row>
        <row r="139">
          <cell r="A139">
            <v>37391</v>
          </cell>
          <cell r="B139">
            <v>27.38</v>
          </cell>
        </row>
        <row r="140">
          <cell r="A140">
            <v>37392</v>
          </cell>
          <cell r="B140">
            <v>25.266666666666666</v>
          </cell>
        </row>
        <row r="141">
          <cell r="A141">
            <v>37393</v>
          </cell>
          <cell r="B141">
            <v>22.100000000000005</v>
          </cell>
        </row>
        <row r="142">
          <cell r="A142">
            <v>37394</v>
          </cell>
          <cell r="B142">
            <v>22.150000000000002</v>
          </cell>
        </row>
        <row r="143">
          <cell r="A143">
            <v>37395</v>
          </cell>
          <cell r="B143">
            <v>19.886666666666667</v>
          </cell>
        </row>
        <row r="144">
          <cell r="A144">
            <v>37396</v>
          </cell>
          <cell r="B144">
            <v>22.686666666666667</v>
          </cell>
        </row>
        <row r="145">
          <cell r="A145">
            <v>37397</v>
          </cell>
          <cell r="B145">
            <v>18.796666666666667</v>
          </cell>
        </row>
        <row r="146">
          <cell r="A146">
            <v>37398</v>
          </cell>
          <cell r="B146">
            <v>16.206666666666667</v>
          </cell>
        </row>
        <row r="147">
          <cell r="A147">
            <v>37399</v>
          </cell>
          <cell r="B147">
            <v>16.213333333333335</v>
          </cell>
        </row>
        <row r="148">
          <cell r="A148">
            <v>37400</v>
          </cell>
          <cell r="B148">
            <v>10.323333333333332</v>
          </cell>
        </row>
        <row r="149">
          <cell r="A149">
            <v>37401</v>
          </cell>
          <cell r="B149">
            <v>10.323333333333332</v>
          </cell>
        </row>
        <row r="150">
          <cell r="A150">
            <v>37402</v>
          </cell>
          <cell r="B150">
            <v>10.42</v>
          </cell>
        </row>
        <row r="151">
          <cell r="A151">
            <v>37403</v>
          </cell>
          <cell r="B151">
            <v>10.42</v>
          </cell>
        </row>
        <row r="152">
          <cell r="A152">
            <v>37404</v>
          </cell>
          <cell r="B152">
            <v>14.266666666666667</v>
          </cell>
        </row>
        <row r="153">
          <cell r="A153">
            <v>37405</v>
          </cell>
          <cell r="B153">
            <v>12.703333333333333</v>
          </cell>
        </row>
        <row r="154">
          <cell r="A154">
            <v>37406</v>
          </cell>
          <cell r="B154">
            <v>14.423333333333334</v>
          </cell>
        </row>
        <row r="155">
          <cell r="A155">
            <v>37407</v>
          </cell>
          <cell r="B155">
            <v>14.423333333333334</v>
          </cell>
        </row>
        <row r="156">
          <cell r="A156">
            <v>37408</v>
          </cell>
          <cell r="B156">
            <v>10.910000000000002</v>
          </cell>
        </row>
        <row r="157">
          <cell r="A157">
            <v>37409</v>
          </cell>
          <cell r="B157">
            <v>8.3333333333333339</v>
          </cell>
        </row>
        <row r="158">
          <cell r="A158">
            <v>37410</v>
          </cell>
          <cell r="B158">
            <v>13.850000000000001</v>
          </cell>
        </row>
        <row r="159">
          <cell r="A159">
            <v>37411</v>
          </cell>
          <cell r="B159">
            <v>9.2866666666666671</v>
          </cell>
        </row>
        <row r="160">
          <cell r="A160">
            <v>37412</v>
          </cell>
          <cell r="B160">
            <v>7.9633333333333338</v>
          </cell>
        </row>
        <row r="161">
          <cell r="A161">
            <v>37413</v>
          </cell>
          <cell r="B161">
            <v>8.1133333333333333</v>
          </cell>
        </row>
        <row r="162">
          <cell r="A162">
            <v>37414</v>
          </cell>
          <cell r="B162">
            <v>4.1966666666666663</v>
          </cell>
        </row>
        <row r="163">
          <cell r="A163">
            <v>37415</v>
          </cell>
          <cell r="B163">
            <v>4.1966666666666663</v>
          </cell>
        </row>
        <row r="164">
          <cell r="A164">
            <v>37416</v>
          </cell>
          <cell r="B164">
            <v>4.3833333333333337</v>
          </cell>
        </row>
        <row r="165">
          <cell r="A165">
            <v>37417</v>
          </cell>
          <cell r="B165">
            <v>5.5166666666666666</v>
          </cell>
        </row>
        <row r="166">
          <cell r="A166">
            <v>37418</v>
          </cell>
          <cell r="B166">
            <v>5.59</v>
          </cell>
        </row>
        <row r="167">
          <cell r="A167">
            <v>37419</v>
          </cell>
          <cell r="B167">
            <v>12.133333333333333</v>
          </cell>
        </row>
        <row r="168">
          <cell r="A168">
            <v>37420</v>
          </cell>
          <cell r="B168">
            <v>16.336666666666666</v>
          </cell>
        </row>
        <row r="169">
          <cell r="A169">
            <v>37421</v>
          </cell>
          <cell r="B169">
            <v>8.9966666666666679</v>
          </cell>
        </row>
        <row r="170">
          <cell r="A170">
            <v>37422</v>
          </cell>
          <cell r="B170">
            <v>8.9966666666666679</v>
          </cell>
        </row>
        <row r="171">
          <cell r="A171">
            <v>37423</v>
          </cell>
          <cell r="B171">
            <v>8.293333333333333</v>
          </cell>
        </row>
        <row r="172">
          <cell r="A172">
            <v>37424</v>
          </cell>
          <cell r="B172">
            <v>12.049999999999999</v>
          </cell>
        </row>
        <row r="173">
          <cell r="A173">
            <v>37425</v>
          </cell>
          <cell r="B173">
            <v>9.7433333333333341</v>
          </cell>
        </row>
        <row r="174">
          <cell r="A174">
            <v>37426</v>
          </cell>
          <cell r="B174">
            <v>6.3633333333333333</v>
          </cell>
        </row>
        <row r="175">
          <cell r="A175">
            <v>37427</v>
          </cell>
          <cell r="B175">
            <v>4.37</v>
          </cell>
        </row>
        <row r="176">
          <cell r="A176">
            <v>37428</v>
          </cell>
          <cell r="B176">
            <v>3.5700000000000003</v>
          </cell>
        </row>
        <row r="177">
          <cell r="A177">
            <v>37429</v>
          </cell>
          <cell r="B177">
            <v>3.563333333333333</v>
          </cell>
        </row>
        <row r="178">
          <cell r="A178">
            <v>37430</v>
          </cell>
          <cell r="B178">
            <v>5.333333333333333</v>
          </cell>
        </row>
        <row r="179">
          <cell r="A179">
            <v>37431</v>
          </cell>
          <cell r="B179">
            <v>6.3999999999999995</v>
          </cell>
        </row>
        <row r="180">
          <cell r="A180">
            <v>37432</v>
          </cell>
          <cell r="B180">
            <v>9.7233333333333327</v>
          </cell>
        </row>
        <row r="181">
          <cell r="A181">
            <v>37433</v>
          </cell>
          <cell r="B181">
            <v>11.243333333333334</v>
          </cell>
        </row>
        <row r="182">
          <cell r="A182">
            <v>37434</v>
          </cell>
          <cell r="B182">
            <v>6.5133333333333328</v>
          </cell>
        </row>
        <row r="183">
          <cell r="A183">
            <v>37435</v>
          </cell>
          <cell r="B183">
            <v>6.69</v>
          </cell>
        </row>
        <row r="184">
          <cell r="A184">
            <v>37436</v>
          </cell>
          <cell r="B184">
            <v>2.9666666666666668</v>
          </cell>
        </row>
        <row r="185">
          <cell r="A185">
            <v>37437</v>
          </cell>
          <cell r="B185">
            <v>3.5</v>
          </cell>
        </row>
        <row r="186">
          <cell r="A186">
            <v>37438</v>
          </cell>
          <cell r="B186">
            <v>5.12</v>
          </cell>
        </row>
        <row r="187">
          <cell r="A187">
            <v>37439</v>
          </cell>
          <cell r="B187">
            <v>2.4766666666666666</v>
          </cell>
        </row>
        <row r="188">
          <cell r="A188">
            <v>37440</v>
          </cell>
          <cell r="B188">
            <v>2.4833333333333329</v>
          </cell>
        </row>
        <row r="189">
          <cell r="A189">
            <v>37441</v>
          </cell>
          <cell r="B189">
            <v>2.3666666666666667</v>
          </cell>
        </row>
        <row r="190">
          <cell r="A190">
            <v>37442</v>
          </cell>
          <cell r="B190">
            <v>1.4766666666666666</v>
          </cell>
        </row>
        <row r="191">
          <cell r="A191">
            <v>37443</v>
          </cell>
          <cell r="B191">
            <v>1.47</v>
          </cell>
        </row>
        <row r="192">
          <cell r="A192">
            <v>37444</v>
          </cell>
          <cell r="B192">
            <v>4</v>
          </cell>
        </row>
        <row r="193">
          <cell r="A193">
            <v>37445</v>
          </cell>
          <cell r="B193">
            <v>4.9533333333333331</v>
          </cell>
        </row>
        <row r="194">
          <cell r="A194">
            <v>37446</v>
          </cell>
          <cell r="B194">
            <v>14.86</v>
          </cell>
        </row>
        <row r="195">
          <cell r="A195">
            <v>37447</v>
          </cell>
          <cell r="B195">
            <v>14.873333333333335</v>
          </cell>
        </row>
        <row r="196">
          <cell r="A196">
            <v>37448</v>
          </cell>
          <cell r="B196">
            <v>11.826666666666668</v>
          </cell>
        </row>
        <row r="197">
          <cell r="A197">
            <v>37449</v>
          </cell>
          <cell r="B197">
            <v>10.313333333333334</v>
          </cell>
        </row>
        <row r="198">
          <cell r="A198">
            <v>37450</v>
          </cell>
          <cell r="B198">
            <v>10.313333333333334</v>
          </cell>
        </row>
        <row r="199">
          <cell r="A199">
            <v>37451</v>
          </cell>
          <cell r="B199">
            <v>6.5</v>
          </cell>
        </row>
        <row r="200">
          <cell r="A200">
            <v>37452</v>
          </cell>
          <cell r="B200">
            <v>8.5033333333333321</v>
          </cell>
        </row>
        <row r="201">
          <cell r="A201">
            <v>37453</v>
          </cell>
          <cell r="B201">
            <v>5.1366666666666667</v>
          </cell>
        </row>
        <row r="202">
          <cell r="A202">
            <v>37454</v>
          </cell>
          <cell r="B202">
            <v>4.8633333333333333</v>
          </cell>
        </row>
        <row r="203">
          <cell r="A203">
            <v>37455</v>
          </cell>
          <cell r="B203">
            <v>4.9766666666666666</v>
          </cell>
        </row>
        <row r="204">
          <cell r="A204">
            <v>37456</v>
          </cell>
          <cell r="B204">
            <v>5.56</v>
          </cell>
        </row>
        <row r="205">
          <cell r="A205">
            <v>37457</v>
          </cell>
          <cell r="B205">
            <v>5.5633333333333326</v>
          </cell>
        </row>
        <row r="206">
          <cell r="A206">
            <v>37458</v>
          </cell>
          <cell r="B206">
            <v>12.333333333333334</v>
          </cell>
        </row>
        <row r="207">
          <cell r="A207">
            <v>37459</v>
          </cell>
          <cell r="B207">
            <v>13.346666666666666</v>
          </cell>
        </row>
        <row r="208">
          <cell r="A208">
            <v>37460</v>
          </cell>
          <cell r="B208">
            <v>14.633333333333333</v>
          </cell>
        </row>
        <row r="209">
          <cell r="A209">
            <v>37461</v>
          </cell>
          <cell r="B209">
            <v>16.003333333333334</v>
          </cell>
        </row>
        <row r="210">
          <cell r="A210">
            <v>37462</v>
          </cell>
          <cell r="B210">
            <v>19.236666666666668</v>
          </cell>
        </row>
        <row r="211">
          <cell r="A211">
            <v>37463</v>
          </cell>
          <cell r="B211">
            <v>17.596666666666668</v>
          </cell>
        </row>
        <row r="212">
          <cell r="A212">
            <v>37464</v>
          </cell>
          <cell r="B212">
            <v>17.596666666666668</v>
          </cell>
        </row>
        <row r="213">
          <cell r="A213">
            <v>37465</v>
          </cell>
          <cell r="B213">
            <v>15.833333333333334</v>
          </cell>
        </row>
        <row r="214">
          <cell r="A214">
            <v>37466</v>
          </cell>
          <cell r="B214">
            <v>19.760000000000002</v>
          </cell>
        </row>
        <row r="215">
          <cell r="A215">
            <v>37467</v>
          </cell>
          <cell r="B215">
            <v>15.300000000000002</v>
          </cell>
        </row>
        <row r="216">
          <cell r="A216">
            <v>37468</v>
          </cell>
          <cell r="B216">
            <v>15.049999999999999</v>
          </cell>
        </row>
        <row r="217">
          <cell r="A217">
            <v>37469</v>
          </cell>
          <cell r="B217">
            <v>16.61</v>
          </cell>
        </row>
        <row r="218">
          <cell r="A218">
            <v>37470</v>
          </cell>
          <cell r="B218">
            <v>16.16</v>
          </cell>
        </row>
        <row r="219">
          <cell r="A219">
            <v>37471</v>
          </cell>
          <cell r="B219">
            <v>16.170000000000002</v>
          </cell>
        </row>
        <row r="220">
          <cell r="A220">
            <v>37472</v>
          </cell>
          <cell r="B220">
            <v>16.343333333333334</v>
          </cell>
        </row>
        <row r="221">
          <cell r="A221">
            <v>37473</v>
          </cell>
          <cell r="B221">
            <v>16.663333333333334</v>
          </cell>
        </row>
        <row r="222">
          <cell r="A222">
            <v>37474</v>
          </cell>
          <cell r="B222">
            <v>14.826666666666668</v>
          </cell>
        </row>
        <row r="223">
          <cell r="A223">
            <v>37475</v>
          </cell>
          <cell r="B223">
            <v>15.6</v>
          </cell>
        </row>
        <row r="224">
          <cell r="A224">
            <v>37476</v>
          </cell>
          <cell r="B224">
            <v>16.046666666666667</v>
          </cell>
        </row>
        <row r="225">
          <cell r="A225">
            <v>37477</v>
          </cell>
          <cell r="B225">
            <v>13.766666666666666</v>
          </cell>
        </row>
        <row r="226">
          <cell r="A226">
            <v>37478</v>
          </cell>
          <cell r="B226">
            <v>13.766666666666666</v>
          </cell>
        </row>
        <row r="227">
          <cell r="A227">
            <v>37479</v>
          </cell>
          <cell r="B227">
            <v>13.666666666666666</v>
          </cell>
        </row>
        <row r="228">
          <cell r="A228">
            <v>37480</v>
          </cell>
          <cell r="B228">
            <v>16.896666666666665</v>
          </cell>
        </row>
        <row r="229">
          <cell r="A229">
            <v>37481</v>
          </cell>
          <cell r="B229">
            <v>19.936666666666667</v>
          </cell>
        </row>
        <row r="230">
          <cell r="A230">
            <v>37482</v>
          </cell>
          <cell r="B230">
            <v>20.786666666666665</v>
          </cell>
        </row>
        <row r="231">
          <cell r="A231">
            <v>37483</v>
          </cell>
          <cell r="B231">
            <v>20.943333333333332</v>
          </cell>
        </row>
        <row r="232">
          <cell r="A232">
            <v>37484</v>
          </cell>
          <cell r="B232">
            <v>18.646666666666665</v>
          </cell>
        </row>
        <row r="233">
          <cell r="A233">
            <v>37485</v>
          </cell>
          <cell r="B233">
            <v>18.616666666666667</v>
          </cell>
        </row>
        <row r="234">
          <cell r="A234">
            <v>37486</v>
          </cell>
          <cell r="B234">
            <v>16.846666666666668</v>
          </cell>
        </row>
        <row r="235">
          <cell r="A235">
            <v>37487</v>
          </cell>
          <cell r="B235">
            <v>21.056666666666668</v>
          </cell>
        </row>
        <row r="236">
          <cell r="A236">
            <v>37488</v>
          </cell>
          <cell r="B236">
            <v>17.083333333333332</v>
          </cell>
        </row>
        <row r="237">
          <cell r="A237">
            <v>37489</v>
          </cell>
          <cell r="B237">
            <v>16.173333333333332</v>
          </cell>
        </row>
        <row r="238">
          <cell r="A238">
            <v>37490</v>
          </cell>
          <cell r="B238">
            <v>15.94</v>
          </cell>
        </row>
        <row r="239">
          <cell r="A239">
            <v>37491</v>
          </cell>
          <cell r="B239">
            <v>15.840000000000002</v>
          </cell>
        </row>
        <row r="240">
          <cell r="A240">
            <v>37492</v>
          </cell>
          <cell r="B240">
            <v>15.833333333333334</v>
          </cell>
        </row>
        <row r="241">
          <cell r="A241">
            <v>37493</v>
          </cell>
          <cell r="B241">
            <v>15.876666666666665</v>
          </cell>
        </row>
        <row r="242">
          <cell r="A242">
            <v>37494</v>
          </cell>
          <cell r="B242">
            <v>18.97</v>
          </cell>
        </row>
        <row r="243">
          <cell r="A243">
            <v>37495</v>
          </cell>
          <cell r="B243">
            <v>18.943333333333332</v>
          </cell>
        </row>
        <row r="244">
          <cell r="A244">
            <v>37496</v>
          </cell>
          <cell r="B244">
            <v>20.886666666666667</v>
          </cell>
        </row>
        <row r="245">
          <cell r="A245">
            <v>37497</v>
          </cell>
          <cell r="B245">
            <v>20.779999999999998</v>
          </cell>
        </row>
        <row r="246">
          <cell r="A246">
            <v>37498</v>
          </cell>
          <cell r="B246">
            <v>23.01</v>
          </cell>
        </row>
        <row r="247">
          <cell r="A247">
            <v>37499</v>
          </cell>
          <cell r="B247">
            <v>23.01</v>
          </cell>
        </row>
        <row r="248">
          <cell r="A248">
            <v>37500</v>
          </cell>
          <cell r="B248">
            <v>26</v>
          </cell>
        </row>
        <row r="249">
          <cell r="A249">
            <v>37501</v>
          </cell>
          <cell r="B249">
            <v>26</v>
          </cell>
        </row>
        <row r="250">
          <cell r="A250">
            <v>37502</v>
          </cell>
          <cell r="B250">
            <v>24.726666666666663</v>
          </cell>
        </row>
        <row r="251">
          <cell r="A251">
            <v>37503</v>
          </cell>
          <cell r="B251">
            <v>24.223333333333333</v>
          </cell>
        </row>
        <row r="252">
          <cell r="A252">
            <v>37504</v>
          </cell>
          <cell r="B252">
            <v>22.563333333333333</v>
          </cell>
        </row>
        <row r="253">
          <cell r="A253">
            <v>37505</v>
          </cell>
          <cell r="B253">
            <v>20.319999999999997</v>
          </cell>
        </row>
        <row r="254">
          <cell r="A254">
            <v>37506</v>
          </cell>
          <cell r="B254">
            <v>20.319999999999997</v>
          </cell>
        </row>
        <row r="255">
          <cell r="A255">
            <v>37507</v>
          </cell>
          <cell r="B255">
            <v>26.033333333333331</v>
          </cell>
        </row>
        <row r="256">
          <cell r="A256">
            <v>37508</v>
          </cell>
          <cell r="B256">
            <v>25.41</v>
          </cell>
        </row>
        <row r="257">
          <cell r="A257">
            <v>37509</v>
          </cell>
          <cell r="B257">
            <v>24.959999999999997</v>
          </cell>
        </row>
        <row r="258">
          <cell r="A258">
            <v>37510</v>
          </cell>
          <cell r="B258">
            <v>25.863333333333333</v>
          </cell>
        </row>
        <row r="259">
          <cell r="A259">
            <v>37511</v>
          </cell>
          <cell r="B259">
            <v>26.706666666666667</v>
          </cell>
        </row>
        <row r="260">
          <cell r="A260">
            <v>37512</v>
          </cell>
          <cell r="B260">
            <v>25.566666666666666</v>
          </cell>
        </row>
        <row r="261">
          <cell r="A261">
            <v>37513</v>
          </cell>
          <cell r="B261">
            <v>25.566666666666666</v>
          </cell>
        </row>
        <row r="262">
          <cell r="A262">
            <v>37514</v>
          </cell>
          <cell r="B262">
            <v>25.400000000000002</v>
          </cell>
        </row>
        <row r="263">
          <cell r="A263">
            <v>37515</v>
          </cell>
          <cell r="B263">
            <v>27.13</v>
          </cell>
        </row>
        <row r="264">
          <cell r="A264">
            <v>37516</v>
          </cell>
          <cell r="B264">
            <v>24.916666666666668</v>
          </cell>
        </row>
        <row r="265">
          <cell r="A265">
            <v>37517</v>
          </cell>
          <cell r="B265">
            <v>24.106666666666666</v>
          </cell>
        </row>
        <row r="266">
          <cell r="A266">
            <v>37518</v>
          </cell>
          <cell r="B266">
            <v>23.533333333333331</v>
          </cell>
        </row>
        <row r="267">
          <cell r="A267">
            <v>37519</v>
          </cell>
          <cell r="B267">
            <v>21.856666666666669</v>
          </cell>
        </row>
        <row r="268">
          <cell r="A268">
            <v>37520</v>
          </cell>
          <cell r="B268">
            <v>21.856666666666669</v>
          </cell>
        </row>
        <row r="269">
          <cell r="A269">
            <v>37521</v>
          </cell>
          <cell r="B269">
            <v>25.25</v>
          </cell>
        </row>
        <row r="270">
          <cell r="A270">
            <v>37522</v>
          </cell>
          <cell r="B270">
            <v>25.02</v>
          </cell>
        </row>
        <row r="271">
          <cell r="A271">
            <v>37523</v>
          </cell>
          <cell r="B271">
            <v>24.363333333333333</v>
          </cell>
        </row>
        <row r="272">
          <cell r="A272">
            <v>37524</v>
          </cell>
          <cell r="B272">
            <v>24.916666666666668</v>
          </cell>
        </row>
        <row r="273">
          <cell r="A273">
            <v>37525</v>
          </cell>
          <cell r="B273">
            <v>24.783333333333331</v>
          </cell>
        </row>
        <row r="274">
          <cell r="A274">
            <v>37526</v>
          </cell>
          <cell r="B274">
            <v>25.330000000000002</v>
          </cell>
        </row>
        <row r="275">
          <cell r="A275">
            <v>37527</v>
          </cell>
          <cell r="B275">
            <v>25.330000000000002</v>
          </cell>
        </row>
        <row r="276">
          <cell r="A276">
            <v>37528</v>
          </cell>
          <cell r="B276">
            <v>23.776666666666667</v>
          </cell>
        </row>
        <row r="277">
          <cell r="A277">
            <v>37529</v>
          </cell>
          <cell r="B277">
            <v>25.583333333333332</v>
          </cell>
        </row>
        <row r="278">
          <cell r="A278">
            <v>37530</v>
          </cell>
          <cell r="B278">
            <v>25.040000000000003</v>
          </cell>
        </row>
        <row r="279">
          <cell r="A279">
            <v>37531</v>
          </cell>
          <cell r="B279">
            <v>26.833333333333332</v>
          </cell>
        </row>
        <row r="280">
          <cell r="A280">
            <v>37532</v>
          </cell>
          <cell r="B280">
            <v>27.02</v>
          </cell>
        </row>
        <row r="281">
          <cell r="A281">
            <v>37533</v>
          </cell>
          <cell r="B281">
            <v>25.12</v>
          </cell>
        </row>
        <row r="282">
          <cell r="A282">
            <v>37534</v>
          </cell>
          <cell r="B282">
            <v>25.12</v>
          </cell>
        </row>
        <row r="283">
          <cell r="A283">
            <v>37535</v>
          </cell>
          <cell r="B283">
            <v>24.8</v>
          </cell>
        </row>
        <row r="284">
          <cell r="A284">
            <v>37536</v>
          </cell>
          <cell r="B284">
            <v>26.669999999999998</v>
          </cell>
        </row>
        <row r="285">
          <cell r="A285">
            <v>37537</v>
          </cell>
          <cell r="B285">
            <v>24.996666666666666</v>
          </cell>
        </row>
        <row r="286">
          <cell r="A286">
            <v>37538</v>
          </cell>
          <cell r="B286">
            <v>24.283333333333331</v>
          </cell>
        </row>
        <row r="287">
          <cell r="A287">
            <v>37539</v>
          </cell>
          <cell r="B287">
            <v>24.313333333333333</v>
          </cell>
        </row>
        <row r="288">
          <cell r="A288">
            <v>37540</v>
          </cell>
          <cell r="B288">
            <v>25.933333333333334</v>
          </cell>
        </row>
        <row r="289">
          <cell r="A289">
            <v>37541</v>
          </cell>
          <cell r="B289">
            <v>25.933333333333334</v>
          </cell>
        </row>
        <row r="290">
          <cell r="A290">
            <v>37542</v>
          </cell>
          <cell r="B290">
            <v>25.75333333333333</v>
          </cell>
        </row>
        <row r="291">
          <cell r="A291">
            <v>37543</v>
          </cell>
          <cell r="B291">
            <v>27.136666666666667</v>
          </cell>
        </row>
        <row r="292">
          <cell r="A292">
            <v>37544</v>
          </cell>
          <cell r="B292">
            <v>28.650000000000002</v>
          </cell>
        </row>
        <row r="293">
          <cell r="A293">
            <v>37545</v>
          </cell>
          <cell r="B293">
            <v>31.676666666666666</v>
          </cell>
        </row>
        <row r="294">
          <cell r="A294">
            <v>37546</v>
          </cell>
          <cell r="B294">
            <v>30.326666666666664</v>
          </cell>
        </row>
        <row r="295">
          <cell r="A295">
            <v>37547</v>
          </cell>
          <cell r="B295">
            <v>28.176666666666666</v>
          </cell>
        </row>
        <row r="296">
          <cell r="A296">
            <v>37548</v>
          </cell>
          <cell r="B296">
            <v>28.169999999999998</v>
          </cell>
        </row>
        <row r="297">
          <cell r="A297">
            <v>37549</v>
          </cell>
          <cell r="B297">
            <v>23.633333333333336</v>
          </cell>
        </row>
        <row r="298">
          <cell r="A298">
            <v>37550</v>
          </cell>
          <cell r="B298">
            <v>29.546666666666667</v>
          </cell>
        </row>
        <row r="299">
          <cell r="A299">
            <v>37551</v>
          </cell>
          <cell r="B299">
            <v>31.013333333333332</v>
          </cell>
        </row>
        <row r="300">
          <cell r="A300">
            <v>37552</v>
          </cell>
          <cell r="B300">
            <v>30.99</v>
          </cell>
        </row>
        <row r="301">
          <cell r="A301">
            <v>37553</v>
          </cell>
          <cell r="B301">
            <v>30.99</v>
          </cell>
        </row>
        <row r="302">
          <cell r="A302">
            <v>37554</v>
          </cell>
          <cell r="B302">
            <v>29.099999999999998</v>
          </cell>
        </row>
        <row r="303">
          <cell r="A303">
            <v>37555</v>
          </cell>
          <cell r="B303">
            <v>29.086666666666662</v>
          </cell>
        </row>
        <row r="304">
          <cell r="A304">
            <v>37556</v>
          </cell>
          <cell r="B304">
            <v>29.296666666666667</v>
          </cell>
        </row>
        <row r="305">
          <cell r="A305">
            <v>37557</v>
          </cell>
          <cell r="B305">
            <v>32.173333333333332</v>
          </cell>
        </row>
        <row r="306">
          <cell r="A306">
            <v>37558</v>
          </cell>
          <cell r="B306">
            <v>34.233333333333334</v>
          </cell>
        </row>
        <row r="307">
          <cell r="A307">
            <v>37559</v>
          </cell>
          <cell r="B307">
            <v>36.226666666666667</v>
          </cell>
        </row>
        <row r="308">
          <cell r="A308">
            <v>37560</v>
          </cell>
          <cell r="B308">
            <v>40.6</v>
          </cell>
        </row>
        <row r="309">
          <cell r="A309">
            <v>37561</v>
          </cell>
          <cell r="B309">
            <v>41.24666666666667</v>
          </cell>
        </row>
        <row r="310">
          <cell r="A310">
            <v>37562</v>
          </cell>
          <cell r="B310">
            <v>42.383333333333333</v>
          </cell>
        </row>
        <row r="311">
          <cell r="A311">
            <v>37563</v>
          </cell>
          <cell r="B311">
            <v>37.04</v>
          </cell>
        </row>
        <row r="312">
          <cell r="A312">
            <v>37564</v>
          </cell>
          <cell r="B312">
            <v>40.270000000000003</v>
          </cell>
        </row>
        <row r="313">
          <cell r="A313">
            <v>37565</v>
          </cell>
          <cell r="B313">
            <v>35.58</v>
          </cell>
        </row>
        <row r="314">
          <cell r="A314">
            <v>37566</v>
          </cell>
          <cell r="B314">
            <v>31.7</v>
          </cell>
        </row>
        <row r="315">
          <cell r="A315">
            <v>37567</v>
          </cell>
          <cell r="B315">
            <v>30.040000000000003</v>
          </cell>
        </row>
        <row r="316">
          <cell r="A316">
            <v>37568</v>
          </cell>
          <cell r="B316">
            <v>30.040000000000003</v>
          </cell>
        </row>
        <row r="317">
          <cell r="A317">
            <v>37569</v>
          </cell>
          <cell r="B317">
            <v>27.633333333333336</v>
          </cell>
        </row>
        <row r="318">
          <cell r="A318">
            <v>37570</v>
          </cell>
          <cell r="B318">
            <v>22.066666666666666</v>
          </cell>
        </row>
        <row r="319">
          <cell r="A319">
            <v>37571</v>
          </cell>
          <cell r="B319">
            <v>27.403333333333336</v>
          </cell>
        </row>
        <row r="320">
          <cell r="A320">
            <v>37572</v>
          </cell>
          <cell r="B320">
            <v>27.403333333333336</v>
          </cell>
        </row>
        <row r="321">
          <cell r="A321">
            <v>37573</v>
          </cell>
          <cell r="B321">
            <v>29.603333333333335</v>
          </cell>
        </row>
        <row r="322">
          <cell r="A322">
            <v>37574</v>
          </cell>
          <cell r="B322">
            <v>30.7</v>
          </cell>
        </row>
        <row r="323">
          <cell r="A323">
            <v>37575</v>
          </cell>
          <cell r="B323">
            <v>27.22</v>
          </cell>
        </row>
        <row r="324">
          <cell r="A324">
            <v>37576</v>
          </cell>
          <cell r="B324">
            <v>27.209999999999997</v>
          </cell>
        </row>
        <row r="325">
          <cell r="A325">
            <v>37577</v>
          </cell>
          <cell r="B325">
            <v>24.75</v>
          </cell>
        </row>
        <row r="326">
          <cell r="A326">
            <v>37578</v>
          </cell>
          <cell r="B326">
            <v>29</v>
          </cell>
        </row>
        <row r="327">
          <cell r="A327">
            <v>37579</v>
          </cell>
          <cell r="B327">
            <v>28.419999999999998</v>
          </cell>
        </row>
        <row r="328">
          <cell r="A328">
            <v>37580</v>
          </cell>
          <cell r="B328">
            <v>29.466666666666669</v>
          </cell>
        </row>
        <row r="329">
          <cell r="A329">
            <v>37581</v>
          </cell>
          <cell r="B329">
            <v>26.853333333333335</v>
          </cell>
        </row>
        <row r="330">
          <cell r="A330">
            <v>37582</v>
          </cell>
          <cell r="B330">
            <v>25.566666666666666</v>
          </cell>
        </row>
        <row r="331">
          <cell r="A331">
            <v>37583</v>
          </cell>
          <cell r="B331">
            <v>25.553333333333331</v>
          </cell>
        </row>
        <row r="332">
          <cell r="A332">
            <v>37584</v>
          </cell>
          <cell r="B332">
            <v>24.106666666666666</v>
          </cell>
        </row>
        <row r="333">
          <cell r="A333">
            <v>37585</v>
          </cell>
          <cell r="B333">
            <v>30.130000000000006</v>
          </cell>
        </row>
        <row r="334">
          <cell r="A334">
            <v>37586</v>
          </cell>
          <cell r="B334">
            <v>30.055466666666668</v>
          </cell>
        </row>
        <row r="335">
          <cell r="A335">
            <v>37587</v>
          </cell>
          <cell r="B335">
            <v>29.607818666666667</v>
          </cell>
        </row>
        <row r="336">
          <cell r="A336">
            <v>37588</v>
          </cell>
          <cell r="B336">
            <v>29.096798079999999</v>
          </cell>
        </row>
        <row r="337">
          <cell r="A337">
            <v>37589</v>
          </cell>
          <cell r="B337">
            <v>28.779070003200001</v>
          </cell>
        </row>
        <row r="338">
          <cell r="A338">
            <v>37590</v>
          </cell>
          <cell r="B338">
            <v>28.319432803327999</v>
          </cell>
        </row>
        <row r="339">
          <cell r="A339">
            <v>37591</v>
          </cell>
          <cell r="B339">
            <v>26.533333333333331</v>
          </cell>
        </row>
        <row r="340">
          <cell r="A340">
            <v>37592</v>
          </cell>
          <cell r="B340">
            <v>33.17</v>
          </cell>
        </row>
        <row r="341">
          <cell r="A341">
            <v>37593</v>
          </cell>
          <cell r="B341">
            <v>34.876666666666665</v>
          </cell>
        </row>
        <row r="342">
          <cell r="A342">
            <v>37594</v>
          </cell>
          <cell r="B342">
            <v>37.116666666666667</v>
          </cell>
        </row>
        <row r="343">
          <cell r="A343">
            <v>37595</v>
          </cell>
          <cell r="B343">
            <v>37.903333333333336</v>
          </cell>
        </row>
        <row r="344">
          <cell r="A344">
            <v>37596</v>
          </cell>
          <cell r="B344">
            <v>35.383333333333333</v>
          </cell>
        </row>
        <row r="345">
          <cell r="A345">
            <v>37597</v>
          </cell>
          <cell r="B345">
            <v>35.383333333333333</v>
          </cell>
        </row>
        <row r="346">
          <cell r="A346">
            <v>37598</v>
          </cell>
          <cell r="B346">
            <v>29.316666666666666</v>
          </cell>
        </row>
        <row r="347">
          <cell r="A347">
            <v>37599</v>
          </cell>
          <cell r="B347">
            <v>36.64</v>
          </cell>
        </row>
        <row r="348">
          <cell r="A348">
            <v>37600</v>
          </cell>
          <cell r="B348">
            <v>34.176666666666669</v>
          </cell>
        </row>
        <row r="349">
          <cell r="A349">
            <v>37601</v>
          </cell>
          <cell r="B349">
            <v>34.463333333333331</v>
          </cell>
        </row>
        <row r="350">
          <cell r="A350">
            <v>37602</v>
          </cell>
          <cell r="B350">
            <v>38.08</v>
          </cell>
        </row>
        <row r="351">
          <cell r="A351">
            <v>37603</v>
          </cell>
          <cell r="B351">
            <v>36.57</v>
          </cell>
        </row>
        <row r="352">
          <cell r="A352">
            <v>37604</v>
          </cell>
          <cell r="B352">
            <v>36.57</v>
          </cell>
        </row>
        <row r="353">
          <cell r="A353">
            <v>37605</v>
          </cell>
          <cell r="B353">
            <v>34.013333333333335</v>
          </cell>
        </row>
        <row r="354">
          <cell r="A354">
            <v>37606</v>
          </cell>
          <cell r="B354">
            <v>42.513333333333335</v>
          </cell>
        </row>
        <row r="355">
          <cell r="A355">
            <v>37607</v>
          </cell>
          <cell r="B355">
            <v>42.656666666666666</v>
          </cell>
        </row>
        <row r="356">
          <cell r="A356">
            <v>37608</v>
          </cell>
          <cell r="B356">
            <v>40.793333333333337</v>
          </cell>
        </row>
        <row r="357">
          <cell r="A357">
            <v>37609</v>
          </cell>
          <cell r="B357">
            <v>41.606666666666662</v>
          </cell>
        </row>
        <row r="358">
          <cell r="A358">
            <v>37610</v>
          </cell>
          <cell r="B358">
            <v>37.96</v>
          </cell>
        </row>
        <row r="359">
          <cell r="A359">
            <v>37611</v>
          </cell>
          <cell r="B359">
            <v>36.78</v>
          </cell>
        </row>
        <row r="360">
          <cell r="A360">
            <v>37612</v>
          </cell>
          <cell r="B360">
            <v>33.433333333333337</v>
          </cell>
        </row>
        <row r="361">
          <cell r="A361">
            <v>37613</v>
          </cell>
          <cell r="B361">
            <v>41.793333333333329</v>
          </cell>
        </row>
        <row r="362">
          <cell r="A362">
            <v>37614</v>
          </cell>
          <cell r="B362">
            <v>39.333333333333336</v>
          </cell>
        </row>
        <row r="363">
          <cell r="A363">
            <v>37615</v>
          </cell>
          <cell r="B363">
            <v>31.466666666666669</v>
          </cell>
        </row>
        <row r="364">
          <cell r="A364">
            <v>37616</v>
          </cell>
          <cell r="B364">
            <v>43.833333333333336</v>
          </cell>
        </row>
        <row r="365">
          <cell r="A365">
            <v>37617</v>
          </cell>
          <cell r="B365">
            <v>36.496666666666663</v>
          </cell>
        </row>
        <row r="366">
          <cell r="A366">
            <v>37618</v>
          </cell>
          <cell r="B366">
            <v>36.496666666666663</v>
          </cell>
        </row>
        <row r="367">
          <cell r="A367">
            <v>37619</v>
          </cell>
          <cell r="B367">
            <v>31.066666666666666</v>
          </cell>
        </row>
        <row r="368">
          <cell r="A368">
            <v>37620</v>
          </cell>
          <cell r="B368">
            <v>38.833333333333336</v>
          </cell>
        </row>
        <row r="369">
          <cell r="A369">
            <v>37621</v>
          </cell>
          <cell r="B369">
            <v>35.416666666666664</v>
          </cell>
        </row>
        <row r="370">
          <cell r="A370">
            <v>0</v>
          </cell>
          <cell r="B370">
            <v>0</v>
          </cell>
        </row>
        <row r="371">
          <cell r="A371">
            <v>0</v>
          </cell>
          <cell r="B371">
            <v>0</v>
          </cell>
        </row>
        <row r="372">
          <cell r="A372">
            <v>0</v>
          </cell>
          <cell r="B372">
            <v>0</v>
          </cell>
        </row>
        <row r="373">
          <cell r="A373">
            <v>0</v>
          </cell>
          <cell r="B373">
            <v>0</v>
          </cell>
        </row>
        <row r="374">
          <cell r="A374">
            <v>0</v>
          </cell>
          <cell r="B374">
            <v>0</v>
          </cell>
        </row>
      </sheetData>
      <sheetData sheetId="1"/>
      <sheetData sheetId="2"/>
      <sheetData sheetId="3"/>
      <sheetData sheetId="4"/>
      <sheetData sheetId="5"/>
      <sheetData sheetId="6"/>
      <sheetData sheetId="7"/>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_Flow"/>
      <sheetName val="Escalation"/>
      <sheetName val="Adders"/>
      <sheetName val="Summary"/>
      <sheetName val="Project Summary "/>
      <sheetName val="AOC"/>
      <sheetName val="Lab"/>
      <sheetName val="Security &amp; Change Room"/>
      <sheetName val="MAC"/>
      <sheetName val="MSC"/>
      <sheetName val="Auto Shop"/>
      <sheetName val="Paint Shop"/>
      <sheetName val="Fire Hall "/>
      <sheetName val="Warehouse"/>
      <sheetName val="Sitework"/>
      <sheetName val="Electrical Bldg."/>
      <sheetName val="Demolition"/>
      <sheetName val="Abatement"/>
      <sheetName val="FF &amp; E"/>
      <sheetName val="Migration Cost"/>
      <sheetName val="Warehouse Racking"/>
      <sheetName val="Photo Voltaic - Warehouse"/>
      <sheetName val="Photo Voltaic - MSC"/>
      <sheetName val="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0">
          <cell r="C50">
            <v>1</v>
          </cell>
          <cell r="D50" t="str">
            <v>Substructure</v>
          </cell>
          <cell r="I50">
            <v>1735639.4566600001</v>
          </cell>
        </row>
        <row r="52">
          <cell r="D52">
            <v>1.01</v>
          </cell>
          <cell r="E52" t="str">
            <v xml:space="preserve">Site Clearing, Grading </v>
          </cell>
          <cell r="F52">
            <v>67911</v>
          </cell>
          <cell r="G52" t="str">
            <v>sf</v>
          </cell>
          <cell r="H52">
            <v>2.1240000000000001</v>
          </cell>
          <cell r="I52">
            <v>144242.96400000001</v>
          </cell>
        </row>
        <row r="53">
          <cell r="D53">
            <v>1.02</v>
          </cell>
          <cell r="E53" t="str">
            <v>Spread Footings</v>
          </cell>
          <cell r="F53">
            <v>169.7775</v>
          </cell>
          <cell r="G53" t="str">
            <v>ea</v>
          </cell>
          <cell r="H53">
            <v>642.20000000000005</v>
          </cell>
          <cell r="I53">
            <v>109031.11050000001</v>
          </cell>
        </row>
        <row r="54">
          <cell r="D54">
            <v>1.03</v>
          </cell>
          <cell r="E54" t="str">
            <v>Continuous Footings</v>
          </cell>
          <cell r="F54">
            <v>10140</v>
          </cell>
          <cell r="G54" t="str">
            <v>lf</v>
          </cell>
          <cell r="H54">
            <v>88.92</v>
          </cell>
          <cell r="I54">
            <v>901648.8</v>
          </cell>
        </row>
        <row r="55">
          <cell r="D55">
            <v>1.04</v>
          </cell>
          <cell r="E55" t="str">
            <v>Slab on Grade - 8" thick</v>
          </cell>
          <cell r="F55">
            <v>67911</v>
          </cell>
          <cell r="G55" t="str">
            <v>sf</v>
          </cell>
          <cell r="H55">
            <v>7.3112000000000004</v>
          </cell>
          <cell r="I55">
            <v>496510.9032</v>
          </cell>
        </row>
        <row r="56">
          <cell r="D56">
            <v>1.05</v>
          </cell>
          <cell r="E56" t="str">
            <v>4" Sand, Compaction</v>
          </cell>
          <cell r="F56">
            <v>996.02800000000002</v>
          </cell>
          <cell r="G56" t="str">
            <v>cy</v>
          </cell>
          <cell r="H56">
            <v>34.58</v>
          </cell>
          <cell r="I56">
            <v>34442.648240000002</v>
          </cell>
        </row>
        <row r="57">
          <cell r="D57">
            <v>1.06</v>
          </cell>
          <cell r="E57" t="str">
            <v>6 mil membrane</v>
          </cell>
          <cell r="F57">
            <v>67911</v>
          </cell>
          <cell r="G57" t="str">
            <v>sf</v>
          </cell>
          <cell r="H57">
            <v>0.23712</v>
          </cell>
          <cell r="I57">
            <v>16103.05632</v>
          </cell>
        </row>
        <row r="58">
          <cell r="D58">
            <v>1.07</v>
          </cell>
          <cell r="E58" t="str">
            <v>Structural excavation, Backfill</v>
          </cell>
          <cell r="F58">
            <v>1703.4399999999998</v>
          </cell>
          <cell r="G58" t="str">
            <v>cy</v>
          </cell>
          <cell r="H58">
            <v>19.759999999999998</v>
          </cell>
          <cell r="I58">
            <v>33659.974399999992</v>
          </cell>
        </row>
        <row r="60">
          <cell r="C60">
            <v>2</v>
          </cell>
          <cell r="D60" t="str">
            <v>Superstructure</v>
          </cell>
          <cell r="I60">
            <v>4041105.36</v>
          </cell>
        </row>
        <row r="62">
          <cell r="D62">
            <v>2.0099999999999998</v>
          </cell>
          <cell r="E62" t="str">
            <v>Pre-Engineered Metal Bldg.</v>
          </cell>
          <cell r="F62">
            <v>89411</v>
          </cell>
          <cell r="G62" t="str">
            <v>sf</v>
          </cell>
          <cell r="H62">
            <v>38.76</v>
          </cell>
          <cell r="I62">
            <v>3465570.36</v>
          </cell>
        </row>
        <row r="63">
          <cell r="D63">
            <v>2.0199999999999996</v>
          </cell>
          <cell r="E63" t="str">
            <v>Structural Steel - Additional Steel for Cranes</v>
          </cell>
          <cell r="F63">
            <v>120</v>
          </cell>
          <cell r="G63" t="str">
            <v>tons</v>
          </cell>
          <cell r="H63">
            <v>3060</v>
          </cell>
          <cell r="I63">
            <v>367200</v>
          </cell>
        </row>
        <row r="64">
          <cell r="D64">
            <v>2.0299999999999994</v>
          </cell>
          <cell r="E64" t="str">
            <v>Roof Framing</v>
          </cell>
          <cell r="G64" t="str">
            <v>tons</v>
          </cell>
          <cell r="H64">
            <v>3264</v>
          </cell>
          <cell r="I64">
            <v>0</v>
          </cell>
        </row>
        <row r="65">
          <cell r="D65">
            <v>2.0399999999999991</v>
          </cell>
          <cell r="E65" t="str">
            <v>Misc. Steel - Connections, Plates etc</v>
          </cell>
          <cell r="G65" t="str">
            <v>tons</v>
          </cell>
          <cell r="H65">
            <v>4080</v>
          </cell>
          <cell r="I65">
            <v>0</v>
          </cell>
        </row>
        <row r="66">
          <cell r="D66">
            <v>2.0499999999999989</v>
          </cell>
          <cell r="E66" t="str">
            <v>Roof Deck - 11/2" Deck</v>
          </cell>
          <cell r="G66" t="str">
            <v>sf</v>
          </cell>
          <cell r="H66">
            <v>3.8250000000000002</v>
          </cell>
          <cell r="I66">
            <v>0</v>
          </cell>
        </row>
        <row r="67">
          <cell r="D67">
            <v>2.0599999999999987</v>
          </cell>
          <cell r="E67" t="str">
            <v>2nd Floor Metal Deck - 3" Deck</v>
          </cell>
          <cell r="F67">
            <v>10750</v>
          </cell>
          <cell r="G67" t="str">
            <v>sf</v>
          </cell>
          <cell r="H67">
            <v>4.59</v>
          </cell>
          <cell r="I67">
            <v>49342.5</v>
          </cell>
        </row>
        <row r="68">
          <cell r="D68">
            <v>2.0699999999999985</v>
          </cell>
          <cell r="E68" t="str">
            <v>2nd Floor Concrete Floor</v>
          </cell>
          <cell r="F68">
            <v>10750</v>
          </cell>
          <cell r="G68" t="str">
            <v>sf</v>
          </cell>
          <cell r="H68">
            <v>5.0999999999999996</v>
          </cell>
          <cell r="I68">
            <v>54824.999999999993</v>
          </cell>
        </row>
        <row r="69">
          <cell r="D69">
            <v>2.0799999999999983</v>
          </cell>
          <cell r="E69" t="str">
            <v>3rd Floor Metal Deck - 3" Deck</v>
          </cell>
          <cell r="F69">
            <v>10750</v>
          </cell>
          <cell r="G69" t="str">
            <v>sf</v>
          </cell>
          <cell r="H69">
            <v>4.59</v>
          </cell>
          <cell r="I69">
            <v>49342.5</v>
          </cell>
        </row>
        <row r="70">
          <cell r="D70">
            <v>2.0899999999999981</v>
          </cell>
          <cell r="E70" t="str">
            <v>2rd Floor Concrete Floor</v>
          </cell>
          <cell r="F70">
            <v>10750</v>
          </cell>
          <cell r="G70" t="str">
            <v>sf</v>
          </cell>
          <cell r="H70">
            <v>5.0999999999999996</v>
          </cell>
          <cell r="I70">
            <v>54824.999999999993</v>
          </cell>
        </row>
        <row r="71">
          <cell r="D71">
            <v>2.0999999999999979</v>
          </cell>
          <cell r="E71" t="str">
            <v>Stairs</v>
          </cell>
          <cell r="G71" t="str">
            <v>ea</v>
          </cell>
          <cell r="H71">
            <v>8670</v>
          </cell>
          <cell r="I71">
            <v>0</v>
          </cell>
        </row>
        <row r="72">
          <cell r="D72">
            <v>2.1099999999999977</v>
          </cell>
          <cell r="E72" t="str">
            <v>Fireproofing - Steel</v>
          </cell>
          <cell r="G72" t="str">
            <v>tons</v>
          </cell>
          <cell r="H72">
            <v>484.5</v>
          </cell>
          <cell r="I72">
            <v>0</v>
          </cell>
        </row>
        <row r="74">
          <cell r="C74">
            <v>3</v>
          </cell>
          <cell r="D74" t="str">
            <v>Exterior Closure</v>
          </cell>
          <cell r="I74">
            <v>596866.07999999996</v>
          </cell>
        </row>
        <row r="76">
          <cell r="D76">
            <v>3.01</v>
          </cell>
          <cell r="E76" t="str">
            <v>Exterior Metal Stud Framing, Gyp. Bd, Insulation</v>
          </cell>
          <cell r="G76" t="str">
            <v>sf</v>
          </cell>
          <cell r="H76">
            <v>10.241999999999999</v>
          </cell>
          <cell r="I76">
            <v>0</v>
          </cell>
        </row>
        <row r="77">
          <cell r="D77">
            <v>3.0199999999999996</v>
          </cell>
          <cell r="E77" t="str">
            <v>Exterior Concrete Walls - 6" thick, 8' high</v>
          </cell>
          <cell r="F77">
            <v>9440</v>
          </cell>
          <cell r="G77" t="str">
            <v>sf</v>
          </cell>
          <cell r="H77">
            <v>28.449999999999996</v>
          </cell>
          <cell r="I77">
            <v>268567.99999999994</v>
          </cell>
        </row>
        <row r="78">
          <cell r="D78">
            <v>3.0299999999999994</v>
          </cell>
          <cell r="E78" t="str">
            <v>Alum Glass Windows, Storefronts - 10%</v>
          </cell>
          <cell r="F78">
            <v>944</v>
          </cell>
          <cell r="G78" t="str">
            <v>sf</v>
          </cell>
          <cell r="H78">
            <v>73.97</v>
          </cell>
          <cell r="I78">
            <v>69827.679999999993</v>
          </cell>
        </row>
        <row r="79">
          <cell r="D79">
            <v>3.0399999999999991</v>
          </cell>
          <cell r="E79" t="str">
            <v xml:space="preserve">Metal Panel Systems </v>
          </cell>
          <cell r="G79" t="str">
            <v>sf</v>
          </cell>
          <cell r="H79">
            <v>20.483999999999998</v>
          </cell>
          <cell r="I79">
            <v>0</v>
          </cell>
        </row>
        <row r="80">
          <cell r="D80">
            <v>3.0499999999999989</v>
          </cell>
          <cell r="E80" t="str">
            <v>Coping</v>
          </cell>
          <cell r="G80" t="str">
            <v>lf</v>
          </cell>
          <cell r="H80">
            <v>25.4</v>
          </cell>
          <cell r="I80">
            <v>0</v>
          </cell>
        </row>
        <row r="81">
          <cell r="D81">
            <v>3.0599999999999987</v>
          </cell>
          <cell r="E81" t="str">
            <v xml:space="preserve">Exterior Double Doors 6080 </v>
          </cell>
          <cell r="F81">
            <v>4</v>
          </cell>
          <cell r="G81" t="str">
            <v>ea</v>
          </cell>
          <cell r="H81">
            <v>7721.6</v>
          </cell>
          <cell r="I81">
            <v>30886.400000000001</v>
          </cell>
        </row>
        <row r="82">
          <cell r="D82">
            <v>3.0699999999999985</v>
          </cell>
          <cell r="E82" t="str">
            <v>Exterior Single Doors 3070</v>
          </cell>
          <cell r="F82">
            <v>10</v>
          </cell>
          <cell r="G82" t="str">
            <v>ea</v>
          </cell>
          <cell r="H82">
            <v>3860.8</v>
          </cell>
          <cell r="I82">
            <v>38608</v>
          </cell>
        </row>
        <row r="83">
          <cell r="D83">
            <v>3.0799999999999983</v>
          </cell>
          <cell r="E83" t="str">
            <v>Roll-up Doors</v>
          </cell>
          <cell r="F83">
            <v>20</v>
          </cell>
          <cell r="G83" t="str">
            <v>ea</v>
          </cell>
          <cell r="H83">
            <v>8636</v>
          </cell>
          <cell r="I83">
            <v>172720</v>
          </cell>
        </row>
        <row r="84">
          <cell r="D84">
            <v>3.0899999999999981</v>
          </cell>
          <cell r="E84" t="str">
            <v>Exterior Building Sign</v>
          </cell>
          <cell r="F84">
            <v>1</v>
          </cell>
          <cell r="G84" t="str">
            <v>ls</v>
          </cell>
          <cell r="H84">
            <v>4064</v>
          </cell>
          <cell r="I84">
            <v>4064</v>
          </cell>
        </row>
        <row r="85">
          <cell r="D85">
            <v>3.0999999999999979</v>
          </cell>
          <cell r="E85" t="str">
            <v>Exterior Paint</v>
          </cell>
          <cell r="F85">
            <v>1</v>
          </cell>
          <cell r="G85" t="str">
            <v>ls</v>
          </cell>
          <cell r="H85">
            <v>12192</v>
          </cell>
          <cell r="I85">
            <v>12192</v>
          </cell>
        </row>
        <row r="87">
          <cell r="C87">
            <v>4</v>
          </cell>
          <cell r="D87" t="str">
            <v>Roofing</v>
          </cell>
          <cell r="I87">
            <v>223920.16499999998</v>
          </cell>
        </row>
        <row r="89">
          <cell r="D89">
            <v>4.01</v>
          </cell>
          <cell r="E89" t="str">
            <v>Roof Coverings - Built-Up Flat Roof Cover</v>
          </cell>
          <cell r="F89">
            <v>0</v>
          </cell>
          <cell r="G89" t="str">
            <v>sf</v>
          </cell>
          <cell r="H89">
            <v>7.1049999999999995</v>
          </cell>
          <cell r="I89">
            <v>0</v>
          </cell>
        </row>
        <row r="90">
          <cell r="D90">
            <v>4.0199999999999996</v>
          </cell>
          <cell r="E90" t="str">
            <v>Insulation</v>
          </cell>
          <cell r="F90">
            <v>0</v>
          </cell>
          <cell r="G90" t="str">
            <v>sf</v>
          </cell>
          <cell r="H90">
            <v>2.0299999999999998</v>
          </cell>
          <cell r="I90">
            <v>0</v>
          </cell>
        </row>
        <row r="91">
          <cell r="D91">
            <v>4.0299999999999994</v>
          </cell>
          <cell r="E91" t="str">
            <v>Flashing and Trim</v>
          </cell>
          <cell r="F91">
            <v>2360</v>
          </cell>
          <cell r="G91" t="str">
            <v>lf</v>
          </cell>
          <cell r="H91">
            <v>8.1199999999999992</v>
          </cell>
          <cell r="I91">
            <v>19163.199999999997</v>
          </cell>
        </row>
        <row r="92">
          <cell r="D92">
            <v>4.0399999999999991</v>
          </cell>
          <cell r="E92" t="str">
            <v>Roof Drains</v>
          </cell>
          <cell r="F92">
            <v>720</v>
          </cell>
          <cell r="G92" t="str">
            <v>lf</v>
          </cell>
          <cell r="H92">
            <v>77.139999999999986</v>
          </cell>
          <cell r="I92">
            <v>55540.799999999988</v>
          </cell>
        </row>
        <row r="93">
          <cell r="D93">
            <v>4.0499999999999989</v>
          </cell>
          <cell r="E93" t="str">
            <v>Misc. Roof Openings, Hatches</v>
          </cell>
          <cell r="F93">
            <v>89411</v>
          </cell>
          <cell r="G93" t="str">
            <v>sf</v>
          </cell>
          <cell r="H93">
            <v>1.0149999999999999</v>
          </cell>
          <cell r="I93">
            <v>90752.164999999994</v>
          </cell>
        </row>
        <row r="94">
          <cell r="D94">
            <v>4.0599999999999987</v>
          </cell>
          <cell r="E94" t="str">
            <v>Skylights - 3 x 8</v>
          </cell>
          <cell r="F94">
            <v>60</v>
          </cell>
          <cell r="G94" t="str">
            <v>ea</v>
          </cell>
          <cell r="H94">
            <v>974.39999999999986</v>
          </cell>
          <cell r="I94">
            <v>58463.999999999993</v>
          </cell>
        </row>
        <row r="96">
          <cell r="C96">
            <v>5</v>
          </cell>
          <cell r="D96" t="str">
            <v>Interior Construction</v>
          </cell>
          <cell r="I96">
            <v>1358926.6047</v>
          </cell>
        </row>
        <row r="98">
          <cell r="D98">
            <v>5.01</v>
          </cell>
          <cell r="E98" t="str">
            <v>Int. Partitions Full Ht.- Framing, Gypboard, Insulation</v>
          </cell>
          <cell r="F98">
            <v>13411.65</v>
          </cell>
          <cell r="G98" t="str">
            <v>sf</v>
          </cell>
          <cell r="H98">
            <v>10.709999999999999</v>
          </cell>
          <cell r="I98">
            <v>143638.77149999997</v>
          </cell>
        </row>
        <row r="99">
          <cell r="D99">
            <v>5.0199999999999996</v>
          </cell>
          <cell r="E99" t="str">
            <v xml:space="preserve">Int. Partitions 10' - Framing, Gypboard, Insulation </v>
          </cell>
          <cell r="F99">
            <v>20862.566666666666</v>
          </cell>
          <cell r="G99" t="str">
            <v>sf</v>
          </cell>
          <cell r="H99">
            <v>8.5679999999999996</v>
          </cell>
          <cell r="I99">
            <v>178750.47119999997</v>
          </cell>
        </row>
        <row r="100">
          <cell r="D100">
            <v>5.0299999999999994</v>
          </cell>
          <cell r="E100" t="str">
            <v>Translucent Walls</v>
          </cell>
          <cell r="F100">
            <v>15540</v>
          </cell>
          <cell r="G100" t="str">
            <v>sf</v>
          </cell>
          <cell r="H100">
            <v>23.561999999999998</v>
          </cell>
          <cell r="I100">
            <v>366153.48</v>
          </cell>
        </row>
        <row r="101">
          <cell r="D101">
            <v>5.0399999999999991</v>
          </cell>
          <cell r="E101" t="str">
            <v xml:space="preserve">Interior Doors - Double </v>
          </cell>
          <cell r="F101">
            <v>10</v>
          </cell>
          <cell r="G101" t="str">
            <v>ea</v>
          </cell>
          <cell r="H101">
            <v>2356.1999999999998</v>
          </cell>
          <cell r="I101">
            <v>23562</v>
          </cell>
        </row>
        <row r="102">
          <cell r="D102">
            <v>5.0499999999999989</v>
          </cell>
          <cell r="E102" t="str">
            <v>Interior Doors - Single</v>
          </cell>
          <cell r="F102">
            <v>60</v>
          </cell>
          <cell r="G102" t="str">
            <v>ea</v>
          </cell>
          <cell r="H102">
            <v>1392.3</v>
          </cell>
          <cell r="I102">
            <v>83538</v>
          </cell>
        </row>
        <row r="103">
          <cell r="D103">
            <v>5.0599999999999987</v>
          </cell>
          <cell r="E103" t="str">
            <v>Interior Roll-Up Doors</v>
          </cell>
          <cell r="F103">
            <v>4</v>
          </cell>
          <cell r="G103" t="str">
            <v>ea</v>
          </cell>
          <cell r="H103">
            <v>13387.5</v>
          </cell>
          <cell r="I103">
            <v>53550</v>
          </cell>
        </row>
        <row r="104">
          <cell r="D104">
            <v>5.0599999999999987</v>
          </cell>
          <cell r="E104" t="str">
            <v>Cabinets, Uppers, Lowers, Contertops - Breakrooms etc</v>
          </cell>
          <cell r="F104">
            <v>200</v>
          </cell>
          <cell r="G104" t="str">
            <v>lf</v>
          </cell>
          <cell r="H104">
            <v>428.4</v>
          </cell>
          <cell r="I104">
            <v>85680</v>
          </cell>
        </row>
        <row r="105">
          <cell r="D105">
            <v>5.0699999999999985</v>
          </cell>
          <cell r="E105" t="str">
            <v>Storage, Shelving</v>
          </cell>
          <cell r="F105">
            <v>160</v>
          </cell>
          <cell r="G105" t="str">
            <v>lf</v>
          </cell>
          <cell r="H105">
            <v>214.2</v>
          </cell>
          <cell r="I105">
            <v>34272</v>
          </cell>
        </row>
        <row r="106">
          <cell r="D106">
            <v>5.0799999999999983</v>
          </cell>
          <cell r="E106" t="str">
            <v>HC Toilet Compartments - Plastic Laminated</v>
          </cell>
          <cell r="F106">
            <v>4</v>
          </cell>
          <cell r="G106" t="str">
            <v>ea</v>
          </cell>
          <cell r="H106">
            <v>1071</v>
          </cell>
          <cell r="I106">
            <v>4284</v>
          </cell>
        </row>
        <row r="107">
          <cell r="D107">
            <v>5.0899999999999981</v>
          </cell>
          <cell r="E107" t="str">
            <v>Toilet Compartments - Plastic Laminated</v>
          </cell>
          <cell r="F107">
            <v>16</v>
          </cell>
          <cell r="G107" t="str">
            <v>ea</v>
          </cell>
          <cell r="H107">
            <v>963.9</v>
          </cell>
          <cell r="I107">
            <v>15422.4</v>
          </cell>
        </row>
        <row r="108">
          <cell r="D108">
            <v>5.0999999999999979</v>
          </cell>
          <cell r="E108" t="str">
            <v>Urinal Screens - Plastic Laminated</v>
          </cell>
          <cell r="F108">
            <v>12</v>
          </cell>
          <cell r="G108" t="str">
            <v>ea</v>
          </cell>
          <cell r="H108">
            <v>481.95</v>
          </cell>
          <cell r="I108">
            <v>5783.4</v>
          </cell>
        </row>
        <row r="109">
          <cell r="D109">
            <v>5.0999999999999979</v>
          </cell>
          <cell r="E109" t="str">
            <v>Lockers</v>
          </cell>
          <cell r="F109">
            <v>60</v>
          </cell>
          <cell r="G109" t="str">
            <v>ea</v>
          </cell>
          <cell r="H109">
            <v>492.65999999999997</v>
          </cell>
          <cell r="I109">
            <v>29559.599999999999</v>
          </cell>
        </row>
        <row r="110">
          <cell r="D110">
            <v>5.1099999999999977</v>
          </cell>
          <cell r="E110" t="str">
            <v>Locker Benches</v>
          </cell>
          <cell r="F110">
            <v>48</v>
          </cell>
          <cell r="G110" t="str">
            <v>lf</v>
          </cell>
          <cell r="H110">
            <v>58.904999999999994</v>
          </cell>
          <cell r="I110">
            <v>2827.4399999999996</v>
          </cell>
        </row>
        <row r="111">
          <cell r="D111">
            <v>5.1199999999999974</v>
          </cell>
          <cell r="E111" t="str">
            <v>Grab Bars - 36"</v>
          </cell>
          <cell r="F111">
            <v>8</v>
          </cell>
          <cell r="G111" t="str">
            <v>ea</v>
          </cell>
          <cell r="H111">
            <v>428.4</v>
          </cell>
          <cell r="I111">
            <v>3427.2</v>
          </cell>
        </row>
        <row r="112">
          <cell r="D112">
            <v>5.1299999999999972</v>
          </cell>
          <cell r="E112" t="str">
            <v>Grab Bars - 42"</v>
          </cell>
          <cell r="F112">
            <v>8</v>
          </cell>
          <cell r="G112" t="str">
            <v>ea</v>
          </cell>
          <cell r="H112">
            <v>481.95</v>
          </cell>
          <cell r="I112">
            <v>3855.6</v>
          </cell>
        </row>
        <row r="113">
          <cell r="D113">
            <v>5.139999999999997</v>
          </cell>
          <cell r="E113" t="str">
            <v>Toilet Seat Cover/Paper Dispenser - Recessed</v>
          </cell>
          <cell r="F113">
            <v>20</v>
          </cell>
          <cell r="G113" t="str">
            <v>ea</v>
          </cell>
          <cell r="H113">
            <v>83.537999999999997</v>
          </cell>
          <cell r="I113">
            <v>1670.76</v>
          </cell>
        </row>
        <row r="114">
          <cell r="D114">
            <v>5.1499999999999968</v>
          </cell>
          <cell r="E114" t="str">
            <v>Soap Dispenser</v>
          </cell>
          <cell r="F114">
            <v>20</v>
          </cell>
          <cell r="G114" t="str">
            <v>ea</v>
          </cell>
          <cell r="H114">
            <v>124.23599999999999</v>
          </cell>
          <cell r="I114">
            <v>2484.7199999999998</v>
          </cell>
        </row>
        <row r="115">
          <cell r="D115">
            <v>5.1599999999999966</v>
          </cell>
          <cell r="E115" t="str">
            <v xml:space="preserve">Paper Towel Dispenser </v>
          </cell>
          <cell r="F115">
            <v>20</v>
          </cell>
          <cell r="G115" t="str">
            <v>ea</v>
          </cell>
          <cell r="H115">
            <v>265.608</v>
          </cell>
          <cell r="I115">
            <v>5312.16</v>
          </cell>
        </row>
        <row r="116">
          <cell r="D116">
            <v>5.1699999999999964</v>
          </cell>
          <cell r="E116" t="str">
            <v>Trash Receptacle</v>
          </cell>
          <cell r="F116">
            <v>20</v>
          </cell>
          <cell r="G116" t="str">
            <v>ea</v>
          </cell>
          <cell r="H116">
            <v>104.958</v>
          </cell>
          <cell r="I116">
            <v>2099.16</v>
          </cell>
        </row>
        <row r="117">
          <cell r="D117">
            <v>5.1799999999999962</v>
          </cell>
          <cell r="E117" t="str">
            <v>Mirrors</v>
          </cell>
          <cell r="F117">
            <v>48</v>
          </cell>
          <cell r="G117" t="str">
            <v>ea</v>
          </cell>
          <cell r="H117">
            <v>299.88</v>
          </cell>
          <cell r="I117">
            <v>14394.24</v>
          </cell>
        </row>
        <row r="118">
          <cell r="D118">
            <v>5.1899999999999959</v>
          </cell>
          <cell r="E118" t="str">
            <v>Mop Rack</v>
          </cell>
          <cell r="F118">
            <v>2</v>
          </cell>
          <cell r="G118" t="str">
            <v>ea</v>
          </cell>
          <cell r="H118">
            <v>128.51999999999998</v>
          </cell>
          <cell r="I118">
            <v>257.03999999999996</v>
          </cell>
        </row>
        <row r="119">
          <cell r="D119">
            <v>5.1999999999999957</v>
          </cell>
          <cell r="E119" t="str">
            <v>Interior Signage</v>
          </cell>
          <cell r="F119">
            <v>10</v>
          </cell>
          <cell r="G119" t="str">
            <v>ea</v>
          </cell>
          <cell r="H119">
            <v>214.2</v>
          </cell>
          <cell r="I119">
            <v>2142</v>
          </cell>
        </row>
        <row r="120">
          <cell r="D120">
            <v>5.2099999999999955</v>
          </cell>
          <cell r="E120" t="str">
            <v>Fire Extinguishers</v>
          </cell>
          <cell r="F120">
            <v>12</v>
          </cell>
          <cell r="G120" t="str">
            <v>ea</v>
          </cell>
          <cell r="H120">
            <v>481.95</v>
          </cell>
          <cell r="I120">
            <v>5783.4</v>
          </cell>
        </row>
        <row r="121">
          <cell r="D121">
            <v>5.2199999999999953</v>
          </cell>
          <cell r="E121" t="str">
            <v>Interior Glass/Fixed Glass</v>
          </cell>
          <cell r="F121">
            <v>480</v>
          </cell>
          <cell r="G121" t="str">
            <v>sf</v>
          </cell>
          <cell r="H121">
            <v>48.195</v>
          </cell>
          <cell r="I121">
            <v>23133.599999999999</v>
          </cell>
        </row>
        <row r="122">
          <cell r="D122">
            <v>5.2299999999999951</v>
          </cell>
          <cell r="E122" t="str">
            <v>Grated Entry</v>
          </cell>
          <cell r="F122">
            <v>420</v>
          </cell>
          <cell r="G122" t="str">
            <v>lf</v>
          </cell>
          <cell r="H122">
            <v>107.1</v>
          </cell>
          <cell r="I122">
            <v>44982</v>
          </cell>
        </row>
        <row r="123">
          <cell r="D123">
            <v>5.2399999999999949</v>
          </cell>
          <cell r="E123" t="str">
            <v>Corner Guards</v>
          </cell>
          <cell r="F123">
            <v>0</v>
          </cell>
          <cell r="G123" t="str">
            <v>ea</v>
          </cell>
          <cell r="H123">
            <v>37.484999999999999</v>
          </cell>
          <cell r="I123">
            <v>0</v>
          </cell>
        </row>
        <row r="124">
          <cell r="D124">
            <v>5.2499999999999947</v>
          </cell>
          <cell r="E124" t="str">
            <v>Projector Screen and Clg Hung Projector</v>
          </cell>
          <cell r="F124">
            <v>4</v>
          </cell>
          <cell r="G124" t="str">
            <v>ea</v>
          </cell>
          <cell r="H124">
            <v>7711.2</v>
          </cell>
          <cell r="I124">
            <v>30844.799999999999</v>
          </cell>
        </row>
        <row r="125">
          <cell r="D125">
            <v>5.2599999999999945</v>
          </cell>
          <cell r="E125" t="str">
            <v>Misc. Specialties</v>
          </cell>
          <cell r="F125">
            <v>89411</v>
          </cell>
          <cell r="G125" t="str">
            <v>sf</v>
          </cell>
          <cell r="H125">
            <v>2.1419999999999999</v>
          </cell>
          <cell r="I125">
            <v>191518.36199999999</v>
          </cell>
        </row>
        <row r="127">
          <cell r="C127">
            <v>6</v>
          </cell>
          <cell r="D127" t="str">
            <v>Interior Finishes</v>
          </cell>
          <cell r="I127">
            <v>808763.08705850004</v>
          </cell>
        </row>
        <row r="129">
          <cell r="D129">
            <v>6.01</v>
          </cell>
          <cell r="E129" t="str">
            <v>Walls- Paint</v>
          </cell>
          <cell r="F129">
            <v>92252.123333333322</v>
          </cell>
          <cell r="G129" t="str">
            <v>sf</v>
          </cell>
          <cell r="H129">
            <v>0.69615000000000005</v>
          </cell>
          <cell r="I129">
            <v>64221.315658499996</v>
          </cell>
        </row>
        <row r="130">
          <cell r="D130">
            <v>6.02</v>
          </cell>
          <cell r="E130" t="str">
            <v>Paint - Doors</v>
          </cell>
          <cell r="F130">
            <v>70</v>
          </cell>
          <cell r="G130" t="str">
            <v>ea</v>
          </cell>
          <cell r="H130">
            <v>133.875</v>
          </cell>
          <cell r="I130">
            <v>9371.25</v>
          </cell>
        </row>
        <row r="131">
          <cell r="D131">
            <v>6.0299999999999994</v>
          </cell>
          <cell r="E131" t="str">
            <v xml:space="preserve">Floor Finishes - Epoxy, VCT </v>
          </cell>
          <cell r="F131">
            <v>78069.900000000009</v>
          </cell>
          <cell r="G131" t="str">
            <v>sf</v>
          </cell>
          <cell r="H131">
            <v>4.2839999999999998</v>
          </cell>
          <cell r="I131">
            <v>334451.45160000003</v>
          </cell>
        </row>
        <row r="132">
          <cell r="D132">
            <v>6.0399999999999991</v>
          </cell>
          <cell r="E132" t="str">
            <v>Ceramic Tile - Walls - Bathrooms</v>
          </cell>
          <cell r="F132">
            <v>2600</v>
          </cell>
          <cell r="G132" t="str">
            <v>sf</v>
          </cell>
          <cell r="H132">
            <v>13.387499999999999</v>
          </cell>
          <cell r="I132">
            <v>34807.5</v>
          </cell>
        </row>
        <row r="133">
          <cell r="D133">
            <v>6.0499999999999989</v>
          </cell>
          <cell r="E133" t="str">
            <v>Ceramic Tile - Floors - Bathrooms</v>
          </cell>
          <cell r="F133">
            <v>2400</v>
          </cell>
          <cell r="G133" t="str">
            <v>sf</v>
          </cell>
          <cell r="H133">
            <v>11.2455</v>
          </cell>
          <cell r="I133">
            <v>26989.200000000001</v>
          </cell>
        </row>
        <row r="134">
          <cell r="D134">
            <v>6.0599999999999987</v>
          </cell>
          <cell r="E134" t="str">
            <v>Ceiling - Open, Painted Black</v>
          </cell>
          <cell r="F134">
            <v>77269.900000000009</v>
          </cell>
          <cell r="G134" t="str">
            <v>sf</v>
          </cell>
          <cell r="H134">
            <v>2.1419999999999999</v>
          </cell>
          <cell r="I134">
            <v>165512.12580000001</v>
          </cell>
        </row>
        <row r="135">
          <cell r="D135">
            <v>6.0699999999999985</v>
          </cell>
          <cell r="E135" t="str">
            <v xml:space="preserve">Hard Lid Ceiling </v>
          </cell>
          <cell r="F135">
            <v>3200</v>
          </cell>
          <cell r="G135" t="str">
            <v>sf</v>
          </cell>
          <cell r="H135">
            <v>8.5679999999999996</v>
          </cell>
          <cell r="I135">
            <v>27417.599999999999</v>
          </cell>
        </row>
        <row r="136">
          <cell r="D136">
            <v>6.0799999999999983</v>
          </cell>
          <cell r="E136" t="str">
            <v>Front Counters</v>
          </cell>
          <cell r="F136">
            <v>80</v>
          </cell>
          <cell r="G136" t="str">
            <v>lf</v>
          </cell>
          <cell r="H136">
            <v>602.4</v>
          </cell>
          <cell r="I136">
            <v>48192</v>
          </cell>
        </row>
        <row r="137">
          <cell r="D137">
            <v>6.0899999999999981</v>
          </cell>
          <cell r="E137" t="str">
            <v>Lobby additional finishes</v>
          </cell>
          <cell r="F137">
            <v>400</v>
          </cell>
          <cell r="G137" t="str">
            <v>sf</v>
          </cell>
          <cell r="H137">
            <v>20.079999999999998</v>
          </cell>
          <cell r="I137">
            <v>8031.9999999999991</v>
          </cell>
        </row>
        <row r="138">
          <cell r="D138">
            <v>6.0999999999999979</v>
          </cell>
          <cell r="E138" t="str">
            <v>Millwork, Finish Carpentry</v>
          </cell>
          <cell r="F138">
            <v>89411</v>
          </cell>
          <cell r="G138" t="str">
            <v>sf</v>
          </cell>
          <cell r="H138">
            <v>1.004</v>
          </cell>
          <cell r="I138">
            <v>89768.644</v>
          </cell>
        </row>
        <row r="140">
          <cell r="C140">
            <v>7</v>
          </cell>
          <cell r="D140" t="str">
            <v>Conveying</v>
          </cell>
          <cell r="I140">
            <v>206422.39999999999</v>
          </cell>
        </row>
        <row r="142">
          <cell r="D142">
            <v>7.01</v>
          </cell>
          <cell r="E142" t="str">
            <v>Hydraulic Elevator - 3 Stops, 3500 lbs</v>
          </cell>
          <cell r="F142">
            <v>2</v>
          </cell>
          <cell r="G142" t="str">
            <v>ea</v>
          </cell>
          <cell r="H142">
            <v>103211.2</v>
          </cell>
          <cell r="I142">
            <v>206422.39999999999</v>
          </cell>
        </row>
        <row r="144">
          <cell r="C144">
            <v>8</v>
          </cell>
          <cell r="D144" t="str">
            <v>Plumbing</v>
          </cell>
          <cell r="I144">
            <v>579983.36599999992</v>
          </cell>
        </row>
        <row r="146">
          <cell r="D146">
            <v>8.01</v>
          </cell>
          <cell r="E146" t="str">
            <v>Plumbing Fixtures</v>
          </cell>
          <cell r="F146">
            <v>62</v>
          </cell>
          <cell r="G146" t="str">
            <v>sf</v>
          </cell>
          <cell r="H146">
            <v>2133.6</v>
          </cell>
          <cell r="I146">
            <v>132283.19999999998</v>
          </cell>
        </row>
        <row r="147">
          <cell r="D147">
            <v>8.02</v>
          </cell>
          <cell r="E147" t="str">
            <v>Water Heaters - 200 MBH</v>
          </cell>
          <cell r="F147">
            <v>2</v>
          </cell>
          <cell r="G147" t="str">
            <v>ea</v>
          </cell>
          <cell r="H147">
            <v>16064</v>
          </cell>
          <cell r="I147">
            <v>32128</v>
          </cell>
        </row>
        <row r="148">
          <cell r="D148">
            <v>8.0299999999999994</v>
          </cell>
          <cell r="E148" t="str">
            <v>Boilers - 3000 MBH</v>
          </cell>
          <cell r="F148">
            <v>2</v>
          </cell>
          <cell r="G148" t="str">
            <v>ea</v>
          </cell>
          <cell r="H148">
            <v>20080</v>
          </cell>
          <cell r="I148">
            <v>40160</v>
          </cell>
        </row>
        <row r="149">
          <cell r="D149">
            <v>8.0399999999999991</v>
          </cell>
          <cell r="E149" t="str">
            <v>Hot and Cold Water Piping</v>
          </cell>
          <cell r="F149">
            <v>89411</v>
          </cell>
          <cell r="G149" t="str">
            <v>sf</v>
          </cell>
          <cell r="H149">
            <v>1.506</v>
          </cell>
          <cell r="I149">
            <v>134652.96600000001</v>
          </cell>
        </row>
        <row r="150">
          <cell r="D150">
            <v>8.0499999999999989</v>
          </cell>
          <cell r="E150" t="str">
            <v>Air Lines</v>
          </cell>
          <cell r="F150">
            <v>3200</v>
          </cell>
          <cell r="G150" t="str">
            <v>lf</v>
          </cell>
          <cell r="H150">
            <v>35.14</v>
          </cell>
          <cell r="I150">
            <v>112448</v>
          </cell>
        </row>
        <row r="151">
          <cell r="D151">
            <v>8.0599999999999987</v>
          </cell>
          <cell r="E151" t="str">
            <v>Gas Piping - 2"</v>
          </cell>
          <cell r="F151">
            <v>400</v>
          </cell>
          <cell r="G151" t="str">
            <v>lf</v>
          </cell>
          <cell r="H151">
            <v>35.14</v>
          </cell>
          <cell r="I151">
            <v>14056</v>
          </cell>
        </row>
        <row r="152">
          <cell r="D152">
            <v>8.0699999999999985</v>
          </cell>
          <cell r="E152" t="str">
            <v>Misc. Piping</v>
          </cell>
          <cell r="F152">
            <v>2200</v>
          </cell>
          <cell r="G152" t="str">
            <v>lf</v>
          </cell>
          <cell r="H152">
            <v>25.1</v>
          </cell>
          <cell r="I152">
            <v>55220</v>
          </cell>
        </row>
        <row r="153">
          <cell r="D153">
            <v>8.0799999999999983</v>
          </cell>
          <cell r="E153" t="str">
            <v>Emergency Showers</v>
          </cell>
          <cell r="F153">
            <v>4</v>
          </cell>
          <cell r="G153" t="str">
            <v>ea</v>
          </cell>
          <cell r="H153">
            <v>1606.4</v>
          </cell>
          <cell r="I153">
            <v>6425.6</v>
          </cell>
        </row>
        <row r="154">
          <cell r="D154">
            <v>8.0899999999999981</v>
          </cell>
          <cell r="E154" t="str">
            <v>Eye Washes</v>
          </cell>
          <cell r="F154">
            <v>6</v>
          </cell>
          <cell r="G154" t="str">
            <v>ea</v>
          </cell>
          <cell r="H154">
            <v>1405.6</v>
          </cell>
          <cell r="I154">
            <v>8433.5999999999985</v>
          </cell>
        </row>
        <row r="155">
          <cell r="D155">
            <v>8.0799999999999983</v>
          </cell>
          <cell r="E155" t="str">
            <v>Exhaust Hoods</v>
          </cell>
          <cell r="F155">
            <v>2</v>
          </cell>
          <cell r="G155" t="str">
            <v>ea</v>
          </cell>
          <cell r="H155">
            <v>22088</v>
          </cell>
          <cell r="I155">
            <v>44176</v>
          </cell>
        </row>
        <row r="157">
          <cell r="C157">
            <v>9</v>
          </cell>
          <cell r="D157" t="str">
            <v>HVAC</v>
          </cell>
          <cell r="I157">
            <v>2568153.2864000001</v>
          </cell>
        </row>
        <row r="159">
          <cell r="D159">
            <v>9.01</v>
          </cell>
          <cell r="E159" t="str">
            <v>Heating and Cooling Systems</v>
          </cell>
          <cell r="F159">
            <v>89411</v>
          </cell>
          <cell r="G159" t="str">
            <v>sf</v>
          </cell>
          <cell r="H159">
            <v>14.056000000000001</v>
          </cell>
          <cell r="I159">
            <v>1256761.0160000001</v>
          </cell>
        </row>
        <row r="160">
          <cell r="D160">
            <v>9.02</v>
          </cell>
          <cell r="E160" t="str">
            <v>Package Units Units</v>
          </cell>
          <cell r="F160">
            <v>89411</v>
          </cell>
          <cell r="G160" t="str">
            <v>sf</v>
          </cell>
          <cell r="H160">
            <v>3.012</v>
          </cell>
          <cell r="I160">
            <v>269305.93200000003</v>
          </cell>
        </row>
        <row r="161">
          <cell r="D161">
            <v>9.0299999999999994</v>
          </cell>
          <cell r="E161" t="str">
            <v>Distribution - Ducts, Registers, Diffusers</v>
          </cell>
          <cell r="F161">
            <v>89411</v>
          </cell>
          <cell r="G161" t="str">
            <v>sf</v>
          </cell>
          <cell r="H161">
            <v>8.032</v>
          </cell>
          <cell r="I161">
            <v>718149.152</v>
          </cell>
        </row>
        <row r="162">
          <cell r="D162">
            <v>9.0399999999999991</v>
          </cell>
          <cell r="E162" t="str">
            <v>Insulation</v>
          </cell>
          <cell r="F162">
            <v>1</v>
          </cell>
          <cell r="G162" t="str">
            <v>ls</v>
          </cell>
          <cell r="H162">
            <v>25100</v>
          </cell>
          <cell r="I162">
            <v>25100</v>
          </cell>
        </row>
        <row r="163">
          <cell r="D163">
            <v>9.0499999999999989</v>
          </cell>
          <cell r="E163" t="str">
            <v>VAV Boxes</v>
          </cell>
          <cell r="F163">
            <v>120</v>
          </cell>
          <cell r="G163" t="str">
            <v>ea</v>
          </cell>
          <cell r="H163">
            <v>451.8</v>
          </cell>
          <cell r="I163">
            <v>54216</v>
          </cell>
        </row>
        <row r="164">
          <cell r="D164">
            <v>9.0599999999999987</v>
          </cell>
          <cell r="E164" t="str">
            <v>Controls</v>
          </cell>
          <cell r="F164">
            <v>200</v>
          </cell>
          <cell r="G164" t="str">
            <v>ea</v>
          </cell>
          <cell r="H164">
            <v>953.8</v>
          </cell>
          <cell r="I164">
            <v>190760</v>
          </cell>
        </row>
        <row r="165">
          <cell r="D165">
            <v>9.0699999999999985</v>
          </cell>
          <cell r="E165" t="str">
            <v>Test Balance</v>
          </cell>
          <cell r="F165">
            <v>89411</v>
          </cell>
          <cell r="G165" t="str">
            <v>sf</v>
          </cell>
          <cell r="H165">
            <v>0.60239999999999994</v>
          </cell>
          <cell r="I165">
            <v>53861.186399999991</v>
          </cell>
        </row>
        <row r="167">
          <cell r="C167">
            <v>10</v>
          </cell>
          <cell r="D167" t="str">
            <v>Fire Protection</v>
          </cell>
          <cell r="I167">
            <v>648083.03200000001</v>
          </cell>
        </row>
        <row r="169">
          <cell r="D169">
            <v>10.01</v>
          </cell>
          <cell r="E169" t="str">
            <v>Fire Protection</v>
          </cell>
          <cell r="F169">
            <v>89411</v>
          </cell>
          <cell r="H169">
            <v>4.0640000000000001</v>
          </cell>
          <cell r="I169">
            <v>363366.304</v>
          </cell>
        </row>
        <row r="170">
          <cell r="D170">
            <v>10.02</v>
          </cell>
          <cell r="E170" t="str">
            <v>Stand Pipe</v>
          </cell>
          <cell r="F170">
            <v>2</v>
          </cell>
          <cell r="G170" t="str">
            <v>ea</v>
          </cell>
          <cell r="H170">
            <v>6096</v>
          </cell>
          <cell r="I170">
            <v>12192</v>
          </cell>
        </row>
        <row r="171">
          <cell r="D171">
            <v>10.029999999999999</v>
          </cell>
          <cell r="E171" t="str">
            <v>Fire Pumps</v>
          </cell>
          <cell r="G171" t="str">
            <v>ea</v>
          </cell>
          <cell r="H171">
            <v>15240</v>
          </cell>
          <cell r="I171">
            <v>0</v>
          </cell>
        </row>
        <row r="172">
          <cell r="D172">
            <v>10.039999999999999</v>
          </cell>
          <cell r="E172" t="str">
            <v>Fire Alarm System, Mass Notification - 3.00</v>
          </cell>
          <cell r="F172">
            <v>89411</v>
          </cell>
          <cell r="G172" t="str">
            <v>sf</v>
          </cell>
          <cell r="H172">
            <v>3.048</v>
          </cell>
          <cell r="I172">
            <v>272524.728</v>
          </cell>
        </row>
        <row r="174">
          <cell r="C174">
            <v>11</v>
          </cell>
          <cell r="D174" t="str">
            <v>Electrical</v>
          </cell>
          <cell r="I174">
            <v>1975804.2779999999</v>
          </cell>
        </row>
        <row r="176">
          <cell r="D176">
            <v>11.01</v>
          </cell>
          <cell r="E176" t="str">
            <v>Service and Distribution</v>
          </cell>
          <cell r="F176">
            <v>89411</v>
          </cell>
          <cell r="H176">
            <v>7.1120000000000001</v>
          </cell>
          <cell r="I176">
            <v>635891.03200000001</v>
          </cell>
        </row>
        <row r="177">
          <cell r="D177">
            <v>11.02</v>
          </cell>
          <cell r="E177" t="str">
            <v>Feeders, Cables, Wiring</v>
          </cell>
          <cell r="F177">
            <v>89411</v>
          </cell>
          <cell r="H177">
            <v>3.048</v>
          </cell>
          <cell r="I177">
            <v>272524.728</v>
          </cell>
        </row>
        <row r="178">
          <cell r="D178">
            <v>11.03</v>
          </cell>
          <cell r="E178" t="str">
            <v>Lighting and power</v>
          </cell>
          <cell r="F178">
            <v>89411</v>
          </cell>
          <cell r="H178">
            <v>8.1280000000000001</v>
          </cell>
          <cell r="I178">
            <v>726732.60800000001</v>
          </cell>
        </row>
        <row r="179">
          <cell r="D179">
            <v>11.04</v>
          </cell>
          <cell r="E179" t="str">
            <v>Switches</v>
          </cell>
          <cell r="F179">
            <v>89411</v>
          </cell>
          <cell r="H179">
            <v>3.048</v>
          </cell>
          <cell r="I179">
            <v>272524.728</v>
          </cell>
        </row>
        <row r="180">
          <cell r="D180">
            <v>11.049999999999999</v>
          </cell>
          <cell r="E180" t="str">
            <v>Grounding</v>
          </cell>
          <cell r="F180">
            <v>89411</v>
          </cell>
          <cell r="H180">
            <v>0.76200000000000001</v>
          </cell>
          <cell r="I180">
            <v>68131.182000000001</v>
          </cell>
        </row>
        <row r="182">
          <cell r="C182">
            <v>12</v>
          </cell>
          <cell r="D182" t="str">
            <v>Electrical Systems</v>
          </cell>
          <cell r="I182">
            <v>726732.60800000001</v>
          </cell>
        </row>
        <row r="184">
          <cell r="D184">
            <v>12.1</v>
          </cell>
          <cell r="E184" t="str">
            <v>Data/Communications, Security</v>
          </cell>
          <cell r="F184">
            <v>89411</v>
          </cell>
          <cell r="H184">
            <v>8.1280000000000001</v>
          </cell>
          <cell r="I184">
            <v>726732.60800000001</v>
          </cell>
        </row>
        <row r="186">
          <cell r="C186">
            <v>13</v>
          </cell>
          <cell r="D186" t="str">
            <v xml:space="preserve">Equipment </v>
          </cell>
          <cell r="I186">
            <v>1417188</v>
          </cell>
        </row>
        <row r="188">
          <cell r="D188">
            <v>13.01</v>
          </cell>
          <cell r="E188" t="str">
            <v>Compressors</v>
          </cell>
          <cell r="F188">
            <v>6</v>
          </cell>
          <cell r="G188" t="str">
            <v>ea</v>
          </cell>
          <cell r="H188">
            <v>25500</v>
          </cell>
          <cell r="I188">
            <v>153000</v>
          </cell>
        </row>
        <row r="189">
          <cell r="D189">
            <v>13.02</v>
          </cell>
          <cell r="E189" t="str">
            <v xml:space="preserve">Bridge Crane - 20 Ton </v>
          </cell>
          <cell r="F189">
            <v>2</v>
          </cell>
          <cell r="G189" t="str">
            <v>ea</v>
          </cell>
          <cell r="H189">
            <v>168300</v>
          </cell>
          <cell r="I189">
            <v>336600</v>
          </cell>
        </row>
        <row r="190">
          <cell r="D190">
            <v>13.03</v>
          </cell>
          <cell r="E190" t="str">
            <v xml:space="preserve">Bridge Crane - 30 Ton </v>
          </cell>
          <cell r="F190">
            <v>1</v>
          </cell>
          <cell r="G190" t="str">
            <v>ea</v>
          </cell>
          <cell r="H190">
            <v>188700</v>
          </cell>
          <cell r="I190">
            <v>188700</v>
          </cell>
        </row>
        <row r="191">
          <cell r="D191">
            <v>13.04</v>
          </cell>
          <cell r="E191" t="str">
            <v xml:space="preserve">Jib Cranes - 2 Ton </v>
          </cell>
          <cell r="F191">
            <v>23</v>
          </cell>
          <cell r="G191" t="str">
            <v>ea</v>
          </cell>
          <cell r="H191">
            <v>28560</v>
          </cell>
          <cell r="I191">
            <v>656880</v>
          </cell>
        </row>
        <row r="192">
          <cell r="D192">
            <v>13.049999999999999</v>
          </cell>
          <cell r="E192" t="str">
            <v xml:space="preserve">Workstation Cranes - 1 Ton </v>
          </cell>
          <cell r="F192">
            <v>1</v>
          </cell>
          <cell r="G192" t="str">
            <v>ea</v>
          </cell>
          <cell r="H192">
            <v>67320</v>
          </cell>
          <cell r="I192">
            <v>67320</v>
          </cell>
        </row>
        <row r="193">
          <cell r="D193">
            <v>13.049999999999999</v>
          </cell>
          <cell r="E193" t="str">
            <v>Breakroom Appliances</v>
          </cell>
          <cell r="F193">
            <v>12</v>
          </cell>
          <cell r="G193" t="str">
            <v>ea</v>
          </cell>
          <cell r="H193">
            <v>1224</v>
          </cell>
          <cell r="I193">
            <v>14688</v>
          </cell>
        </row>
        <row r="195">
          <cell r="C195">
            <v>14</v>
          </cell>
          <cell r="D195" t="str">
            <v>Furnishings</v>
          </cell>
          <cell r="I195">
            <v>45599.61</v>
          </cell>
        </row>
        <row r="197">
          <cell r="D197">
            <v>14.01</v>
          </cell>
          <cell r="E197" t="str">
            <v>Furnishings</v>
          </cell>
          <cell r="F197">
            <v>89411</v>
          </cell>
          <cell r="G197" t="str">
            <v>sf</v>
          </cell>
          <cell r="H197">
            <v>0.51</v>
          </cell>
          <cell r="I197">
            <v>45599.61</v>
          </cell>
        </row>
        <row r="200">
          <cell r="C200">
            <v>15</v>
          </cell>
          <cell r="D200" t="str">
            <v>Special Construction</v>
          </cell>
          <cell r="I200">
            <v>24480</v>
          </cell>
        </row>
        <row r="202">
          <cell r="D202">
            <v>15.01</v>
          </cell>
          <cell r="E202" t="str">
            <v>Entry Canopy/Structure</v>
          </cell>
          <cell r="F202">
            <v>1200</v>
          </cell>
          <cell r="G202" t="str">
            <v>sf</v>
          </cell>
          <cell r="H202">
            <v>20.399999999999999</v>
          </cell>
          <cell r="I202">
            <v>24480</v>
          </cell>
        </row>
        <row r="204">
          <cell r="C204">
            <v>16</v>
          </cell>
          <cell r="D204" t="str">
            <v>Building Sitework</v>
          </cell>
          <cell r="I204">
            <v>46136.076000000001</v>
          </cell>
        </row>
        <row r="206">
          <cell r="D206">
            <v>16.010000000000002</v>
          </cell>
          <cell r="E206" t="str">
            <v>Building Sitework</v>
          </cell>
          <cell r="F206">
            <v>89411</v>
          </cell>
          <cell r="G206" t="str">
            <v>sf</v>
          </cell>
          <cell r="H206">
            <v>0.51600000000000001</v>
          </cell>
          <cell r="I206">
            <v>46136.076000000001</v>
          </cell>
        </row>
        <row r="209">
          <cell r="C209">
            <v>17</v>
          </cell>
          <cell r="D209" t="str">
            <v>Landscaping</v>
          </cell>
          <cell r="I209">
            <v>27681.6456</v>
          </cell>
        </row>
        <row r="211">
          <cell r="D211">
            <v>17.010000000000002</v>
          </cell>
          <cell r="E211" t="str">
            <v>Landscaping and Irrigation</v>
          </cell>
          <cell r="F211">
            <v>89411</v>
          </cell>
          <cell r="G211" t="str">
            <v>sf</v>
          </cell>
          <cell r="H211">
            <v>0.30959999999999999</v>
          </cell>
          <cell r="I211">
            <v>27681.6456</v>
          </cell>
        </row>
        <row r="215">
          <cell r="C215">
            <v>31</v>
          </cell>
          <cell r="E215" t="str">
            <v>Subtotal A</v>
          </cell>
          <cell r="H215">
            <v>190.48534358656653</v>
          </cell>
          <cell r="I215">
            <v>17031485.055418499</v>
          </cell>
        </row>
        <row r="216">
          <cell r="C216">
            <v>32</v>
          </cell>
          <cell r="E216" t="str">
            <v>General Conditions OH &amp; P</v>
          </cell>
          <cell r="F216">
            <v>0.23</v>
          </cell>
          <cell r="H216">
            <v>43.811629024910296</v>
          </cell>
          <cell r="I216">
            <v>3917241.5627462547</v>
          </cell>
        </row>
        <row r="218">
          <cell r="E218" t="str">
            <v>Subtotal B</v>
          </cell>
          <cell r="H218">
            <v>234.29697261147683</v>
          </cell>
          <cell r="I218">
            <v>20948726.618164755</v>
          </cell>
        </row>
        <row r="219">
          <cell r="C219">
            <v>33</v>
          </cell>
          <cell r="E219" t="str">
            <v>Local Sales Tax</v>
          </cell>
          <cell r="F219">
            <v>8.4000000000000005E-2</v>
          </cell>
          <cell r="H219">
            <v>19.680945699364056</v>
          </cell>
          <cell r="I219">
            <v>1759693.0359258396</v>
          </cell>
        </row>
        <row r="221">
          <cell r="C221">
            <v>34</v>
          </cell>
          <cell r="E221" t="str">
            <v>Permits, Bonds &amp; Insurance</v>
          </cell>
          <cell r="F221">
            <v>2.5000000000000001E-2</v>
          </cell>
          <cell r="H221">
            <v>5.857424315286921</v>
          </cell>
          <cell r="I221">
            <v>523718.16545411892</v>
          </cell>
        </row>
        <row r="223">
          <cell r="E223" t="str">
            <v>Subtotal C</v>
          </cell>
          <cell r="H223">
            <v>259.83534262612784</v>
          </cell>
          <cell r="I223">
            <v>23232137.819544714</v>
          </cell>
        </row>
        <row r="224">
          <cell r="C224">
            <v>35</v>
          </cell>
          <cell r="E224" t="str">
            <v>Design Contingency</v>
          </cell>
          <cell r="F224">
            <v>0.2</v>
          </cell>
          <cell r="H224">
            <v>51.967068525225564</v>
          </cell>
          <cell r="I224">
            <v>4646427.563908943</v>
          </cell>
        </row>
        <row r="226">
          <cell r="E226" t="str">
            <v>Subtotal D</v>
          </cell>
          <cell r="H226">
            <v>311.80241115135334</v>
          </cell>
          <cell r="I226">
            <v>27878565.383453656</v>
          </cell>
        </row>
        <row r="227">
          <cell r="C227">
            <v>36</v>
          </cell>
          <cell r="E227" t="str">
            <v>Escalation MOC June 2009</v>
          </cell>
          <cell r="F227">
            <v>0.12</v>
          </cell>
          <cell r="H227">
            <v>37.4162893381624</v>
          </cell>
          <cell r="I227">
            <v>3345427.8460144387</v>
          </cell>
        </row>
        <row r="229">
          <cell r="E229" t="str">
            <v>Subtotal E</v>
          </cell>
          <cell r="H229">
            <v>349.21870048951581</v>
          </cell>
          <cell r="I229">
            <v>31223993.229468096</v>
          </cell>
        </row>
        <row r="230">
          <cell r="C230">
            <v>37</v>
          </cell>
          <cell r="E230" t="str">
            <v>LEED</v>
          </cell>
          <cell r="F230">
            <v>0.02</v>
          </cell>
          <cell r="H230">
            <v>6.984374009790316</v>
          </cell>
          <cell r="I230">
            <v>624479.86458936194</v>
          </cell>
        </row>
        <row r="232">
          <cell r="E232" t="str">
            <v>Subtoal F</v>
          </cell>
          <cell r="H232">
            <v>356.20307449930613</v>
          </cell>
          <cell r="I232">
            <v>31848473.094057459</v>
          </cell>
        </row>
        <row r="233">
          <cell r="C233">
            <v>38</v>
          </cell>
          <cell r="E233" t="str">
            <v>Construction Contingency</v>
          </cell>
          <cell r="F233">
            <v>0.1</v>
          </cell>
          <cell r="H233">
            <v>35.620307449930614</v>
          </cell>
          <cell r="I233">
            <v>3184847.3094057459</v>
          </cell>
        </row>
        <row r="235">
          <cell r="E235" t="str">
            <v>Subtotal H</v>
          </cell>
          <cell r="H235">
            <v>391.82338194923676</v>
          </cell>
          <cell r="I235">
            <v>35033320.403463207</v>
          </cell>
        </row>
        <row r="236">
          <cell r="C236">
            <v>39</v>
          </cell>
          <cell r="E236" t="str">
            <v>Design/Engineering Fee</v>
          </cell>
          <cell r="F236">
            <v>0.1</v>
          </cell>
          <cell r="H236">
            <v>39.182338194923673</v>
          </cell>
          <cell r="I236">
            <v>3503332.0403463207</v>
          </cell>
        </row>
        <row r="238">
          <cell r="C238">
            <v>40</v>
          </cell>
          <cell r="E238" t="str">
            <v>Total Cost</v>
          </cell>
          <cell r="H238">
            <v>431.00572014416036</v>
          </cell>
          <cell r="I238">
            <v>38536652.443809524</v>
          </cell>
        </row>
        <row r="244">
          <cell r="C244">
            <v>51</v>
          </cell>
          <cell r="E244" t="str">
            <v>Civil</v>
          </cell>
          <cell r="I244">
            <v>5822880.8926600004</v>
          </cell>
        </row>
        <row r="245">
          <cell r="D245">
            <v>1</v>
          </cell>
          <cell r="E245" t="str">
            <v>Substructure</v>
          </cell>
          <cell r="H245">
            <v>1735639.4566600001</v>
          </cell>
        </row>
        <row r="246">
          <cell r="D246">
            <v>2</v>
          </cell>
          <cell r="E246" t="str">
            <v>Superstructure</v>
          </cell>
          <cell r="H246">
            <v>4041105.36</v>
          </cell>
        </row>
        <row r="247">
          <cell r="D247">
            <v>16</v>
          </cell>
          <cell r="E247" t="str">
            <v>Building Sitework</v>
          </cell>
          <cell r="H247">
            <v>46136.076000000001</v>
          </cell>
        </row>
        <row r="249">
          <cell r="C249">
            <v>52</v>
          </cell>
          <cell r="E249" t="str">
            <v>Shell &amp; Core</v>
          </cell>
          <cell r="I249">
            <v>3867461.3687585001</v>
          </cell>
        </row>
        <row r="250">
          <cell r="D250">
            <v>3</v>
          </cell>
          <cell r="E250" t="str">
            <v>Exterior Closure</v>
          </cell>
          <cell r="H250">
            <v>596866.07999999996</v>
          </cell>
        </row>
        <row r="251">
          <cell r="D251">
            <v>4</v>
          </cell>
          <cell r="E251" t="str">
            <v>Roofing</v>
          </cell>
          <cell r="H251">
            <v>223920.16499999998</v>
          </cell>
        </row>
        <row r="252">
          <cell r="D252">
            <v>5</v>
          </cell>
          <cell r="E252" t="str">
            <v>Interior Construction</v>
          </cell>
          <cell r="H252">
            <v>1358926.6047</v>
          </cell>
        </row>
        <row r="253">
          <cell r="D253">
            <v>6</v>
          </cell>
          <cell r="E253" t="str">
            <v>Interior Finishes</v>
          </cell>
          <cell r="H253">
            <v>808763.08705850004</v>
          </cell>
        </row>
        <row r="254">
          <cell r="D254">
            <v>7</v>
          </cell>
          <cell r="E254" t="str">
            <v>Conveying</v>
          </cell>
          <cell r="H254">
            <v>206422.39999999999</v>
          </cell>
        </row>
        <row r="255">
          <cell r="D255">
            <v>10</v>
          </cell>
          <cell r="E255" t="str">
            <v>Fire Protection</v>
          </cell>
          <cell r="H255">
            <v>648083.03200000001</v>
          </cell>
        </row>
        <row r="256">
          <cell r="D256">
            <v>15</v>
          </cell>
          <cell r="E256" t="str">
            <v>Special Construction</v>
          </cell>
          <cell r="H256">
            <v>24480</v>
          </cell>
        </row>
        <row r="258">
          <cell r="C258">
            <v>53</v>
          </cell>
          <cell r="E258" t="str">
            <v>Mechanical</v>
          </cell>
          <cell r="I258">
            <v>3148136.6524</v>
          </cell>
        </row>
        <row r="259">
          <cell r="D259">
            <v>8</v>
          </cell>
          <cell r="E259" t="str">
            <v>Plumbing</v>
          </cell>
          <cell r="H259">
            <v>579983.36599999992</v>
          </cell>
        </row>
        <row r="260">
          <cell r="D260">
            <v>9</v>
          </cell>
          <cell r="E260" t="str">
            <v>HVAC</v>
          </cell>
          <cell r="H260">
            <v>2568153.2864000001</v>
          </cell>
        </row>
        <row r="262">
          <cell r="C262">
            <v>54</v>
          </cell>
          <cell r="E262" t="str">
            <v>Electrical</v>
          </cell>
          <cell r="I262">
            <v>2702536.8859999999</v>
          </cell>
        </row>
        <row r="263">
          <cell r="D263">
            <v>11</v>
          </cell>
          <cell r="E263" t="str">
            <v>Electrical</v>
          </cell>
          <cell r="H263">
            <v>1975804.2779999999</v>
          </cell>
        </row>
        <row r="264">
          <cell r="D264">
            <v>12</v>
          </cell>
          <cell r="E264" t="str">
            <v>Electrical Systems</v>
          </cell>
          <cell r="H264">
            <v>726732.60800000001</v>
          </cell>
        </row>
        <row r="266">
          <cell r="C266">
            <v>55</v>
          </cell>
          <cell r="E266" t="str">
            <v>Furnishing</v>
          </cell>
          <cell r="I266">
            <v>1490469.2556</v>
          </cell>
        </row>
        <row r="267">
          <cell r="D267">
            <v>13</v>
          </cell>
          <cell r="E267" t="str">
            <v xml:space="preserve">Equipment </v>
          </cell>
          <cell r="H267">
            <v>1417188</v>
          </cell>
        </row>
        <row r="268">
          <cell r="D268">
            <v>14</v>
          </cell>
          <cell r="E268" t="str">
            <v>Furnishings</v>
          </cell>
          <cell r="H268">
            <v>45599.61</v>
          </cell>
        </row>
        <row r="269">
          <cell r="D269">
            <v>17</v>
          </cell>
          <cell r="E269" t="str">
            <v>Landscaping</v>
          </cell>
          <cell r="H269">
            <v>27681.6456</v>
          </cell>
        </row>
        <row r="271">
          <cell r="C271">
            <v>56</v>
          </cell>
          <cell r="E271" t="str">
            <v>General Conditions &amp; Contingency</v>
          </cell>
          <cell r="I271">
            <v>18001835.348044701</v>
          </cell>
        </row>
        <row r="272">
          <cell r="D272">
            <v>32</v>
          </cell>
          <cell r="E272" t="str">
            <v>General Conditions OH &amp; P</v>
          </cell>
          <cell r="H272">
            <v>3917241.5627462547</v>
          </cell>
        </row>
        <row r="273">
          <cell r="D273">
            <v>33</v>
          </cell>
          <cell r="E273" t="str">
            <v>Local Sales Tax</v>
          </cell>
          <cell r="H273">
            <v>1759693.0359258396</v>
          </cell>
        </row>
        <row r="274">
          <cell r="D274">
            <v>34</v>
          </cell>
          <cell r="E274" t="str">
            <v>Permits, Bonds &amp; Insurance</v>
          </cell>
          <cell r="H274">
            <v>523718.16545411892</v>
          </cell>
        </row>
        <row r="275">
          <cell r="D275">
            <v>35</v>
          </cell>
          <cell r="E275" t="str">
            <v>Design Contingency</v>
          </cell>
          <cell r="H275">
            <v>4646427.563908943</v>
          </cell>
        </row>
        <row r="276">
          <cell r="D276">
            <v>36</v>
          </cell>
          <cell r="E276" t="str">
            <v>Escalation MOC June 2009</v>
          </cell>
          <cell r="H276">
            <v>3345427.8460144387</v>
          </cell>
        </row>
        <row r="277">
          <cell r="D277">
            <v>37</v>
          </cell>
          <cell r="E277" t="str">
            <v>LEED</v>
          </cell>
          <cell r="H277">
            <v>624479.86458936194</v>
          </cell>
        </row>
        <row r="278">
          <cell r="D278">
            <v>38</v>
          </cell>
          <cell r="E278" t="str">
            <v>Construction Contingency</v>
          </cell>
          <cell r="H278">
            <v>3184847.3094057459</v>
          </cell>
        </row>
        <row r="280">
          <cell r="C280">
            <v>57</v>
          </cell>
          <cell r="E280" t="str">
            <v>Design/Engineering Fee</v>
          </cell>
          <cell r="I280">
            <v>3503332.0403463207</v>
          </cell>
        </row>
        <row r="281">
          <cell r="D281">
            <v>39</v>
          </cell>
          <cell r="E281" t="str">
            <v>Design/Engineering Fee</v>
          </cell>
          <cell r="H281">
            <v>3503332.0403463207</v>
          </cell>
        </row>
        <row r="283">
          <cell r="H283">
            <v>38536652.443809524</v>
          </cell>
          <cell r="I283">
            <v>38536652.443809524</v>
          </cell>
        </row>
        <row r="284">
          <cell r="H284" t="str">
            <v>OK</v>
          </cell>
          <cell r="I284" t="str">
            <v>OK</v>
          </cell>
        </row>
      </sheetData>
      <sheetData sheetId="10" refreshError="1"/>
      <sheetData sheetId="11" refreshError="1"/>
      <sheetData sheetId="12" refreshError="1"/>
      <sheetData sheetId="13" refreshError="1">
        <row r="50">
          <cell r="C50">
            <v>1</v>
          </cell>
          <cell r="D50" t="str">
            <v>Substructure</v>
          </cell>
          <cell r="I50">
            <v>503320.65818666667</v>
          </cell>
        </row>
        <row r="52">
          <cell r="D52">
            <v>1.01</v>
          </cell>
          <cell r="E52" t="str">
            <v xml:space="preserve">Site Clearing, Grading </v>
          </cell>
          <cell r="F52">
            <v>27872</v>
          </cell>
          <cell r="G52" t="str">
            <v>sf</v>
          </cell>
          <cell r="H52">
            <v>2.1240000000000001</v>
          </cell>
          <cell r="I52">
            <v>59200.128000000004</v>
          </cell>
        </row>
        <row r="53">
          <cell r="D53">
            <v>1.02</v>
          </cell>
          <cell r="E53" t="str">
            <v>Spread Footings - 6x6x 2- Exc. Forms, Rebar, Conc</v>
          </cell>
          <cell r="F53">
            <v>40</v>
          </cell>
          <cell r="G53" t="str">
            <v>ea</v>
          </cell>
          <cell r="H53">
            <v>839.8</v>
          </cell>
          <cell r="I53">
            <v>33592</v>
          </cell>
        </row>
        <row r="54">
          <cell r="D54">
            <v>1.03</v>
          </cell>
          <cell r="E54" t="str">
            <v>Cont. Footings -1.5x1.5 - Exc., Forms, Rebar, Conc</v>
          </cell>
          <cell r="F54">
            <v>3423</v>
          </cell>
          <cell r="G54" t="str">
            <v>lf</v>
          </cell>
          <cell r="H54">
            <v>54.339999999999996</v>
          </cell>
          <cell r="I54">
            <v>186005.81999999998</v>
          </cell>
        </row>
        <row r="55">
          <cell r="D55">
            <v>1.04</v>
          </cell>
          <cell r="E55" t="str">
            <v>Addl. Spread Footings For Mezzanine</v>
          </cell>
          <cell r="G55" t="str">
            <v>ea</v>
          </cell>
          <cell r="H55">
            <v>642.20000000000005</v>
          </cell>
          <cell r="I55">
            <v>0</v>
          </cell>
        </row>
        <row r="56">
          <cell r="D56">
            <v>1.05</v>
          </cell>
          <cell r="E56" t="str">
            <v>Addl. Cont. Footings for Mezzanine</v>
          </cell>
          <cell r="G56" t="str">
            <v>lf</v>
          </cell>
          <cell r="H56">
            <v>49.4</v>
          </cell>
          <cell r="I56">
            <v>0</v>
          </cell>
        </row>
        <row r="57">
          <cell r="D57">
            <v>1.06</v>
          </cell>
          <cell r="E57" t="str">
            <v>Slab on Grade - 8" thick</v>
          </cell>
          <cell r="F57">
            <v>27872</v>
          </cell>
          <cell r="G57" t="str">
            <v>sf</v>
          </cell>
          <cell r="H57">
            <v>7.3112000000000004</v>
          </cell>
          <cell r="I57">
            <v>203777.76640000002</v>
          </cell>
        </row>
        <row r="58">
          <cell r="D58">
            <v>1.07</v>
          </cell>
          <cell r="E58" t="str">
            <v>4" Sand, Compaction</v>
          </cell>
          <cell r="F58">
            <v>408.78933333333339</v>
          </cell>
          <cell r="G58" t="str">
            <v>cy</v>
          </cell>
          <cell r="H58">
            <v>34.58</v>
          </cell>
          <cell r="I58">
            <v>14135.935146666669</v>
          </cell>
        </row>
        <row r="59">
          <cell r="D59">
            <v>1.08</v>
          </cell>
          <cell r="E59" t="str">
            <v>6 mil membrane</v>
          </cell>
          <cell r="F59">
            <v>27872</v>
          </cell>
          <cell r="G59" t="str">
            <v>sf</v>
          </cell>
          <cell r="H59">
            <v>0.23712</v>
          </cell>
          <cell r="I59">
            <v>6609.00864</v>
          </cell>
        </row>
        <row r="61">
          <cell r="C61">
            <v>2</v>
          </cell>
          <cell r="D61" t="str">
            <v>Superstructure</v>
          </cell>
          <cell r="I61">
            <v>1023459.84</v>
          </cell>
        </row>
        <row r="63">
          <cell r="D63">
            <v>2.0099999999999998</v>
          </cell>
          <cell r="E63" t="str">
            <v>Pre-Engineered Metal Bldg.</v>
          </cell>
          <cell r="F63">
            <v>27872</v>
          </cell>
          <cell r="G63" t="str">
            <v>sf</v>
          </cell>
          <cell r="H63">
            <v>36.72</v>
          </cell>
          <cell r="I63">
            <v>1023459.84</v>
          </cell>
        </row>
        <row r="64">
          <cell r="D64">
            <v>2.0199999999999996</v>
          </cell>
          <cell r="E64" t="str">
            <v>Heavy Mezzanine - Structural Steel - 9600 sf</v>
          </cell>
          <cell r="G64" t="str">
            <v>tons</v>
          </cell>
          <cell r="H64">
            <v>3060</v>
          </cell>
          <cell r="I64">
            <v>0</v>
          </cell>
        </row>
        <row r="65">
          <cell r="D65">
            <v>2.0299999999999994</v>
          </cell>
          <cell r="E65" t="str">
            <v>Heavy Mezzanine - Steel Deck</v>
          </cell>
          <cell r="G65" t="str">
            <v>sf</v>
          </cell>
          <cell r="H65">
            <v>4.08</v>
          </cell>
          <cell r="I65">
            <v>0</v>
          </cell>
        </row>
        <row r="66">
          <cell r="D66">
            <v>2.0399999999999991</v>
          </cell>
          <cell r="E66" t="str">
            <v>Heavy Mezzanine - Concrete Slab</v>
          </cell>
          <cell r="G66" t="str">
            <v>sf</v>
          </cell>
          <cell r="H66">
            <v>5.0999999999999996</v>
          </cell>
          <cell r="I66">
            <v>0</v>
          </cell>
        </row>
        <row r="67">
          <cell r="D67">
            <v>2.0499999999999989</v>
          </cell>
          <cell r="E67" t="str">
            <v>Heavy Mezzanine - Finishes, Misc. items</v>
          </cell>
          <cell r="G67" t="str">
            <v>sf</v>
          </cell>
          <cell r="H67">
            <v>6.12</v>
          </cell>
          <cell r="I67">
            <v>0</v>
          </cell>
        </row>
        <row r="68">
          <cell r="D68">
            <v>2.0599999999999987</v>
          </cell>
          <cell r="E68" t="str">
            <v>Light Mezzanine - Structural Steel - 9600 sf</v>
          </cell>
          <cell r="G68" t="str">
            <v>tons</v>
          </cell>
          <cell r="H68">
            <v>3060</v>
          </cell>
          <cell r="I68">
            <v>0</v>
          </cell>
        </row>
        <row r="69">
          <cell r="D69">
            <v>2.0699999999999985</v>
          </cell>
          <cell r="E69" t="str">
            <v>Light Mezzanine - Steel Deck</v>
          </cell>
          <cell r="G69" t="str">
            <v>sf</v>
          </cell>
          <cell r="H69">
            <v>3.5700000000000003</v>
          </cell>
          <cell r="I69">
            <v>0</v>
          </cell>
        </row>
        <row r="70">
          <cell r="D70">
            <v>2.0799999999999983</v>
          </cell>
          <cell r="E70" t="str">
            <v>Light Mezzanine - Concrete Slab</v>
          </cell>
          <cell r="G70" t="str">
            <v>sf</v>
          </cell>
          <cell r="H70">
            <v>5.0999999999999996</v>
          </cell>
          <cell r="I70">
            <v>0</v>
          </cell>
        </row>
        <row r="71">
          <cell r="D71">
            <v>2.0899999999999981</v>
          </cell>
          <cell r="E71" t="str">
            <v>Light Mezzanine - Finishes, Misc. items</v>
          </cell>
          <cell r="G71" t="str">
            <v>sf</v>
          </cell>
          <cell r="H71">
            <v>5.0999999999999996</v>
          </cell>
          <cell r="I71">
            <v>0</v>
          </cell>
        </row>
        <row r="72">
          <cell r="D72">
            <v>2.0999999999999979</v>
          </cell>
          <cell r="E72" t="str">
            <v>Roof Deck</v>
          </cell>
          <cell r="G72" t="str">
            <v>sf</v>
          </cell>
          <cell r="H72">
            <v>3.8250000000000002</v>
          </cell>
          <cell r="I72">
            <v>0</v>
          </cell>
        </row>
        <row r="74">
          <cell r="C74">
            <v>3</v>
          </cell>
          <cell r="D74" t="str">
            <v>Exterior Closure</v>
          </cell>
          <cell r="I74">
            <v>116184.08999999998</v>
          </cell>
        </row>
        <row r="76">
          <cell r="D76">
            <v>3.01</v>
          </cell>
          <cell r="E76" t="str">
            <v>Roll-up Doors</v>
          </cell>
          <cell r="F76">
            <v>7</v>
          </cell>
          <cell r="G76" t="str">
            <v>ea</v>
          </cell>
          <cell r="H76">
            <v>7924.8</v>
          </cell>
          <cell r="I76">
            <v>55473.599999999999</v>
          </cell>
        </row>
        <row r="77">
          <cell r="D77">
            <v>3.0199999999999996</v>
          </cell>
          <cell r="E77" t="str">
            <v>Improved Insulation</v>
          </cell>
          <cell r="F77">
            <v>28920</v>
          </cell>
          <cell r="G77" t="str">
            <v>sf</v>
          </cell>
          <cell r="H77">
            <v>1.2687499999999998</v>
          </cell>
          <cell r="I77">
            <v>36692.249999999993</v>
          </cell>
        </row>
        <row r="78">
          <cell r="D78">
            <v>3.0299999999999994</v>
          </cell>
          <cell r="E78" t="str">
            <v>Windows &amp; Glazed Walls</v>
          </cell>
          <cell r="F78">
            <v>480</v>
          </cell>
          <cell r="G78" t="str">
            <v>sf</v>
          </cell>
          <cell r="H78">
            <v>45.72</v>
          </cell>
          <cell r="I78">
            <v>21945.599999999999</v>
          </cell>
        </row>
        <row r="79">
          <cell r="D79">
            <v>3.0399999999999991</v>
          </cell>
          <cell r="E79" t="str">
            <v>Glass Blocks</v>
          </cell>
          <cell r="F79">
            <v>120</v>
          </cell>
          <cell r="G79" t="str">
            <v>ea</v>
          </cell>
          <cell r="H79">
            <v>17.271999999999998</v>
          </cell>
          <cell r="I79">
            <v>2072.64</v>
          </cell>
        </row>
        <row r="80">
          <cell r="D80">
            <v>3.0499999999999989</v>
          </cell>
          <cell r="E80" t="str">
            <v>Anti Graffiti Paint - 10' High</v>
          </cell>
          <cell r="G80" t="str">
            <v>sf</v>
          </cell>
          <cell r="H80">
            <v>1.8796000000000002</v>
          </cell>
          <cell r="I80">
            <v>0</v>
          </cell>
        </row>
        <row r="83">
          <cell r="C83">
            <v>4</v>
          </cell>
          <cell r="D83" t="str">
            <v>Roofing</v>
          </cell>
          <cell r="I83">
            <v>181575.37999999998</v>
          </cell>
        </row>
        <row r="85">
          <cell r="D85">
            <v>4.01</v>
          </cell>
          <cell r="E85" t="str">
            <v xml:space="preserve">Roof Coverings - Modify Standard </v>
          </cell>
          <cell r="F85">
            <v>27872</v>
          </cell>
          <cell r="G85" t="str">
            <v>sf</v>
          </cell>
          <cell r="H85">
            <v>1.7762499999999999</v>
          </cell>
          <cell r="I85">
            <v>49507.64</v>
          </cell>
        </row>
        <row r="86">
          <cell r="D86">
            <v>4.0199999999999996</v>
          </cell>
          <cell r="E86" t="str">
            <v>Insulation</v>
          </cell>
          <cell r="F86">
            <v>27872</v>
          </cell>
          <cell r="G86" t="str">
            <v>sf</v>
          </cell>
          <cell r="H86">
            <v>2.0299999999999998</v>
          </cell>
          <cell r="I86">
            <v>56580.159999999996</v>
          </cell>
        </row>
        <row r="87">
          <cell r="D87">
            <v>4.0299999999999994</v>
          </cell>
          <cell r="E87" t="str">
            <v>Gutters</v>
          </cell>
          <cell r="F87">
            <v>723</v>
          </cell>
          <cell r="G87" t="str">
            <v>lf</v>
          </cell>
          <cell r="H87">
            <v>14.209999999999999</v>
          </cell>
          <cell r="I87">
            <v>10273.83</v>
          </cell>
        </row>
        <row r="88">
          <cell r="D88">
            <v>4.0399999999999991</v>
          </cell>
          <cell r="E88" t="str">
            <v>Down Pipes</v>
          </cell>
          <cell r="F88">
            <v>500</v>
          </cell>
          <cell r="G88" t="str">
            <v>lf</v>
          </cell>
          <cell r="H88">
            <v>14.717499999999999</v>
          </cell>
          <cell r="I88">
            <v>7358.75</v>
          </cell>
        </row>
        <row r="89">
          <cell r="D89">
            <v>4.0499999999999989</v>
          </cell>
          <cell r="E89" t="str">
            <v>Skylights 5'x10'</v>
          </cell>
          <cell r="F89">
            <v>30</v>
          </cell>
          <cell r="G89" t="str">
            <v>ea</v>
          </cell>
          <cell r="H89">
            <v>1928.4999999999998</v>
          </cell>
          <cell r="I89">
            <v>57854.999999999993</v>
          </cell>
        </row>
        <row r="91">
          <cell r="C91">
            <v>5</v>
          </cell>
          <cell r="D91" t="str">
            <v>Interior Construction</v>
          </cell>
          <cell r="I91">
            <v>188439.552</v>
          </cell>
        </row>
        <row r="93">
          <cell r="D93">
            <v>5.01</v>
          </cell>
          <cell r="E93" t="str">
            <v>Metal Stud Framing - Interior</v>
          </cell>
          <cell r="F93">
            <v>11250</v>
          </cell>
          <cell r="G93" t="str">
            <v>sf</v>
          </cell>
          <cell r="H93">
            <v>5.08</v>
          </cell>
          <cell r="I93">
            <v>89733.119999999995</v>
          </cell>
        </row>
        <row r="94">
          <cell r="D94">
            <v>5.0199999999999996</v>
          </cell>
          <cell r="E94" t="str">
            <v>Gyp.Board Walls - Interior, Insulation, Paint</v>
          </cell>
          <cell r="F94">
            <v>11250</v>
          </cell>
          <cell r="G94" t="str">
            <v>sf</v>
          </cell>
          <cell r="H94">
            <v>5.5880000000000001</v>
          </cell>
          <cell r="I94">
            <v>98706.432000000001</v>
          </cell>
        </row>
        <row r="96">
          <cell r="C96">
            <v>6</v>
          </cell>
          <cell r="D96" t="str">
            <v>Interior Finishes</v>
          </cell>
          <cell r="I96">
            <v>48476.137499999997</v>
          </cell>
        </row>
        <row r="98">
          <cell r="D98">
            <v>6.01</v>
          </cell>
          <cell r="E98" t="str">
            <v>Floor Finishes - Seal Concrete</v>
          </cell>
          <cell r="F98">
            <v>27872</v>
          </cell>
          <cell r="G98" t="str">
            <v>sf</v>
          </cell>
          <cell r="H98">
            <v>1.3387499999999999</v>
          </cell>
          <cell r="I98">
            <v>37313.64</v>
          </cell>
        </row>
        <row r="99">
          <cell r="E99" t="str">
            <v>Floor Finishes - Corridors - VCT</v>
          </cell>
          <cell r="F99">
            <v>800</v>
          </cell>
          <cell r="G99" t="str">
            <v>sf</v>
          </cell>
          <cell r="H99">
            <v>2.6774999999999998</v>
          </cell>
          <cell r="I99">
            <v>2142</v>
          </cell>
        </row>
        <row r="100">
          <cell r="E100" t="str">
            <v>Floor Finishes - Offices - Carpet</v>
          </cell>
          <cell r="F100">
            <v>1125</v>
          </cell>
          <cell r="G100" t="str">
            <v>sf</v>
          </cell>
          <cell r="H100">
            <v>4.8194999999999997</v>
          </cell>
          <cell r="I100">
            <v>5421.9375</v>
          </cell>
        </row>
        <row r="101">
          <cell r="E101" t="str">
            <v>Floor Finishes - Restrooms - Ceramic Tiles</v>
          </cell>
          <cell r="F101">
            <v>240</v>
          </cell>
          <cell r="G101" t="str">
            <v>sf</v>
          </cell>
          <cell r="H101">
            <v>14.994</v>
          </cell>
          <cell r="I101">
            <v>3598.56</v>
          </cell>
        </row>
        <row r="104">
          <cell r="C104">
            <v>7</v>
          </cell>
          <cell r="D104" t="str">
            <v>Conveying</v>
          </cell>
          <cell r="I104">
            <v>0</v>
          </cell>
        </row>
        <row r="107">
          <cell r="C107">
            <v>8</v>
          </cell>
          <cell r="D107" t="str">
            <v>Plumbing</v>
          </cell>
          <cell r="I107">
            <v>35397.440000000002</v>
          </cell>
        </row>
        <row r="109">
          <cell r="D109">
            <v>8.01</v>
          </cell>
          <cell r="E109" t="str">
            <v xml:space="preserve">Plumbing </v>
          </cell>
          <cell r="F109">
            <v>27872</v>
          </cell>
          <cell r="G109" t="str">
            <v>sf</v>
          </cell>
          <cell r="H109">
            <v>1.27</v>
          </cell>
          <cell r="I109">
            <v>35397.440000000002</v>
          </cell>
        </row>
        <row r="111">
          <cell r="C111">
            <v>9</v>
          </cell>
          <cell r="D111" t="str">
            <v>HVAC</v>
          </cell>
          <cell r="I111">
            <v>126863.856</v>
          </cell>
        </row>
        <row r="113">
          <cell r="D113">
            <v>9.01</v>
          </cell>
          <cell r="E113" t="str">
            <v>Heating and Air Conditioning</v>
          </cell>
          <cell r="F113">
            <v>1050</v>
          </cell>
          <cell r="G113" t="str">
            <v>sf</v>
          </cell>
          <cell r="H113">
            <v>25.4</v>
          </cell>
          <cell r="I113">
            <v>26670</v>
          </cell>
        </row>
        <row r="114">
          <cell r="D114">
            <v>9.02</v>
          </cell>
          <cell r="E114" t="str">
            <v>Ventililating and Radiant Heating</v>
          </cell>
          <cell r="F114">
            <v>1000</v>
          </cell>
          <cell r="G114" t="str">
            <v>sf</v>
          </cell>
          <cell r="H114">
            <v>15.24</v>
          </cell>
          <cell r="I114">
            <v>15240</v>
          </cell>
        </row>
        <row r="115">
          <cell r="D115">
            <v>9.0299999999999994</v>
          </cell>
          <cell r="E115" t="str">
            <v>HVAC - Ventilating Fans</v>
          </cell>
          <cell r="F115">
            <v>27872</v>
          </cell>
          <cell r="G115" t="str">
            <v>sf</v>
          </cell>
          <cell r="H115">
            <v>3.048</v>
          </cell>
          <cell r="I115">
            <v>84953.856</v>
          </cell>
        </row>
        <row r="118">
          <cell r="C118">
            <v>10</v>
          </cell>
          <cell r="D118" t="str">
            <v>Fire Protection</v>
          </cell>
          <cell r="I118">
            <v>86408.767999999996</v>
          </cell>
        </row>
        <row r="120">
          <cell r="D120">
            <v>10.01</v>
          </cell>
          <cell r="E120" t="str">
            <v>Fire Protection</v>
          </cell>
          <cell r="F120">
            <v>27872</v>
          </cell>
          <cell r="G120" t="str">
            <v>sf</v>
          </cell>
          <cell r="H120">
            <v>2.794</v>
          </cell>
          <cell r="I120">
            <v>77874.368000000002</v>
          </cell>
        </row>
        <row r="121">
          <cell r="D121">
            <v>10.02</v>
          </cell>
          <cell r="E121" t="str">
            <v>Mass Notification Alarm System</v>
          </cell>
          <cell r="F121">
            <v>1050</v>
          </cell>
          <cell r="G121" t="str">
            <v>sf</v>
          </cell>
          <cell r="H121">
            <v>8.1280000000000001</v>
          </cell>
          <cell r="I121">
            <v>8534.4</v>
          </cell>
        </row>
        <row r="123">
          <cell r="C123">
            <v>11</v>
          </cell>
          <cell r="D123" t="str">
            <v>Electrical</v>
          </cell>
          <cell r="I123">
            <v>436096.4608</v>
          </cell>
        </row>
        <row r="125">
          <cell r="D125">
            <v>11.01</v>
          </cell>
          <cell r="E125" t="str">
            <v>Service and Distribution</v>
          </cell>
          <cell r="F125">
            <v>27872</v>
          </cell>
          <cell r="H125">
            <v>7.1120000000000001</v>
          </cell>
          <cell r="I125">
            <v>198225.66399999999</v>
          </cell>
        </row>
        <row r="126">
          <cell r="D126">
            <v>11.02</v>
          </cell>
          <cell r="E126" t="str">
            <v>Lighting and Power</v>
          </cell>
          <cell r="F126">
            <v>27872</v>
          </cell>
          <cell r="H126">
            <v>8.1280000000000001</v>
          </cell>
          <cell r="I126">
            <v>226543.61600000001</v>
          </cell>
        </row>
        <row r="127">
          <cell r="D127">
            <v>11.03</v>
          </cell>
          <cell r="E127" t="str">
            <v>Grounding</v>
          </cell>
          <cell r="F127">
            <v>27872</v>
          </cell>
          <cell r="H127">
            <v>0.40640000000000004</v>
          </cell>
          <cell r="I127">
            <v>11327.180800000002</v>
          </cell>
        </row>
        <row r="129">
          <cell r="C129">
            <v>12</v>
          </cell>
          <cell r="D129" t="str">
            <v>Electrical Systems</v>
          </cell>
          <cell r="I129">
            <v>226543.61600000001</v>
          </cell>
        </row>
        <row r="131">
          <cell r="D131">
            <v>12.1</v>
          </cell>
          <cell r="E131" t="str">
            <v>Data/Communications, Fire Alarm, Security</v>
          </cell>
          <cell r="F131">
            <v>27872</v>
          </cell>
          <cell r="H131">
            <v>8.1280000000000001</v>
          </cell>
          <cell r="I131">
            <v>226543.61600000001</v>
          </cell>
        </row>
        <row r="133">
          <cell r="C133">
            <v>13</v>
          </cell>
          <cell r="D133" t="str">
            <v xml:space="preserve">Equipment </v>
          </cell>
          <cell r="I133">
            <v>35113.5</v>
          </cell>
        </row>
        <row r="135">
          <cell r="D135">
            <v>13.01</v>
          </cell>
          <cell r="E135" t="str">
            <v>Dock Bumpers</v>
          </cell>
          <cell r="F135">
            <v>3</v>
          </cell>
          <cell r="G135" t="str">
            <v>sets</v>
          </cell>
          <cell r="H135">
            <v>265.2</v>
          </cell>
          <cell r="I135">
            <v>795.59999999999991</v>
          </cell>
        </row>
        <row r="136">
          <cell r="D136">
            <v>13.02</v>
          </cell>
          <cell r="E136" t="str">
            <v>Dock Levellers/Locks</v>
          </cell>
          <cell r="F136">
            <v>3</v>
          </cell>
          <cell r="G136" t="str">
            <v>ea</v>
          </cell>
          <cell r="H136">
            <v>10786.5</v>
          </cell>
          <cell r="I136">
            <v>32359.5</v>
          </cell>
        </row>
        <row r="137">
          <cell r="D137">
            <v>13.03</v>
          </cell>
          <cell r="E137" t="str">
            <v>Vehicle Restraints</v>
          </cell>
          <cell r="F137">
            <v>3</v>
          </cell>
          <cell r="G137" t="str">
            <v>sets</v>
          </cell>
          <cell r="H137">
            <v>652.79999999999995</v>
          </cell>
          <cell r="I137">
            <v>1958.3999999999999</v>
          </cell>
        </row>
        <row r="139">
          <cell r="C139">
            <v>14</v>
          </cell>
          <cell r="D139" t="str">
            <v>Furnishings</v>
          </cell>
          <cell r="I139">
            <v>0</v>
          </cell>
        </row>
        <row r="142">
          <cell r="C142">
            <v>15</v>
          </cell>
          <cell r="D142" t="str">
            <v>Special Construction</v>
          </cell>
          <cell r="I142">
            <v>127500</v>
          </cell>
        </row>
        <row r="144">
          <cell r="D144">
            <v>15.01</v>
          </cell>
          <cell r="E144" t="str">
            <v>Loading Docks</v>
          </cell>
          <cell r="F144">
            <v>1</v>
          </cell>
          <cell r="G144" t="str">
            <v>ea</v>
          </cell>
          <cell r="H144">
            <v>45900</v>
          </cell>
          <cell r="I144">
            <v>45900</v>
          </cell>
        </row>
        <row r="145">
          <cell r="D145">
            <v>15.02</v>
          </cell>
          <cell r="E145" t="str">
            <v xml:space="preserve">Canopy over Loading Dock </v>
          </cell>
          <cell r="F145">
            <v>4000</v>
          </cell>
          <cell r="G145" t="str">
            <v>sf</v>
          </cell>
          <cell r="H145">
            <v>20.399999999999999</v>
          </cell>
          <cell r="I145">
            <v>81600</v>
          </cell>
        </row>
        <row r="147">
          <cell r="C147">
            <v>16</v>
          </cell>
          <cell r="D147" t="str">
            <v>Building Sitework</v>
          </cell>
          <cell r="I147">
            <v>14158.976000000001</v>
          </cell>
        </row>
        <row r="149">
          <cell r="D149">
            <v>16.010000000000002</v>
          </cell>
          <cell r="E149" t="str">
            <v>Building Sitework</v>
          </cell>
          <cell r="F149">
            <v>27872</v>
          </cell>
          <cell r="H149">
            <v>0.50800000000000001</v>
          </cell>
          <cell r="I149">
            <v>14158.976000000001</v>
          </cell>
        </row>
        <row r="151">
          <cell r="C151">
            <v>17</v>
          </cell>
          <cell r="D151" t="str">
            <v>Landscaping</v>
          </cell>
          <cell r="I151">
            <v>14158.976000000001</v>
          </cell>
        </row>
        <row r="153">
          <cell r="D153">
            <v>17.010000000000002</v>
          </cell>
          <cell r="E153" t="str">
            <v>Landscaping</v>
          </cell>
          <cell r="F153">
            <v>27872</v>
          </cell>
          <cell r="H153">
            <v>0.50800000000000001</v>
          </cell>
          <cell r="I153">
            <v>14158.976000000001</v>
          </cell>
        </row>
        <row r="156">
          <cell r="C156">
            <v>31</v>
          </cell>
          <cell r="E156" t="str">
            <v>Subtotal A</v>
          </cell>
          <cell r="H156">
            <v>113.50808160471681</v>
          </cell>
          <cell r="I156">
            <v>3163697.2504866668</v>
          </cell>
        </row>
        <row r="157">
          <cell r="C157">
            <v>32</v>
          </cell>
          <cell r="E157" t="str">
            <v>General Conditions OH &amp; P</v>
          </cell>
          <cell r="F157">
            <v>0.23</v>
          </cell>
          <cell r="H157">
            <v>26.106858769084866</v>
          </cell>
          <cell r="I157">
            <v>727650.36761193338</v>
          </cell>
        </row>
        <row r="159">
          <cell r="E159" t="str">
            <v>Subtotal B</v>
          </cell>
          <cell r="H159">
            <v>139.61494037380169</v>
          </cell>
          <cell r="I159">
            <v>3891347.6180986003</v>
          </cell>
        </row>
        <row r="160">
          <cell r="C160">
            <v>33</v>
          </cell>
          <cell r="E160" t="str">
            <v>Local Sales Tax</v>
          </cell>
          <cell r="F160">
            <v>8.4000000000000005E-2</v>
          </cell>
          <cell r="H160">
            <v>11.727654991399342</v>
          </cell>
          <cell r="I160">
            <v>326873.19992028247</v>
          </cell>
        </row>
        <row r="162">
          <cell r="C162">
            <v>34</v>
          </cell>
          <cell r="E162" t="str">
            <v>Permits, Bonds &amp; Insurance</v>
          </cell>
          <cell r="F162">
            <v>2.5000000000000001E-2</v>
          </cell>
          <cell r="H162">
            <v>3.4903735093450421</v>
          </cell>
          <cell r="I162">
            <v>97283.690452465016</v>
          </cell>
        </row>
        <row r="164">
          <cell r="E164" t="str">
            <v>Subtotal C</v>
          </cell>
          <cell r="H164">
            <v>154.83296887454605</v>
          </cell>
          <cell r="I164">
            <v>4315504.5084713474</v>
          </cell>
        </row>
        <row r="165">
          <cell r="C165">
            <v>35</v>
          </cell>
          <cell r="E165" t="str">
            <v>Design Contingency</v>
          </cell>
          <cell r="F165">
            <v>0.2</v>
          </cell>
          <cell r="H165">
            <v>30.96659377490921</v>
          </cell>
          <cell r="I165">
            <v>863100.9016942695</v>
          </cell>
        </row>
        <row r="167">
          <cell r="E167" t="str">
            <v>Subtotal D</v>
          </cell>
          <cell r="H167">
            <v>185.79956264945528</v>
          </cell>
          <cell r="I167">
            <v>5178605.4101656172</v>
          </cell>
        </row>
        <row r="168">
          <cell r="C168">
            <v>36</v>
          </cell>
          <cell r="E168" t="str">
            <v>Escalation MOC June 2009</v>
          </cell>
          <cell r="F168">
            <v>0.12</v>
          </cell>
          <cell r="H168">
            <v>22.295947517934632</v>
          </cell>
          <cell r="I168">
            <v>621432.64921987406</v>
          </cell>
        </row>
        <row r="170">
          <cell r="E170" t="str">
            <v>Subtotal E</v>
          </cell>
          <cell r="H170">
            <v>208.0955101673899</v>
          </cell>
          <cell r="I170">
            <v>5800038.0593854915</v>
          </cell>
        </row>
        <row r="171">
          <cell r="C171">
            <v>37</v>
          </cell>
          <cell r="E171" t="str">
            <v>LEED</v>
          </cell>
          <cell r="F171">
            <v>0.02</v>
          </cell>
          <cell r="H171">
            <v>4.1619102033477988</v>
          </cell>
          <cell r="I171">
            <v>116000.76118770984</v>
          </cell>
        </row>
        <row r="173">
          <cell r="E173" t="str">
            <v>Subtoal F</v>
          </cell>
          <cell r="H173">
            <v>212.25742037073772</v>
          </cell>
          <cell r="I173">
            <v>5916038.8205732014</v>
          </cell>
        </row>
        <row r="174">
          <cell r="C174">
            <v>38</v>
          </cell>
          <cell r="E174" t="str">
            <v>Construction Contingency</v>
          </cell>
          <cell r="F174">
            <v>0.1</v>
          </cell>
          <cell r="H174">
            <v>21.225742037073772</v>
          </cell>
          <cell r="I174">
            <v>591603.88205732021</v>
          </cell>
        </row>
        <row r="176">
          <cell r="E176" t="str">
            <v>Subtotal H</v>
          </cell>
          <cell r="H176">
            <v>233.48316240781148</v>
          </cell>
          <cell r="I176">
            <v>6507642.7026305217</v>
          </cell>
        </row>
        <row r="177">
          <cell r="C177">
            <v>39</v>
          </cell>
          <cell r="E177" t="str">
            <v>Design/Engineering Fee</v>
          </cell>
          <cell r="F177">
            <v>0.1</v>
          </cell>
          <cell r="H177">
            <v>23.348316240781148</v>
          </cell>
          <cell r="I177">
            <v>650764.2702630522</v>
          </cell>
        </row>
        <row r="179">
          <cell r="C179">
            <v>40</v>
          </cell>
          <cell r="E179" t="str">
            <v>Total Cost</v>
          </cell>
          <cell r="H179">
            <v>256.83147864859262</v>
          </cell>
          <cell r="I179">
            <v>7158406.9728935743</v>
          </cell>
        </row>
        <row r="185">
          <cell r="C185">
            <v>51</v>
          </cell>
          <cell r="E185" t="str">
            <v>Civil</v>
          </cell>
          <cell r="I185">
            <v>1540939.4741866665</v>
          </cell>
        </row>
        <row r="186">
          <cell r="D186">
            <v>1</v>
          </cell>
          <cell r="E186" t="str">
            <v>Substructure</v>
          </cell>
          <cell r="H186">
            <v>503320.65818666667</v>
          </cell>
        </row>
        <row r="187">
          <cell r="D187">
            <v>2</v>
          </cell>
          <cell r="E187" t="str">
            <v>Superstructure</v>
          </cell>
          <cell r="H187">
            <v>1023459.84</v>
          </cell>
        </row>
        <row r="188">
          <cell r="D188">
            <v>16</v>
          </cell>
          <cell r="E188" t="str">
            <v>Building Sitework</v>
          </cell>
          <cell r="H188">
            <v>14158.976000000001</v>
          </cell>
        </row>
        <row r="190">
          <cell r="C190">
            <v>52</v>
          </cell>
          <cell r="E190" t="str">
            <v>Shell &amp; Core</v>
          </cell>
          <cell r="I190">
            <v>748583.92749999999</v>
          </cell>
        </row>
        <row r="191">
          <cell r="D191">
            <v>3</v>
          </cell>
          <cell r="E191" t="str">
            <v>Exterior Closure</v>
          </cell>
          <cell r="H191">
            <v>116184.08999999998</v>
          </cell>
        </row>
        <row r="192">
          <cell r="D192">
            <v>4</v>
          </cell>
          <cell r="E192" t="str">
            <v>Roofing</v>
          </cell>
          <cell r="H192">
            <v>181575.37999999998</v>
          </cell>
        </row>
        <row r="193">
          <cell r="D193">
            <v>5</v>
          </cell>
          <cell r="E193" t="str">
            <v>Interior Construction</v>
          </cell>
          <cell r="H193">
            <v>188439.552</v>
          </cell>
        </row>
        <row r="194">
          <cell r="D194">
            <v>6</v>
          </cell>
          <cell r="E194" t="str">
            <v>Interior Finishes</v>
          </cell>
          <cell r="H194">
            <v>48476.137499999997</v>
          </cell>
        </row>
        <row r="195">
          <cell r="D195">
            <v>7</v>
          </cell>
          <cell r="E195" t="str">
            <v>Conveying</v>
          </cell>
          <cell r="H195">
            <v>0</v>
          </cell>
        </row>
        <row r="196">
          <cell r="D196">
            <v>10</v>
          </cell>
          <cell r="E196" t="str">
            <v>Fire Protection</v>
          </cell>
          <cell r="H196">
            <v>86408.767999999996</v>
          </cell>
        </row>
        <row r="197">
          <cell r="D197">
            <v>15</v>
          </cell>
          <cell r="E197" t="str">
            <v>Special Construction</v>
          </cell>
          <cell r="H197">
            <v>127500</v>
          </cell>
        </row>
        <row r="199">
          <cell r="C199">
            <v>53</v>
          </cell>
          <cell r="E199" t="str">
            <v>Mechanical</v>
          </cell>
          <cell r="I199">
            <v>162261.296</v>
          </cell>
        </row>
        <row r="200">
          <cell r="D200">
            <v>8</v>
          </cell>
          <cell r="E200" t="str">
            <v>Plumbing</v>
          </cell>
          <cell r="H200">
            <v>35397.440000000002</v>
          </cell>
        </row>
        <row r="201">
          <cell r="D201">
            <v>9</v>
          </cell>
          <cell r="E201" t="str">
            <v>HVAC</v>
          </cell>
          <cell r="H201">
            <v>126863.856</v>
          </cell>
        </row>
        <row r="203">
          <cell r="C203">
            <v>54</v>
          </cell>
          <cell r="E203" t="str">
            <v>Electrical</v>
          </cell>
          <cell r="I203">
            <v>662640.07680000004</v>
          </cell>
        </row>
        <row r="204">
          <cell r="D204">
            <v>11</v>
          </cell>
          <cell r="E204" t="str">
            <v>Electrical</v>
          </cell>
          <cell r="H204">
            <v>436096.4608</v>
          </cell>
        </row>
        <row r="205">
          <cell r="D205">
            <v>12</v>
          </cell>
          <cell r="E205" t="str">
            <v>Electrical Systems</v>
          </cell>
          <cell r="H205">
            <v>226543.61600000001</v>
          </cell>
        </row>
        <row r="207">
          <cell r="C207">
            <v>55</v>
          </cell>
          <cell r="E207" t="str">
            <v>Furnishing</v>
          </cell>
          <cell r="I207">
            <v>49272.476000000002</v>
          </cell>
        </row>
        <row r="208">
          <cell r="D208">
            <v>13</v>
          </cell>
          <cell r="E208" t="str">
            <v xml:space="preserve">Equipment </v>
          </cell>
          <cell r="H208">
            <v>35113.5</v>
          </cell>
        </row>
        <row r="209">
          <cell r="D209">
            <v>14</v>
          </cell>
          <cell r="E209" t="str">
            <v>Furnishings</v>
          </cell>
          <cell r="H209">
            <v>0</v>
          </cell>
        </row>
        <row r="210">
          <cell r="D210">
            <v>17</v>
          </cell>
          <cell r="E210" t="str">
            <v>Landscaping</v>
          </cell>
          <cell r="H210">
            <v>14158.976000000001</v>
          </cell>
        </row>
        <row r="212">
          <cell r="C212">
            <v>56</v>
          </cell>
          <cell r="E212" t="str">
            <v>General Conditions &amp; Contingency</v>
          </cell>
          <cell r="I212">
            <v>3343945.4521438545</v>
          </cell>
        </row>
        <row r="213">
          <cell r="D213">
            <v>32</v>
          </cell>
          <cell r="E213" t="str">
            <v>General Conditions OH &amp; P</v>
          </cell>
          <cell r="H213">
            <v>727650.36761193338</v>
          </cell>
        </row>
        <row r="214">
          <cell r="D214">
            <v>33</v>
          </cell>
          <cell r="E214" t="str">
            <v>Local Sales Tax</v>
          </cell>
          <cell r="H214">
            <v>326873.19992028247</v>
          </cell>
        </row>
        <row r="215">
          <cell r="D215">
            <v>34</v>
          </cell>
          <cell r="E215" t="str">
            <v>Permits, Bonds &amp; Insurance</v>
          </cell>
          <cell r="H215">
            <v>97283.690452465016</v>
          </cell>
        </row>
        <row r="216">
          <cell r="D216">
            <v>35</v>
          </cell>
          <cell r="E216" t="str">
            <v>Design Contingency</v>
          </cell>
          <cell r="H216">
            <v>863100.9016942695</v>
          </cell>
        </row>
        <row r="217">
          <cell r="D217">
            <v>36</v>
          </cell>
          <cell r="E217" t="str">
            <v>Escalation MOC June 2009</v>
          </cell>
          <cell r="H217">
            <v>621432.64921987406</v>
          </cell>
        </row>
        <row r="218">
          <cell r="D218">
            <v>37</v>
          </cell>
          <cell r="E218" t="str">
            <v>LEED</v>
          </cell>
          <cell r="H218">
            <v>116000.76118770984</v>
          </cell>
        </row>
        <row r="219">
          <cell r="D219">
            <v>38</v>
          </cell>
          <cell r="E219" t="str">
            <v>Construction Contingency</v>
          </cell>
          <cell r="H219">
            <v>591603.88205732021</v>
          </cell>
        </row>
        <row r="221">
          <cell r="C221">
            <v>57</v>
          </cell>
          <cell r="E221" t="str">
            <v>Design/Engineering Fee</v>
          </cell>
          <cell r="I221">
            <v>650764.2702630522</v>
          </cell>
        </row>
        <row r="222">
          <cell r="D222">
            <v>39</v>
          </cell>
          <cell r="E222" t="str">
            <v>Design/Engineering Fee</v>
          </cell>
          <cell r="H222">
            <v>650764.2702630522</v>
          </cell>
        </row>
        <row r="224">
          <cell r="H224">
            <v>7158406.9728935743</v>
          </cell>
          <cell r="I224">
            <v>7158406.9728935733</v>
          </cell>
        </row>
        <row r="225">
          <cell r="H225" t="str">
            <v>OK</v>
          </cell>
          <cell r="I225" t="str">
            <v>OK</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Mthly Detail"/>
      <sheetName val="QTD"/>
      <sheetName val="QTD Detail"/>
      <sheetName val="YTD"/>
      <sheetName val="YTD Detail"/>
      <sheetName val="12ME"/>
      <sheetName val="12ME Detail"/>
      <sheetName val="MSC"/>
      <sheetName val="Warehouse"/>
    </sheetNames>
    <sheetDataSet>
      <sheetData sheetId="0" refreshError="1">
        <row r="11">
          <cell r="B11">
            <v>38315912.890000001</v>
          </cell>
          <cell r="D11">
            <v>38617570.920000002</v>
          </cell>
        </row>
        <row r="35">
          <cell r="B35">
            <v>3291140.23</v>
          </cell>
          <cell r="D35">
            <v>2850009.59</v>
          </cell>
        </row>
      </sheetData>
      <sheetData sheetId="1" refreshError="1"/>
      <sheetData sheetId="2" refreshError="1">
        <row r="11">
          <cell r="B11">
            <v>114544123.58</v>
          </cell>
          <cell r="D11">
            <v>115427962.81</v>
          </cell>
        </row>
        <row r="35">
          <cell r="B35">
            <v>9477596.2200000007</v>
          </cell>
          <cell r="D35">
            <v>8390085.5700000003</v>
          </cell>
        </row>
      </sheetData>
      <sheetData sheetId="3" refreshError="1"/>
      <sheetData sheetId="4" refreshError="1">
        <row r="13">
          <cell r="B13">
            <v>442274679.98000002</v>
          </cell>
          <cell r="D13">
            <v>456053669.91000003</v>
          </cell>
        </row>
        <row r="36">
          <cell r="B36">
            <v>30680704.5</v>
          </cell>
          <cell r="D36">
            <v>28211360.780000001</v>
          </cell>
        </row>
      </sheetData>
      <sheetData sheetId="5" refreshError="1"/>
      <sheetData sheetId="6" refreshError="1"/>
      <sheetData sheetId="7"/>
      <sheetData sheetId="8" refreshError="1"/>
      <sheetData sheetId="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with Sept 30"/>
      <sheetName val="Vs Prior"/>
      <sheetName val="Amounts v BOD 8-1"/>
      <sheetName val="MWH v BOD 8-1"/>
      <sheetName val="Amounts v 2002"/>
      <sheetName val="MWH v 2002"/>
      <sheetName val="datamwh"/>
      <sheetName val="pivot"/>
      <sheetName val="pivoted data"/>
      <sheetName val="dataamounts"/>
      <sheetName val="pivot amounts"/>
      <sheetName val="pivoted amounts"/>
      <sheetName val="Mthly"/>
      <sheetName val="QTD"/>
      <sheetName val="YT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D3" t="str">
            <v>System Load</v>
          </cell>
          <cell r="E3">
            <v>2169059.4329817998</v>
          </cell>
          <cell r="F3">
            <v>1828113.0907570799</v>
          </cell>
          <cell r="G3">
            <v>1879661.3270938301</v>
          </cell>
          <cell r="H3">
            <v>1617039.768805</v>
          </cell>
          <cell r="I3">
            <v>1557605.31231483</v>
          </cell>
          <cell r="J3">
            <v>1464758.78510336</v>
          </cell>
          <cell r="K3">
            <v>1482934.4591310199</v>
          </cell>
          <cell r="L3">
            <v>1515097.7818616901</v>
          </cell>
          <cell r="M3">
            <v>1496389.61866799</v>
          </cell>
          <cell r="N3">
            <v>1722035.1056880001</v>
          </cell>
          <cell r="O3">
            <v>1876095.6903393101</v>
          </cell>
          <cell r="P3">
            <v>2190998.1612300598</v>
          </cell>
        </row>
        <row r="4">
          <cell r="D4" t="str">
            <v>New Turbines</v>
          </cell>
          <cell r="E4">
            <v>8461.4746063911807</v>
          </cell>
          <cell r="F4">
            <v>7857.0659803868903</v>
          </cell>
          <cell r="G4">
            <v>7453.2269189113003</v>
          </cell>
          <cell r="H4">
            <v>3687.0772964504499</v>
          </cell>
          <cell r="I4">
            <v>1067.12344125654</v>
          </cell>
          <cell r="J4">
            <v>1567.0537423913099</v>
          </cell>
          <cell r="K4">
            <v>16483.881752741599</v>
          </cell>
          <cell r="L4">
            <v>20462.0824179683</v>
          </cell>
          <cell r="M4">
            <v>25301.404855093599</v>
          </cell>
          <cell r="N4">
            <v>33521.1363336184</v>
          </cell>
          <cell r="O4">
            <v>20368.928977152998</v>
          </cell>
          <cell r="P4">
            <v>18183.8629366315</v>
          </cell>
        </row>
        <row r="5">
          <cell r="D5" t="str">
            <v>Colstrip 1&amp;2</v>
          </cell>
          <cell r="E5">
            <v>198648</v>
          </cell>
          <cell r="F5">
            <v>179424</v>
          </cell>
          <cell r="G5">
            <v>198648</v>
          </cell>
          <cell r="H5">
            <v>172560</v>
          </cell>
          <cell r="I5">
            <v>105648</v>
          </cell>
          <cell r="J5">
            <v>121680</v>
          </cell>
          <cell r="K5">
            <v>198648</v>
          </cell>
          <cell r="L5">
            <v>198648</v>
          </cell>
          <cell r="M5">
            <v>192240</v>
          </cell>
          <cell r="N5">
            <v>198915</v>
          </cell>
          <cell r="O5">
            <v>192240</v>
          </cell>
          <cell r="P5">
            <v>198648</v>
          </cell>
        </row>
        <row r="6">
          <cell r="D6" t="str">
            <v>Colstrip 3&amp;4</v>
          </cell>
          <cell r="E6">
            <v>246264</v>
          </cell>
          <cell r="F6">
            <v>222432</v>
          </cell>
          <cell r="G6">
            <v>151032</v>
          </cell>
          <cell r="H6">
            <v>118635</v>
          </cell>
          <cell r="I6">
            <v>230640</v>
          </cell>
          <cell r="J6">
            <v>238320</v>
          </cell>
          <cell r="K6">
            <v>246264</v>
          </cell>
          <cell r="L6">
            <v>246264</v>
          </cell>
          <cell r="M6">
            <v>238320</v>
          </cell>
          <cell r="N6">
            <v>246595</v>
          </cell>
          <cell r="O6">
            <v>238320</v>
          </cell>
          <cell r="P6">
            <v>246264</v>
          </cell>
        </row>
        <row r="7">
          <cell r="D7" t="str">
            <v>Encogen CCCT</v>
          </cell>
          <cell r="E7">
            <v>98750.744768590797</v>
          </cell>
          <cell r="F7">
            <v>85741.5958919533</v>
          </cell>
          <cell r="G7">
            <v>96655.053309506402</v>
          </cell>
          <cell r="H7">
            <v>73857.076608487405</v>
          </cell>
          <cell r="I7">
            <v>58807.511979832801</v>
          </cell>
          <cell r="J7">
            <v>64533.640530937002</v>
          </cell>
          <cell r="K7">
            <v>106250.29199277599</v>
          </cell>
          <cell r="L7">
            <v>114686.546744746</v>
          </cell>
          <cell r="M7">
            <v>112845.606482456</v>
          </cell>
          <cell r="N7">
            <v>110591.62748671899</v>
          </cell>
          <cell r="O7">
            <v>97347.812855949596</v>
          </cell>
          <cell r="P7">
            <v>96427.505899668104</v>
          </cell>
        </row>
        <row r="8">
          <cell r="D8" t="str">
            <v>CT Total for Load</v>
          </cell>
          <cell r="E8">
            <v>16743.172492879999</v>
          </cell>
          <cell r="F8">
            <v>15522.777889884201</v>
          </cell>
          <cell r="G8">
            <v>13731.8301860421</v>
          </cell>
          <cell r="H8">
            <v>7373.2704506308301</v>
          </cell>
          <cell r="I8">
            <v>0</v>
          </cell>
          <cell r="J8">
            <v>1764.67665193272</v>
          </cell>
          <cell r="K8">
            <v>46644.985516511202</v>
          </cell>
          <cell r="L8">
            <v>62265.0795522021</v>
          </cell>
          <cell r="M8">
            <v>80835.862015166902</v>
          </cell>
          <cell r="N8">
            <v>114280.63840600599</v>
          </cell>
          <cell r="O8">
            <v>62896.809058547202</v>
          </cell>
          <cell r="P8">
            <v>50345.606342280902</v>
          </cell>
        </row>
        <row r="9">
          <cell r="D9" t="str">
            <v>PSPL Hydro</v>
          </cell>
          <cell r="E9">
            <v>111434.44784132</v>
          </cell>
          <cell r="F9">
            <v>101367.39441851201</v>
          </cell>
          <cell r="G9">
            <v>113457.89971386699</v>
          </cell>
          <cell r="H9">
            <v>97592.246186799995</v>
          </cell>
          <cell r="I9">
            <v>128521.354983667</v>
          </cell>
          <cell r="J9">
            <v>156598.90412633299</v>
          </cell>
          <cell r="K9">
            <v>148927.155065</v>
          </cell>
          <cell r="L9">
            <v>87823.782790800004</v>
          </cell>
          <cell r="M9">
            <v>52673.504000000001</v>
          </cell>
          <cell r="N9">
            <v>90601.804000000004</v>
          </cell>
          <cell r="O9">
            <v>134578.1243236</v>
          </cell>
          <cell r="P9">
            <v>138751.67965559999</v>
          </cell>
        </row>
        <row r="10">
          <cell r="D10" t="str">
            <v>Mid-Columbia</v>
          </cell>
          <cell r="E10">
            <v>676705.2</v>
          </cell>
          <cell r="F10">
            <v>497795.2</v>
          </cell>
          <cell r="G10">
            <v>597580.80000000005</v>
          </cell>
          <cell r="H10">
            <v>563130</v>
          </cell>
          <cell r="I10">
            <v>657708.4</v>
          </cell>
          <cell r="J10">
            <v>668016</v>
          </cell>
          <cell r="K10">
            <v>574058</v>
          </cell>
          <cell r="L10">
            <v>464932</v>
          </cell>
          <cell r="M10">
            <v>346164</v>
          </cell>
          <cell r="N10">
            <v>384052.8</v>
          </cell>
          <cell r="O10">
            <v>452700</v>
          </cell>
          <cell r="P10">
            <v>509020</v>
          </cell>
        </row>
        <row r="11">
          <cell r="D11" t="str">
            <v>Canadian Allocation</v>
          </cell>
          <cell r="E11">
            <v>-20832</v>
          </cell>
          <cell r="F11">
            <v>-19488</v>
          </cell>
          <cell r="G11">
            <v>-21576</v>
          </cell>
          <cell r="H11">
            <v>-30198</v>
          </cell>
          <cell r="I11">
            <v>-31248</v>
          </cell>
          <cell r="J11">
            <v>-30240</v>
          </cell>
          <cell r="K11">
            <v>-31248</v>
          </cell>
          <cell r="L11">
            <v>-28272</v>
          </cell>
          <cell r="M11">
            <v>-27360</v>
          </cell>
          <cell r="N11">
            <v>-28310</v>
          </cell>
          <cell r="O11">
            <v>-27360</v>
          </cell>
          <cell r="P11">
            <v>-28272</v>
          </cell>
        </row>
        <row r="12">
          <cell r="D12" t="str">
            <v>Baker Replacement</v>
          </cell>
          <cell r="E12">
            <v>1750</v>
          </cell>
          <cell r="F12">
            <v>1750</v>
          </cell>
          <cell r="G12">
            <v>0</v>
          </cell>
          <cell r="H12">
            <v>0</v>
          </cell>
          <cell r="I12">
            <v>0</v>
          </cell>
          <cell r="J12">
            <v>0</v>
          </cell>
          <cell r="K12">
            <v>0</v>
          </cell>
          <cell r="L12">
            <v>0</v>
          </cell>
          <cell r="M12">
            <v>0</v>
          </cell>
          <cell r="N12">
            <v>0</v>
          </cell>
          <cell r="O12">
            <v>1750</v>
          </cell>
          <cell r="P12">
            <v>1750</v>
          </cell>
        </row>
        <row r="13">
          <cell r="D13" t="str">
            <v>BC Hydro Point Roberts</v>
          </cell>
          <cell r="E13">
            <v>2455.1999999999998</v>
          </cell>
          <cell r="F13">
            <v>2150.4</v>
          </cell>
          <cell r="G13">
            <v>1934.4</v>
          </cell>
          <cell r="H13">
            <v>1725.6</v>
          </cell>
          <cell r="I13">
            <v>1413.6</v>
          </cell>
          <cell r="J13">
            <v>1224</v>
          </cell>
          <cell r="K13">
            <v>1339.2</v>
          </cell>
          <cell r="L13">
            <v>1413.6</v>
          </cell>
          <cell r="M13">
            <v>1296</v>
          </cell>
          <cell r="N13">
            <v>1564.5</v>
          </cell>
          <cell r="O13">
            <v>2088</v>
          </cell>
          <cell r="P13">
            <v>2827.2</v>
          </cell>
        </row>
        <row r="14">
          <cell r="D14" t="str">
            <v>BPA Snohomish Conservation</v>
          </cell>
          <cell r="E14">
            <v>7616</v>
          </cell>
          <cell r="F14">
            <v>6912</v>
          </cell>
          <cell r="G14">
            <v>7616</v>
          </cell>
          <cell r="H14">
            <v>7424</v>
          </cell>
          <cell r="I14">
            <v>7616</v>
          </cell>
          <cell r="J14">
            <v>7360</v>
          </cell>
          <cell r="K14">
            <v>7616</v>
          </cell>
          <cell r="L14">
            <v>7680</v>
          </cell>
          <cell r="M14">
            <v>7296</v>
          </cell>
          <cell r="N14">
            <v>7680</v>
          </cell>
          <cell r="O14">
            <v>7360</v>
          </cell>
          <cell r="P14">
            <v>7552</v>
          </cell>
        </row>
        <row r="15">
          <cell r="D15" t="str">
            <v>Capacity Purchase</v>
          </cell>
          <cell r="E15">
            <v>0</v>
          </cell>
          <cell r="F15">
            <v>0</v>
          </cell>
          <cell r="G15">
            <v>0</v>
          </cell>
          <cell r="H15">
            <v>0</v>
          </cell>
          <cell r="I15">
            <v>0</v>
          </cell>
          <cell r="J15">
            <v>0</v>
          </cell>
          <cell r="K15">
            <v>0</v>
          </cell>
          <cell r="L15">
            <v>0</v>
          </cell>
          <cell r="M15">
            <v>0</v>
          </cell>
          <cell r="N15">
            <v>0</v>
          </cell>
          <cell r="O15">
            <v>0</v>
          </cell>
          <cell r="P15">
            <v>0</v>
          </cell>
        </row>
        <row r="16">
          <cell r="D16" t="str">
            <v>CSPE</v>
          </cell>
          <cell r="E16">
            <v>11904</v>
          </cell>
          <cell r="F16">
            <v>10012.799999999999</v>
          </cell>
          <cell r="G16">
            <v>11904</v>
          </cell>
        </row>
        <row r="17">
          <cell r="D17" t="str">
            <v>MPC Firm Contract</v>
          </cell>
          <cell r="E17">
            <v>66216</v>
          </cell>
          <cell r="F17">
            <v>59808</v>
          </cell>
          <cell r="G17">
            <v>40920</v>
          </cell>
          <cell r="H17">
            <v>32355</v>
          </cell>
          <cell r="I17">
            <v>61752</v>
          </cell>
          <cell r="J17">
            <v>64080</v>
          </cell>
          <cell r="K17">
            <v>66216</v>
          </cell>
          <cell r="L17">
            <v>66216</v>
          </cell>
          <cell r="M17">
            <v>64080</v>
          </cell>
          <cell r="N17">
            <v>66305</v>
          </cell>
          <cell r="O17">
            <v>64080</v>
          </cell>
          <cell r="P17">
            <v>66216</v>
          </cell>
        </row>
        <row r="18">
          <cell r="D18" t="str">
            <v>North Wasco</v>
          </cell>
          <cell r="E18">
            <v>2889.1</v>
          </cell>
          <cell r="F18">
            <v>2800.2</v>
          </cell>
          <cell r="G18">
            <v>3382.4</v>
          </cell>
          <cell r="H18">
            <v>3271.2</v>
          </cell>
          <cell r="I18">
            <v>3486.8</v>
          </cell>
          <cell r="J18">
            <v>3370.6</v>
          </cell>
          <cell r="K18">
            <v>3603</v>
          </cell>
          <cell r="L18">
            <v>3577.2</v>
          </cell>
          <cell r="M18">
            <v>3548.1</v>
          </cell>
          <cell r="N18">
            <v>3703.8333333333298</v>
          </cell>
          <cell r="O18">
            <v>3452.9333333333302</v>
          </cell>
          <cell r="P18">
            <v>1942.4749999999999</v>
          </cell>
        </row>
        <row r="19">
          <cell r="D19" t="str">
            <v>PG&amp;E Exchange Storage Acctg</v>
          </cell>
          <cell r="E19">
            <v>86400</v>
          </cell>
          <cell r="F19">
            <v>81000</v>
          </cell>
          <cell r="G19">
            <v>0</v>
          </cell>
          <cell r="H19">
            <v>0</v>
          </cell>
          <cell r="I19">
            <v>0</v>
          </cell>
          <cell r="J19">
            <v>-10800</v>
          </cell>
          <cell r="K19">
            <v>-66600</v>
          </cell>
          <cell r="L19">
            <v>-189000</v>
          </cell>
          <cell r="M19">
            <v>-146600</v>
          </cell>
          <cell r="N19">
            <v>0</v>
          </cell>
          <cell r="O19">
            <v>97200</v>
          </cell>
          <cell r="P19">
            <v>148400</v>
          </cell>
        </row>
        <row r="20">
          <cell r="D20" t="str">
            <v>PPL Contract 15 yr</v>
          </cell>
          <cell r="E20">
            <v>98885.6</v>
          </cell>
          <cell r="F20">
            <v>87945.600000000006</v>
          </cell>
          <cell r="G20">
            <v>98699.199999999997</v>
          </cell>
          <cell r="H20">
            <v>78194.399999999994</v>
          </cell>
          <cell r="I20">
            <v>76808</v>
          </cell>
          <cell r="J20">
            <v>74920</v>
          </cell>
          <cell r="K20">
            <v>94923.199999999997</v>
          </cell>
          <cell r="L20">
            <v>82751.199999999997</v>
          </cell>
          <cell r="M20">
            <v>85128</v>
          </cell>
          <cell r="N20">
            <v>97185.1</v>
          </cell>
        </row>
        <row r="21">
          <cell r="D21" t="str">
            <v>QF Koma Kulshan Hydro</v>
          </cell>
          <cell r="E21">
            <v>1621.3333333333301</v>
          </cell>
          <cell r="F21">
            <v>133</v>
          </cell>
          <cell r="G21">
            <v>503</v>
          </cell>
          <cell r="H21">
            <v>1350</v>
          </cell>
          <cell r="I21">
            <v>3583.3333333333298</v>
          </cell>
          <cell r="J21">
            <v>8683.6666666666697</v>
          </cell>
          <cell r="K21">
            <v>6824.3333333333303</v>
          </cell>
          <cell r="L21">
            <v>3325</v>
          </cell>
          <cell r="M21">
            <v>1128.7722222222201</v>
          </cell>
          <cell r="N21">
            <v>1744</v>
          </cell>
          <cell r="O21">
            <v>3958.5596296296299</v>
          </cell>
          <cell r="P21">
            <v>2678.6666666666702</v>
          </cell>
        </row>
        <row r="22">
          <cell r="D22" t="str">
            <v>QF March Point Cogen Phase 1</v>
          </cell>
          <cell r="E22">
            <v>63113.52</v>
          </cell>
          <cell r="F22">
            <v>55781.760000000002</v>
          </cell>
          <cell r="G22">
            <v>63113.52</v>
          </cell>
          <cell r="H22">
            <v>59037.599999999999</v>
          </cell>
          <cell r="I22">
            <v>49853.52</v>
          </cell>
          <cell r="J22">
            <v>61077.599999999999</v>
          </cell>
          <cell r="K22">
            <v>63113.52</v>
          </cell>
          <cell r="L22">
            <v>61889.52</v>
          </cell>
          <cell r="M22">
            <v>61077.599999999999</v>
          </cell>
          <cell r="N22">
            <v>63113.52</v>
          </cell>
          <cell r="O22">
            <v>61077.599999999999</v>
          </cell>
          <cell r="P22">
            <v>63113.52</v>
          </cell>
        </row>
        <row r="23">
          <cell r="D23" t="str">
            <v>QF March Point Cogen Phase 2</v>
          </cell>
          <cell r="E23">
            <v>37611.308350027502</v>
          </cell>
          <cell r="F23">
            <v>33598.937036176801</v>
          </cell>
          <cell r="G23">
            <v>37830.754633342898</v>
          </cell>
          <cell r="H23">
            <v>34461.591989947003</v>
          </cell>
          <cell r="I23">
            <v>32211.314285714299</v>
          </cell>
          <cell r="J23">
            <v>35928</v>
          </cell>
          <cell r="K23">
            <v>38504.846279659498</v>
          </cell>
          <cell r="L23">
            <v>38905.496510678597</v>
          </cell>
          <cell r="M23">
            <v>39209.837478468602</v>
          </cell>
          <cell r="N23">
            <v>41268.680308400202</v>
          </cell>
          <cell r="O23">
            <v>38187.751928383303</v>
          </cell>
          <cell r="P23">
            <v>38848.875059648701</v>
          </cell>
        </row>
        <row r="24">
          <cell r="D24" t="str">
            <v>QF Port Townsend Hydro</v>
          </cell>
          <cell r="E24">
            <v>248.92</v>
          </cell>
          <cell r="F24">
            <v>225.65992592592599</v>
          </cell>
          <cell r="G24">
            <v>274.80007407407402</v>
          </cell>
          <cell r="H24">
            <v>258.06</v>
          </cell>
          <cell r="I24">
            <v>246.34</v>
          </cell>
          <cell r="J24">
            <v>259.27333333333303</v>
          </cell>
          <cell r="K24">
            <v>258.81333333333299</v>
          </cell>
          <cell r="L24">
            <v>262.48666666666702</v>
          </cell>
          <cell r="M24">
            <v>167.74666666666701</v>
          </cell>
          <cell r="N24">
            <v>166.76666666666699</v>
          </cell>
          <cell r="O24">
            <v>161.891111111111</v>
          </cell>
          <cell r="P24">
            <v>162.76740740740701</v>
          </cell>
        </row>
        <row r="25">
          <cell r="D25" t="str">
            <v>QF Shipp Hutch Creek</v>
          </cell>
          <cell r="E25">
            <v>122.069</v>
          </cell>
          <cell r="F25">
            <v>0</v>
          </cell>
          <cell r="G25">
            <v>48.722999999999999</v>
          </cell>
          <cell r="H25">
            <v>137.28399999999999</v>
          </cell>
          <cell r="I25">
            <v>209.81100000000001</v>
          </cell>
          <cell r="J25">
            <v>374.70100000000002</v>
          </cell>
          <cell r="K25">
            <v>282.74299999999999</v>
          </cell>
          <cell r="L25">
            <v>281.77600000000001</v>
          </cell>
          <cell r="M25">
            <v>0</v>
          </cell>
          <cell r="N25">
            <v>25.204000000000001</v>
          </cell>
          <cell r="O25">
            <v>190.74199999999999</v>
          </cell>
          <cell r="P25">
            <v>58.033999999999999</v>
          </cell>
        </row>
        <row r="26">
          <cell r="D26" t="str">
            <v>QF PERC Puyallup</v>
          </cell>
          <cell r="E26">
            <v>1302</v>
          </cell>
          <cell r="F26">
            <v>1176</v>
          </cell>
          <cell r="G26">
            <v>1302</v>
          </cell>
          <cell r="H26">
            <v>1260</v>
          </cell>
          <cell r="I26">
            <v>1302</v>
          </cell>
          <cell r="J26">
            <v>1260</v>
          </cell>
          <cell r="K26">
            <v>1302</v>
          </cell>
          <cell r="L26">
            <v>1302</v>
          </cell>
          <cell r="M26">
            <v>1260</v>
          </cell>
          <cell r="N26">
            <v>1302</v>
          </cell>
          <cell r="O26">
            <v>1260</v>
          </cell>
          <cell r="P26">
            <v>1302</v>
          </cell>
        </row>
        <row r="27">
          <cell r="D27" t="str">
            <v>QF Spokane MSW</v>
          </cell>
          <cell r="E27">
            <v>12033</v>
          </cell>
          <cell r="F27">
            <v>7718</v>
          </cell>
          <cell r="G27">
            <v>12385</v>
          </cell>
          <cell r="H27">
            <v>12913</v>
          </cell>
          <cell r="I27">
            <v>12105</v>
          </cell>
          <cell r="J27">
            <v>12307</v>
          </cell>
          <cell r="K27">
            <v>11912</v>
          </cell>
          <cell r="L27">
            <v>12753</v>
          </cell>
          <cell r="M27">
            <v>12301.5789473684</v>
          </cell>
          <cell r="N27">
            <v>9912</v>
          </cell>
          <cell r="O27">
            <v>12240</v>
          </cell>
          <cell r="P27">
            <v>12602</v>
          </cell>
        </row>
        <row r="28">
          <cell r="D28" t="str">
            <v>QF Sumas</v>
          </cell>
          <cell r="E28">
            <v>65303.357239475001</v>
          </cell>
          <cell r="F28">
            <v>54826.493821491596</v>
          </cell>
          <cell r="G28">
            <v>63344.185743877402</v>
          </cell>
          <cell r="H28">
            <v>38225.0904979396</v>
          </cell>
          <cell r="I28">
            <v>27273.158667087198</v>
          </cell>
          <cell r="J28">
            <v>25787.041095046399</v>
          </cell>
          <cell r="K28">
            <v>74572.930287018302</v>
          </cell>
          <cell r="L28">
            <v>84858.994806610994</v>
          </cell>
          <cell r="M28">
            <v>84644.248545231894</v>
          </cell>
          <cell r="N28">
            <v>80614.094692817496</v>
          </cell>
          <cell r="O28">
            <v>66561.0175921833</v>
          </cell>
          <cell r="P28">
            <v>63912.475938638898</v>
          </cell>
        </row>
        <row r="29">
          <cell r="D29" t="str">
            <v>QF Sygitowicz</v>
          </cell>
          <cell r="E29">
            <v>225</v>
          </cell>
          <cell r="F29">
            <v>251</v>
          </cell>
          <cell r="G29">
            <v>255</v>
          </cell>
          <cell r="H29">
            <v>182</v>
          </cell>
          <cell r="I29">
            <v>80</v>
          </cell>
          <cell r="J29">
            <v>35</v>
          </cell>
          <cell r="K29">
            <v>13</v>
          </cell>
          <cell r="L29">
            <v>1</v>
          </cell>
          <cell r="M29">
            <v>7</v>
          </cell>
          <cell r="N29">
            <v>49</v>
          </cell>
          <cell r="O29">
            <v>118</v>
          </cell>
          <cell r="P29">
            <v>205</v>
          </cell>
        </row>
        <row r="30">
          <cell r="D30" t="str">
            <v>QF Tenaska</v>
          </cell>
          <cell r="E30">
            <v>120063.99183491799</v>
          </cell>
          <cell r="F30">
            <v>101917.370241471</v>
          </cell>
          <cell r="G30">
            <v>116645.25301077</v>
          </cell>
          <cell r="H30">
            <v>72266.2553144782</v>
          </cell>
          <cell r="I30">
            <v>0</v>
          </cell>
          <cell r="J30">
            <v>51480.230259994001</v>
          </cell>
          <cell r="K30">
            <v>137872.39187853399</v>
          </cell>
          <cell r="L30">
            <v>157546.85610275099</v>
          </cell>
          <cell r="M30">
            <v>157448.39469890599</v>
          </cell>
          <cell r="N30">
            <v>149865.71757899001</v>
          </cell>
          <cell r="O30">
            <v>123291.932409453</v>
          </cell>
          <cell r="P30">
            <v>118195.434134207</v>
          </cell>
        </row>
        <row r="31">
          <cell r="D31" t="str">
            <v>QF Twin Falls</v>
          </cell>
          <cell r="E31">
            <v>7581.2727272727298</v>
          </cell>
          <cell r="F31">
            <v>6831.6363636363603</v>
          </cell>
          <cell r="G31">
            <v>6760.3636363636397</v>
          </cell>
          <cell r="H31">
            <v>8090.4545454545496</v>
          </cell>
          <cell r="I31">
            <v>11196.4545454545</v>
          </cell>
          <cell r="J31">
            <v>9688.9090909090901</v>
          </cell>
          <cell r="K31">
            <v>4124.7272727272702</v>
          </cell>
          <cell r="L31">
            <v>575.81818181818198</v>
          </cell>
          <cell r="M31">
            <v>189</v>
          </cell>
          <cell r="N31">
            <v>1933.3636363636399</v>
          </cell>
          <cell r="O31">
            <v>4917.2727272727298</v>
          </cell>
          <cell r="P31">
            <v>8057.1818181818198</v>
          </cell>
        </row>
        <row r="32">
          <cell r="D32" t="str">
            <v>QF Weeks Falls</v>
          </cell>
          <cell r="E32">
            <v>1157.8</v>
          </cell>
          <cell r="F32">
            <v>1188.3454545454499</v>
          </cell>
          <cell r="G32">
            <v>1036.76363636364</v>
          </cell>
          <cell r="H32">
            <v>1387.01818181818</v>
          </cell>
          <cell r="I32">
            <v>2139.0727272727299</v>
          </cell>
          <cell r="J32">
            <v>1896.23636363636</v>
          </cell>
          <cell r="K32">
            <v>756.65454545454497</v>
          </cell>
          <cell r="L32">
            <v>283.45454545454601</v>
          </cell>
          <cell r="M32">
            <v>11.5818181818182</v>
          </cell>
          <cell r="N32">
            <v>341.21818181818202</v>
          </cell>
          <cell r="O32">
            <v>918.14545454545498</v>
          </cell>
          <cell r="P32">
            <v>1424.6909090909101</v>
          </cell>
        </row>
        <row r="33">
          <cell r="D33" t="str">
            <v>WNP-3 BPA Exchange Power</v>
          </cell>
          <cell r="E33">
            <v>79709</v>
          </cell>
          <cell r="F33">
            <v>72025</v>
          </cell>
          <cell r="G33">
            <v>39352</v>
          </cell>
          <cell r="H33">
            <v>38113</v>
          </cell>
          <cell r="I33">
            <v>0</v>
          </cell>
          <cell r="J33">
            <v>0</v>
          </cell>
          <cell r="K33">
            <v>0</v>
          </cell>
          <cell r="L33">
            <v>0</v>
          </cell>
          <cell r="M33">
            <v>0</v>
          </cell>
          <cell r="N33">
            <v>0</v>
          </cell>
          <cell r="O33">
            <v>77148</v>
          </cell>
          <cell r="P33">
            <v>79709</v>
          </cell>
        </row>
        <row r="34">
          <cell r="D34" t="str">
            <v>WNP3 Return</v>
          </cell>
          <cell r="E34">
            <v>0</v>
          </cell>
          <cell r="F34">
            <v>0</v>
          </cell>
          <cell r="G34">
            <v>0</v>
          </cell>
          <cell r="H34">
            <v>0</v>
          </cell>
          <cell r="I34">
            <v>0</v>
          </cell>
          <cell r="J34">
            <v>0</v>
          </cell>
          <cell r="K34">
            <v>0</v>
          </cell>
          <cell r="L34">
            <v>0</v>
          </cell>
          <cell r="M34">
            <v>0</v>
          </cell>
          <cell r="N34">
            <v>0</v>
          </cell>
          <cell r="O34">
            <v>0</v>
          </cell>
          <cell r="P34">
            <v>0</v>
          </cell>
        </row>
        <row r="35">
          <cell r="D35" t="str">
            <v>WWP Contract 15 yr</v>
          </cell>
          <cell r="E35">
            <v>0</v>
          </cell>
          <cell r="F35">
            <v>0</v>
          </cell>
          <cell r="G35">
            <v>0</v>
          </cell>
          <cell r="H35">
            <v>0</v>
          </cell>
          <cell r="I35">
            <v>0</v>
          </cell>
          <cell r="J35">
            <v>0</v>
          </cell>
          <cell r="K35">
            <v>0</v>
          </cell>
          <cell r="L35">
            <v>0</v>
          </cell>
          <cell r="M35">
            <v>0</v>
          </cell>
          <cell r="N35">
            <v>0</v>
          </cell>
          <cell r="O35">
            <v>0</v>
          </cell>
          <cell r="P35">
            <v>0</v>
          </cell>
        </row>
        <row r="36">
          <cell r="D36" t="str">
            <v>Interchange</v>
          </cell>
          <cell r="E36">
            <v>0</v>
          </cell>
          <cell r="F36">
            <v>0</v>
          </cell>
          <cell r="G36">
            <v>0</v>
          </cell>
          <cell r="H36">
            <v>0</v>
          </cell>
          <cell r="I36">
            <v>0</v>
          </cell>
          <cell r="J36">
            <v>0</v>
          </cell>
          <cell r="K36">
            <v>0</v>
          </cell>
          <cell r="L36">
            <v>0</v>
          </cell>
          <cell r="M36">
            <v>0</v>
          </cell>
          <cell r="N36">
            <v>0</v>
          </cell>
          <cell r="O36">
            <v>0</v>
          </cell>
          <cell r="P36">
            <v>0</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Output"/>
      <sheetName val="Sheet1"/>
      <sheetName val="ELIMIN"/>
      <sheetName val="pivoted data"/>
    </sheetNames>
    <sheetDataSet>
      <sheetData sheetId="0"/>
      <sheetData sheetId="1"/>
      <sheetData sheetId="2"/>
      <sheetData sheetId="3" refreshError="1"/>
      <sheetData sheetId="4"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T_HB"/>
      <sheetName val="CT_AT"/>
      <sheetName val="CT_WP"/>
      <sheetName val="CT_JK"/>
      <sheetName val="CT_HW"/>
      <sheetName val="CT_FB"/>
      <sheetName val="CT_WS"/>
      <sheetName val="CT_LH"/>
      <sheetName val="MC1"/>
      <sheetName val="MC2"/>
      <sheetName val="MC3"/>
      <sheetName val="MC4"/>
      <sheetName val="MC3_G1"/>
      <sheetName val="MC4_G1"/>
      <sheetName val="MC3_G2"/>
      <sheetName val="MC4_G2"/>
      <sheetName val="MC3_G3"/>
      <sheetName val="MC4_G3"/>
      <sheetName val="MC_DSL"/>
      <sheetName val="Susq"/>
      <sheetName val="BI1"/>
      <sheetName val="BI2"/>
      <sheetName val="BI3"/>
      <sheetName val="BI_DSL"/>
      <sheetName val="SB4"/>
      <sheetName val="SB1_2"/>
      <sheetName val="SB1_3"/>
      <sheetName val="SB_DSL"/>
      <sheetName val="MO1"/>
      <sheetName val="MO2"/>
      <sheetName val="H17"/>
      <sheetName val="HL3"/>
      <sheetName val="EASTON"/>
      <sheetName val="LOCOPSLI"/>
      <sheetName val="Formulas"/>
      <sheetName val="Module1"/>
      <sheetName val="Module4"/>
      <sheetName val="Module3"/>
      <sheetName val="Module2"/>
      <sheetName val="Gross_to_Net"/>
      <sheetName val="UPDATE"/>
      <sheetName val="Sheet1"/>
      <sheetName val="netgen"/>
      <sheetName val="MPFdays"/>
      <sheetName val="Generation Chart"/>
    </sheetNames>
    <sheetDataSet>
      <sheetData sheetId="0" refreshError="1"/>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Title Page"/>
      <sheetName val="Pro Forma Income Statement"/>
      <sheetName val="Pro Forma IS Summary"/>
      <sheetName val="BS-INPUT"/>
      <sheetName val="CF-Input"/>
      <sheetName val="Assumptions (Input)"/>
      <sheetName val="Crystal Ball In Out"/>
      <sheetName val="Sensitivity"/>
      <sheetName val="Results-Print"/>
      <sheetName val="Summary of Results"/>
      <sheetName val="Income Statement (Results)"/>
      <sheetName val="Cash Flow Statement (Results)"/>
      <sheetName val="Tax Statement (Results)"/>
      <sheetName val="MiscItems(Input)"/>
      <sheetName val="Capital Projects(Input)"/>
      <sheetName val="Plant(Input)"/>
      <sheetName val="Capital Projects(Results)"/>
      <sheetName val="Book Depreciation"/>
      <sheetName val="Tax Depreciation"/>
      <sheetName val="MACRS RATES"/>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7">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row>
      </sheetData>
      <sheetData sheetId="16" refreshError="1"/>
      <sheetData sheetId="17" refreshError="1"/>
      <sheetData sheetId="18" refreshError="1"/>
      <sheetData sheetId="19" refreshError="1"/>
      <sheetData sheetId="2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sheetName val="Manual"/>
      <sheetName val="FAQ"/>
      <sheetName val="Questionnaire"/>
      <sheetName val="GE Data"/>
      <sheetName val="Customer Data"/>
      <sheetName val="PartsFlow"/>
      <sheetName val="Offer Comp."/>
      <sheetName val="Self Perf. Chart"/>
      <sheetName val="Accumulated Offer"/>
      <sheetName val="YearByYear"/>
      <sheetName val="Self-Perf Itemization"/>
      <sheetName val="Offer Comp. Chart"/>
      <sheetName val="Questionnaire_Output"/>
      <sheetName val="PartsDataTable"/>
    </sheetNames>
    <sheetDataSet>
      <sheetData sheetId="0" refreshError="1"/>
      <sheetData sheetId="1" refreshError="1"/>
      <sheetData sheetId="2" refreshError="1"/>
      <sheetData sheetId="3" refreshError="1"/>
      <sheetData sheetId="4" refreshError="1">
        <row r="67">
          <cell r="F67">
            <v>0</v>
          </cell>
        </row>
      </sheetData>
      <sheetData sheetId="5" refreshError="1">
        <row r="10">
          <cell r="F10">
            <v>2007</v>
          </cell>
        </row>
        <row r="11">
          <cell r="F11" t="str">
            <v>Q2</v>
          </cell>
        </row>
        <row r="12">
          <cell r="F12">
            <v>10</v>
          </cell>
        </row>
        <row r="13">
          <cell r="F13">
            <v>1</v>
          </cell>
        </row>
        <row r="14">
          <cell r="F14">
            <v>0</v>
          </cell>
        </row>
        <row r="20">
          <cell r="F20" t="str">
            <v>Hours</v>
          </cell>
        </row>
        <row r="48">
          <cell r="F48">
            <v>12000</v>
          </cell>
        </row>
        <row r="49">
          <cell r="F49">
            <v>24000</v>
          </cell>
        </row>
        <row r="50">
          <cell r="F50">
            <v>48000</v>
          </cell>
        </row>
        <row r="57">
          <cell r="B57" t="str">
            <v>Turbine Identification</v>
          </cell>
        </row>
        <row r="58">
          <cell r="C58">
            <v>4000</v>
          </cell>
          <cell r="E58">
            <v>12000</v>
          </cell>
          <cell r="F58">
            <v>0</v>
          </cell>
          <cell r="G58">
            <v>0</v>
          </cell>
          <cell r="H58">
            <v>0</v>
          </cell>
          <cell r="I58" t="str">
            <v>Yes</v>
          </cell>
        </row>
        <row r="59">
          <cell r="I59" t="str">
            <v>Yes</v>
          </cell>
        </row>
        <row r="60">
          <cell r="I60" t="str">
            <v>Yes</v>
          </cell>
        </row>
        <row r="61">
          <cell r="I61" t="str">
            <v>Yes</v>
          </cell>
        </row>
        <row r="62">
          <cell r="I62" t="str">
            <v>Yes</v>
          </cell>
        </row>
        <row r="63">
          <cell r="I63" t="str">
            <v>Yes</v>
          </cell>
        </row>
        <row r="64">
          <cell r="I64" t="str">
            <v>Yes</v>
          </cell>
        </row>
        <row r="65">
          <cell r="I65" t="str">
            <v>Yes</v>
          </cell>
        </row>
        <row r="68">
          <cell r="B68" t="str">
            <v>Enter by how many gas turbines the steam turbines(s) get fed and select with which gas turbine the outage should be performed.</v>
          </cell>
        </row>
        <row r="70">
          <cell r="B70" t="str">
            <v>Steam Turbine History</v>
          </cell>
        </row>
        <row r="72">
          <cell r="D72" t="str">
            <v>Steam Turbine</v>
          </cell>
          <cell r="E72" t="str">
            <v>Fed by how many Gas Turbines?</v>
          </cell>
          <cell r="F72" t="str">
            <v>Outage with which GT?</v>
          </cell>
        </row>
        <row r="73">
          <cell r="D73" t="str">
            <v>Steam Turbine 1</v>
          </cell>
          <cell r="E73">
            <v>1</v>
          </cell>
          <cell r="F73">
            <v>297760</v>
          </cell>
        </row>
        <row r="74">
          <cell r="D74" t="str">
            <v>Steam Turbine 2</v>
          </cell>
        </row>
        <row r="75">
          <cell r="D75" t="str">
            <v>Steam Turbine 3</v>
          </cell>
        </row>
        <row r="76">
          <cell r="D76" t="str">
            <v>Steam Turbine 4</v>
          </cell>
        </row>
        <row r="77">
          <cell r="D77" t="str">
            <v>Steam Turbine 5</v>
          </cell>
        </row>
        <row r="78">
          <cell r="D78" t="str">
            <v>Steam Turbine 6</v>
          </cell>
        </row>
        <row r="79">
          <cell r="D79" t="str">
            <v>Steam Turbine 7</v>
          </cell>
        </row>
        <row r="80">
          <cell r="D80" t="str">
            <v>Steam Turbine 8</v>
          </cell>
        </row>
        <row r="81">
          <cell r="G81">
            <v>1</v>
          </cell>
        </row>
        <row r="88">
          <cell r="I88">
            <v>37440</v>
          </cell>
        </row>
        <row r="92">
          <cell r="B92" t="str">
            <v>10P ST MINOR PARTS &amp; CONS.</v>
          </cell>
        </row>
        <row r="96">
          <cell r="B96" t="str">
            <v>20P ST MINOR PARTS &amp; CONS.</v>
          </cell>
        </row>
        <row r="100">
          <cell r="B100" t="str">
            <v>30P ST MINOR PARTS &amp; CONS.</v>
          </cell>
        </row>
        <row r="104">
          <cell r="B104" t="str">
            <v>40P ST MINOR PARTS &amp; CONS.</v>
          </cell>
          <cell r="C104" t="str">
            <v>n/a</v>
          </cell>
          <cell r="E104" t="str">
            <v>n/a</v>
          </cell>
        </row>
        <row r="105">
          <cell r="C105" t="str">
            <v>n/a</v>
          </cell>
          <cell r="E105" t="str">
            <v>n/a</v>
          </cell>
        </row>
        <row r="109">
          <cell r="C109">
            <v>0</v>
          </cell>
          <cell r="E109">
            <v>4</v>
          </cell>
        </row>
        <row r="110">
          <cell r="C110">
            <v>0</v>
          </cell>
          <cell r="E110">
            <v>3</v>
          </cell>
        </row>
        <row r="111">
          <cell r="C111">
            <v>0</v>
          </cell>
          <cell r="E111">
            <v>3</v>
          </cell>
        </row>
        <row r="112">
          <cell r="C112">
            <v>0</v>
          </cell>
          <cell r="E112">
            <v>3</v>
          </cell>
        </row>
        <row r="114">
          <cell r="C114">
            <v>0</v>
          </cell>
          <cell r="E114">
            <v>3</v>
          </cell>
        </row>
        <row r="115">
          <cell r="C115">
            <v>0</v>
          </cell>
          <cell r="E115">
            <v>3</v>
          </cell>
        </row>
        <row r="116">
          <cell r="B116" t="str">
            <v>BUCKETS: STAGE 3</v>
          </cell>
          <cell r="C116">
            <v>0</v>
          </cell>
          <cell r="D116">
            <v>3</v>
          </cell>
          <cell r="E116">
            <v>3</v>
          </cell>
          <cell r="F116">
            <v>251552</v>
          </cell>
          <cell r="G116">
            <v>251552</v>
          </cell>
          <cell r="H116">
            <v>2520493.6</v>
          </cell>
          <cell r="I116">
            <v>2520493.6</v>
          </cell>
        </row>
        <row r="117">
          <cell r="C117">
            <v>0</v>
          </cell>
          <cell r="E117">
            <v>2</v>
          </cell>
        </row>
        <row r="118">
          <cell r="C118">
            <v>0</v>
          </cell>
          <cell r="E118">
            <v>2</v>
          </cell>
        </row>
        <row r="119">
          <cell r="B119" t="str">
            <v>NOZZLES: STAGE 3</v>
          </cell>
          <cell r="C119">
            <v>0</v>
          </cell>
          <cell r="D119">
            <v>3</v>
          </cell>
          <cell r="E119">
            <v>3</v>
          </cell>
          <cell r="F119">
            <v>56864</v>
          </cell>
          <cell r="G119">
            <v>56864</v>
          </cell>
          <cell r="H119">
            <v>1642250.4000000001</v>
          </cell>
          <cell r="I119">
            <v>1642250.4000000001</v>
          </cell>
        </row>
        <row r="120">
          <cell r="C120">
            <v>0</v>
          </cell>
          <cell r="E120">
            <v>2</v>
          </cell>
        </row>
        <row r="121">
          <cell r="C121">
            <v>0</v>
          </cell>
          <cell r="E121">
            <v>2</v>
          </cell>
        </row>
        <row r="122">
          <cell r="B122" t="str">
            <v>SHROUDS: STAGE 3</v>
          </cell>
          <cell r="C122">
            <v>0</v>
          </cell>
          <cell r="D122">
            <v>3</v>
          </cell>
          <cell r="E122">
            <v>3</v>
          </cell>
          <cell r="F122">
            <v>73159.199999999997</v>
          </cell>
          <cell r="G122">
            <v>73159.199999999997</v>
          </cell>
          <cell r="H122">
            <v>467299.2</v>
          </cell>
          <cell r="I122">
            <v>467299.2</v>
          </cell>
        </row>
        <row r="132">
          <cell r="B132" t="str">
            <v>FUEL NOZZLE ASMBY</v>
          </cell>
        </row>
        <row r="133">
          <cell r="B133" t="str">
            <v>COMBUSTION LINERS</v>
          </cell>
        </row>
        <row r="134">
          <cell r="B134" t="str">
            <v>TRANSITION PIECES</v>
          </cell>
        </row>
        <row r="135">
          <cell r="B135" t="str">
            <v>FUEL NOZZLE TIPS</v>
          </cell>
        </row>
        <row r="137">
          <cell r="B137" t="str">
            <v>BUCKETS: STAGE 1</v>
          </cell>
        </row>
        <row r="138">
          <cell r="B138" t="str">
            <v>BUCKETS: STAGE 2</v>
          </cell>
        </row>
        <row r="139">
          <cell r="B139" t="str">
            <v>BUCKETS: STAGE 3</v>
          </cell>
          <cell r="C139" t="str">
            <v>Leave in GT</v>
          </cell>
          <cell r="D139" t="str">
            <v>Repair</v>
          </cell>
          <cell r="E139" t="str">
            <v>Repair</v>
          </cell>
          <cell r="F139" t="str">
            <v>Repair</v>
          </cell>
          <cell r="G139" t="str">
            <v>Repair</v>
          </cell>
          <cell r="H139" t="str">
            <v>Repair</v>
          </cell>
          <cell r="I139" t="str">
            <v>Repair</v>
          </cell>
        </row>
        <row r="140">
          <cell r="B140" t="str">
            <v>NOZZLES: STAGE 1</v>
          </cell>
        </row>
        <row r="141">
          <cell r="B141" t="str">
            <v>NOZZLES: STAGE 2</v>
          </cell>
        </row>
        <row r="142">
          <cell r="B142" t="str">
            <v>NOZZLES: STAGE 3</v>
          </cell>
          <cell r="C142" t="str">
            <v>Leave in GT</v>
          </cell>
          <cell r="D142" t="str">
            <v>Repair</v>
          </cell>
          <cell r="E142" t="str">
            <v>Repair</v>
          </cell>
          <cell r="F142" t="str">
            <v>Repair</v>
          </cell>
          <cell r="G142" t="str">
            <v>Repair</v>
          </cell>
          <cell r="H142" t="str">
            <v>Repair</v>
          </cell>
          <cell r="I142" t="str">
            <v>Repair</v>
          </cell>
        </row>
        <row r="143">
          <cell r="B143" t="str">
            <v>SHROUDS: STAGE 1</v>
          </cell>
        </row>
        <row r="144">
          <cell r="B144" t="str">
            <v>SHROUDS: STAGE 2</v>
          </cell>
        </row>
        <row r="145">
          <cell r="B145" t="str">
            <v>SHROUDS: STAGE 3</v>
          </cell>
          <cell r="C145" t="str">
            <v>Leave in GT</v>
          </cell>
          <cell r="D145" t="str">
            <v>Repair</v>
          </cell>
          <cell r="E145" t="str">
            <v>Repair</v>
          </cell>
          <cell r="F145" t="str">
            <v>Repair</v>
          </cell>
          <cell r="G145" t="str">
            <v>Repair</v>
          </cell>
          <cell r="H145" t="str">
            <v>Repair</v>
          </cell>
          <cell r="I145" t="str">
            <v>Repair</v>
          </cell>
        </row>
        <row r="152">
          <cell r="I152" t="str">
            <v>BUCKETS: STAGE 3</v>
          </cell>
        </row>
        <row r="153">
          <cell r="B153" t="str">
            <v>Total Intervals</v>
          </cell>
          <cell r="I153">
            <v>3</v>
          </cell>
        </row>
        <row r="154">
          <cell r="I154">
            <v>0</v>
          </cell>
        </row>
        <row r="161">
          <cell r="B161">
            <v>0</v>
          </cell>
        </row>
        <row r="162">
          <cell r="B162" t="str">
            <v>Inventory 1</v>
          </cell>
          <cell r="C162">
            <v>0</v>
          </cell>
          <cell r="D162">
            <v>0</v>
          </cell>
          <cell r="E162">
            <v>0</v>
          </cell>
          <cell r="F162">
            <v>0</v>
          </cell>
          <cell r="G162" t="str">
            <v>No Part</v>
          </cell>
          <cell r="H162" t="str">
            <v>No Part</v>
          </cell>
          <cell r="I162" t="str">
            <v>No Part</v>
          </cell>
        </row>
        <row r="163">
          <cell r="C163" t="str">
            <v>No Part</v>
          </cell>
          <cell r="D163" t="str">
            <v>No Part</v>
          </cell>
          <cell r="E163" t="str">
            <v>No Part</v>
          </cell>
          <cell r="F163" t="str">
            <v>No Part</v>
          </cell>
          <cell r="G163" t="str">
            <v>No Part</v>
          </cell>
          <cell r="H163" t="str">
            <v>No Part</v>
          </cell>
          <cell r="I163" t="str">
            <v>No Part</v>
          </cell>
        </row>
        <row r="164">
          <cell r="C164" t="str">
            <v>No Part</v>
          </cell>
          <cell r="D164" t="str">
            <v>No Part</v>
          </cell>
          <cell r="E164" t="str">
            <v>No Part</v>
          </cell>
          <cell r="F164" t="str">
            <v>No Part</v>
          </cell>
          <cell r="G164" t="str">
            <v>No Part</v>
          </cell>
          <cell r="H164" t="str">
            <v>No Part</v>
          </cell>
          <cell r="I164" t="str">
            <v>No Part</v>
          </cell>
        </row>
        <row r="165">
          <cell r="C165" t="str">
            <v>No Part</v>
          </cell>
          <cell r="D165" t="str">
            <v>No Part</v>
          </cell>
          <cell r="E165" t="str">
            <v>No Part</v>
          </cell>
          <cell r="F165" t="str">
            <v>No Part</v>
          </cell>
          <cell r="G165" t="str">
            <v>No Part</v>
          </cell>
          <cell r="H165" t="str">
            <v>No Part</v>
          </cell>
          <cell r="I165" t="str">
            <v>No Part</v>
          </cell>
        </row>
        <row r="166">
          <cell r="C166" t="str">
            <v>No Part</v>
          </cell>
          <cell r="D166" t="str">
            <v>No Part</v>
          </cell>
          <cell r="E166" t="str">
            <v>No Part</v>
          </cell>
          <cell r="F166" t="str">
            <v>No Part</v>
          </cell>
          <cell r="G166" t="str">
            <v>No Part</v>
          </cell>
          <cell r="H166" t="str">
            <v>No Part</v>
          </cell>
          <cell r="I166" t="str">
            <v>No Part</v>
          </cell>
        </row>
        <row r="167">
          <cell r="C167" t="str">
            <v>No Part</v>
          </cell>
          <cell r="D167" t="str">
            <v>No Part</v>
          </cell>
          <cell r="E167" t="str">
            <v>No Part</v>
          </cell>
          <cell r="F167" t="str">
            <v>No Part</v>
          </cell>
          <cell r="G167" t="str">
            <v>No Part</v>
          </cell>
          <cell r="H167" t="str">
            <v>No Part</v>
          </cell>
          <cell r="I167" t="str">
            <v>No Part</v>
          </cell>
        </row>
        <row r="168">
          <cell r="C168" t="str">
            <v>No Part</v>
          </cell>
          <cell r="D168" t="str">
            <v>No Part</v>
          </cell>
          <cell r="E168" t="str">
            <v>No Part</v>
          </cell>
          <cell r="F168" t="str">
            <v>No Part</v>
          </cell>
          <cell r="G168" t="str">
            <v>No Part</v>
          </cell>
          <cell r="H168" t="str">
            <v>No Part</v>
          </cell>
          <cell r="I168" t="str">
            <v>No Part</v>
          </cell>
        </row>
        <row r="169">
          <cell r="C169" t="str">
            <v>No Part</v>
          </cell>
          <cell r="D169" t="str">
            <v>No Part</v>
          </cell>
          <cell r="E169" t="str">
            <v>No Part</v>
          </cell>
          <cell r="F169" t="str">
            <v>No Part</v>
          </cell>
          <cell r="G169" t="str">
            <v>No Part</v>
          </cell>
          <cell r="H169" t="str">
            <v>No Part</v>
          </cell>
          <cell r="I169" t="str">
            <v>No Part</v>
          </cell>
        </row>
        <row r="174">
          <cell r="E174" t="str">
            <v>NOZZLES: STAGE 3</v>
          </cell>
          <cell r="H174" t="str">
            <v>SHROUDS: STAGE 3</v>
          </cell>
        </row>
        <row r="175">
          <cell r="B175" t="str">
            <v>Total Intervals</v>
          </cell>
          <cell r="E175">
            <v>3</v>
          </cell>
          <cell r="H175">
            <v>3</v>
          </cell>
        </row>
        <row r="176">
          <cell r="E176">
            <v>0</v>
          </cell>
          <cell r="H176">
            <v>0</v>
          </cell>
        </row>
        <row r="183">
          <cell r="B183">
            <v>0</v>
          </cell>
        </row>
        <row r="184">
          <cell r="B184" t="str">
            <v>Inventory 1</v>
          </cell>
          <cell r="C184" t="str">
            <v>No Part</v>
          </cell>
          <cell r="D184" t="str">
            <v>No Part</v>
          </cell>
          <cell r="E184" t="str">
            <v>No Part</v>
          </cell>
          <cell r="F184" t="str">
            <v>No Part</v>
          </cell>
          <cell r="G184" t="str">
            <v>No Part</v>
          </cell>
          <cell r="H184" t="str">
            <v>No Part</v>
          </cell>
        </row>
        <row r="185">
          <cell r="C185" t="str">
            <v>No Part</v>
          </cell>
          <cell r="D185" t="str">
            <v>No Part</v>
          </cell>
          <cell r="E185" t="str">
            <v>No Part</v>
          </cell>
          <cell r="F185" t="str">
            <v>No Part</v>
          </cell>
          <cell r="G185" t="str">
            <v>No Part</v>
          </cell>
          <cell r="H185" t="str">
            <v>No Part</v>
          </cell>
        </row>
        <row r="186">
          <cell r="C186" t="str">
            <v>No Part</v>
          </cell>
          <cell r="D186" t="str">
            <v>No Part</v>
          </cell>
          <cell r="E186" t="str">
            <v>No Part</v>
          </cell>
          <cell r="F186" t="str">
            <v>No Part</v>
          </cell>
          <cell r="G186" t="str">
            <v>No Part</v>
          </cell>
          <cell r="H186" t="str">
            <v>No Part</v>
          </cell>
        </row>
        <row r="187">
          <cell r="C187" t="str">
            <v>No Part</v>
          </cell>
          <cell r="D187" t="str">
            <v>No Part</v>
          </cell>
          <cell r="E187" t="str">
            <v>No Part</v>
          </cell>
          <cell r="F187" t="str">
            <v>No Part</v>
          </cell>
          <cell r="G187" t="str">
            <v>No Part</v>
          </cell>
          <cell r="H187" t="str">
            <v>No Part</v>
          </cell>
        </row>
        <row r="188">
          <cell r="C188" t="str">
            <v>No Part</v>
          </cell>
          <cell r="D188" t="str">
            <v>No Part</v>
          </cell>
          <cell r="E188" t="str">
            <v>No Part</v>
          </cell>
          <cell r="F188" t="str">
            <v>No Part</v>
          </cell>
          <cell r="G188" t="str">
            <v>No Part</v>
          </cell>
          <cell r="H188" t="str">
            <v>No Part</v>
          </cell>
        </row>
        <row r="189">
          <cell r="C189" t="str">
            <v>No Part</v>
          </cell>
          <cell r="D189" t="str">
            <v>No Part</v>
          </cell>
          <cell r="E189" t="str">
            <v>No Part</v>
          </cell>
          <cell r="F189" t="str">
            <v>No Part</v>
          </cell>
          <cell r="G189" t="str">
            <v>No Part</v>
          </cell>
          <cell r="H189" t="str">
            <v>No Part</v>
          </cell>
        </row>
        <row r="190">
          <cell r="C190" t="str">
            <v>No Part</v>
          </cell>
          <cell r="D190" t="str">
            <v>No Part</v>
          </cell>
          <cell r="E190" t="str">
            <v>No Part</v>
          </cell>
          <cell r="F190" t="str">
            <v>No Part</v>
          </cell>
          <cell r="G190" t="str">
            <v>No Part</v>
          </cell>
          <cell r="H190" t="str">
            <v>No Part</v>
          </cell>
        </row>
        <row r="191">
          <cell r="C191" t="str">
            <v>No Part</v>
          </cell>
          <cell r="D191" t="str">
            <v>No Part</v>
          </cell>
          <cell r="E191" t="str">
            <v>No Part</v>
          </cell>
          <cell r="F191" t="str">
            <v>No Part</v>
          </cell>
          <cell r="G191" t="str">
            <v>No Part</v>
          </cell>
          <cell r="H191" t="str">
            <v>No Part</v>
          </cell>
        </row>
        <row r="194">
          <cell r="B194" t="str">
            <v>Operational Spares: Enter your assumed rate, in dollars. (OP Spares are not scheduled like other parts. GE usually assumes a replenishment rate of 10% per year.) [OP Spares may include Gas Turbine (GT) and Steam Turbine (ST-G) OP Spares, Load Gear (LD GEA</v>
          </cell>
        </row>
        <row r="196">
          <cell r="B196" t="str">
            <v>OP Spares Replenishment</v>
          </cell>
        </row>
        <row r="197">
          <cell r="D197" t="str">
            <v>Year</v>
          </cell>
          <cell r="E197" t="str">
            <v>Standard</v>
          </cell>
          <cell r="F197" t="str">
            <v>Customer Input</v>
          </cell>
        </row>
        <row r="198">
          <cell r="D198">
            <v>2007</v>
          </cell>
          <cell r="E198">
            <v>0</v>
          </cell>
        </row>
        <row r="199">
          <cell r="D199">
            <v>2008</v>
          </cell>
          <cell r="E199">
            <v>0</v>
          </cell>
        </row>
        <row r="200">
          <cell r="D200">
            <v>2009</v>
          </cell>
          <cell r="E200">
            <v>0</v>
          </cell>
        </row>
        <row r="201">
          <cell r="D201">
            <v>2010</v>
          </cell>
          <cell r="E201">
            <v>0</v>
          </cell>
        </row>
        <row r="202">
          <cell r="D202">
            <v>2011</v>
          </cell>
          <cell r="E202">
            <v>0</v>
          </cell>
        </row>
        <row r="203">
          <cell r="D203">
            <v>2012</v>
          </cell>
          <cell r="E203">
            <v>0</v>
          </cell>
        </row>
        <row r="204">
          <cell r="D204">
            <v>2013</v>
          </cell>
          <cell r="E204">
            <v>0</v>
          </cell>
        </row>
        <row r="205">
          <cell r="D205">
            <v>2014</v>
          </cell>
          <cell r="E205">
            <v>0</v>
          </cell>
        </row>
        <row r="206">
          <cell r="D206">
            <v>2015</v>
          </cell>
          <cell r="E206">
            <v>0</v>
          </cell>
        </row>
        <row r="207">
          <cell r="D207">
            <v>2016</v>
          </cell>
          <cell r="E207">
            <v>0</v>
          </cell>
        </row>
        <row r="208">
          <cell r="D208">
            <v>2017</v>
          </cell>
          <cell r="E208">
            <v>0</v>
          </cell>
        </row>
        <row r="209">
          <cell r="D209">
            <v>2018</v>
          </cell>
          <cell r="E209">
            <v>0</v>
          </cell>
        </row>
        <row r="210">
          <cell r="D210">
            <v>2019</v>
          </cell>
          <cell r="E210">
            <v>0</v>
          </cell>
        </row>
        <row r="211">
          <cell r="D211">
            <v>2020</v>
          </cell>
          <cell r="E211">
            <v>0</v>
          </cell>
        </row>
        <row r="212">
          <cell r="D212">
            <v>2021</v>
          </cell>
          <cell r="E212">
            <v>0</v>
          </cell>
        </row>
        <row r="213">
          <cell r="D213">
            <v>2022</v>
          </cell>
          <cell r="E213">
            <v>0</v>
          </cell>
        </row>
        <row r="214">
          <cell r="D214">
            <v>2023</v>
          </cell>
          <cell r="E214">
            <v>0</v>
          </cell>
        </row>
        <row r="215">
          <cell r="D215">
            <v>2024</v>
          </cell>
          <cell r="E215">
            <v>0</v>
          </cell>
        </row>
        <row r="216">
          <cell r="D216">
            <v>2025</v>
          </cell>
          <cell r="E216">
            <v>0</v>
          </cell>
        </row>
        <row r="224">
          <cell r="F224">
            <v>0</v>
          </cell>
        </row>
        <row r="231">
          <cell r="F231">
            <v>0</v>
          </cell>
        </row>
        <row r="243">
          <cell r="F243">
            <v>171000</v>
          </cell>
        </row>
        <row r="247">
          <cell r="G247">
            <v>0</v>
          </cell>
        </row>
      </sheetData>
      <sheetData sheetId="6" refreshError="1">
        <row r="7">
          <cell r="D7" t="str">
            <v>INITIAL</v>
          </cell>
        </row>
        <row r="9">
          <cell r="B9" t="str">
            <v>297760: FFH - Analysis Start to Interval End</v>
          </cell>
          <cell r="E9">
            <v>12000</v>
          </cell>
          <cell r="F9">
            <v>13000</v>
          </cell>
          <cell r="G9">
            <v>14000</v>
          </cell>
          <cell r="H9">
            <v>15000</v>
          </cell>
          <cell r="I9">
            <v>16000</v>
          </cell>
          <cell r="J9">
            <v>17000</v>
          </cell>
          <cell r="K9">
            <v>18000</v>
          </cell>
          <cell r="L9">
            <v>19000</v>
          </cell>
          <cell r="M9">
            <v>20000</v>
          </cell>
          <cell r="N9">
            <v>21000</v>
          </cell>
          <cell r="O9">
            <v>22000</v>
          </cell>
          <cell r="P9">
            <v>23000</v>
          </cell>
          <cell r="Q9">
            <v>24000</v>
          </cell>
          <cell r="R9">
            <v>25000</v>
          </cell>
          <cell r="S9">
            <v>26000</v>
          </cell>
          <cell r="T9">
            <v>27000</v>
          </cell>
          <cell r="U9">
            <v>28000</v>
          </cell>
          <cell r="V9">
            <v>29000</v>
          </cell>
          <cell r="W9">
            <v>30000</v>
          </cell>
          <cell r="X9">
            <v>31000</v>
          </cell>
          <cell r="Y9">
            <v>32000</v>
          </cell>
          <cell r="Z9">
            <v>33000</v>
          </cell>
          <cell r="AA9">
            <v>34000</v>
          </cell>
          <cell r="AB9">
            <v>35000</v>
          </cell>
          <cell r="AC9">
            <v>36000</v>
          </cell>
          <cell r="AD9">
            <v>37000</v>
          </cell>
          <cell r="AE9">
            <v>38000</v>
          </cell>
          <cell r="AF9">
            <v>39000</v>
          </cell>
          <cell r="AG9">
            <v>40000</v>
          </cell>
          <cell r="AH9">
            <v>41000</v>
          </cell>
          <cell r="AI9">
            <v>42000</v>
          </cell>
          <cell r="AJ9">
            <v>43000</v>
          </cell>
          <cell r="AK9">
            <v>44000</v>
          </cell>
          <cell r="AL9">
            <v>45000</v>
          </cell>
          <cell r="AM9">
            <v>46000</v>
          </cell>
          <cell r="AN9">
            <v>47000</v>
          </cell>
          <cell r="AO9">
            <v>48000</v>
          </cell>
          <cell r="AP9">
            <v>49000</v>
          </cell>
          <cell r="AQ9">
            <v>50000</v>
          </cell>
          <cell r="AR9">
            <v>51000</v>
          </cell>
          <cell r="AS9">
            <v>52000</v>
          </cell>
          <cell r="AT9">
            <v>53000</v>
          </cell>
          <cell r="AU9">
            <v>54000</v>
          </cell>
          <cell r="AV9">
            <v>55000</v>
          </cell>
          <cell r="AW9">
            <v>56000</v>
          </cell>
          <cell r="AX9">
            <v>57000</v>
          </cell>
          <cell r="AY9">
            <v>58000</v>
          </cell>
          <cell r="AZ9">
            <v>59000</v>
          </cell>
          <cell r="BA9">
            <v>60000</v>
          </cell>
          <cell r="BB9">
            <v>61000</v>
          </cell>
          <cell r="BC9">
            <v>62000</v>
          </cell>
          <cell r="BD9">
            <v>63000</v>
          </cell>
          <cell r="BE9">
            <v>64000</v>
          </cell>
          <cell r="BF9">
            <v>65000</v>
          </cell>
          <cell r="BG9">
            <v>66000</v>
          </cell>
          <cell r="BH9">
            <v>67000</v>
          </cell>
          <cell r="BI9">
            <v>68000</v>
          </cell>
          <cell r="BJ9">
            <v>69000</v>
          </cell>
          <cell r="BK9">
            <v>70000</v>
          </cell>
          <cell r="BL9">
            <v>71000</v>
          </cell>
          <cell r="BM9">
            <v>72000</v>
          </cell>
          <cell r="BN9">
            <v>73000</v>
          </cell>
          <cell r="BO9">
            <v>74000</v>
          </cell>
          <cell r="BP9">
            <v>75000</v>
          </cell>
          <cell r="BQ9">
            <v>76000</v>
          </cell>
          <cell r="BR9">
            <v>77000</v>
          </cell>
          <cell r="BS9">
            <v>78000</v>
          </cell>
          <cell r="BT9">
            <v>79000</v>
          </cell>
          <cell r="BU9">
            <v>80000</v>
          </cell>
          <cell r="BV9">
            <v>81000</v>
          </cell>
          <cell r="BW9">
            <v>82000</v>
          </cell>
          <cell r="BX9">
            <v>83000</v>
          </cell>
        </row>
        <row r="10">
          <cell r="F10" t="str">
            <v>CI</v>
          </cell>
          <cell r="R10" t="str">
            <v>HGP</v>
          </cell>
          <cell r="AD10" t="str">
            <v>CI</v>
          </cell>
          <cell r="AP10" t="str">
            <v>MI</v>
          </cell>
        </row>
        <row r="11">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row>
        <row r="13">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row>
        <row r="15">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row>
        <row r="17">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row>
        <row r="19">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row>
        <row r="21">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row>
        <row r="23">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row>
        <row r="34">
          <cell r="B34" t="str">
            <v>FUEL NOZZLE ASMBY</v>
          </cell>
          <cell r="D34" t="str">
            <v>O1i0</v>
          </cell>
          <cell r="F34" t="str">
            <v>O2i0</v>
          </cell>
          <cell r="R34" t="str">
            <v>O1i1</v>
          </cell>
        </row>
        <row r="42">
          <cell r="D42" t="str">
            <v>O2i0</v>
          </cell>
          <cell r="E42" t="str">
            <v>O2i0</v>
          </cell>
          <cell r="F42" t="str">
            <v>O1i1</v>
          </cell>
          <cell r="G42" t="str">
            <v>O1i1</v>
          </cell>
          <cell r="H42" t="str">
            <v>O1i1</v>
          </cell>
          <cell r="I42" t="str">
            <v>O1i1</v>
          </cell>
          <cell r="J42" t="str">
            <v>O1i1</v>
          </cell>
          <cell r="K42" t="str">
            <v>O1i1</v>
          </cell>
          <cell r="L42" t="str">
            <v>O1i1</v>
          </cell>
          <cell r="M42" t="str">
            <v>O1i1</v>
          </cell>
          <cell r="N42" t="str">
            <v>O1i1</v>
          </cell>
          <cell r="O42" t="str">
            <v>O1i1</v>
          </cell>
          <cell r="P42" t="str">
            <v>O1i1</v>
          </cell>
          <cell r="Q42" t="str">
            <v>O1i1</v>
          </cell>
          <cell r="R42" t="str">
            <v>O2i1</v>
          </cell>
        </row>
        <row r="51">
          <cell r="F51">
            <v>1</v>
          </cell>
          <cell r="R51">
            <v>1</v>
          </cell>
        </row>
        <row r="53">
          <cell r="B53" t="str">
            <v>COMBUSTION LINERS</v>
          </cell>
          <cell r="D53" t="str">
            <v>O1i0</v>
          </cell>
          <cell r="F53" t="str">
            <v>O2i0</v>
          </cell>
          <cell r="R53" t="str">
            <v>O1i1</v>
          </cell>
        </row>
        <row r="61">
          <cell r="D61" t="str">
            <v>O2i0</v>
          </cell>
          <cell r="E61" t="str">
            <v>O2i0</v>
          </cell>
          <cell r="F61" t="str">
            <v>O1i1</v>
          </cell>
          <cell r="G61" t="str">
            <v>O1i1</v>
          </cell>
          <cell r="H61" t="str">
            <v>O1i1</v>
          </cell>
          <cell r="I61" t="str">
            <v>O1i1</v>
          </cell>
          <cell r="J61" t="str">
            <v>O1i1</v>
          </cell>
          <cell r="K61" t="str">
            <v>O1i1</v>
          </cell>
          <cell r="L61" t="str">
            <v>O1i1</v>
          </cell>
          <cell r="M61" t="str">
            <v>O1i1</v>
          </cell>
          <cell r="N61" t="str">
            <v>O1i1</v>
          </cell>
          <cell r="O61" t="str">
            <v>O1i1</v>
          </cell>
          <cell r="P61" t="str">
            <v>O1i1</v>
          </cell>
          <cell r="Q61" t="str">
            <v>O1i1</v>
          </cell>
          <cell r="R61" t="str">
            <v>O2i1</v>
          </cell>
        </row>
        <row r="70">
          <cell r="F70">
            <v>1</v>
          </cell>
          <cell r="R70">
            <v>1</v>
          </cell>
        </row>
        <row r="72">
          <cell r="B72" t="str">
            <v>TRANSITION PIECES</v>
          </cell>
          <cell r="D72" t="str">
            <v>O1i0</v>
          </cell>
          <cell r="F72" t="str">
            <v>O2i0</v>
          </cell>
          <cell r="R72" t="str">
            <v>O1i1</v>
          </cell>
        </row>
        <row r="80">
          <cell r="D80" t="str">
            <v>O2i0</v>
          </cell>
          <cell r="E80" t="str">
            <v>O2i0</v>
          </cell>
          <cell r="F80" t="str">
            <v>O1i1</v>
          </cell>
          <cell r="G80" t="str">
            <v>O1i1</v>
          </cell>
          <cell r="H80" t="str">
            <v>O1i1</v>
          </cell>
          <cell r="I80" t="str">
            <v>O1i1</v>
          </cell>
          <cell r="J80" t="str">
            <v>O1i1</v>
          </cell>
          <cell r="K80" t="str">
            <v>O1i1</v>
          </cell>
          <cell r="L80" t="str">
            <v>O1i1</v>
          </cell>
          <cell r="M80" t="str">
            <v>O1i1</v>
          </cell>
          <cell r="N80" t="str">
            <v>O1i1</v>
          </cell>
          <cell r="O80" t="str">
            <v>O1i1</v>
          </cell>
          <cell r="P80" t="str">
            <v>O1i1</v>
          </cell>
          <cell r="Q80" t="str">
            <v>O1i1</v>
          </cell>
          <cell r="R80" t="str">
            <v>O2i1</v>
          </cell>
        </row>
        <row r="89">
          <cell r="F89">
            <v>1</v>
          </cell>
          <cell r="R89">
            <v>1</v>
          </cell>
        </row>
        <row r="91">
          <cell r="B91" t="str">
            <v>FUEL NOZZLE TIPS</v>
          </cell>
          <cell r="D91" t="str">
            <v>O1i0</v>
          </cell>
          <cell r="F91" t="str">
            <v>O2i0</v>
          </cell>
          <cell r="R91" t="str">
            <v>O1i1</v>
          </cell>
        </row>
        <row r="99">
          <cell r="D99" t="str">
            <v>O2i0</v>
          </cell>
          <cell r="E99" t="str">
            <v>O2i0</v>
          </cell>
          <cell r="F99" t="str">
            <v>O1i1</v>
          </cell>
          <cell r="G99" t="str">
            <v>O1i1</v>
          </cell>
          <cell r="H99" t="str">
            <v>O1i1</v>
          </cell>
          <cell r="I99" t="str">
            <v>O1i1</v>
          </cell>
          <cell r="J99" t="str">
            <v>O1i1</v>
          </cell>
          <cell r="K99" t="str">
            <v>O1i1</v>
          </cell>
          <cell r="L99" t="str">
            <v>O1i1</v>
          </cell>
          <cell r="M99" t="str">
            <v>O1i1</v>
          </cell>
          <cell r="N99" t="str">
            <v>O1i1</v>
          </cell>
          <cell r="O99" t="str">
            <v>O1i1</v>
          </cell>
          <cell r="P99" t="str">
            <v>O1i1</v>
          </cell>
          <cell r="Q99" t="str">
            <v>O1i1</v>
          </cell>
          <cell r="R99" t="str">
            <v>O2i1</v>
          </cell>
        </row>
        <row r="108">
          <cell r="F108">
            <v>1</v>
          </cell>
          <cell r="R108">
            <v>1</v>
          </cell>
        </row>
        <row r="110">
          <cell r="B110" t="str">
            <v>BUCKETS: STAGE 1</v>
          </cell>
          <cell r="D110" t="str">
            <v>O1i0</v>
          </cell>
          <cell r="R110" t="str">
            <v>N2i0</v>
          </cell>
        </row>
        <row r="118">
          <cell r="R118" t="str">
            <v>O1i1</v>
          </cell>
        </row>
        <row r="126">
          <cell r="R126">
            <v>1</v>
          </cell>
        </row>
        <row r="127">
          <cell r="R127">
            <v>1</v>
          </cell>
        </row>
        <row r="129">
          <cell r="B129" t="str">
            <v>BUCKETS: STAGE 2</v>
          </cell>
          <cell r="D129" t="str">
            <v>O1i0</v>
          </cell>
          <cell r="R129" t="str">
            <v>N2i0</v>
          </cell>
        </row>
        <row r="137">
          <cell r="R137" t="str">
            <v>O1i1</v>
          </cell>
        </row>
        <row r="145">
          <cell r="R145">
            <v>1</v>
          </cell>
        </row>
        <row r="146">
          <cell r="R146">
            <v>1</v>
          </cell>
        </row>
        <row r="148">
          <cell r="B148" t="str">
            <v>BUCKETS: STAGE 3</v>
          </cell>
          <cell r="D148" t="str">
            <v>O1i0</v>
          </cell>
          <cell r="R148" t="str">
            <v>O1i1</v>
          </cell>
        </row>
        <row r="167">
          <cell r="B167" t="str">
            <v>NOZZLES: STAGE 1</v>
          </cell>
          <cell r="D167" t="str">
            <v>O1i0</v>
          </cell>
          <cell r="R167" t="str">
            <v>N2i0</v>
          </cell>
        </row>
        <row r="175">
          <cell r="R175" t="str">
            <v>O1i1</v>
          </cell>
        </row>
        <row r="183">
          <cell r="R183">
            <v>1</v>
          </cell>
        </row>
        <row r="184">
          <cell r="R184">
            <v>1</v>
          </cell>
        </row>
        <row r="186">
          <cell r="B186" t="str">
            <v>NOZZLES: STAGE 2</v>
          </cell>
          <cell r="D186" t="str">
            <v>O1i0</v>
          </cell>
          <cell r="R186" t="str">
            <v>N2i0</v>
          </cell>
        </row>
        <row r="194">
          <cell r="R194" t="str">
            <v>O1i1</v>
          </cell>
        </row>
        <row r="202">
          <cell r="R202">
            <v>1</v>
          </cell>
        </row>
        <row r="203">
          <cell r="R203">
            <v>1</v>
          </cell>
        </row>
        <row r="205">
          <cell r="B205" t="str">
            <v>NOZZLES: STAGE 3</v>
          </cell>
          <cell r="D205" t="str">
            <v>O1i0</v>
          </cell>
          <cell r="R205" t="str">
            <v>O1i1</v>
          </cell>
        </row>
        <row r="224">
          <cell r="B224" t="str">
            <v>SHROUDS: STAGE 1</v>
          </cell>
          <cell r="D224" t="str">
            <v>O1i0</v>
          </cell>
          <cell r="R224" t="str">
            <v>N2i0</v>
          </cell>
        </row>
        <row r="232">
          <cell r="R232" t="str">
            <v>O1i1</v>
          </cell>
        </row>
        <row r="240">
          <cell r="R240">
            <v>1</v>
          </cell>
        </row>
        <row r="241">
          <cell r="R241">
            <v>1</v>
          </cell>
        </row>
        <row r="243">
          <cell r="B243" t="str">
            <v>SHROUDS: STAGE 2</v>
          </cell>
          <cell r="D243" t="str">
            <v>O1i0</v>
          </cell>
          <cell r="R243" t="str">
            <v>O1i1</v>
          </cell>
        </row>
        <row r="262">
          <cell r="B262" t="str">
            <v>SHROUDS: STAGE 3</v>
          </cell>
          <cell r="D262" t="str">
            <v>O1i0</v>
          </cell>
          <cell r="R262" t="str">
            <v>O1i1</v>
          </cell>
        </row>
        <row r="281">
          <cell r="B281" t="str">
            <v>GENERATOR &amp; ST MAJOR</v>
          </cell>
        </row>
        <row r="300">
          <cell r="B300" t="str">
            <v>ST MINOR</v>
          </cell>
        </row>
        <row r="318">
          <cell r="A318" t="b">
            <v>0</v>
          </cell>
        </row>
        <row r="319">
          <cell r="A319" t="b">
            <v>0</v>
          </cell>
        </row>
      </sheetData>
      <sheetData sheetId="7" refreshError="1"/>
      <sheetData sheetId="8" refreshError="1"/>
      <sheetData sheetId="9" refreshError="1">
        <row r="41">
          <cell r="D41" t="str">
            <v>INITIAL</v>
          </cell>
        </row>
        <row r="45">
          <cell r="D45">
            <v>0</v>
          </cell>
        </row>
        <row r="52">
          <cell r="D52">
            <v>1405000</v>
          </cell>
        </row>
        <row r="59">
          <cell r="D59">
            <v>0</v>
          </cell>
        </row>
      </sheetData>
      <sheetData sheetId="10" refreshError="1"/>
      <sheetData sheetId="11" refreshError="1"/>
      <sheetData sheetId="12" refreshError="1"/>
      <sheetData sheetId="13" refreshError="1"/>
      <sheetData sheetId="14" refreshError="1">
        <row r="1">
          <cell r="A1" t="str">
            <v>Technology</v>
          </cell>
          <cell r="B1">
            <v>8</v>
          </cell>
          <cell r="G1" t="str">
            <v>Combustion</v>
          </cell>
          <cell r="H1">
            <v>4</v>
          </cell>
          <cell r="P1" t="str">
            <v>DataStart</v>
          </cell>
        </row>
        <row r="2">
          <cell r="A2" t="str">
            <v>PG6561B</v>
          </cell>
          <cell r="F2" t="str">
            <v>DLN 2.6 Dual Fuel -- 8K CI</v>
          </cell>
        </row>
        <row r="3">
          <cell r="A3" t="str">
            <v>PG6581B</v>
          </cell>
          <cell r="F3" t="str">
            <v>DLN 2.6 Gas Only -- 8K CI</v>
          </cell>
        </row>
        <row r="4">
          <cell r="A4" t="str">
            <v>PG7121EA</v>
          </cell>
          <cell r="F4" t="str">
            <v>DLN 2.6 Dual Fuel - 12K EL Class C  CI (FINAL)</v>
          </cell>
        </row>
        <row r="5">
          <cell r="A5" t="str">
            <v>PG9171E</v>
          </cell>
          <cell r="F5" t="str">
            <v>DLN 2.6 Gas Only - 12K EL Class C  CI (FINAL)</v>
          </cell>
        </row>
        <row r="6">
          <cell r="A6" t="str">
            <v>PG6101FA</v>
          </cell>
          <cell r="F6" t="str">
            <v/>
          </cell>
        </row>
        <row r="7">
          <cell r="A7" t="str">
            <v>PG7221FA</v>
          </cell>
          <cell r="F7" t="str">
            <v/>
          </cell>
        </row>
        <row r="8">
          <cell r="A8" t="str">
            <v>PG7231FA+</v>
          </cell>
          <cell r="F8" t="str">
            <v/>
          </cell>
        </row>
        <row r="9">
          <cell r="A9" t="str">
            <v>PG7241FA+e</v>
          </cell>
          <cell r="F9" t="str">
            <v/>
          </cell>
        </row>
        <row r="10">
          <cell r="A10" t="str">
            <v>PG9311FA</v>
          </cell>
        </row>
        <row r="11">
          <cell r="A11" t="str">
            <v>PG9351FA+e</v>
          </cell>
        </row>
        <row r="12">
          <cell r="A12" t="str">
            <v>PG5371PA</v>
          </cell>
        </row>
        <row r="13">
          <cell r="A13" t="str">
            <v/>
          </cell>
        </row>
        <row r="14">
          <cell r="A14" t="str">
            <v>SPA Version 8.0, Rev 2</v>
          </cell>
          <cell r="E14">
            <v>38718</v>
          </cell>
        </row>
        <row r="15">
          <cell r="A15">
            <v>2005</v>
          </cell>
        </row>
        <row r="21">
          <cell r="F21">
            <v>0</v>
          </cell>
          <cell r="G21">
            <v>0</v>
          </cell>
          <cell r="H21">
            <v>0</v>
          </cell>
          <cell r="I21">
            <v>0</v>
          </cell>
          <cell r="J21">
            <v>0</v>
          </cell>
          <cell r="K21">
            <v>46800</v>
          </cell>
        </row>
        <row r="22">
          <cell r="F22">
            <v>0</v>
          </cell>
          <cell r="G22">
            <v>0</v>
          </cell>
          <cell r="H22">
            <v>0</v>
          </cell>
          <cell r="I22">
            <v>0</v>
          </cell>
          <cell r="J22">
            <v>0</v>
          </cell>
          <cell r="K22">
            <v>19500</v>
          </cell>
        </row>
        <row r="23">
          <cell r="F23">
            <v>0</v>
          </cell>
          <cell r="G23">
            <v>0</v>
          </cell>
          <cell r="H23">
            <v>0</v>
          </cell>
          <cell r="I23">
            <v>0</v>
          </cell>
          <cell r="J23">
            <v>0</v>
          </cell>
          <cell r="K23">
            <v>167000</v>
          </cell>
        </row>
        <row r="24">
          <cell r="F24">
            <v>0</v>
          </cell>
          <cell r="G24">
            <v>0</v>
          </cell>
          <cell r="H24">
            <v>0</v>
          </cell>
          <cell r="I24">
            <v>4</v>
          </cell>
          <cell r="J24">
            <v>3</v>
          </cell>
          <cell r="K24">
            <v>0</v>
          </cell>
        </row>
        <row r="25">
          <cell r="F25">
            <v>0</v>
          </cell>
          <cell r="G25">
            <v>0</v>
          </cell>
          <cell r="H25">
            <v>163983</v>
          </cell>
          <cell r="I25">
            <v>2</v>
          </cell>
          <cell r="J25">
            <v>5</v>
          </cell>
          <cell r="K25">
            <v>2019646</v>
          </cell>
        </row>
        <row r="26">
          <cell r="F26">
            <v>0</v>
          </cell>
          <cell r="G26">
            <v>0</v>
          </cell>
          <cell r="H26">
            <v>232708</v>
          </cell>
          <cell r="I26">
            <v>3</v>
          </cell>
          <cell r="J26">
            <v>5</v>
          </cell>
          <cell r="K26">
            <v>1979475</v>
          </cell>
        </row>
        <row r="27">
          <cell r="F27">
            <v>0</v>
          </cell>
          <cell r="G27">
            <v>0</v>
          </cell>
          <cell r="H27">
            <v>14599</v>
          </cell>
          <cell r="I27">
            <v>3</v>
          </cell>
          <cell r="J27">
            <v>3</v>
          </cell>
          <cell r="K27">
            <v>1623361</v>
          </cell>
        </row>
        <row r="28">
          <cell r="F28">
            <v>0</v>
          </cell>
          <cell r="G28">
            <v>0</v>
          </cell>
          <cell r="H28">
            <v>1579011</v>
          </cell>
          <cell r="I28">
            <v>3</v>
          </cell>
          <cell r="J28">
            <v>2</v>
          </cell>
          <cell r="K28">
            <v>4371000</v>
          </cell>
        </row>
        <row r="29">
          <cell r="F29">
            <v>0</v>
          </cell>
          <cell r="G29">
            <v>0</v>
          </cell>
          <cell r="H29">
            <v>373469</v>
          </cell>
          <cell r="I29">
            <v>3</v>
          </cell>
          <cell r="J29">
            <v>3</v>
          </cell>
          <cell r="K29">
            <v>2766984</v>
          </cell>
        </row>
        <row r="30">
          <cell r="F30">
            <v>0</v>
          </cell>
          <cell r="G30">
            <v>0</v>
          </cell>
          <cell r="H30">
            <v>314440</v>
          </cell>
          <cell r="I30">
            <v>3</v>
          </cell>
          <cell r="J30">
            <v>3</v>
          </cell>
          <cell r="K30">
            <v>3150617</v>
          </cell>
        </row>
        <row r="31">
          <cell r="F31">
            <v>0</v>
          </cell>
          <cell r="G31">
            <v>0</v>
          </cell>
          <cell r="H31">
            <v>304224</v>
          </cell>
          <cell r="I31">
            <v>2</v>
          </cell>
          <cell r="J31">
            <v>2</v>
          </cell>
          <cell r="K31">
            <v>2245557</v>
          </cell>
        </row>
        <row r="32">
          <cell r="F32">
            <v>0</v>
          </cell>
          <cell r="G32">
            <v>0</v>
          </cell>
          <cell r="H32">
            <v>396172</v>
          </cell>
          <cell r="I32">
            <v>2</v>
          </cell>
          <cell r="J32">
            <v>2</v>
          </cell>
          <cell r="K32">
            <v>2155734</v>
          </cell>
        </row>
        <row r="33">
          <cell r="F33">
            <v>0</v>
          </cell>
          <cell r="G33">
            <v>0</v>
          </cell>
          <cell r="H33">
            <v>71080</v>
          </cell>
          <cell r="I33">
            <v>3</v>
          </cell>
          <cell r="J33">
            <v>3</v>
          </cell>
          <cell r="K33">
            <v>2052813</v>
          </cell>
        </row>
        <row r="34">
          <cell r="F34">
            <v>0</v>
          </cell>
          <cell r="G34">
            <v>0</v>
          </cell>
          <cell r="H34">
            <v>302972</v>
          </cell>
          <cell r="I34">
            <v>2</v>
          </cell>
          <cell r="J34">
            <v>2</v>
          </cell>
          <cell r="K34">
            <v>980852</v>
          </cell>
        </row>
        <row r="35">
          <cell r="F35">
            <v>0</v>
          </cell>
          <cell r="G35">
            <v>0</v>
          </cell>
          <cell r="H35">
            <v>90499</v>
          </cell>
          <cell r="I35">
            <v>2</v>
          </cell>
          <cell r="J35">
            <v>2</v>
          </cell>
          <cell r="K35">
            <v>682736</v>
          </cell>
        </row>
        <row r="36">
          <cell r="F36">
            <v>0</v>
          </cell>
          <cell r="G36">
            <v>0</v>
          </cell>
          <cell r="H36">
            <v>91449</v>
          </cell>
          <cell r="I36">
            <v>3</v>
          </cell>
          <cell r="J36">
            <v>3</v>
          </cell>
          <cell r="K36">
            <v>584124</v>
          </cell>
        </row>
        <row r="37">
          <cell r="F37">
            <v>0</v>
          </cell>
          <cell r="G37">
            <v>0</v>
          </cell>
          <cell r="H37">
            <v>0</v>
          </cell>
          <cell r="I37">
            <v>0</v>
          </cell>
          <cell r="J37">
            <v>0</v>
          </cell>
          <cell r="K37">
            <v>59000</v>
          </cell>
        </row>
        <row r="41">
          <cell r="F41">
            <v>3</v>
          </cell>
        </row>
        <row r="44">
          <cell r="G44">
            <v>0</v>
          </cell>
          <cell r="H44">
            <v>0</v>
          </cell>
          <cell r="I44">
            <v>125190</v>
          </cell>
        </row>
        <row r="45">
          <cell r="G45">
            <v>0</v>
          </cell>
          <cell r="H45">
            <v>0</v>
          </cell>
          <cell r="I45">
            <v>310930</v>
          </cell>
        </row>
        <row r="46">
          <cell r="G46">
            <v>0</v>
          </cell>
          <cell r="H46">
            <v>0</v>
          </cell>
          <cell r="I46">
            <v>268790</v>
          </cell>
        </row>
        <row r="47">
          <cell r="G47">
            <v>0</v>
          </cell>
          <cell r="H47">
            <v>0</v>
          </cell>
          <cell r="I47">
            <v>1178792</v>
          </cell>
        </row>
        <row r="48">
          <cell r="G48">
            <v>0</v>
          </cell>
          <cell r="H48">
            <v>0</v>
          </cell>
          <cell r="I48">
            <v>200304</v>
          </cell>
        </row>
        <row r="49">
          <cell r="G49">
            <v>0</v>
          </cell>
          <cell r="H49">
            <v>0</v>
          </cell>
          <cell r="I49">
            <v>497488</v>
          </cell>
        </row>
        <row r="50">
          <cell r="G50">
            <v>0</v>
          </cell>
          <cell r="H50">
            <v>0</v>
          </cell>
          <cell r="I50">
            <v>353807</v>
          </cell>
        </row>
        <row r="51">
          <cell r="G51">
            <v>0</v>
          </cell>
          <cell r="H51">
            <v>0</v>
          </cell>
          <cell r="I51">
            <v>1522194</v>
          </cell>
        </row>
        <row r="52">
          <cell r="G52">
            <v>0</v>
          </cell>
          <cell r="H52">
            <v>0</v>
          </cell>
          <cell r="I52">
            <v>260395.203125</v>
          </cell>
        </row>
        <row r="53">
          <cell r="G53">
            <v>0</v>
          </cell>
          <cell r="H53">
            <v>0</v>
          </cell>
          <cell r="I53">
            <v>646734.375</v>
          </cell>
        </row>
        <row r="54">
          <cell r="G54">
            <v>0</v>
          </cell>
          <cell r="H54">
            <v>0</v>
          </cell>
          <cell r="I54">
            <v>412879</v>
          </cell>
        </row>
        <row r="55">
          <cell r="G55">
            <v>0</v>
          </cell>
          <cell r="H55">
            <v>0</v>
          </cell>
          <cell r="I55">
            <v>1735416</v>
          </cell>
        </row>
        <row r="56">
          <cell r="G56">
            <v>0</v>
          </cell>
          <cell r="H56">
            <v>0</v>
          </cell>
          <cell r="I56">
            <v>320486.40625</v>
          </cell>
        </row>
        <row r="57">
          <cell r="G57">
            <v>0</v>
          </cell>
          <cell r="H57">
            <v>0</v>
          </cell>
          <cell r="I57">
            <v>795980.8125</v>
          </cell>
        </row>
        <row r="58">
          <cell r="G58">
            <v>0</v>
          </cell>
          <cell r="H58">
            <v>0</v>
          </cell>
          <cell r="I58">
            <v>475316</v>
          </cell>
        </row>
        <row r="59">
          <cell r="G59">
            <v>0</v>
          </cell>
          <cell r="H59">
            <v>0</v>
          </cell>
          <cell r="I59">
            <v>1977597</v>
          </cell>
        </row>
        <row r="61">
          <cell r="C61" t="str">
            <v>STDataStart</v>
          </cell>
        </row>
        <row r="266">
          <cell r="I266" t="str">
            <v>IntervalDataStart</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sheetName val="CAPACITY_A"/>
      <sheetName val="2006-07"/>
      <sheetName val="Peak Resources"/>
      <sheetName val="F05Peak"/>
      <sheetName val="Peak Resources 07.05 Update"/>
      <sheetName val="7.05 05 PCORCJMR_ Peak Capacity"/>
      <sheetName val="05 PCORC JMR__ Peak Capacity"/>
      <sheetName val="05 PCORC2 JMR__ Peak Capacity"/>
      <sheetName val="Peak Resources Strat Plan"/>
      <sheetName val="04 GRC JMR24C Peak Capacity"/>
      <sheetName val="Winter On-peak Cap - 2005+PCORC"/>
      <sheetName val="Plant Capacities 11.16.05 TomLe"/>
      <sheetName val="Mid-C Generation"/>
      <sheetName val="Westside Plants 011904"/>
      <sheetName val="Winter On-peak Cap - 2004-05"/>
      <sheetName val="Loads"/>
      <sheetName val="PSE % of Rock Island"/>
      <sheetName val="04_05 Prem Update"/>
      <sheetName val="CAPACITY_DAmounts"/>
      <sheetName val="2008 Extreme Peaks - 080403"/>
      <sheetName val="MidC Capacity - New"/>
      <sheetName val="2005 Budget Update"/>
      <sheetName val="2002 Frcst vs Actual MWh"/>
      <sheetName val="Peaks - 071503"/>
      <sheetName val="Peaks-FO2"/>
      <sheetName val="Peaks-F01"/>
      <sheetName val="MidC Capacity - Old"/>
      <sheetName val="CAPACITY_DAmounts OLD"/>
      <sheetName val="2006"/>
      <sheetName val="05 GRC JMR__ Peak Capacity"/>
      <sheetName val="Sheet1"/>
      <sheetName val="Frcst vs Actual MWh"/>
      <sheetName val="chg in 04"/>
      <sheetName val="2008 Extreme Peaks - 091803"/>
      <sheetName val="Peaks-New"/>
      <sheetName val="2008 Extreme Peaks - 071503"/>
      <sheetName val="Peaks-Old"/>
      <sheetName val="Mid-C Generation06GRC"/>
      <sheetName val="Exhibit A-1 Orig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5">
          <cell r="E5">
            <v>36099</v>
          </cell>
          <cell r="F5">
            <v>36129</v>
          </cell>
          <cell r="G5">
            <v>36160</v>
          </cell>
          <cell r="H5">
            <v>36191</v>
          </cell>
          <cell r="I5">
            <v>36464</v>
          </cell>
          <cell r="J5">
            <v>36494</v>
          </cell>
          <cell r="K5">
            <v>36525</v>
          </cell>
          <cell r="L5">
            <v>36556</v>
          </cell>
          <cell r="M5">
            <v>36830</v>
          </cell>
          <cell r="N5">
            <v>36860</v>
          </cell>
          <cell r="O5">
            <v>36891</v>
          </cell>
          <cell r="P5">
            <v>36922</v>
          </cell>
          <cell r="Q5">
            <v>37195</v>
          </cell>
          <cell r="R5">
            <v>37225</v>
          </cell>
          <cell r="S5">
            <v>37256</v>
          </cell>
          <cell r="T5">
            <v>37287</v>
          </cell>
          <cell r="U5">
            <v>37560</v>
          </cell>
          <cell r="V5">
            <v>37590</v>
          </cell>
          <cell r="W5">
            <v>37621</v>
          </cell>
          <cell r="X5">
            <v>37652</v>
          </cell>
          <cell r="Y5">
            <v>37925</v>
          </cell>
          <cell r="Z5">
            <v>37955</v>
          </cell>
          <cell r="AA5">
            <v>37986</v>
          </cell>
          <cell r="AB5">
            <v>38017</v>
          </cell>
          <cell r="AC5">
            <v>38291</v>
          </cell>
          <cell r="AD5">
            <v>38321</v>
          </cell>
        </row>
        <row r="6">
          <cell r="E6">
            <v>2570.7735360580582</v>
          </cell>
          <cell r="F6">
            <v>2816.6719238560922</v>
          </cell>
          <cell r="G6">
            <v>2884.4517302600407</v>
          </cell>
          <cell r="H6">
            <v>2719.5451206742555</v>
          </cell>
          <cell r="I6">
            <v>2584.0666666666666</v>
          </cell>
          <cell r="J6">
            <v>2875.1384408602153</v>
          </cell>
          <cell r="K6">
            <v>2881.8047580645166</v>
          </cell>
          <cell r="L6">
            <v>2711.74066091954</v>
          </cell>
          <cell r="M6">
            <v>2585.5042083333333</v>
          </cell>
          <cell r="N6">
            <v>2857.5044892473115</v>
          </cell>
          <cell r="O6">
            <v>2888.8676836196305</v>
          </cell>
          <cell r="P6">
            <v>2731.6511985609218</v>
          </cell>
          <cell r="Q6">
            <v>2598.5807454048909</v>
          </cell>
          <cell r="R6">
            <v>2863.0480052799267</v>
          </cell>
          <cell r="S6">
            <v>2897.8545411478408</v>
          </cell>
          <cell r="T6">
            <v>2740.1489779079748</v>
          </cell>
          <cell r="U6">
            <v>2606.664561450506</v>
          </cell>
          <cell r="V6">
            <v>2871.954541451787</v>
          </cell>
          <cell r="W6">
            <v>2923.4876569936223</v>
          </cell>
          <cell r="X6">
            <v>2764.3871013845223</v>
          </cell>
          <cell r="Y6">
            <v>2629.7219419111166</v>
          </cell>
          <cell r="Z6">
            <v>2897.3585575676861</v>
          </cell>
          <cell r="AA6">
            <v>2951.1749854031737</v>
          </cell>
          <cell r="AB6">
            <v>2694.3411736286771</v>
          </cell>
          <cell r="AC6">
            <v>2654.6271180480226</v>
          </cell>
          <cell r="AD6">
            <v>2924.7984264214838</v>
          </cell>
        </row>
        <row r="7">
          <cell r="E7">
            <v>4282.4334003791209</v>
          </cell>
          <cell r="F7">
            <v>4577.4057709677263</v>
          </cell>
          <cell r="G7">
            <v>4772.9597002800228</v>
          </cell>
          <cell r="H7">
            <v>4469.6961155805802</v>
          </cell>
          <cell r="I7">
            <v>3810.072688136017</v>
          </cell>
          <cell r="J7">
            <v>4244.9811347948626</v>
          </cell>
          <cell r="K7">
            <v>4481.2306589386726</v>
          </cell>
          <cell r="L7">
            <v>4206.0654958214582</v>
          </cell>
          <cell r="M7">
            <v>3868.1146177557475</v>
          </cell>
          <cell r="N7">
            <v>4281.7080345540098</v>
          </cell>
          <cell r="O7">
            <v>4492.9327191175889</v>
          </cell>
          <cell r="P7">
            <v>4216.599445258531</v>
          </cell>
          <cell r="Q7">
            <v>3876.0430629517859</v>
          </cell>
          <cell r="R7">
            <v>4289.398422168053</v>
          </cell>
          <cell r="S7">
            <v>4500.3234394803194</v>
          </cell>
          <cell r="T7">
            <v>4223.6907599413771</v>
          </cell>
          <cell r="U7">
            <v>3888.8888126531047</v>
          </cell>
          <cell r="V7">
            <v>4320.882401320715</v>
          </cell>
          <cell r="W7">
            <v>4548.4359742375091</v>
          </cell>
          <cell r="X7">
            <v>4268.5843231942563</v>
          </cell>
          <cell r="Y7">
            <v>3931.2139074496649</v>
          </cell>
          <cell r="Z7">
            <v>4359.5868833657787</v>
          </cell>
          <cell r="AA7">
            <v>4580.9965462901928</v>
          </cell>
          <cell r="AB7">
            <v>4299.3708970792168</v>
          </cell>
          <cell r="AC7">
            <v>3962.5999427177253</v>
          </cell>
          <cell r="AD7">
            <v>4383.1710707591837</v>
          </cell>
        </row>
        <row r="8">
          <cell r="E8">
            <v>4685</v>
          </cell>
          <cell r="F8">
            <v>5124</v>
          </cell>
          <cell r="G8">
            <v>5047</v>
          </cell>
          <cell r="H8">
            <v>4987</v>
          </cell>
          <cell r="I8">
            <v>4709.2255165722718</v>
          </cell>
          <cell r="J8">
            <v>5230.3604286291857</v>
          </cell>
          <cell r="K8">
            <v>5042.3685241009025</v>
          </cell>
          <cell r="L8">
            <v>4972.6884739654115</v>
          </cell>
          <cell r="M8">
            <v>4711.8453049798727</v>
          </cell>
          <cell r="N8">
            <v>5198.2813045752846</v>
          </cell>
          <cell r="O8">
            <v>5054.7267081199661</v>
          </cell>
          <cell r="P8">
            <v>5009.1996722767508</v>
          </cell>
          <cell r="Q8">
            <v>4735.6760996107323</v>
          </cell>
          <cell r="R8">
            <v>5208.3658926703838</v>
          </cell>
          <cell r="S8">
            <v>5070.4512458090703</v>
          </cell>
          <cell r="T8">
            <v>5024.7825818161391</v>
          </cell>
          <cell r="U8">
            <v>4750.4081161195763</v>
          </cell>
          <cell r="V8">
            <v>5224.5683800662655</v>
          </cell>
          <cell r="W8">
            <v>5115.3021733931473</v>
          </cell>
          <cell r="X8">
            <v>5069.2295449713502</v>
          </cell>
          <cell r="Y8">
            <v>4792.4280863514159</v>
          </cell>
          <cell r="Z8">
            <v>5270.7825583933109</v>
          </cell>
          <cell r="AA8">
            <v>5163.7474099755636</v>
          </cell>
          <cell r="AB8">
            <v>4940.7819457523337</v>
          </cell>
          <cell r="AC8">
            <v>4837.8154954579832</v>
          </cell>
          <cell r="AD8">
            <v>5320.7002952855692</v>
          </cell>
        </row>
      </sheetData>
      <sheetData sheetId="21" refreshError="1"/>
      <sheetData sheetId="22" refreshError="1"/>
      <sheetData sheetId="23" refreshError="1"/>
      <sheetData sheetId="24" refreshError="1"/>
      <sheetData sheetId="25" refreshError="1"/>
      <sheetData sheetId="26" refreshError="1">
        <row r="5">
          <cell r="C5">
            <v>35764</v>
          </cell>
          <cell r="D5">
            <v>4791.9845725734322</v>
          </cell>
          <cell r="E5">
            <v>5272.9159427448749</v>
          </cell>
        </row>
        <row r="6">
          <cell r="C6">
            <v>35795</v>
          </cell>
          <cell r="D6">
            <v>5002.3387796910711</v>
          </cell>
          <cell r="E6">
            <v>5505.6985356050645</v>
          </cell>
        </row>
        <row r="7">
          <cell r="C7">
            <v>35826</v>
          </cell>
          <cell r="D7">
            <v>4630.2405641197802</v>
          </cell>
          <cell r="E7">
            <v>5101.0109932573032</v>
          </cell>
        </row>
        <row r="8">
          <cell r="C8">
            <v>35854</v>
          </cell>
          <cell r="D8">
            <v>3848.1866035800076</v>
          </cell>
          <cell r="E8" t="str">
            <v xml:space="preserve"> </v>
          </cell>
        </row>
        <row r="9">
          <cell r="C9">
            <v>35885</v>
          </cell>
          <cell r="D9">
            <v>3456.2425731958638</v>
          </cell>
          <cell r="E9" t="str">
            <v xml:space="preserve"> </v>
          </cell>
        </row>
        <row r="10">
          <cell r="C10">
            <v>35915</v>
          </cell>
          <cell r="D10">
            <v>3191.4964072552948</v>
          </cell>
          <cell r="E10" t="str">
            <v xml:space="preserve"> </v>
          </cell>
        </row>
        <row r="11">
          <cell r="C11">
            <v>35946</v>
          </cell>
          <cell r="D11">
            <v>3017.289513443111</v>
          </cell>
          <cell r="E11" t="str">
            <v xml:space="preserve"> </v>
          </cell>
        </row>
        <row r="12">
          <cell r="C12">
            <v>35976</v>
          </cell>
          <cell r="D12">
            <v>2885.6151059950012</v>
          </cell>
          <cell r="E12" t="str">
            <v xml:space="preserve"> </v>
          </cell>
        </row>
        <row r="13">
          <cell r="C13">
            <v>36007</v>
          </cell>
          <cell r="D13">
            <v>3004.5443369656596</v>
          </cell>
          <cell r="E13" t="str">
            <v xml:space="preserve"> </v>
          </cell>
        </row>
        <row r="14">
          <cell r="C14">
            <v>36038</v>
          </cell>
          <cell r="D14">
            <v>3079.1485368724361</v>
          </cell>
          <cell r="E14" t="str">
            <v xml:space="preserve"> </v>
          </cell>
        </row>
        <row r="15">
          <cell r="C15">
            <v>36068</v>
          </cell>
          <cell r="D15">
            <v>3395.3565016883094</v>
          </cell>
          <cell r="E15" t="str">
            <v xml:space="preserve"> </v>
          </cell>
        </row>
        <row r="16">
          <cell r="C16">
            <v>36099</v>
          </cell>
          <cell r="D16">
            <v>4543.5812258051892</v>
          </cell>
          <cell r="E16">
            <v>4979.8945535057737</v>
          </cell>
        </row>
        <row r="17">
          <cell r="C17">
            <v>36129</v>
          </cell>
          <cell r="D17">
            <v>4860.4780375251357</v>
          </cell>
          <cell r="E17">
            <v>5350.7838476318038</v>
          </cell>
        </row>
        <row r="18">
          <cell r="C18">
            <v>36160</v>
          </cell>
          <cell r="D18">
            <v>5086.0051397105117</v>
          </cell>
          <cell r="E18">
            <v>5599.8359640184071</v>
          </cell>
        </row>
        <row r="19">
          <cell r="C19">
            <v>36191</v>
          </cell>
          <cell r="D19">
            <v>4694.6543839931956</v>
          </cell>
          <cell r="E19">
            <v>5173.7273132864029</v>
          </cell>
        </row>
        <row r="20">
          <cell r="C20">
            <v>36219</v>
          </cell>
          <cell r="D20">
            <v>3908.4453631732185</v>
          </cell>
          <cell r="E20" t="str">
            <v xml:space="preserve"> </v>
          </cell>
        </row>
        <row r="21">
          <cell r="C21">
            <v>36250</v>
          </cell>
          <cell r="D21">
            <v>3509.4830087594419</v>
          </cell>
          <cell r="E21" t="str">
            <v xml:space="preserve"> </v>
          </cell>
        </row>
        <row r="22">
          <cell r="C22">
            <v>36280</v>
          </cell>
          <cell r="D22">
            <v>3244.1387534520009</v>
          </cell>
          <cell r="E22" t="str">
            <v xml:space="preserve"> </v>
          </cell>
        </row>
        <row r="23">
          <cell r="C23">
            <v>36311</v>
          </cell>
          <cell r="D23">
            <v>3089.2782295470452</v>
          </cell>
          <cell r="E23" t="str">
            <v xml:space="preserve"> </v>
          </cell>
        </row>
        <row r="24">
          <cell r="C24">
            <v>36341</v>
          </cell>
          <cell r="D24">
            <v>2948.7824225700238</v>
          </cell>
          <cell r="E24" t="str">
            <v xml:space="preserve"> </v>
          </cell>
        </row>
        <row r="25">
          <cell r="C25">
            <v>36372</v>
          </cell>
          <cell r="D25">
            <v>3049.078643556767</v>
          </cell>
          <cell r="E25" t="str">
            <v xml:space="preserve"> </v>
          </cell>
        </row>
        <row r="26">
          <cell r="C26">
            <v>36403</v>
          </cell>
          <cell r="D26">
            <v>3117.5054695461859</v>
          </cell>
          <cell r="E26" t="str">
            <v xml:space="preserve"> </v>
          </cell>
        </row>
        <row r="27">
          <cell r="C27">
            <v>36433</v>
          </cell>
          <cell r="D27">
            <v>3430.0938085976932</v>
          </cell>
          <cell r="E27" t="str">
            <v xml:space="preserve"> </v>
          </cell>
        </row>
        <row r="28">
          <cell r="C28">
            <v>36464</v>
          </cell>
          <cell r="D28">
            <v>4586.9691451582894</v>
          </cell>
          <cell r="E28">
            <v>5027.9701955085256</v>
          </cell>
        </row>
        <row r="29">
          <cell r="C29">
            <v>36494</v>
          </cell>
          <cell r="D29">
            <v>4895.1288391540647</v>
          </cell>
          <cell r="E29">
            <v>5389.3448364788137</v>
          </cell>
        </row>
        <row r="30">
          <cell r="C30">
            <v>36525</v>
          </cell>
          <cell r="D30">
            <v>5094.8196127533847</v>
          </cell>
          <cell r="E30">
            <v>5610.8709855475227</v>
          </cell>
        </row>
        <row r="31">
          <cell r="C31">
            <v>36556</v>
          </cell>
          <cell r="D31">
            <v>4690.9664471310625</v>
          </cell>
          <cell r="E31">
            <v>5170.8411258861479</v>
          </cell>
        </row>
        <row r="32">
          <cell r="C32">
            <v>36585</v>
          </cell>
          <cell r="D32">
            <v>3892.9149697460171</v>
          </cell>
          <cell r="E32" t="str">
            <v xml:space="preserve"> </v>
          </cell>
        </row>
        <row r="33">
          <cell r="C33">
            <v>36616</v>
          </cell>
          <cell r="D33">
            <v>3485.6734371256944</v>
          </cell>
          <cell r="E33" t="str">
            <v xml:space="preserve"> </v>
          </cell>
        </row>
        <row r="34">
          <cell r="C34">
            <v>36646</v>
          </cell>
          <cell r="D34">
            <v>3224.2225165411628</v>
          </cell>
          <cell r="E34" t="str">
            <v xml:space="preserve"> </v>
          </cell>
        </row>
        <row r="35">
          <cell r="C35">
            <v>36677</v>
          </cell>
          <cell r="D35">
            <v>3092.0265597984235</v>
          </cell>
          <cell r="E35" t="str">
            <v xml:space="preserve"> </v>
          </cell>
        </row>
        <row r="36">
          <cell r="C36">
            <v>36707</v>
          </cell>
          <cell r="D36">
            <v>2954.8600909287843</v>
          </cell>
          <cell r="E36" t="str">
            <v xml:space="preserve"> </v>
          </cell>
        </row>
        <row r="37">
          <cell r="C37">
            <v>36738</v>
          </cell>
          <cell r="D37">
            <v>3044.4536412716193</v>
          </cell>
          <cell r="E37" t="str">
            <v xml:space="preserve"> </v>
          </cell>
        </row>
        <row r="38">
          <cell r="C38">
            <v>36769</v>
          </cell>
          <cell r="D38">
            <v>3120.1062164393743</v>
          </cell>
          <cell r="E38" t="str">
            <v xml:space="preserve"> </v>
          </cell>
        </row>
        <row r="39">
          <cell r="C39">
            <v>36799</v>
          </cell>
          <cell r="D39">
            <v>3441.9635100351779</v>
          </cell>
          <cell r="E39" t="str">
            <v xml:space="preserve"> </v>
          </cell>
        </row>
        <row r="40">
          <cell r="C40">
            <v>36830</v>
          </cell>
          <cell r="D40">
            <v>4617.8540961846038</v>
          </cell>
          <cell r="E40">
            <v>5061.7441237929561</v>
          </cell>
        </row>
        <row r="41">
          <cell r="C41">
            <v>36860</v>
          </cell>
          <cell r="D41">
            <v>4952.402875100348</v>
          </cell>
          <cell r="E41">
            <v>5451.7912303485737</v>
          </cell>
        </row>
        <row r="42">
          <cell r="C42">
            <v>36891</v>
          </cell>
          <cell r="D42">
            <v>5150.3333460161411</v>
          </cell>
          <cell r="E42">
            <v>5672.2133937585031</v>
          </cell>
        </row>
        <row r="43">
          <cell r="C43">
            <v>36922</v>
          </cell>
          <cell r="D43">
            <v>4736.9214064646767</v>
          </cell>
          <cell r="E43">
            <v>5221.9769841411007</v>
          </cell>
        </row>
        <row r="44">
          <cell r="C44">
            <v>36950</v>
          </cell>
          <cell r="D44">
            <v>3931.4075433827688</v>
          </cell>
          <cell r="E44" t="str">
            <v xml:space="preserve"> </v>
          </cell>
        </row>
        <row r="45">
          <cell r="C45">
            <v>36981</v>
          </cell>
          <cell r="D45">
            <v>3524.4932288957366</v>
          </cell>
          <cell r="E45" t="str">
            <v xml:space="preserve"> </v>
          </cell>
        </row>
        <row r="46">
          <cell r="C46">
            <v>37011</v>
          </cell>
          <cell r="D46">
            <v>3278.4362222626396</v>
          </cell>
          <cell r="E46" t="str">
            <v xml:space="preserve"> </v>
          </cell>
        </row>
        <row r="47">
          <cell r="C47">
            <v>37042</v>
          </cell>
          <cell r="D47">
            <v>3158.8728586341867</v>
          </cell>
          <cell r="E47" t="str">
            <v xml:space="preserve"> </v>
          </cell>
        </row>
        <row r="48">
          <cell r="C48">
            <v>37072</v>
          </cell>
          <cell r="D48">
            <v>3026.5964330355482</v>
          </cell>
          <cell r="E48" t="str">
            <v xml:space="preserve"> </v>
          </cell>
        </row>
        <row r="49">
          <cell r="C49">
            <v>37103</v>
          </cell>
          <cell r="D49">
            <v>3122.9065540047113</v>
          </cell>
          <cell r="E49" t="str">
            <v xml:space="preserve"> </v>
          </cell>
        </row>
        <row r="50">
          <cell r="C50">
            <v>37134</v>
          </cell>
          <cell r="D50">
            <v>3202.3327942661131</v>
          </cell>
          <cell r="E50" t="str">
            <v xml:space="preserve"> </v>
          </cell>
        </row>
        <row r="51">
          <cell r="C51">
            <v>37164</v>
          </cell>
          <cell r="D51">
            <v>3532.3048166289173</v>
          </cell>
          <cell r="E51" t="str">
            <v xml:space="preserve"> </v>
          </cell>
        </row>
        <row r="52">
          <cell r="C52">
            <v>37195</v>
          </cell>
          <cell r="D52">
            <v>4736.3389644157642</v>
          </cell>
          <cell r="E52">
            <v>5192.6339342816545</v>
          </cell>
        </row>
        <row r="53">
          <cell r="C53">
            <v>37225</v>
          </cell>
          <cell r="D53">
            <v>5070.7553418263306</v>
          </cell>
          <cell r="E53">
            <v>5583.1136098026091</v>
          </cell>
        </row>
        <row r="54">
          <cell r="C54">
            <v>37256</v>
          </cell>
          <cell r="D54">
            <v>5257.7442375931432</v>
          </cell>
          <cell r="E54">
            <v>5791.3477167615183</v>
          </cell>
        </row>
        <row r="55">
          <cell r="C55">
            <v>37287</v>
          </cell>
          <cell r="D55">
            <v>4821.1064175835972</v>
          </cell>
          <cell r="E55">
            <v>5315.5138999207329</v>
          </cell>
        </row>
        <row r="56">
          <cell r="C56">
            <v>37315</v>
          </cell>
          <cell r="D56">
            <v>3996.5398284683788</v>
          </cell>
          <cell r="E56" t="str">
            <v xml:space="preserve"> </v>
          </cell>
        </row>
        <row r="57">
          <cell r="C57">
            <v>37346</v>
          </cell>
          <cell r="D57">
            <v>3580.9975804480337</v>
          </cell>
          <cell r="E57" t="str">
            <v xml:space="preserve"> </v>
          </cell>
        </row>
        <row r="58">
          <cell r="C58">
            <v>37376</v>
          </cell>
          <cell r="D58">
            <v>3335.5611210632451</v>
          </cell>
          <cell r="E58" t="str">
            <v xml:space="preserve"> </v>
          </cell>
        </row>
        <row r="59">
          <cell r="C59">
            <v>37407</v>
          </cell>
          <cell r="D59">
            <v>3222.2018079727741</v>
          </cell>
          <cell r="E59" t="str">
            <v xml:space="preserve"> </v>
          </cell>
        </row>
        <row r="60">
          <cell r="C60">
            <v>37437</v>
          </cell>
          <cell r="D60">
            <v>3089.5450905601979</v>
          </cell>
          <cell r="E60" t="str">
            <v xml:space="preserve"> </v>
          </cell>
        </row>
        <row r="61">
          <cell r="C61">
            <v>37468</v>
          </cell>
          <cell r="D61">
            <v>3188.5597430454191</v>
          </cell>
          <cell r="E61" t="str">
            <v xml:space="preserve"> </v>
          </cell>
        </row>
        <row r="62">
          <cell r="C62">
            <v>37499</v>
          </cell>
          <cell r="D62">
            <v>3268.7253042150187</v>
          </cell>
          <cell r="E62" t="str">
            <v xml:space="preserve"> </v>
          </cell>
        </row>
        <row r="63">
          <cell r="C63">
            <v>37529</v>
          </cell>
          <cell r="D63">
            <v>3603.9523197377816</v>
          </cell>
          <cell r="E63" t="str">
            <v xml:space="preserve"> </v>
          </cell>
        </row>
        <row r="64">
          <cell r="C64">
            <v>37560</v>
          </cell>
          <cell r="D64">
            <v>4832.0594976828588</v>
          </cell>
          <cell r="E64">
            <v>5297.9212628364094</v>
          </cell>
        </row>
        <row r="65">
          <cell r="C65">
            <v>37590</v>
          </cell>
          <cell r="D65">
            <v>5168.0172212516745</v>
          </cell>
          <cell r="E65">
            <v>5690.5082003214848</v>
          </cell>
        </row>
        <row r="66">
          <cell r="C66">
            <v>37621</v>
          </cell>
          <cell r="D66">
            <v>5348.3429480108316</v>
          </cell>
          <cell r="E66">
            <v>5891.5491955667585</v>
          </cell>
        </row>
        <row r="67">
          <cell r="C67">
            <v>37652</v>
          </cell>
          <cell r="D67">
            <v>4895.60336323099</v>
          </cell>
          <cell r="E67">
            <v>5398.1784250144719</v>
          </cell>
        </row>
        <row r="68">
          <cell r="C68">
            <v>37680</v>
          </cell>
          <cell r="D68">
            <v>4051.9045393586603</v>
          </cell>
          <cell r="E68" t="str">
            <v xml:space="preserve"> </v>
          </cell>
        </row>
        <row r="69">
          <cell r="C69">
            <v>37711</v>
          </cell>
          <cell r="D69">
            <v>3629.0480895719702</v>
          </cell>
          <cell r="E69" t="str">
            <v xml:space="preserve"> </v>
          </cell>
        </row>
        <row r="70">
          <cell r="C70">
            <v>37741</v>
          </cell>
          <cell r="D70">
            <v>3390.461171296055</v>
          </cell>
          <cell r="E70" t="str">
            <v xml:space="preserve"> </v>
          </cell>
        </row>
        <row r="71">
          <cell r="C71">
            <v>37772</v>
          </cell>
          <cell r="D71">
            <v>3285.2974309003139</v>
          </cell>
          <cell r="E71" t="str">
            <v xml:space="preserve"> </v>
          </cell>
        </row>
        <row r="72">
          <cell r="C72">
            <v>37802</v>
          </cell>
          <cell r="D72">
            <v>3153.4483546713554</v>
          </cell>
          <cell r="E72" t="str">
            <v xml:space="preserve"> </v>
          </cell>
        </row>
        <row r="73">
          <cell r="C73">
            <v>37833</v>
          </cell>
          <cell r="D73">
            <v>3254.7642682066862</v>
          </cell>
          <cell r="E73" t="str">
            <v xml:space="preserve"> </v>
          </cell>
        </row>
        <row r="74">
          <cell r="C74">
            <v>37864</v>
          </cell>
          <cell r="D74">
            <v>3336.6527554859263</v>
          </cell>
          <cell r="E74" t="str">
            <v xml:space="preserve"> </v>
          </cell>
        </row>
        <row r="75">
          <cell r="C75">
            <v>37894</v>
          </cell>
          <cell r="D75">
            <v>3678.3992141496983</v>
          </cell>
          <cell r="E75" t="str">
            <v xml:space="preserve"> </v>
          </cell>
        </row>
        <row r="76">
          <cell r="C76">
            <v>37925</v>
          </cell>
          <cell r="D76">
            <v>4929.349705487788</v>
          </cell>
          <cell r="E76">
            <v>5404.9527597790793</v>
          </cell>
        </row>
        <row r="77">
          <cell r="C77">
            <v>37955</v>
          </cell>
          <cell r="D77">
            <v>5270.3234715185472</v>
          </cell>
          <cell r="E77">
            <v>5803.5550917620185</v>
          </cell>
        </row>
        <row r="78">
          <cell r="C78">
            <v>37986</v>
          </cell>
          <cell r="D78">
            <v>5443.8926368301627</v>
          </cell>
          <cell r="E78">
            <v>5997.310447529363</v>
          </cell>
        </row>
        <row r="79">
          <cell r="C79">
            <v>38017</v>
          </cell>
          <cell r="D79">
            <v>4971.9775781362032</v>
          </cell>
          <cell r="E79">
            <v>5482.943141777243</v>
          </cell>
        </row>
        <row r="80">
          <cell r="C80">
            <v>38046</v>
          </cell>
          <cell r="D80">
            <v>4111.1235564885028</v>
          </cell>
          <cell r="E80" t="str">
            <v xml:space="preserve"> </v>
          </cell>
        </row>
        <row r="81">
          <cell r="C81">
            <v>38077</v>
          </cell>
          <cell r="D81">
            <v>3680.2643124329916</v>
          </cell>
          <cell r="E81" t="str">
            <v xml:space="preserve"> </v>
          </cell>
        </row>
        <row r="82">
          <cell r="C82">
            <v>38107</v>
          </cell>
          <cell r="D82">
            <v>3446.9032424867833</v>
          </cell>
          <cell r="E82" t="str">
            <v xml:space="preserve"> </v>
          </cell>
        </row>
        <row r="83">
          <cell r="C83">
            <v>38138</v>
          </cell>
          <cell r="D83">
            <v>3346.9376670202896</v>
          </cell>
          <cell r="E83" t="str">
            <v xml:space="preserve"> </v>
          </cell>
        </row>
        <row r="84">
          <cell r="C84">
            <v>38168</v>
          </cell>
          <cell r="D84">
            <v>3215.1294227033491</v>
          </cell>
          <cell r="E84" t="str">
            <v xml:space="preserve"> </v>
          </cell>
        </row>
        <row r="85">
          <cell r="C85">
            <v>38199</v>
          </cell>
          <cell r="D85">
            <v>3322.8339184387969</v>
          </cell>
          <cell r="E85" t="str">
            <v xml:space="preserve"> </v>
          </cell>
        </row>
        <row r="86">
          <cell r="C86">
            <v>38230</v>
          </cell>
          <cell r="D86">
            <v>3404.4063854815586</v>
          </cell>
          <cell r="E86" t="str">
            <v xml:space="preserve"> </v>
          </cell>
        </row>
        <row r="87">
          <cell r="C87">
            <v>38260</v>
          </cell>
          <cell r="D87">
            <v>3752.0122867601076</v>
          </cell>
          <cell r="E87" t="str">
            <v xml:space="preserve"> </v>
          </cell>
        </row>
        <row r="88">
          <cell r="C88">
            <v>38291</v>
          </cell>
          <cell r="D88">
            <v>5029.1095418075311</v>
          </cell>
          <cell r="E88">
            <v>5514.7285753311335</v>
          </cell>
        </row>
        <row r="89">
          <cell r="C89">
            <v>38321</v>
          </cell>
          <cell r="D89">
            <v>5374.390335016491</v>
          </cell>
          <cell r="E89">
            <v>5918.7243537167979</v>
          </cell>
        </row>
        <row r="90">
          <cell r="C90">
            <v>38352</v>
          </cell>
          <cell r="D90">
            <v>5541.9736809626656</v>
          </cell>
          <cell r="E90">
            <v>6105.9182644773236</v>
          </cell>
        </row>
        <row r="91">
          <cell r="C91">
            <v>38383</v>
          </cell>
          <cell r="D91">
            <v>5049.5427163693375</v>
          </cell>
          <cell r="E91">
            <v>5569.0533675573479</v>
          </cell>
        </row>
        <row r="92">
          <cell r="C92">
            <v>38411</v>
          </cell>
          <cell r="D92">
            <v>4173.1383654796227</v>
          </cell>
          <cell r="E92" t="str">
            <v xml:space="preserve"> </v>
          </cell>
        </row>
        <row r="93">
          <cell r="C93">
            <v>38442</v>
          </cell>
          <cell r="D93">
            <v>3735.0252943992023</v>
          </cell>
          <cell r="E93" t="str">
            <v xml:space="preserve"> </v>
          </cell>
        </row>
        <row r="94">
          <cell r="C94">
            <v>38472</v>
          </cell>
          <cell r="D94">
            <v>3504.3409718803032</v>
          </cell>
          <cell r="E94" t="str">
            <v xml:space="preserve"> </v>
          </cell>
        </row>
        <row r="95">
          <cell r="C95">
            <v>38503</v>
          </cell>
          <cell r="D95">
            <v>3418.0825271444546</v>
          </cell>
          <cell r="E95" t="str">
            <v xml:space="preserve"> </v>
          </cell>
        </row>
        <row r="96">
          <cell r="C96">
            <v>38533</v>
          </cell>
          <cell r="D96">
            <v>3286.0035227415465</v>
          </cell>
          <cell r="E96" t="str">
            <v xml:space="preserve"> </v>
          </cell>
        </row>
        <row r="97">
          <cell r="C97">
            <v>38564</v>
          </cell>
          <cell r="D97">
            <v>3392.2031430927345</v>
          </cell>
          <cell r="E97" t="str">
            <v xml:space="preserve"> </v>
          </cell>
        </row>
        <row r="98">
          <cell r="C98">
            <v>38595</v>
          </cell>
          <cell r="D98">
            <v>3478.8183261197246</v>
          </cell>
          <cell r="E98" t="str">
            <v xml:space="preserve"> </v>
          </cell>
        </row>
        <row r="99">
          <cell r="C99">
            <v>38625</v>
          </cell>
          <cell r="D99">
            <v>3831.5406422918686</v>
          </cell>
          <cell r="E99" t="str">
            <v xml:space="preserve"> </v>
          </cell>
        </row>
        <row r="100">
          <cell r="C100">
            <v>38656</v>
          </cell>
          <cell r="D100">
            <v>5129.9692286731351</v>
          </cell>
          <cell r="E100">
            <v>5625.6589064902246</v>
          </cell>
        </row>
        <row r="101">
          <cell r="C101">
            <v>38686</v>
          </cell>
          <cell r="D101">
            <v>5480.218626320242</v>
          </cell>
          <cell r="E101">
            <v>6035.4711340699096</v>
          </cell>
        </row>
        <row r="102">
          <cell r="C102">
            <v>38717</v>
          </cell>
          <cell r="D102">
            <v>5638.8599239890009</v>
          </cell>
          <cell r="E102">
            <v>6213.1057336790373</v>
          </cell>
        </row>
        <row r="103">
          <cell r="C103">
            <v>38748</v>
          </cell>
          <cell r="D103">
            <v>5127.1248386715915</v>
          </cell>
          <cell r="E103">
            <v>5655.1364079235409</v>
          </cell>
        </row>
        <row r="104">
          <cell r="C104">
            <v>38776</v>
          </cell>
          <cell r="D104">
            <v>4233.0570318838036</v>
          </cell>
          <cell r="E104" t="str">
            <v xml:space="preserve"> </v>
          </cell>
        </row>
        <row r="105">
          <cell r="C105">
            <v>38807</v>
          </cell>
          <cell r="D105">
            <v>3786.0980891916147</v>
          </cell>
          <cell r="E105" t="str">
            <v xml:space="preserve"> </v>
          </cell>
        </row>
        <row r="106">
          <cell r="C106">
            <v>38837</v>
          </cell>
          <cell r="D106">
            <v>3562.3393032018166</v>
          </cell>
          <cell r="E106" t="str">
            <v xml:space="preserve"> </v>
          </cell>
        </row>
        <row r="107">
          <cell r="C107">
            <v>38868</v>
          </cell>
          <cell r="D107">
            <v>3482.9554977432435</v>
          </cell>
          <cell r="E107" t="str">
            <v xml:space="preserve"> </v>
          </cell>
        </row>
        <row r="108">
          <cell r="C108">
            <v>38898</v>
          </cell>
          <cell r="D108">
            <v>3351.1208402722414</v>
          </cell>
          <cell r="E108" t="str">
            <v xml:space="preserve"> </v>
          </cell>
        </row>
        <row r="109">
          <cell r="C109">
            <v>38929</v>
          </cell>
          <cell r="D109">
            <v>3462.8437226314418</v>
          </cell>
          <cell r="E109" t="str">
            <v xml:space="preserve"> </v>
          </cell>
        </row>
        <row r="110">
          <cell r="C110">
            <v>38960</v>
          </cell>
          <cell r="D110">
            <v>3549.7334423854832</v>
          </cell>
          <cell r="E110" t="str">
            <v xml:space="preserve"> </v>
          </cell>
        </row>
        <row r="111">
          <cell r="C111">
            <v>38990</v>
          </cell>
          <cell r="D111">
            <v>3908.4066145187944</v>
          </cell>
          <cell r="E111" t="str">
            <v xml:space="preserve"> </v>
          </cell>
        </row>
        <row r="112">
          <cell r="C112">
            <v>39021</v>
          </cell>
          <cell r="D112">
            <v>5232.3776355013688</v>
          </cell>
          <cell r="E112">
            <v>5738.2817981536082</v>
          </cell>
        </row>
        <row r="113">
          <cell r="C113">
            <v>39051</v>
          </cell>
          <cell r="D113">
            <v>5587.2831142428522</v>
          </cell>
          <cell r="E113">
            <v>6153.8267782504736</v>
          </cell>
        </row>
        <row r="114">
          <cell r="C114">
            <v>39082</v>
          </cell>
          <cell r="D114">
            <v>5739.2144613992896</v>
          </cell>
          <cell r="E114">
            <v>6324.144278554103</v>
          </cell>
        </row>
        <row r="115">
          <cell r="C115">
            <v>39113</v>
          </cell>
          <cell r="D115">
            <v>5206.5552405738945</v>
          </cell>
          <cell r="E115">
            <v>5743.2453065001846</v>
          </cell>
        </row>
        <row r="116">
          <cell r="C116">
            <v>39141</v>
          </cell>
          <cell r="D116">
            <v>4296.7675852597458</v>
          </cell>
          <cell r="E116" t="str">
            <v xml:space="preserve"> </v>
          </cell>
        </row>
        <row r="117">
          <cell r="C117">
            <v>39172</v>
          </cell>
          <cell r="D117">
            <v>3842.5812220990611</v>
          </cell>
          <cell r="E117" t="str">
            <v xml:space="preserve"> </v>
          </cell>
        </row>
        <row r="118">
          <cell r="C118">
            <v>39202</v>
          </cell>
          <cell r="D118">
            <v>3622.8845837738477</v>
          </cell>
          <cell r="E118" t="str">
            <v xml:space="preserve"> </v>
          </cell>
        </row>
        <row r="119">
          <cell r="C119">
            <v>39233</v>
          </cell>
          <cell r="D119">
            <v>3554.9197351283028</v>
          </cell>
          <cell r="E119" t="str">
            <v xml:space="preserve"> </v>
          </cell>
        </row>
        <row r="120">
          <cell r="C120">
            <v>39263</v>
          </cell>
          <cell r="D120">
            <v>3423.2444762495934</v>
          </cell>
          <cell r="E120" t="str">
            <v xml:space="preserve"> </v>
          </cell>
        </row>
        <row r="121">
          <cell r="C121">
            <v>39294</v>
          </cell>
          <cell r="D121">
            <v>3537.0553843690323</v>
          </cell>
          <cell r="E121" t="str">
            <v xml:space="preserve"> </v>
          </cell>
        </row>
        <row r="122">
          <cell r="C122">
            <v>39325</v>
          </cell>
          <cell r="D122">
            <v>3626.2318190956485</v>
          </cell>
          <cell r="E122" t="str">
            <v xml:space="preserve"> </v>
          </cell>
        </row>
        <row r="123">
          <cell r="C123">
            <v>39355</v>
          </cell>
          <cell r="D123">
            <v>3990.6288497481373</v>
          </cell>
          <cell r="E123" t="str">
            <v xml:space="preserve"> </v>
          </cell>
        </row>
        <row r="124">
          <cell r="C124">
            <v>39386</v>
          </cell>
          <cell r="D124">
            <v>5340.2599706894161</v>
          </cell>
          <cell r="E124">
            <v>5856.8708713516771</v>
          </cell>
        </row>
        <row r="125">
          <cell r="C125">
            <v>39416</v>
          </cell>
          <cell r="D125">
            <v>5698.247813622429</v>
          </cell>
          <cell r="E125">
            <v>6276.261273202309</v>
          </cell>
        </row>
        <row r="126">
          <cell r="C126">
            <v>39447</v>
          </cell>
          <cell r="D126">
            <v>5842.338034045606</v>
          </cell>
          <cell r="E126">
            <v>6438.1190980037036</v>
          </cell>
        </row>
        <row r="127">
          <cell r="C127">
            <v>39478</v>
          </cell>
          <cell r="D127">
            <v>5290.7039607496899</v>
          </cell>
          <cell r="E127">
            <v>5836.5293959761038</v>
          </cell>
        </row>
        <row r="128">
          <cell r="C128">
            <v>39507</v>
          </cell>
          <cell r="D128">
            <v>4360.7914581199302</v>
          </cell>
          <cell r="E128" t="str">
            <v xml:space="preserve"> </v>
          </cell>
        </row>
        <row r="129">
          <cell r="C129">
            <v>39538</v>
          </cell>
          <cell r="D129">
            <v>3898.431716063465</v>
          </cell>
          <cell r="E129" t="str">
            <v xml:space="preserve"> </v>
          </cell>
        </row>
        <row r="130">
          <cell r="C130">
            <v>39568</v>
          </cell>
          <cell r="D130">
            <v>3686.7570383777784</v>
          </cell>
          <cell r="E130" t="str">
            <v xml:space="preserve"> </v>
          </cell>
        </row>
        <row r="131">
          <cell r="C131">
            <v>39599</v>
          </cell>
          <cell r="D131">
            <v>3627.4636326885993</v>
          </cell>
          <cell r="E131" t="str">
            <v xml:space="preserve"> </v>
          </cell>
        </row>
        <row r="132">
          <cell r="C132">
            <v>39629</v>
          </cell>
          <cell r="D132">
            <v>3496.4548647786287</v>
          </cell>
          <cell r="E132" t="str">
            <v xml:space="preserve"> </v>
          </cell>
        </row>
        <row r="133">
          <cell r="C133">
            <v>39660</v>
          </cell>
          <cell r="D133">
            <v>3614.3921940646915</v>
          </cell>
          <cell r="E133" t="str">
            <v xml:space="preserve"> </v>
          </cell>
        </row>
        <row r="134">
          <cell r="C134">
            <v>39691</v>
          </cell>
          <cell r="D134">
            <v>3704.1244936934845</v>
          </cell>
          <cell r="E134" t="str">
            <v xml:space="preserve"> </v>
          </cell>
        </row>
        <row r="135">
          <cell r="C135">
            <v>39721</v>
          </cell>
          <cell r="D135">
            <v>4075.3524900208254</v>
          </cell>
          <cell r="E135" t="str">
            <v xml:space="preserve"> </v>
          </cell>
        </row>
        <row r="136">
          <cell r="C136">
            <v>39752</v>
          </cell>
          <cell r="D136">
            <v>5451.7670237161565</v>
          </cell>
          <cell r="E136">
            <v>5979.4348891515929</v>
          </cell>
        </row>
        <row r="137">
          <cell r="C137">
            <v>39782</v>
          </cell>
          <cell r="D137">
            <v>5814.2482785450493</v>
          </cell>
          <cell r="E137">
            <v>6404.3521275527346</v>
          </cell>
        </row>
        <row r="138">
          <cell r="C138">
            <v>39813</v>
          </cell>
          <cell r="D138">
            <v>5951.0824753652723</v>
          </cell>
          <cell r="E138">
            <v>6558.3238999094847</v>
          </cell>
        </row>
        <row r="139">
          <cell r="C139">
            <v>39844</v>
          </cell>
          <cell r="D139">
            <v>5378.0798413750017</v>
          </cell>
          <cell r="E139">
            <v>5933.3520848243888</v>
          </cell>
        </row>
        <row r="140">
          <cell r="C140">
            <v>39872</v>
          </cell>
          <cell r="D140">
            <v>4430.0205088444573</v>
          </cell>
          <cell r="E140" t="str">
            <v xml:space="preserve"> </v>
          </cell>
        </row>
        <row r="141">
          <cell r="C141">
            <v>39903</v>
          </cell>
          <cell r="D141">
            <v>3959.8612072536935</v>
          </cell>
          <cell r="E141" t="str">
            <v xml:space="preserve"> </v>
          </cell>
        </row>
        <row r="142">
          <cell r="C142">
            <v>39933</v>
          </cell>
          <cell r="D142">
            <v>3754.2345876114259</v>
          </cell>
          <cell r="E142" t="str">
            <v xml:space="preserve"> </v>
          </cell>
        </row>
        <row r="143">
          <cell r="C143">
            <v>39964</v>
          </cell>
          <cell r="D143">
            <v>3705.9650543697262</v>
          </cell>
          <cell r="E143" t="str">
            <v xml:space="preserve"> </v>
          </cell>
        </row>
        <row r="144">
          <cell r="C144">
            <v>39994</v>
          </cell>
          <cell r="D144">
            <v>3575.6201311010773</v>
          </cell>
          <cell r="E144" t="str">
            <v xml:space="preserve"> </v>
          </cell>
        </row>
        <row r="145">
          <cell r="C145">
            <v>40025</v>
          </cell>
          <cell r="D145">
            <v>3697.0478313343419</v>
          </cell>
          <cell r="E145" t="str">
            <v xml:space="preserve"> </v>
          </cell>
        </row>
        <row r="146">
          <cell r="C146">
            <v>40056</v>
          </cell>
          <cell r="D146">
            <v>3789.2351612375405</v>
          </cell>
          <cell r="E146" t="str">
            <v xml:space="preserve"> </v>
          </cell>
        </row>
        <row r="147">
          <cell r="C147">
            <v>40086</v>
          </cell>
          <cell r="D147">
            <v>4167.1949510081076</v>
          </cell>
          <cell r="E147" t="str">
            <v xml:space="preserve"> </v>
          </cell>
        </row>
        <row r="148">
          <cell r="C148">
            <v>40117</v>
          </cell>
          <cell r="D148">
            <v>5571.3534824656217</v>
          </cell>
          <cell r="E148">
            <v>6110.7516384160099</v>
          </cell>
        </row>
        <row r="149">
          <cell r="C149">
            <v>40147</v>
          </cell>
          <cell r="D149">
            <v>5938.9894962117096</v>
          </cell>
          <cell r="E149">
            <v>6541.9144225585906</v>
          </cell>
        </row>
        <row r="150">
          <cell r="C150">
            <v>40178</v>
          </cell>
          <cell r="D150">
            <v>6067.5802934265703</v>
          </cell>
          <cell r="E150">
            <v>6686.9650650062076</v>
          </cell>
        </row>
        <row r="151">
          <cell r="C151">
            <v>40209</v>
          </cell>
          <cell r="D151">
            <v>5471.6154872565357</v>
          </cell>
          <cell r="E151">
            <v>6036.8952180048382</v>
          </cell>
        </row>
        <row r="152">
          <cell r="C152">
            <v>40237</v>
          </cell>
          <cell r="D152">
            <v>4504.1200029876863</v>
          </cell>
          <cell r="E152" t="str">
            <v xml:space="preserve"> </v>
          </cell>
        </row>
        <row r="153">
          <cell r="C153">
            <v>40268</v>
          </cell>
          <cell r="D153">
            <v>4024.9817504300845</v>
          </cell>
          <cell r="E153" t="str">
            <v xml:space="preserve"> </v>
          </cell>
        </row>
        <row r="154">
          <cell r="C154">
            <v>40298</v>
          </cell>
          <cell r="D154">
            <v>3825.3386317210116</v>
          </cell>
          <cell r="E154" t="str">
            <v xml:space="preserve"> </v>
          </cell>
        </row>
        <row r="155">
          <cell r="C155">
            <v>40329</v>
          </cell>
          <cell r="D155">
            <v>3788.3476892800854</v>
          </cell>
          <cell r="E155" t="str">
            <v xml:space="preserve"> </v>
          </cell>
        </row>
        <row r="156">
          <cell r="C156">
            <v>40359</v>
          </cell>
          <cell r="D156">
            <v>3657.9054062850937</v>
          </cell>
          <cell r="E156" t="str">
            <v xml:space="preserve"> </v>
          </cell>
        </row>
        <row r="157">
          <cell r="C157">
            <v>40390</v>
          </cell>
          <cell r="D157">
            <v>3781.7907144500782</v>
          </cell>
          <cell r="E157" t="str">
            <v xml:space="preserve"> </v>
          </cell>
        </row>
        <row r="158">
          <cell r="C158">
            <v>40421</v>
          </cell>
          <cell r="D158">
            <v>3875.8224032180087</v>
          </cell>
          <cell r="E158" t="str">
            <v xml:space="preserve"> </v>
          </cell>
        </row>
        <row r="159">
          <cell r="C159">
            <v>40451</v>
          </cell>
          <cell r="D159">
            <v>4259.8458982723732</v>
          </cell>
          <cell r="E159" t="str">
            <v xml:space="preserve"> </v>
          </cell>
        </row>
        <row r="160">
          <cell r="C160">
            <v>40482</v>
          </cell>
          <cell r="D160">
            <v>5690.9450854253373</v>
          </cell>
          <cell r="E160">
            <v>6242.0916166439065</v>
          </cell>
        </row>
        <row r="161">
          <cell r="C161">
            <v>40512</v>
          </cell>
          <cell r="D161">
            <v>6062.6099032083002</v>
          </cell>
          <cell r="E161">
            <v>6678.2371389810996</v>
          </cell>
        </row>
        <row r="162">
          <cell r="C162">
            <v>40543</v>
          </cell>
          <cell r="D162">
            <v>6182.1294145553584</v>
          </cell>
          <cell r="E162">
            <v>6813.4731868393865</v>
          </cell>
        </row>
        <row r="163">
          <cell r="C163">
            <v>40574</v>
          </cell>
          <cell r="D163">
            <v>5563.4171905057947</v>
          </cell>
          <cell r="E163">
            <v>6138.5542084783683</v>
          </cell>
        </row>
        <row r="164">
          <cell r="C164">
            <v>40602</v>
          </cell>
          <cell r="D164">
            <v>4576.0360140810226</v>
          </cell>
          <cell r="E164" t="str">
            <v xml:space="preserve"> </v>
          </cell>
        </row>
        <row r="165">
          <cell r="C165">
            <v>40633</v>
          </cell>
          <cell r="D165">
            <v>4087.9742001485056</v>
          </cell>
          <cell r="E165" t="str">
            <v xml:space="preserve"> </v>
          </cell>
        </row>
        <row r="166">
          <cell r="C166">
            <v>40663</v>
          </cell>
          <cell r="D166">
            <v>3895.2546419635678</v>
          </cell>
          <cell r="E166" t="str">
            <v xml:space="preserve"> </v>
          </cell>
        </row>
        <row r="167">
          <cell r="C167">
            <v>40694</v>
          </cell>
          <cell r="D167">
            <v>3868.5133610717312</v>
          </cell>
          <cell r="E167" t="str">
            <v xml:space="preserve"> </v>
          </cell>
        </row>
        <row r="168">
          <cell r="C168">
            <v>40724</v>
          </cell>
          <cell r="D168">
            <v>3738.3220600504578</v>
          </cell>
          <cell r="E168" t="str">
            <v xml:space="preserve"> </v>
          </cell>
        </row>
        <row r="169">
          <cell r="C169">
            <v>40755</v>
          </cell>
          <cell r="D169">
            <v>3866.0398288094402</v>
          </cell>
          <cell r="E169" t="str">
            <v xml:space="preserve"> </v>
          </cell>
        </row>
        <row r="170">
          <cell r="C170">
            <v>40786</v>
          </cell>
          <cell r="D170">
            <v>3961.2539737327561</v>
          </cell>
          <cell r="E170" t="str">
            <v xml:space="preserve"> </v>
          </cell>
        </row>
        <row r="171">
          <cell r="C171">
            <v>40816</v>
          </cell>
          <cell r="D171">
            <v>4351.6108547082431</v>
          </cell>
          <cell r="E171" t="str">
            <v xml:space="preserve"> </v>
          </cell>
        </row>
        <row r="172">
          <cell r="C172">
            <v>40847</v>
          </cell>
          <cell r="D172">
            <v>5810.4408875697663</v>
          </cell>
          <cell r="E172">
            <v>6373.3483554554568</v>
          </cell>
        </row>
        <row r="173">
          <cell r="C173">
            <v>40877</v>
          </cell>
          <cell r="D173">
            <v>6186.348039196886</v>
          </cell>
          <cell r="E173">
            <v>6814.7628952802897</v>
          </cell>
        </row>
        <row r="174">
          <cell r="C174">
            <v>40908</v>
          </cell>
          <cell r="D174">
            <v>6297.0329030841804</v>
          </cell>
          <cell r="E174">
            <v>6940.4073944290276</v>
          </cell>
        </row>
        <row r="175">
          <cell r="C175">
            <v>40939</v>
          </cell>
          <cell r="D175">
            <v>5654.8849984235048</v>
          </cell>
          <cell r="E175">
            <v>6239.8676266243201</v>
          </cell>
        </row>
        <row r="176">
          <cell r="C176">
            <v>40968</v>
          </cell>
          <cell r="D176">
            <v>4648.1431900310236</v>
          </cell>
          <cell r="E176" t="str">
            <v xml:space="preserve"> </v>
          </cell>
        </row>
        <row r="177">
          <cell r="C177">
            <v>40999</v>
          </cell>
          <cell r="D177">
            <v>4151.3971028291962</v>
          </cell>
          <cell r="E177" t="str">
            <v xml:space="preserve"> </v>
          </cell>
        </row>
        <row r="178">
          <cell r="C178">
            <v>41029</v>
          </cell>
          <cell r="D178">
            <v>3965.175139294849</v>
          </cell>
          <cell r="E178" t="str">
            <v xml:space="preserve"> </v>
          </cell>
        </row>
        <row r="179">
          <cell r="C179">
            <v>41060</v>
          </cell>
          <cell r="D179">
            <v>3950.0647650919191</v>
          </cell>
          <cell r="E179" t="str">
            <v xml:space="preserve"> </v>
          </cell>
        </row>
        <row r="180">
          <cell r="C180">
            <v>41090</v>
          </cell>
          <cell r="D180">
            <v>3820.1464041164363</v>
          </cell>
          <cell r="E180" t="str">
            <v xml:space="preserve"> </v>
          </cell>
        </row>
        <row r="181">
          <cell r="C181">
            <v>41121</v>
          </cell>
          <cell r="D181">
            <v>3950.9499702211692</v>
          </cell>
          <cell r="E181" t="str">
            <v xml:space="preserve"> </v>
          </cell>
        </row>
        <row r="182">
          <cell r="C182">
            <v>41152</v>
          </cell>
          <cell r="D182">
            <v>4048.2007700949489</v>
          </cell>
          <cell r="E182" t="str">
            <v xml:space="preserve"> </v>
          </cell>
        </row>
        <row r="183">
          <cell r="C183">
            <v>41182</v>
          </cell>
          <cell r="D183">
            <v>4444.8588832572277</v>
          </cell>
          <cell r="E183" t="str">
            <v xml:space="preserve"> </v>
          </cell>
        </row>
        <row r="184">
          <cell r="C184">
            <v>41213</v>
          </cell>
          <cell r="D184">
            <v>5931.1539639861994</v>
          </cell>
          <cell r="E184">
            <v>6505.9549240271617</v>
          </cell>
        </row>
        <row r="185">
          <cell r="C185">
            <v>41243</v>
          </cell>
          <cell r="D185">
            <v>6311.8976149234304</v>
          </cell>
          <cell r="E185">
            <v>6953.2873507665963</v>
          </cell>
        </row>
        <row r="186">
          <cell r="C186">
            <v>41274</v>
          </cell>
          <cell r="D186">
            <v>6413.0640141723179</v>
          </cell>
          <cell r="E186">
            <v>7068.6136943001902</v>
          </cell>
        </row>
        <row r="187">
          <cell r="C187">
            <v>41305</v>
          </cell>
          <cell r="D187">
            <v>5746.4995481690676</v>
          </cell>
          <cell r="E187">
            <v>6341.361149485123</v>
          </cell>
        </row>
        <row r="188">
          <cell r="C188">
            <v>41333</v>
          </cell>
          <cell r="D188">
            <v>4720.2936005211195</v>
          </cell>
          <cell r="E188" t="str">
            <v xml:space="preserve"> </v>
          </cell>
        </row>
        <row r="189">
          <cell r="C189">
            <v>41364</v>
          </cell>
          <cell r="D189">
            <v>4214.5191550873087</v>
          </cell>
          <cell r="E189" t="str">
            <v xml:space="preserve"> </v>
          </cell>
        </row>
        <row r="190">
          <cell r="C190">
            <v>41394</v>
          </cell>
          <cell r="D190">
            <v>4035.0605007900085</v>
          </cell>
          <cell r="E190" t="str">
            <v xml:space="preserve"> </v>
          </cell>
        </row>
        <row r="191">
          <cell r="C191">
            <v>41425</v>
          </cell>
          <cell r="D191">
            <v>4033.1461279019077</v>
          </cell>
          <cell r="E191" t="str">
            <v xml:space="preserve"> </v>
          </cell>
        </row>
        <row r="192">
          <cell r="C192">
            <v>41455</v>
          </cell>
          <cell r="D192">
            <v>3903.3590466219785</v>
          </cell>
          <cell r="E192" t="str">
            <v xml:space="preserve"> </v>
          </cell>
        </row>
        <row r="193">
          <cell r="C193">
            <v>41486</v>
          </cell>
          <cell r="D193">
            <v>4036.1414657945329</v>
          </cell>
          <cell r="E193" t="str">
            <v xml:space="preserve"> </v>
          </cell>
        </row>
        <row r="194">
          <cell r="C194">
            <v>41517</v>
          </cell>
          <cell r="D194">
            <v>4135.6438191460866</v>
          </cell>
          <cell r="E194" t="str">
            <v xml:space="preserve"> </v>
          </cell>
        </row>
        <row r="195">
          <cell r="C195">
            <v>41547</v>
          </cell>
          <cell r="D195">
            <v>4538.5446519965972</v>
          </cell>
          <cell r="E195" t="str">
            <v xml:space="preserve"> </v>
          </cell>
        </row>
        <row r="196">
          <cell r="C196">
            <v>41578</v>
          </cell>
          <cell r="D196">
            <v>6052.0825291556221</v>
          </cell>
          <cell r="E196">
            <v>6638.7985321452934</v>
          </cell>
        </row>
        <row r="197">
          <cell r="C197">
            <v>41608</v>
          </cell>
          <cell r="D197">
            <v>6436.1647343884388</v>
          </cell>
          <cell r="E197">
            <v>7090.3169952441276</v>
          </cell>
        </row>
        <row r="198">
          <cell r="C198">
            <v>41639</v>
          </cell>
          <cell r="D198">
            <v>6527.1070924987253</v>
          </cell>
          <cell r="E198">
            <v>7194.5859974737341</v>
          </cell>
        </row>
        <row r="199">
          <cell r="C199">
            <v>41670</v>
          </cell>
          <cell r="D199">
            <v>5837.5167922798892</v>
          </cell>
          <cell r="E199">
            <v>6442.2035083064238</v>
          </cell>
        </row>
        <row r="200">
          <cell r="C200">
            <v>41698</v>
          </cell>
          <cell r="D200">
            <v>4789.9629346124329</v>
          </cell>
          <cell r="E200" t="str">
            <v xml:space="preserve"> </v>
          </cell>
        </row>
        <row r="201">
          <cell r="C201">
            <v>41729</v>
          </cell>
          <cell r="D201">
            <v>4275.0342936137422</v>
          </cell>
          <cell r="E201" t="str">
            <v xml:space="preserve"> </v>
          </cell>
        </row>
        <row r="202">
          <cell r="C202">
            <v>41759</v>
          </cell>
          <cell r="D202">
            <v>4104.5739494288227</v>
          </cell>
          <cell r="E202" t="str">
            <v xml:space="preserve"> </v>
          </cell>
        </row>
        <row r="203">
          <cell r="C203">
            <v>41790</v>
          </cell>
          <cell r="D203">
            <v>4111.9257342574565</v>
          </cell>
          <cell r="E203" t="str">
            <v xml:space="preserve"> </v>
          </cell>
        </row>
        <row r="204">
          <cell r="C204">
            <v>41820</v>
          </cell>
          <cell r="D204">
            <v>3982.8958354692131</v>
          </cell>
          <cell r="E204" t="str">
            <v xml:space="preserve"> </v>
          </cell>
        </row>
        <row r="205">
          <cell r="C205">
            <v>41851</v>
          </cell>
          <cell r="D205">
            <v>4121.5015152922106</v>
          </cell>
          <cell r="E205" t="str">
            <v xml:space="preserve"> </v>
          </cell>
        </row>
        <row r="206">
          <cell r="C206">
            <v>41882</v>
          </cell>
          <cell r="D206">
            <v>4220.839241966115</v>
          </cell>
          <cell r="E206" t="str">
            <v xml:space="preserve"> </v>
          </cell>
        </row>
        <row r="207">
          <cell r="C207">
            <v>41912</v>
          </cell>
          <cell r="D207">
            <v>4630.6021423566599</v>
          </cell>
          <cell r="E207" t="str">
            <v xml:space="preserve"> </v>
          </cell>
        </row>
        <row r="208">
          <cell r="C208">
            <v>41943</v>
          </cell>
          <cell r="D208">
            <v>6173.5573732943903</v>
          </cell>
          <cell r="E208">
            <v>6772.2566249587644</v>
          </cell>
        </row>
        <row r="209">
          <cell r="C209">
            <v>41973</v>
          </cell>
          <cell r="D209">
            <v>6561.912133016438</v>
          </cell>
          <cell r="E209">
            <v>7229.1612907614199</v>
          </cell>
        </row>
        <row r="210">
          <cell r="C210">
            <v>42004</v>
          </cell>
          <cell r="D210">
            <v>6643.3840085142247</v>
          </cell>
          <cell r="E210">
            <v>7323.0900355315462</v>
          </cell>
        </row>
        <row r="211">
          <cell r="C211">
            <v>42035</v>
          </cell>
          <cell r="D211">
            <v>5928.2404911407175</v>
          </cell>
          <cell r="E211">
            <v>6542.7368195848503</v>
          </cell>
        </row>
        <row r="212">
          <cell r="C212">
            <v>42063</v>
          </cell>
          <cell r="D212">
            <v>4861.5731191002633</v>
          </cell>
          <cell r="E212" t="str">
            <v xml:space="preserve"> </v>
          </cell>
        </row>
        <row r="213">
          <cell r="C213">
            <v>42094</v>
          </cell>
          <cell r="D213">
            <v>4338.1393400358602</v>
          </cell>
          <cell r="E213" t="str">
            <v xml:space="preserve"> </v>
          </cell>
        </row>
        <row r="214">
          <cell r="C214">
            <v>42124</v>
          </cell>
          <cell r="D214">
            <v>4173.8908079572993</v>
          </cell>
          <cell r="E214" t="str">
            <v xml:space="preserve"> </v>
          </cell>
        </row>
        <row r="215">
          <cell r="C215">
            <v>42155</v>
          </cell>
          <cell r="D215">
            <v>4195.4256059716754</v>
          </cell>
          <cell r="E215" t="str">
            <v xml:space="preserve"> </v>
          </cell>
        </row>
        <row r="216">
          <cell r="C216">
            <v>42185</v>
          </cell>
          <cell r="D216">
            <v>4066.71917856049</v>
          </cell>
          <cell r="E216" t="str">
            <v xml:space="preserve"> </v>
          </cell>
        </row>
        <row r="217">
          <cell r="C217">
            <v>42216</v>
          </cell>
          <cell r="D217">
            <v>4207.1092749190611</v>
          </cell>
          <cell r="E217" t="str">
            <v xml:space="preserve"> </v>
          </cell>
        </row>
        <row r="218">
          <cell r="C218">
            <v>42247</v>
          </cell>
          <cell r="D218">
            <v>4309.5625938057719</v>
          </cell>
          <cell r="E218" t="str">
            <v xml:space="preserve"> </v>
          </cell>
        </row>
        <row r="219">
          <cell r="C219">
            <v>42277</v>
          </cell>
          <cell r="D219">
            <v>4725.4303026914731</v>
          </cell>
          <cell r="E219" t="str">
            <v xml:space="preserve"> </v>
          </cell>
        </row>
        <row r="220">
          <cell r="C220">
            <v>42308</v>
          </cell>
          <cell r="D220">
            <v>6295.0961798407006</v>
          </cell>
          <cell r="E220">
            <v>6905.7738405078771</v>
          </cell>
        </row>
        <row r="221">
          <cell r="C221">
            <v>42338</v>
          </cell>
          <cell r="D221">
            <v>6688.6097195558896</v>
          </cell>
          <cell r="E221">
            <v>7368.9242514646166</v>
          </cell>
        </row>
        <row r="222">
          <cell r="C222">
            <v>42369</v>
          </cell>
          <cell r="D222">
            <v>6759.0124582594972</v>
          </cell>
          <cell r="E222">
            <v>7450.8675830606726</v>
          </cell>
        </row>
        <row r="223">
          <cell r="C223">
            <v>42400</v>
          </cell>
          <cell r="D223">
            <v>6017.9264725061921</v>
          </cell>
          <cell r="E223">
            <v>6642.1198455128006</v>
          </cell>
        </row>
        <row r="224">
          <cell r="C224">
            <v>42429</v>
          </cell>
          <cell r="D224">
            <v>4931.7570128020761</v>
          </cell>
          <cell r="E224" t="str">
            <v xml:space="preserve"> </v>
          </cell>
        </row>
        <row r="225">
          <cell r="C225">
            <v>42460</v>
          </cell>
          <cell r="D225">
            <v>4398.9457633022212</v>
          </cell>
          <cell r="E225" t="str">
            <v xml:space="preserve"> </v>
          </cell>
        </row>
        <row r="226">
          <cell r="C226">
            <v>42490</v>
          </cell>
          <cell r="D226">
            <v>4242.5270565135907</v>
          </cell>
          <cell r="E226" t="str">
            <v xml:space="preserve"> </v>
          </cell>
        </row>
        <row r="227">
          <cell r="C227">
            <v>42521</v>
          </cell>
          <cell r="D227">
            <v>4278.5215826433123</v>
          </cell>
          <cell r="E227" t="str">
            <v xml:space="preserve"> </v>
          </cell>
        </row>
        <row r="228">
          <cell r="C228">
            <v>42551</v>
          </cell>
          <cell r="D228">
            <v>4150.091478153201</v>
          </cell>
          <cell r="E228" t="str">
            <v xml:space="preserve"> </v>
          </cell>
        </row>
        <row r="229">
          <cell r="C229">
            <v>42582</v>
          </cell>
          <cell r="D229">
            <v>4292.5257838483449</v>
          </cell>
          <cell r="E229" t="str">
            <v xml:space="preserve"> </v>
          </cell>
        </row>
        <row r="230">
          <cell r="C230">
            <v>42613</v>
          </cell>
          <cell r="D230">
            <v>4397.4726058878805</v>
          </cell>
          <cell r="E230" t="str">
            <v xml:space="preserve"> </v>
          </cell>
        </row>
        <row r="231">
          <cell r="C231">
            <v>42643</v>
          </cell>
          <cell r="D231">
            <v>4819.539329128037</v>
          </cell>
          <cell r="E231" t="str">
            <v xml:space="preserve"> </v>
          </cell>
        </row>
        <row r="232">
          <cell r="C232">
            <v>42674</v>
          </cell>
          <cell r="D232">
            <v>6416.1712082759441</v>
          </cell>
          <cell r="E232">
            <v>7038.7872759056208</v>
          </cell>
        </row>
        <row r="233">
          <cell r="C233">
            <v>42704</v>
          </cell>
          <cell r="D233">
            <v>6813.2424325991369</v>
          </cell>
          <cell r="E233">
            <v>7506.3754975285165</v>
          </cell>
        </row>
        <row r="234">
          <cell r="C234">
            <v>42735</v>
          </cell>
          <cell r="D234">
            <v>6872.2981131295228</v>
          </cell>
          <cell r="E234">
            <v>7576.0363381913339</v>
          </cell>
        </row>
        <row r="235">
          <cell r="C235">
            <v>42766</v>
          </cell>
          <cell r="D235">
            <v>6106.6936805024088</v>
          </cell>
          <cell r="E235">
            <v>6740.5093618185101</v>
          </cell>
        </row>
        <row r="236">
          <cell r="C236">
            <v>42794</v>
          </cell>
          <cell r="D236">
            <v>4999.7583970083506</v>
          </cell>
          <cell r="E236" t="str">
            <v xml:space="preserve"> </v>
          </cell>
        </row>
        <row r="237">
          <cell r="C237">
            <v>42825</v>
          </cell>
          <cell r="D237">
            <v>4457.7999916015615</v>
          </cell>
          <cell r="E237" t="str">
            <v xml:space="preserve"> </v>
          </cell>
        </row>
        <row r="238">
          <cell r="C238">
            <v>42855</v>
          </cell>
          <cell r="D238">
            <v>4310.8794917271707</v>
          </cell>
          <cell r="E238" t="str">
            <v xml:space="preserve"> </v>
          </cell>
        </row>
        <row r="239">
          <cell r="C239">
            <v>42886</v>
          </cell>
          <cell r="D239">
            <v>4357.876021018501</v>
          </cell>
          <cell r="E239" t="str">
            <v xml:space="preserve"> </v>
          </cell>
        </row>
        <row r="240">
          <cell r="C240">
            <v>42916</v>
          </cell>
          <cell r="D240">
            <v>4230.4139010057279</v>
          </cell>
          <cell r="E240" t="str">
            <v xml:space="preserve"> </v>
          </cell>
        </row>
        <row r="241">
          <cell r="C241">
            <v>42947</v>
          </cell>
          <cell r="D241">
            <v>4378.4263729678078</v>
          </cell>
          <cell r="E241" t="str">
            <v xml:space="preserve"> </v>
          </cell>
        </row>
        <row r="242">
          <cell r="C242">
            <v>42978</v>
          </cell>
          <cell r="D242">
            <v>4483.9519770207098</v>
          </cell>
          <cell r="E242" t="str">
            <v xml:space="preserve"> </v>
          </cell>
        </row>
        <row r="243">
          <cell r="C243">
            <v>43008</v>
          </cell>
          <cell r="D243">
            <v>4912.8439981985821</v>
          </cell>
          <cell r="E243" t="str">
            <v xml:space="preserve"> </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Dummy Sheet"/>
      <sheetName val="2008 Extreme Peaks - 080403"/>
      <sheetName val="Peaks-F01"/>
    </sheetNames>
    <sheetDataSet>
      <sheetData sheetId="0"/>
      <sheetData sheetId="1"/>
      <sheetData sheetId="2"/>
      <sheetData sheetId="3" refreshError="1"/>
      <sheetData sheetId="4" refreshError="1"/>
      <sheetData sheetId="5"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0003b_contractstatus"/>
      <sheetName val="Sheet1"/>
      <sheetName val="Sheet2"/>
      <sheetName val="Sheet3"/>
    </sheetNames>
    <sheetDataSet>
      <sheetData sheetId="0" refreshError="1"/>
      <sheetData sheetId="1" refreshError="1">
        <row r="1147">
          <cell r="A1147" t="str">
            <v>00075427</v>
          </cell>
          <cell r="B1147" t="str">
            <v>1982-013-01 PL CWT - PSMFC</v>
          </cell>
        </row>
        <row r="1148">
          <cell r="A1148" t="str">
            <v>00075426</v>
          </cell>
          <cell r="B1148" t="str">
            <v>1982-013-02 PL CWT - ODFW</v>
          </cell>
        </row>
        <row r="1149">
          <cell r="A1149" t="str">
            <v>00075424</v>
          </cell>
          <cell r="B1149" t="str">
            <v>1982-013-03 PL CWT- USFWS</v>
          </cell>
        </row>
        <row r="1150">
          <cell r="A1150" t="str">
            <v>00038915</v>
          </cell>
          <cell r="B1150" t="str">
            <v>1982-013-04 PL WASHINGTON CWT</v>
          </cell>
        </row>
        <row r="1151">
          <cell r="A1151" t="str">
            <v>00075418</v>
          </cell>
          <cell r="B1151" t="str">
            <v>1982-013-04 PL WASHINGTON CWT</v>
          </cell>
        </row>
        <row r="1152">
          <cell r="A1152" t="str">
            <v>00038916</v>
          </cell>
          <cell r="B1152" t="str">
            <v>198201301 PL PSMFC CODED WIRE</v>
          </cell>
        </row>
        <row r="1153">
          <cell r="A1153" t="str">
            <v>00038077</v>
          </cell>
          <cell r="B1153" t="str">
            <v>1983-319-00 IL NEW FISH TAG SY</v>
          </cell>
        </row>
        <row r="1154">
          <cell r="A1154" t="str">
            <v>00031984</v>
          </cell>
          <cell r="B1154" t="str">
            <v>1983-319-00 PL NEW FISH TAG</v>
          </cell>
        </row>
        <row r="1155">
          <cell r="A1155" t="str">
            <v>00038330</v>
          </cell>
          <cell r="B1155" t="str">
            <v>1983-350-00 IL NEZ PERCE TRIBA</v>
          </cell>
        </row>
        <row r="1156">
          <cell r="A1156" t="str">
            <v>00002219</v>
          </cell>
          <cell r="B1156" t="str">
            <v>1983-350-00 PL NEZ PERCE HATCH</v>
          </cell>
        </row>
        <row r="1157">
          <cell r="A1157" t="str">
            <v>00035660</v>
          </cell>
          <cell r="B1157" t="str">
            <v>1983-350-00 PL NPTH</v>
          </cell>
        </row>
        <row r="1158">
          <cell r="A1158" t="str">
            <v>00037726</v>
          </cell>
          <cell r="B1158" t="str">
            <v>1983-350-03 PL NPTH M&amp;E</v>
          </cell>
        </row>
        <row r="1159">
          <cell r="A1159" t="str">
            <v>00038073</v>
          </cell>
          <cell r="B1159" t="str">
            <v>1983-435-00 IL BONIFER/MINTHOR</v>
          </cell>
        </row>
        <row r="1160">
          <cell r="A1160" t="str">
            <v>00036697</v>
          </cell>
          <cell r="B1160" t="str">
            <v>1983-435-00 PL UMATILLA SATELL</v>
          </cell>
        </row>
        <row r="1161">
          <cell r="A1161" t="str">
            <v>00038051</v>
          </cell>
          <cell r="B1161" t="str">
            <v>1983-436-00 IL UMATILLA PASSAG</v>
          </cell>
        </row>
        <row r="1162">
          <cell r="A1162" t="str">
            <v>00036020</v>
          </cell>
          <cell r="B1162" t="str">
            <v>1983-436-00 PL UMATILLA PASSAG</v>
          </cell>
        </row>
        <row r="1163">
          <cell r="A1163" t="str">
            <v>00038401</v>
          </cell>
          <cell r="B1163" t="str">
            <v>1984-021-00 IL MAINSTEM MIDDLE</v>
          </cell>
        </row>
        <row r="1164">
          <cell r="A1164" t="str">
            <v>00082710</v>
          </cell>
          <cell r="B1164" t="str">
            <v>1984-021-00 PL PROTECT AND ENH</v>
          </cell>
        </row>
        <row r="1165">
          <cell r="A1165" t="str">
            <v>00075971</v>
          </cell>
          <cell r="B1165" t="str">
            <v>1984-025-00 PL JOSEPH CREEK GR</v>
          </cell>
        </row>
        <row r="1166">
          <cell r="A1166" t="str">
            <v>00081283</v>
          </cell>
          <cell r="B1166" t="str">
            <v>1985-038-00 PL COLVILLE HATCHE</v>
          </cell>
        </row>
        <row r="1167">
          <cell r="A1167" t="str">
            <v>00079102</v>
          </cell>
          <cell r="B1167" t="str">
            <v>1985-062-00 PL PASSAGE IMPROVE</v>
          </cell>
        </row>
        <row r="1168">
          <cell r="A1168" t="str">
            <v>00038317</v>
          </cell>
          <cell r="B1168" t="str">
            <v>1986-050-00 IL EVAL STURGEON</v>
          </cell>
        </row>
        <row r="1169">
          <cell r="A1169" t="str">
            <v>00031998</v>
          </cell>
          <cell r="B1169" t="str">
            <v>1986-050-00 PL LOWER COLUMBIA</v>
          </cell>
        </row>
        <row r="1170">
          <cell r="A1170" t="str">
            <v>00032003</v>
          </cell>
          <cell r="B1170" t="str">
            <v>1986-050-01 PL LOWER COLUMBIA</v>
          </cell>
        </row>
        <row r="1171">
          <cell r="A1171" t="str">
            <v>00033573</v>
          </cell>
          <cell r="B1171" t="str">
            <v>1987-047-00 PL NEZ PERCE STATL</v>
          </cell>
        </row>
        <row r="1172">
          <cell r="A1172" t="str">
            <v>00037773</v>
          </cell>
          <cell r="B1172" t="str">
            <v>1987-099-00 IL IDFG DWORSHAK</v>
          </cell>
        </row>
        <row r="1173">
          <cell r="A1173" t="str">
            <v>00033577</v>
          </cell>
          <cell r="B1173" t="str">
            <v>1987-099-00 PL IDFG ACOUSTICS-</v>
          </cell>
        </row>
        <row r="1174">
          <cell r="A1174" t="str">
            <v>00037783</v>
          </cell>
          <cell r="B1174" t="str">
            <v>1987-100-01 IL UMATILLA HABITA</v>
          </cell>
        </row>
        <row r="1175">
          <cell r="A1175" t="str">
            <v>00033547</v>
          </cell>
          <cell r="B1175" t="str">
            <v>1987-100-01 PL UMATILLA TODD</v>
          </cell>
        </row>
        <row r="1176">
          <cell r="A1176" t="str">
            <v>00038671</v>
          </cell>
          <cell r="B1176" t="str">
            <v>1987-100-02 IL UMATILLA HABITA</v>
          </cell>
        </row>
        <row r="1177">
          <cell r="A1177" t="str">
            <v>00082687</v>
          </cell>
          <cell r="B1177" t="str">
            <v>1987-100-02 PL UMATILLA BASIN</v>
          </cell>
        </row>
        <row r="1178">
          <cell r="A1178" t="str">
            <v>00038078</v>
          </cell>
          <cell r="B1178" t="str">
            <v>1987-127-00 IL SMOLT MONITORIN</v>
          </cell>
        </row>
        <row r="1179">
          <cell r="A1179" t="str">
            <v>00039152</v>
          </cell>
          <cell r="B1179" t="str">
            <v>1987-127-00 PL  SMOLT MONITORI</v>
          </cell>
        </row>
        <row r="1180">
          <cell r="A1180" t="str">
            <v>00038403</v>
          </cell>
          <cell r="B1180" t="str">
            <v>1987-401-00 IL ASSESS SMOLT CO</v>
          </cell>
        </row>
        <row r="1181">
          <cell r="A1181" t="str">
            <v>00078779</v>
          </cell>
          <cell r="B1181" t="str">
            <v>1987-401-00 PL ASSESS SMOLT CO</v>
          </cell>
        </row>
        <row r="1182">
          <cell r="A1182" t="str">
            <v>00038052</v>
          </cell>
          <cell r="B1182" t="str">
            <v>1988-022-00 IL UMATILLA RIVERB</v>
          </cell>
        </row>
        <row r="1183">
          <cell r="A1183" t="str">
            <v>00036698</v>
          </cell>
          <cell r="B1183" t="str">
            <v>1988-022-00 PL UMATILLA FISH P</v>
          </cell>
        </row>
        <row r="1184">
          <cell r="A1184" t="str">
            <v>00038054</v>
          </cell>
          <cell r="B1184" t="str">
            <v>1988-053-01 IL NE OR HATCHERY</v>
          </cell>
        </row>
        <row r="1185">
          <cell r="A1185" t="str">
            <v>00036007</v>
          </cell>
          <cell r="B1185" t="str">
            <v>1988-053-01 PL GRANDE RONDE CO</v>
          </cell>
        </row>
        <row r="1186">
          <cell r="A1186" t="str">
            <v>00036019</v>
          </cell>
          <cell r="B1186" t="str">
            <v>1988-053-01 PL GRANDE RONDE SP</v>
          </cell>
        </row>
        <row r="1187">
          <cell r="A1187" t="str">
            <v>00076908</v>
          </cell>
          <cell r="B1187" t="str">
            <v>1988-053-01 PL GRANDE RONDE/IM</v>
          </cell>
        </row>
        <row r="1188">
          <cell r="A1188" t="str">
            <v>00002648</v>
          </cell>
          <cell r="B1188" t="str">
            <v>1988-053-01 PL NE HATCH MST PL</v>
          </cell>
        </row>
        <row r="1189">
          <cell r="A1189" t="str">
            <v>00038476</v>
          </cell>
          <cell r="B1189" t="str">
            <v>1988-053-02 PL UMATILLA SUPPL</v>
          </cell>
        </row>
        <row r="1190">
          <cell r="A1190" t="str">
            <v>00037757</v>
          </cell>
          <cell r="B1190" t="str">
            <v>1988-053-03 IL HOOD RIVER PROD</v>
          </cell>
        </row>
        <row r="1191">
          <cell r="A1191" t="str">
            <v>00036360</v>
          </cell>
          <cell r="B1191" t="str">
            <v>1988-053-03 PL HOOD RIVER PROD</v>
          </cell>
        </row>
        <row r="1192">
          <cell r="A1192" t="str">
            <v>00033581</v>
          </cell>
          <cell r="B1192" t="str">
            <v>1988-053-04 PL HOOD RIVER PROD</v>
          </cell>
        </row>
        <row r="1193">
          <cell r="A1193" t="str">
            <v>00038067</v>
          </cell>
          <cell r="B1193" t="str">
            <v>1988-053-05 IL NE ORE OUTPLNTG</v>
          </cell>
        </row>
        <row r="1194">
          <cell r="A1194" t="str">
            <v>00075284</v>
          </cell>
          <cell r="B1194" t="str">
            <v>1988-053-05 PL NEOH MASTER PLA</v>
          </cell>
        </row>
        <row r="1195">
          <cell r="A1195" t="str">
            <v>00075469</v>
          </cell>
          <cell r="B1195" t="str">
            <v>1988-053-06 PL HOOD RIVER PROD</v>
          </cell>
        </row>
        <row r="1196">
          <cell r="A1196" t="str">
            <v>00075471</v>
          </cell>
          <cell r="B1196" t="str">
            <v>1988-053-07 PL PARKDALE FISH</v>
          </cell>
        </row>
        <row r="1197">
          <cell r="A1197" t="str">
            <v>00082549</v>
          </cell>
          <cell r="B1197" t="str">
            <v>1988-053-08 PL HOOD RIVER PWR</v>
          </cell>
        </row>
        <row r="1198">
          <cell r="A1198" t="str">
            <v>00103538</v>
          </cell>
          <cell r="B1198" t="str">
            <v>1988-053-12 PL HOOD RIVER STEE</v>
          </cell>
        </row>
        <row r="1199">
          <cell r="A1199" t="str">
            <v>00103541</v>
          </cell>
          <cell r="B1199" t="str">
            <v>1988-053-13 PL HOOD RIVER THRE</v>
          </cell>
        </row>
        <row r="1200">
          <cell r="A1200" t="str">
            <v>00103560</v>
          </cell>
          <cell r="B1200" t="str">
            <v>1988-053-14 PL HOOD RIVER PROG</v>
          </cell>
        </row>
        <row r="1201">
          <cell r="A1201" t="str">
            <v>00037803</v>
          </cell>
          <cell r="B1201" t="str">
            <v>1988-064-00 IL EXPRMNTL STURGE</v>
          </cell>
        </row>
        <row r="1202">
          <cell r="A1202" t="str">
            <v>00033567</v>
          </cell>
          <cell r="B1202" t="str">
            <v>1988-064-00 PL IDFG VAUGHN</v>
          </cell>
        </row>
        <row r="1203">
          <cell r="A1203" t="str">
            <v>00033561</v>
          </cell>
          <cell r="B1203" t="str">
            <v>1988-065-00 PL SUE KOOTENAI</v>
          </cell>
        </row>
        <row r="1204">
          <cell r="A1204" t="str">
            <v>00078928</v>
          </cell>
          <cell r="B1204" t="str">
            <v>1988-108-04 PL PACIFIC NW HYDR</v>
          </cell>
        </row>
        <row r="1205">
          <cell r="A1205" t="str">
            <v>00035794</v>
          </cell>
          <cell r="B1205" t="str">
            <v>1988-108-04 PL STREAMNET (CIS/</v>
          </cell>
        </row>
        <row r="1206">
          <cell r="A1206" t="str">
            <v>00038860</v>
          </cell>
          <cell r="B1206" t="str">
            <v>1988-115-00 PL YAKIMA HATCHERY</v>
          </cell>
        </row>
        <row r="1207">
          <cell r="A1207" t="str">
            <v>00095020</v>
          </cell>
          <cell r="B1207" t="str">
            <v>1988-115-00 PL YAKIMA HATCHERY</v>
          </cell>
        </row>
        <row r="1208">
          <cell r="A1208" t="str">
            <v>00002751</v>
          </cell>
          <cell r="B1208" t="str">
            <v>1988-115-12 PL E CHIN ACCLIMAT</v>
          </cell>
        </row>
        <row r="1209">
          <cell r="A1209" t="str">
            <v>00099245</v>
          </cell>
          <cell r="B1209" t="str">
            <v>1988-115-25 PL  YKFP DESIGN AN</v>
          </cell>
        </row>
        <row r="1210">
          <cell r="A1210" t="str">
            <v>00037846</v>
          </cell>
          <cell r="B1210" t="str">
            <v>1988-120-25 IL YKFP - MANAGEME</v>
          </cell>
        </row>
        <row r="1211">
          <cell r="A1211" t="str">
            <v>00079017</v>
          </cell>
          <cell r="B1211" t="str">
            <v>1988-120-25 PL YKFP MANAGEMENT</v>
          </cell>
        </row>
        <row r="1212">
          <cell r="A1212" t="str">
            <v>00090341</v>
          </cell>
          <cell r="B1212" t="str">
            <v>1988-120-26 PL - YIN HATCHERY</v>
          </cell>
        </row>
        <row r="1213">
          <cell r="A1213" t="str">
            <v>00078786</v>
          </cell>
          <cell r="B1213" t="str">
            <v>1988-156-00 PL DUCK VALLEY RES</v>
          </cell>
        </row>
        <row r="1214">
          <cell r="A1214" t="str">
            <v>00107350</v>
          </cell>
          <cell r="B1214" t="str">
            <v>1988-156-01 PL DUCK VALLEY RES</v>
          </cell>
        </row>
        <row r="1215">
          <cell r="A1215" t="str">
            <v>00040048</v>
          </cell>
          <cell r="B1215" t="str">
            <v>1989-013-00 PL PSMFC CWT</v>
          </cell>
        </row>
        <row r="1216">
          <cell r="A1216" t="str">
            <v>00038063</v>
          </cell>
          <cell r="B1216" t="str">
            <v>1989-024-01 IL EVAL UMATILLA</v>
          </cell>
        </row>
        <row r="1217">
          <cell r="A1217" t="str">
            <v>00038060</v>
          </cell>
          <cell r="B1217" t="str">
            <v>1989-027-00 IL POWER/REPAY O&amp;M</v>
          </cell>
        </row>
        <row r="1218">
          <cell r="A1218" t="str">
            <v>00036084</v>
          </cell>
          <cell r="B1218" t="str">
            <v>1989-027-00 PL UMATILLA POWER</v>
          </cell>
        </row>
        <row r="1219">
          <cell r="A1219" t="str">
            <v>00038068</v>
          </cell>
          <cell r="B1219" t="str">
            <v>1989-035-00 IL UMATILLA HATCHE</v>
          </cell>
        </row>
        <row r="1220">
          <cell r="A1220" t="str">
            <v>00037105</v>
          </cell>
          <cell r="B1220" t="str">
            <v>1989-035-00 PL UMATILLA HATCH</v>
          </cell>
        </row>
        <row r="1221">
          <cell r="A1221" t="str">
            <v>00038396</v>
          </cell>
          <cell r="B1221" t="str">
            <v>1989-062-01 IL ANNUAL WORK PLA</v>
          </cell>
        </row>
        <row r="1222">
          <cell r="A1222" t="str">
            <v>00108696</v>
          </cell>
          <cell r="B1222" t="str">
            <v>1989-062-01 PL ANNUAL WORK PLA</v>
          </cell>
        </row>
        <row r="1223">
          <cell r="A1223" t="str">
            <v>00032640</v>
          </cell>
          <cell r="B1223" t="str">
            <v>1989-062-01 PL CBFWA ANNUAL WO</v>
          </cell>
        </row>
        <row r="1224">
          <cell r="A1224" t="str">
            <v>00038674</v>
          </cell>
          <cell r="B1224" t="str">
            <v>1989-065-00 IL ANN CD WIRE</v>
          </cell>
        </row>
        <row r="1225">
          <cell r="A1225" t="str">
            <v>00040052</v>
          </cell>
          <cell r="B1225" t="str">
            <v>1989-065-00 PL USFWS CWT MISS.</v>
          </cell>
        </row>
        <row r="1226">
          <cell r="A1226" t="str">
            <v>00040044</v>
          </cell>
          <cell r="B1226" t="str">
            <v>1989-066-00 PL WASHINGTON CWT</v>
          </cell>
        </row>
        <row r="1227">
          <cell r="A1227" t="str">
            <v>00040053</v>
          </cell>
          <cell r="B1227" t="str">
            <v>1989-069-00 PL ODFW CWT MISS.</v>
          </cell>
        </row>
        <row r="1228">
          <cell r="A1228" t="str">
            <v>00032529</v>
          </cell>
          <cell r="B1228" t="str">
            <v>1989-072-01 PL DOE-ORNL ISRP S</v>
          </cell>
        </row>
        <row r="1229">
          <cell r="A1229" t="str">
            <v>00038684</v>
          </cell>
          <cell r="B1229" t="str">
            <v>1989-096-00 IL GENTIC MON/EVAL</v>
          </cell>
        </row>
        <row r="1230">
          <cell r="A1230" t="str">
            <v>00089005</v>
          </cell>
          <cell r="B1230" t="str">
            <v>1989-096-00 PL GENETIC M &amp; E</v>
          </cell>
        </row>
        <row r="1231">
          <cell r="A1231" t="str">
            <v>00036687</v>
          </cell>
          <cell r="B1231" t="str">
            <v>1989-098-00 CN IDAHO SUPPLEMEN</v>
          </cell>
        </row>
        <row r="1232">
          <cell r="A1232" t="str">
            <v>00038686</v>
          </cell>
          <cell r="B1232" t="str">
            <v>1989-098-00 IL EVAL SUMMLMTG</v>
          </cell>
        </row>
        <row r="1233">
          <cell r="A1233" t="str">
            <v>00106021</v>
          </cell>
          <cell r="B1233" t="str">
            <v>1989-098-00 PL EVALUATION OF S</v>
          </cell>
        </row>
        <row r="1234">
          <cell r="A1234" t="str">
            <v>00092280</v>
          </cell>
          <cell r="B1234" t="str">
            <v>1989-098-00 SALMON SUPPLEMENTA</v>
          </cell>
        </row>
        <row r="1235">
          <cell r="A1235" t="str">
            <v>00036932</v>
          </cell>
          <cell r="B1235" t="str">
            <v>1989-098-01 PL IDAHO SUPPLEMEN</v>
          </cell>
        </row>
        <row r="1236">
          <cell r="A1236" t="str">
            <v>00083723</v>
          </cell>
          <cell r="B1236" t="str">
            <v>1989-098-01 PL SALMON SUPPLEME</v>
          </cell>
        </row>
        <row r="1237">
          <cell r="A1237" t="str">
            <v>00038688</v>
          </cell>
          <cell r="B1237" t="str">
            <v>1989-098-02 IL SALMON SUPPLE</v>
          </cell>
        </row>
        <row r="1238">
          <cell r="A1238" t="str">
            <v>00035790</v>
          </cell>
          <cell r="B1238" t="str">
            <v>1989-098-02 PL SALMON SUPPLEME</v>
          </cell>
        </row>
        <row r="1239">
          <cell r="A1239" t="str">
            <v>00037723</v>
          </cell>
          <cell r="B1239" t="str">
            <v>1989-098-03 PL SUPP STUDIES ID</v>
          </cell>
        </row>
        <row r="1240">
          <cell r="A1240" t="str">
            <v>00038404</v>
          </cell>
          <cell r="B1240" t="str">
            <v>1989-107-00 IL STATISTICAL SUP</v>
          </cell>
        </row>
        <row r="1241">
          <cell r="A1241" t="str">
            <v>00037210</v>
          </cell>
          <cell r="B1241" t="str">
            <v>1989-107-00 PL STATISTICAL SUP</v>
          </cell>
        </row>
        <row r="1242">
          <cell r="A1242" t="str">
            <v>00108441</v>
          </cell>
          <cell r="B1242" t="str">
            <v>1989-108-00 PL COLUMBIA RIVER</v>
          </cell>
        </row>
        <row r="1243">
          <cell r="A1243" t="str">
            <v>00084903</v>
          </cell>
          <cell r="B1243" t="str">
            <v>1989-108-00 PL MODELING &amp; EVAL</v>
          </cell>
        </row>
        <row r="1244">
          <cell r="A1244" t="str">
            <v>00037104</v>
          </cell>
          <cell r="B1244" t="str">
            <v>198902400 PL UMATILLA PASSAGE</v>
          </cell>
        </row>
        <row r="1245">
          <cell r="A1245" t="str">
            <v>00037102</v>
          </cell>
          <cell r="B1245" t="str">
            <v>1990-005-00 PL UMATILLA HATCHE</v>
          </cell>
        </row>
        <row r="1246">
          <cell r="A1246" t="str">
            <v>00037103</v>
          </cell>
          <cell r="B1246" t="str">
            <v>1990-005-01 PL UMATILLA NAT M&amp;</v>
          </cell>
        </row>
        <row r="1247">
          <cell r="A1247" t="str">
            <v>00033575</v>
          </cell>
          <cell r="B1247" t="str">
            <v>1990-018-00 PL RBT/HAB. COLEVI</v>
          </cell>
        </row>
        <row r="1248">
          <cell r="A1248" t="str">
            <v>00038669</v>
          </cell>
          <cell r="B1248" t="str">
            <v>1990-025-00 IL RIVER WETLAND R</v>
          </cell>
        </row>
        <row r="1249">
          <cell r="A1249" t="str">
            <v>00037753</v>
          </cell>
          <cell r="B1249" t="str">
            <v>1990-044-00 IL STRM SURVEY HTC</v>
          </cell>
        </row>
        <row r="1250">
          <cell r="A1250" t="str">
            <v>00033496</v>
          </cell>
          <cell r="B1250" t="str">
            <v>1990-044-00 PL CDA FISHERIES</v>
          </cell>
        </row>
        <row r="1251">
          <cell r="A1251" t="str">
            <v>00037754</v>
          </cell>
          <cell r="B1251" t="str">
            <v>1990-044-01 IL LAKE CREEK LAND</v>
          </cell>
        </row>
        <row r="1252">
          <cell r="A1252" t="str">
            <v>00035662</v>
          </cell>
          <cell r="B1252" t="str">
            <v>1990-044-01 PD LAKE CR ACQUI</v>
          </cell>
        </row>
        <row r="1253">
          <cell r="A1253" t="str">
            <v>00090374</v>
          </cell>
          <cell r="B1253" t="str">
            <v>1990-044-01 PD LAKE CR LAND AC</v>
          </cell>
        </row>
        <row r="1254">
          <cell r="A1254" t="str">
            <v>00037756</v>
          </cell>
          <cell r="B1254" t="str">
            <v>1990-044-02 IL COEUR D'ALENE T</v>
          </cell>
        </row>
        <row r="1255">
          <cell r="A1255" t="str">
            <v>00035663</v>
          </cell>
          <cell r="B1255" t="str">
            <v>1990-044-02 PD CDA TROUT PROD</v>
          </cell>
        </row>
        <row r="1256">
          <cell r="A1256" t="str">
            <v>00082614</v>
          </cell>
          <cell r="B1256" t="str">
            <v>1990-052-00 PL PERFORMANCE/STO</v>
          </cell>
        </row>
        <row r="1257">
          <cell r="A1257" t="str">
            <v>00106259</v>
          </cell>
          <cell r="B1257" t="str">
            <v>1990-055-00 PL SUPPLEMENTATION</v>
          </cell>
        </row>
        <row r="1258">
          <cell r="A1258" t="str">
            <v>00078189</v>
          </cell>
          <cell r="B1258" t="str">
            <v>1990-077-00 PL NORTHERN PIKEMI</v>
          </cell>
        </row>
        <row r="1259">
          <cell r="A1259" t="str">
            <v>00078191</v>
          </cell>
          <cell r="B1259" t="str">
            <v>1990-078-00 PL EVALUATE PREDAT</v>
          </cell>
        </row>
        <row r="1260">
          <cell r="A1260" t="str">
            <v>00038075</v>
          </cell>
          <cell r="B1260" t="str">
            <v>1990-080-00 IL COLUMBIA BASIN</v>
          </cell>
        </row>
        <row r="1261">
          <cell r="A1261" t="str">
            <v>00075976</v>
          </cell>
          <cell r="B1261" t="str">
            <v>1990-080-00 IL COLUMBIA BASIN</v>
          </cell>
        </row>
        <row r="1262">
          <cell r="A1262" t="str">
            <v>00038248</v>
          </cell>
          <cell r="B1262" t="str">
            <v>1990-080-00 OM COLUMBIA BASIN</v>
          </cell>
        </row>
        <row r="1263">
          <cell r="A1263" t="str">
            <v>00031999</v>
          </cell>
          <cell r="B1263" t="str">
            <v>1990-080-01 PL PIT TAG PURCHAS</v>
          </cell>
        </row>
        <row r="1264">
          <cell r="A1264" t="str">
            <v>00037648</v>
          </cell>
          <cell r="B1264" t="str">
            <v>1990-092-00 PL WANAKET WL MITI</v>
          </cell>
        </row>
        <row r="1265">
          <cell r="A1265" t="str">
            <v>00038050</v>
          </cell>
          <cell r="B1265" t="str">
            <v>1990-093-00 IL GENETIC ANALYSE</v>
          </cell>
        </row>
        <row r="1266">
          <cell r="A1266" t="str">
            <v>00037043</v>
          </cell>
          <cell r="B1266" t="str">
            <v>1990-093-00 PL GENETIC ANALYSI</v>
          </cell>
        </row>
        <row r="1267">
          <cell r="A1267" t="str">
            <v>00038440</v>
          </cell>
          <cell r="B1267" t="str">
            <v>1991-019-01 IL HUNGRY HORSE MI</v>
          </cell>
        </row>
        <row r="1268">
          <cell r="A1268" t="str">
            <v>00035918</v>
          </cell>
          <cell r="B1268" t="str">
            <v>1991-019-01 PL HHR LAKE MONITO</v>
          </cell>
        </row>
        <row r="1269">
          <cell r="A1269" t="str">
            <v>00038443</v>
          </cell>
          <cell r="B1269" t="str">
            <v>1991-019-03 IL HUNGRY HORSE MI</v>
          </cell>
        </row>
        <row r="1270">
          <cell r="A1270" t="str">
            <v>00091132</v>
          </cell>
          <cell r="B1270" t="str">
            <v>1991-019-03 PL HUNGRY HORSE HA</v>
          </cell>
        </row>
        <row r="1271">
          <cell r="A1271" t="str">
            <v>00111061</v>
          </cell>
          <cell r="B1271" t="str">
            <v>1991-019-03 PL HUNGRY HORSE MI</v>
          </cell>
        </row>
        <row r="1272">
          <cell r="A1272" t="str">
            <v>00002311</v>
          </cell>
          <cell r="B1272" t="str">
            <v>1991-019-04 HHR MITIGATION</v>
          </cell>
        </row>
        <row r="1273">
          <cell r="A1273" t="str">
            <v>00038444</v>
          </cell>
          <cell r="B1273" t="str">
            <v>1991-019-04 IL HUNGRY HORSE MI</v>
          </cell>
        </row>
        <row r="1274">
          <cell r="A1274" t="str">
            <v>00032339</v>
          </cell>
          <cell r="B1274" t="str">
            <v>1991-019-04 PL HHR MITIGATION</v>
          </cell>
        </row>
        <row r="1275">
          <cell r="A1275" t="str">
            <v>00038432</v>
          </cell>
          <cell r="B1275" t="str">
            <v>1991-028-00 IL PIT TAG WILD</v>
          </cell>
        </row>
        <row r="1276">
          <cell r="A1276" t="str">
            <v>00084902</v>
          </cell>
          <cell r="B1276" t="str">
            <v>1991-028-00 PL  PIT TAGGING WI</v>
          </cell>
        </row>
        <row r="1277">
          <cell r="A1277" t="str">
            <v>00037842</v>
          </cell>
          <cell r="B1277" t="str">
            <v>1991-029-00 IL POST RELEASE</v>
          </cell>
        </row>
        <row r="1278">
          <cell r="A1278" t="str">
            <v>00082624</v>
          </cell>
          <cell r="B1278" t="str">
            <v>1991-029-00 PL POST-RELEASE AT</v>
          </cell>
        </row>
        <row r="1279">
          <cell r="A1279" t="str">
            <v>00033543</v>
          </cell>
          <cell r="B1279" t="str">
            <v>1991-046-00 PL SPOKANE TRIBAL</v>
          </cell>
        </row>
        <row r="1280">
          <cell r="A1280" t="str">
            <v>00074741</v>
          </cell>
          <cell r="B1280" t="str">
            <v>1991-047-00 PL SHERMAN CR HATC</v>
          </cell>
        </row>
        <row r="1281">
          <cell r="A1281" t="str">
            <v>00032419</v>
          </cell>
          <cell r="B1281" t="str">
            <v>1991-047-00 PL SHERMAN CREEK H</v>
          </cell>
        </row>
        <row r="1282">
          <cell r="A1282" t="str">
            <v>00038431</v>
          </cell>
          <cell r="B1282" t="str">
            <v>1991-051-00 IL M&amp;E STATISTICAL</v>
          </cell>
        </row>
        <row r="1283">
          <cell r="A1283" t="str">
            <v>00038871</v>
          </cell>
          <cell r="B1283" t="str">
            <v>1991-051-00 PL M&amp;E STATISTICAL</v>
          </cell>
        </row>
        <row r="1284">
          <cell r="A1284" t="str">
            <v>00037767</v>
          </cell>
          <cell r="B1284" t="str">
            <v>1991-055-00 PL NATURAL REARING</v>
          </cell>
        </row>
        <row r="1285">
          <cell r="A1285" t="str">
            <v>00038318</v>
          </cell>
          <cell r="B1285" t="str">
            <v>1991-057-00 IL YAKIMA PHASE 2</v>
          </cell>
        </row>
        <row r="1286">
          <cell r="A1286" t="str">
            <v>00079100</v>
          </cell>
          <cell r="B1286" t="str">
            <v>1991-057-00 PL YAKIMA PHASE 2</v>
          </cell>
        </row>
        <row r="1287">
          <cell r="A1287" t="str">
            <v>00036328</v>
          </cell>
          <cell r="B1287" t="str">
            <v>1991-060-00 PL KALISPELL PEND</v>
          </cell>
        </row>
        <row r="1288">
          <cell r="A1288" t="str">
            <v>00033553</v>
          </cell>
          <cell r="B1288" t="str">
            <v>1991-061-00 PL SWANSON LAKES</v>
          </cell>
        </row>
        <row r="1289">
          <cell r="A1289" t="str">
            <v>00084694</v>
          </cell>
          <cell r="B1289" t="str">
            <v>1991-062-00 PL SPOKANE TRIBE</v>
          </cell>
        </row>
        <row r="1290">
          <cell r="A1290" t="str">
            <v>00036953</v>
          </cell>
          <cell r="B1290" t="str">
            <v>1991-071-00  PL SOCKEYE SALMON</v>
          </cell>
        </row>
        <row r="1291">
          <cell r="A1291" t="str">
            <v>00083823</v>
          </cell>
          <cell r="B1291" t="str">
            <v>1991-072-00 PL REDFISH LAKE SO</v>
          </cell>
        </row>
        <row r="1292">
          <cell r="A1292" t="str">
            <v>00038691</v>
          </cell>
          <cell r="B1292" t="str">
            <v>1991-073-00 IL IDAHO NAT PRODU</v>
          </cell>
        </row>
        <row r="1293">
          <cell r="A1293" t="str">
            <v>00089003</v>
          </cell>
          <cell r="B1293" t="str">
            <v>1991-073-00 PL ID NATURAL PROD</v>
          </cell>
        </row>
        <row r="1294">
          <cell r="A1294" t="str">
            <v>00038319</v>
          </cell>
          <cell r="B1294" t="str">
            <v>1991-075-00 IL YAKIMA PHASE LI</v>
          </cell>
        </row>
        <row r="1295">
          <cell r="A1295" t="str">
            <v>00038600</v>
          </cell>
          <cell r="B1295" t="str">
            <v>1991-075-00 PL YAKIMA PH2 SCRE</v>
          </cell>
        </row>
        <row r="1296">
          <cell r="A1296" t="str">
            <v>00079105</v>
          </cell>
          <cell r="B1296" t="str">
            <v>1991-075-00 PL YAKIMA PHASE 2</v>
          </cell>
        </row>
        <row r="1297">
          <cell r="A1297" t="str">
            <v>00082913</v>
          </cell>
          <cell r="B1297" t="str">
            <v>1991-075-03 PL YAKIMA SC CONST</v>
          </cell>
        </row>
        <row r="1298">
          <cell r="A1298" t="str">
            <v>00109733</v>
          </cell>
          <cell r="B1298" t="str">
            <v>1991-075-04 PL SOUTH NACHES FI</v>
          </cell>
        </row>
        <row r="1299">
          <cell r="A1299" t="str">
            <v>00038678</v>
          </cell>
          <cell r="B1299" t="str">
            <v>1991-078-00 IL BURLINGTON BOTT</v>
          </cell>
        </row>
        <row r="1300">
          <cell r="A1300" t="str">
            <v>00082554</v>
          </cell>
          <cell r="B1300" t="str">
            <v>1991-078-00 PL BURLINGTON BOTT</v>
          </cell>
        </row>
        <row r="1301">
          <cell r="A1301" t="str">
            <v>00032335</v>
          </cell>
          <cell r="B1301" t="str">
            <v>199101903 PL HHR MITIGATION-HA</v>
          </cell>
        </row>
        <row r="1302">
          <cell r="A1302" t="str">
            <v>00038913</v>
          </cell>
          <cell r="B1302" t="str">
            <v>199107500 YAKIMA PHASE II FISH</v>
          </cell>
        </row>
        <row r="1303">
          <cell r="A1303" t="str">
            <v>00038320</v>
          </cell>
          <cell r="B1303" t="str">
            <v>1992-009-00 IL YAKIMA SCREENS</v>
          </cell>
        </row>
        <row r="1304">
          <cell r="A1304" t="str">
            <v>00038912</v>
          </cell>
          <cell r="B1304" t="str">
            <v>1992-009-00 PL O&amp;M YAKIMA PHAS</v>
          </cell>
        </row>
        <row r="1305">
          <cell r="A1305" t="str">
            <v>00079106</v>
          </cell>
          <cell r="B1305" t="str">
            <v>1992-009-00 PL YAKIMA PHA2 SCR</v>
          </cell>
        </row>
        <row r="1306">
          <cell r="A1306" t="str">
            <v>00038390</v>
          </cell>
          <cell r="B1306" t="str">
            <v>1992-010-00 IL HABITAT IMPRVMT</v>
          </cell>
        </row>
        <row r="1307">
          <cell r="A1307" t="str">
            <v>00084140</v>
          </cell>
          <cell r="B1307" t="str">
            <v>1992-010-00 PL FT HALL BOTTOMS</v>
          </cell>
        </row>
        <row r="1308">
          <cell r="A1308" t="str">
            <v>00091143</v>
          </cell>
          <cell r="B1308" t="str">
            <v>1992-010-00 PL FT HALL BOTTOMS</v>
          </cell>
        </row>
        <row r="1309">
          <cell r="A1309" t="str">
            <v>00089004</v>
          </cell>
          <cell r="B1309" t="str">
            <v>1992-022-00 PL PHYSIO ASSESSME</v>
          </cell>
        </row>
        <row r="1310">
          <cell r="A1310" t="str">
            <v>00113902</v>
          </cell>
          <cell r="B1310" t="str">
            <v>1992-024-00 PL ENHANCED COLUMB</v>
          </cell>
        </row>
        <row r="1311">
          <cell r="A1311" t="str">
            <v>00037755</v>
          </cell>
          <cell r="B1311" t="str">
            <v>1992-024-09 IL LAW ENFORCEMENT</v>
          </cell>
        </row>
        <row r="1312">
          <cell r="A1312" t="str">
            <v>00038836</v>
          </cell>
          <cell r="B1312" t="str">
            <v>1992-026-01 PL GRAND RONDE MO</v>
          </cell>
        </row>
        <row r="1313">
          <cell r="A1313" t="str">
            <v>00087608</v>
          </cell>
          <cell r="B1313" t="str">
            <v>1992-026-01 PL GRANDE RONDE MO</v>
          </cell>
        </row>
        <row r="1314">
          <cell r="A1314" t="str">
            <v>00076500</v>
          </cell>
          <cell r="B1314" t="str">
            <v>1992-026-03 PL MODEL WATERSHED</v>
          </cell>
        </row>
        <row r="1315">
          <cell r="A1315" t="str">
            <v>00036527</v>
          </cell>
          <cell r="B1315" t="str">
            <v>1992-026-04 PL GRANDE RONDE</v>
          </cell>
        </row>
        <row r="1316">
          <cell r="A1316" t="str">
            <v>00037944</v>
          </cell>
          <cell r="B1316" t="str">
            <v>1992-040-00 IL REDFISH LAKE SO</v>
          </cell>
        </row>
        <row r="1317">
          <cell r="A1317" t="str">
            <v>00037038</v>
          </cell>
          <cell r="B1317" t="str">
            <v>1992-040-00 PL SOCKEYE CAPTIVE</v>
          </cell>
        </row>
        <row r="1318">
          <cell r="A1318" t="str">
            <v>00074740</v>
          </cell>
          <cell r="B1318" t="str">
            <v>1992-048-00 PL HELLSGATE WINTE</v>
          </cell>
        </row>
        <row r="1319">
          <cell r="A1319" t="str">
            <v>00037779</v>
          </cell>
          <cell r="B1319" t="str">
            <v>1992-059-00 IL AMAZON BASIN/EU</v>
          </cell>
        </row>
        <row r="1320">
          <cell r="A1320" t="str">
            <v>00033572</v>
          </cell>
          <cell r="B1320" t="str">
            <v>1992-059-00 PL AMAZON/WILL. TN</v>
          </cell>
        </row>
        <row r="1321">
          <cell r="A1321" t="str">
            <v>00037720</v>
          </cell>
          <cell r="B1321" t="str">
            <v>1992-061-00 IL PEND ORIELLE WE</v>
          </cell>
        </row>
        <row r="1322">
          <cell r="A1322" t="str">
            <v>00002349</v>
          </cell>
          <cell r="B1322" t="str">
            <v>1992-061-00 PL WETLAND IDF&amp;G 1</v>
          </cell>
        </row>
        <row r="1323">
          <cell r="A1323" t="str">
            <v>00035667</v>
          </cell>
          <cell r="B1323" t="str">
            <v>1992-061-02 PL ALBENI FALLS WL</v>
          </cell>
        </row>
        <row r="1324">
          <cell r="A1324" t="str">
            <v>00107774</v>
          </cell>
          <cell r="B1324" t="str">
            <v>1992-061-03 PL PEND OREILLE WI</v>
          </cell>
        </row>
        <row r="1325">
          <cell r="A1325" t="str">
            <v>00104511</v>
          </cell>
          <cell r="B1325" t="str">
            <v>1992-061-05 PL ALBENI  FALLS</v>
          </cell>
        </row>
        <row r="1326">
          <cell r="A1326" t="str">
            <v>00104915</v>
          </cell>
          <cell r="B1326" t="str">
            <v>1992-061-06 PL ALBENI FALLS WL</v>
          </cell>
        </row>
        <row r="1327">
          <cell r="A1327" t="str">
            <v>00090710</v>
          </cell>
          <cell r="B1327" t="str">
            <v>1992-062-00 PL LOWER YAKIMA VA</v>
          </cell>
        </row>
        <row r="1328">
          <cell r="A1328" t="str">
            <v>00089198</v>
          </cell>
          <cell r="B1328" t="str">
            <v>1992-068-00 PL WILLAMETTE BASI</v>
          </cell>
        </row>
        <row r="1329">
          <cell r="A1329" t="str">
            <v>00097254</v>
          </cell>
          <cell r="B1329" t="str">
            <v>1992-073-00 CL AUTOMATED FISH</v>
          </cell>
        </row>
        <row r="1330">
          <cell r="A1330" t="str">
            <v>00038430</v>
          </cell>
          <cell r="B1330" t="str">
            <v>1993-029-00 IL SURVIVAL EST</v>
          </cell>
        </row>
        <row r="1331">
          <cell r="A1331" t="str">
            <v>00082720</v>
          </cell>
          <cell r="B1331" t="str">
            <v>1993-029-00 PL SURVIVAL EST-PA</v>
          </cell>
        </row>
        <row r="1332">
          <cell r="A1332" t="str">
            <v>00077356</v>
          </cell>
          <cell r="B1332" t="str">
            <v>1993-035-01 PL RED RIVER RESTO</v>
          </cell>
        </row>
        <row r="1333">
          <cell r="A1333" t="str">
            <v>00091406</v>
          </cell>
          <cell r="B1333" t="str">
            <v>1993-036-00 PL HAYSFORK GLORY</v>
          </cell>
        </row>
        <row r="1334">
          <cell r="A1334" t="str">
            <v>00033578</v>
          </cell>
          <cell r="B1334" t="str">
            <v>1993-037-01 PL TECH. ASSISTANC</v>
          </cell>
        </row>
        <row r="1335">
          <cell r="A1335" t="str">
            <v>00105277</v>
          </cell>
          <cell r="B1335" t="str">
            <v>1993-038-00 PL N FK. JOHN DAY</v>
          </cell>
        </row>
        <row r="1336">
          <cell r="A1336" t="str">
            <v>00038677</v>
          </cell>
          <cell r="B1336" t="str">
            <v>1993-040-00 IL FIFTEENMILE CRK</v>
          </cell>
        </row>
        <row r="1337">
          <cell r="A1337" t="str">
            <v>00083854</v>
          </cell>
          <cell r="B1337" t="str">
            <v>1993-040-00 PL FIFTEENMILE CRK</v>
          </cell>
        </row>
        <row r="1338">
          <cell r="A1338" t="str">
            <v>00099455</v>
          </cell>
          <cell r="B1338" t="str">
            <v>1993-040-01 PL 15 MILE CRK STE</v>
          </cell>
        </row>
        <row r="1339">
          <cell r="A1339" t="str">
            <v>00037945</v>
          </cell>
          <cell r="B1339" t="str">
            <v>1993-056-00 IL DEMONSTRATION</v>
          </cell>
        </row>
        <row r="1340">
          <cell r="A1340" t="str">
            <v>00082133</v>
          </cell>
          <cell r="B1340" t="str">
            <v>1993-056-00 PL DEMONSTR OF CAP</v>
          </cell>
        </row>
        <row r="1341">
          <cell r="A1341" t="str">
            <v>00082623</v>
          </cell>
          <cell r="B1341" t="str">
            <v>1993-056-00 PL DEMONSTR OF CAP</v>
          </cell>
        </row>
        <row r="1342">
          <cell r="A1342" t="str">
            <v>00032126</v>
          </cell>
          <cell r="B1342" t="str">
            <v>1993-060-00 PL SELECT AREA FIS</v>
          </cell>
        </row>
        <row r="1343">
          <cell r="A1343" t="str">
            <v>00032127</v>
          </cell>
          <cell r="B1343" t="str">
            <v>1993-060-01 PL SELECT AREA FIS</v>
          </cell>
        </row>
        <row r="1344">
          <cell r="A1344" t="str">
            <v>00032125</v>
          </cell>
          <cell r="B1344" t="str">
            <v>1993-060-02 PL SELECT AREA FIS</v>
          </cell>
        </row>
        <row r="1345">
          <cell r="A1345" t="str">
            <v>00083495</v>
          </cell>
          <cell r="B1345" t="str">
            <v>1993-062-00 PL UPPER SALMON</v>
          </cell>
        </row>
        <row r="1346">
          <cell r="A1346" t="str">
            <v>00036429</v>
          </cell>
          <cell r="B1346" t="str">
            <v>1993-062-00 PL UPPER SALMON R</v>
          </cell>
        </row>
        <row r="1347">
          <cell r="A1347" t="str">
            <v>00037106</v>
          </cell>
          <cell r="B1347" t="str">
            <v>1993-066-00 PL OREGON FISH SCR</v>
          </cell>
        </row>
        <row r="1348">
          <cell r="A1348" t="str">
            <v>00037859</v>
          </cell>
          <cell r="B1348" t="str">
            <v>1994-015-00 IL IDAHO FISH SCRE</v>
          </cell>
        </row>
        <row r="1349">
          <cell r="A1349" t="str">
            <v>00083477</v>
          </cell>
          <cell r="B1349" t="str">
            <v>1994-015-00 PL UPPER SALMON R</v>
          </cell>
        </row>
        <row r="1350">
          <cell r="A1350" t="str">
            <v>00036433</v>
          </cell>
          <cell r="B1350" t="str">
            <v>1994-017-00 PL UPPER SALMON</v>
          </cell>
        </row>
        <row r="1351">
          <cell r="A1351" t="str">
            <v>00036532</v>
          </cell>
          <cell r="B1351" t="str">
            <v>1994-018-00 PL PATAHA WATER</v>
          </cell>
        </row>
        <row r="1352">
          <cell r="A1352" t="str">
            <v>00082156</v>
          </cell>
          <cell r="B1352" t="str">
            <v>1994-018-05 PL IMPLEMENT ASOTI</v>
          </cell>
        </row>
        <row r="1353">
          <cell r="A1353" t="str">
            <v>00038598</v>
          </cell>
          <cell r="B1353" t="str">
            <v>1994-018-06 PL TUCANNON MODEL</v>
          </cell>
        </row>
        <row r="1354">
          <cell r="A1354" t="str">
            <v>00037839</v>
          </cell>
          <cell r="B1354" t="str">
            <v>1994-026-00 IL PACIFIC LAMPREY</v>
          </cell>
        </row>
        <row r="1355">
          <cell r="A1355" t="str">
            <v>00075882</v>
          </cell>
          <cell r="B1355" t="str">
            <v>1994-026-00 PL LAMPREY RESEARC</v>
          </cell>
        </row>
        <row r="1356">
          <cell r="A1356" t="str">
            <v>00037709</v>
          </cell>
          <cell r="B1356" t="str">
            <v>1994-033-00 IL FISH PASSAGE CE</v>
          </cell>
        </row>
        <row r="1357">
          <cell r="A1357" t="str">
            <v>00037194</v>
          </cell>
          <cell r="B1357" t="str">
            <v>1994-033-00 PL FISH PASSAGE CE</v>
          </cell>
        </row>
        <row r="1358">
          <cell r="A1358" t="str">
            <v>00037843</v>
          </cell>
          <cell r="B1358" t="str">
            <v>1994-034-00 IL UPPER CLEARWATE</v>
          </cell>
        </row>
        <row r="1359">
          <cell r="A1359" t="str">
            <v>00036166</v>
          </cell>
          <cell r="B1359" t="str">
            <v>1994-034-00 PL ASSESSING SUMME</v>
          </cell>
        </row>
        <row r="1360">
          <cell r="A1360" t="str">
            <v>00036792</v>
          </cell>
          <cell r="B1360" t="str">
            <v>1994-039-00 PL WALLOWA COUNTY</v>
          </cell>
        </row>
        <row r="1361">
          <cell r="A1361" t="str">
            <v>00087671</v>
          </cell>
          <cell r="B1361" t="str">
            <v>1994-042-00 PL TROUT CREEK OP</v>
          </cell>
        </row>
        <row r="1362">
          <cell r="A1362" t="str">
            <v>00037797</v>
          </cell>
          <cell r="B1362" t="str">
            <v>1994-043-00 IL LAKE ROOSEVELT</v>
          </cell>
        </row>
        <row r="1363">
          <cell r="A1363" t="str">
            <v>00033566</v>
          </cell>
          <cell r="B1363" t="str">
            <v>1994-043-00 PL SPOKANE DATA CO</v>
          </cell>
        </row>
        <row r="1364">
          <cell r="A1364" t="str">
            <v>00103065</v>
          </cell>
          <cell r="B1364" t="str">
            <v>1994-044-00 PL SAGEBRUSH FLAT</v>
          </cell>
        </row>
        <row r="1365">
          <cell r="A1365" t="str">
            <v>00033552</v>
          </cell>
          <cell r="B1365" t="str">
            <v>1994-047-00 PL PEND OREILLE</v>
          </cell>
        </row>
        <row r="1366">
          <cell r="A1366" t="str">
            <v>00037798</v>
          </cell>
          <cell r="B1366" t="str">
            <v>1994-049-00 IL KOOTENAI RIVER</v>
          </cell>
        </row>
        <row r="1367">
          <cell r="A1367" t="str">
            <v>00033557</v>
          </cell>
          <cell r="B1367" t="str">
            <v>1994-049-00 PL CHARLIE KOOTENA</v>
          </cell>
        </row>
        <row r="1368">
          <cell r="A1368" t="str">
            <v>00089479</v>
          </cell>
          <cell r="B1368" t="str">
            <v>1994-050-00 PL SALMON RIVER O</v>
          </cell>
        </row>
        <row r="1369">
          <cell r="A1369" t="str">
            <v>00038441</v>
          </cell>
          <cell r="B1369" t="str">
            <v>1994-053-00 IL BULL TROUT ASSE</v>
          </cell>
        </row>
        <row r="1370">
          <cell r="A1370" t="str">
            <v>00032336</v>
          </cell>
          <cell r="B1370" t="str">
            <v>1994-053-00 PL WILLAMETTE BULL</v>
          </cell>
        </row>
        <row r="1371">
          <cell r="A1371" t="str">
            <v>00038442</v>
          </cell>
          <cell r="B1371" t="str">
            <v>1994-054-00 IL BULL TROUT LIFE</v>
          </cell>
        </row>
        <row r="1372">
          <cell r="A1372" t="str">
            <v>00032340</v>
          </cell>
          <cell r="B1372" t="str">
            <v>1994-054-00 PL NEOR BULL TROUT</v>
          </cell>
        </row>
        <row r="1373">
          <cell r="A1373" t="str">
            <v>00082763</v>
          </cell>
          <cell r="B1373" t="str">
            <v>1994-059-00 PL YAKIMA BASIN EN</v>
          </cell>
        </row>
        <row r="1374">
          <cell r="A1374" t="str">
            <v>00037806</v>
          </cell>
          <cell r="B1374" t="str">
            <v>1994-069-00 IL SPAWNING HABITA</v>
          </cell>
        </row>
        <row r="1375">
          <cell r="A1375" t="str">
            <v>00032350</v>
          </cell>
          <cell r="B1375" t="str">
            <v>1994-069-00 PL SPAWNING HABITA</v>
          </cell>
        </row>
        <row r="1376">
          <cell r="A1376" t="str">
            <v>00084762</v>
          </cell>
          <cell r="B1376" t="str">
            <v>1995 027-00 PL LAKE ROOS. STU</v>
          </cell>
        </row>
        <row r="1377">
          <cell r="A1377" t="str">
            <v>00038445</v>
          </cell>
          <cell r="B1377" t="str">
            <v>1995-001-00 IL KALISPEL TRIBE</v>
          </cell>
        </row>
        <row r="1378">
          <cell r="A1378" t="str">
            <v>00081409</v>
          </cell>
          <cell r="B1378" t="str">
            <v>1995-001-00 PL HABITAT IMPROVE</v>
          </cell>
        </row>
        <row r="1379">
          <cell r="A1379" t="str">
            <v>00032346</v>
          </cell>
          <cell r="B1379" t="str">
            <v>1995-001-02 PL BASS O/M - KAL</v>
          </cell>
        </row>
        <row r="1380">
          <cell r="A1380" t="str">
            <v>00105185</v>
          </cell>
          <cell r="B1380" t="str">
            <v>1995-001-02 PL KALISPEL HATCHE</v>
          </cell>
        </row>
        <row r="1381">
          <cell r="A1381" t="str">
            <v>00107252</v>
          </cell>
          <cell r="B1381" t="str">
            <v>1995-001-02 PL KALISPEL POND M</v>
          </cell>
        </row>
        <row r="1382">
          <cell r="A1382" t="str">
            <v>00108328</v>
          </cell>
          <cell r="B1382" t="str">
            <v>1995-001-02PL KALISPEL BASS HA</v>
          </cell>
        </row>
        <row r="1383">
          <cell r="A1383" t="str">
            <v>00091135</v>
          </cell>
          <cell r="B1383" t="str">
            <v>1995-001-03 PL KALISPEL RESIDE</v>
          </cell>
        </row>
        <row r="1384">
          <cell r="A1384" t="str">
            <v>00038446</v>
          </cell>
          <cell r="B1384" t="str">
            <v>1995-004-00 IL LIBBY RESERVOIR</v>
          </cell>
        </row>
        <row r="1385">
          <cell r="A1385" t="str">
            <v>00091136</v>
          </cell>
          <cell r="B1385" t="str">
            <v>1995-004-00 PL LIBBY MITIGATIO</v>
          </cell>
        </row>
        <row r="1386">
          <cell r="A1386" t="str">
            <v>00038447</v>
          </cell>
          <cell r="B1386" t="str">
            <v>1995-006-00 IL COMPREHENSIVE</v>
          </cell>
        </row>
        <row r="1387">
          <cell r="A1387" t="str">
            <v>00091147</v>
          </cell>
          <cell r="B1387" t="str">
            <v>1995-006-00 PL COMPREHENSIVE</v>
          </cell>
        </row>
        <row r="1388">
          <cell r="A1388" t="str">
            <v>00037769</v>
          </cell>
          <cell r="B1388" t="str">
            <v>1995-007-00 IL HOOD RIVER PROD</v>
          </cell>
        </row>
        <row r="1389">
          <cell r="A1389" t="str">
            <v>00033554</v>
          </cell>
          <cell r="B1389" t="str">
            <v>1995-009-00 PL LAKE ROOSEVELT</v>
          </cell>
        </row>
        <row r="1390">
          <cell r="A1390" t="str">
            <v>00078604</v>
          </cell>
          <cell r="B1390" t="str">
            <v>1995-011-00 PL CF. JO. KOK. EN</v>
          </cell>
        </row>
        <row r="1391">
          <cell r="A1391" t="str">
            <v>00078654</v>
          </cell>
          <cell r="B1391" t="str">
            <v>1995-011-01 PL HYDROACOUSTIC A</v>
          </cell>
        </row>
        <row r="1392">
          <cell r="A1392" t="str">
            <v>00081721</v>
          </cell>
          <cell r="B1392" t="str">
            <v>1995-011-02 PL 3-D ACOUSTIC TE</v>
          </cell>
        </row>
        <row r="1393">
          <cell r="A1393" t="str">
            <v>00089872</v>
          </cell>
          <cell r="B1393" t="str">
            <v>1995-013-00 PL NEZ PERCE TROUT</v>
          </cell>
        </row>
        <row r="1394">
          <cell r="A1394" t="str">
            <v>00091206</v>
          </cell>
          <cell r="B1394" t="str">
            <v>1995-025-00 PL FLATHEAD IFIM</v>
          </cell>
        </row>
        <row r="1395">
          <cell r="A1395" t="str">
            <v>00038448</v>
          </cell>
          <cell r="B1395" t="str">
            <v>1995-028-00 IL ASSESS OF FIS</v>
          </cell>
        </row>
        <row r="1396">
          <cell r="A1396" t="str">
            <v>00032440</v>
          </cell>
          <cell r="B1396" t="str">
            <v>1995-028-00 PL MOSES LAKE FISH</v>
          </cell>
        </row>
        <row r="1397">
          <cell r="A1397" t="str">
            <v>00091127</v>
          </cell>
          <cell r="B1397" t="str">
            <v>1995-028-00 PL MOSES LK FISH</v>
          </cell>
        </row>
        <row r="1398">
          <cell r="A1398" t="str">
            <v>00095133</v>
          </cell>
          <cell r="B1398" t="str">
            <v>1995-033-00 PL O&amp;M YAKIMA PH I</v>
          </cell>
        </row>
        <row r="1399">
          <cell r="A1399" t="str">
            <v>00079104</v>
          </cell>
          <cell r="B1399" t="str">
            <v>1995-033-00 PL YAKIMA PH2 FISH</v>
          </cell>
        </row>
        <row r="1400">
          <cell r="A1400" t="str">
            <v>00002964</v>
          </cell>
          <cell r="B1400" t="str">
            <v>1995-056-00 PL LADD MARSH</v>
          </cell>
        </row>
        <row r="1401">
          <cell r="A1401" t="str">
            <v>00038462</v>
          </cell>
          <cell r="B1401" t="str">
            <v>1995-057-00 PL PALISADES WL</v>
          </cell>
        </row>
        <row r="1402">
          <cell r="A1402" t="str">
            <v>00078602</v>
          </cell>
          <cell r="B1402" t="str">
            <v>1995-057-00 PL S.IDAHO WILDLIF</v>
          </cell>
        </row>
        <row r="1403">
          <cell r="A1403" t="str">
            <v>00036435</v>
          </cell>
          <cell r="B1403" t="str">
            <v>1995-057-00 PL SOUTHERN ID WL</v>
          </cell>
        </row>
        <row r="1404">
          <cell r="A1404" t="str">
            <v>00090821</v>
          </cell>
          <cell r="B1404" t="str">
            <v>1995-060-01 PL UMATILLA R RIPA</v>
          </cell>
        </row>
        <row r="1405">
          <cell r="A1405" t="str">
            <v>00104873</v>
          </cell>
          <cell r="B1405" t="str">
            <v>1995-063-01 PL YKFP/M&amp;E CHANDL</v>
          </cell>
        </row>
        <row r="1406">
          <cell r="A1406" t="str">
            <v>00037557</v>
          </cell>
          <cell r="B1406" t="str">
            <v>1995-063-25 PL YAKIMA/KLICKITA</v>
          </cell>
        </row>
        <row r="1407">
          <cell r="A1407" t="str">
            <v>00088494</v>
          </cell>
          <cell r="B1407" t="str">
            <v>1995-063-35 PL YKFP/KLICKITAT</v>
          </cell>
        </row>
        <row r="1408">
          <cell r="A1408" t="str">
            <v>00105876</v>
          </cell>
          <cell r="B1408" t="str">
            <v>1995-064-24 PL WDFW/YKFP SUPPL</v>
          </cell>
        </row>
        <row r="1409">
          <cell r="A1409" t="str">
            <v>00078908</v>
          </cell>
          <cell r="B1409" t="str">
            <v>1995-064-24 YKFP/WDFW SUPPLEME</v>
          </cell>
        </row>
        <row r="1410">
          <cell r="A1410" t="str">
            <v>00037844</v>
          </cell>
          <cell r="B1410" t="str">
            <v>1995-064-25 IL POLICY/TECHNICA</v>
          </cell>
        </row>
        <row r="1411">
          <cell r="A1411" t="str">
            <v>00037563</v>
          </cell>
          <cell r="B1411" t="str">
            <v>1995-064-25 PL YKFP/WDFW POLIC</v>
          </cell>
        </row>
        <row r="1412">
          <cell r="A1412" t="str">
            <v>00090687</v>
          </cell>
          <cell r="B1412" t="str">
            <v>1995-067-00 PL COLVILLE TRIBE</v>
          </cell>
        </row>
        <row r="1413">
          <cell r="A1413" t="str">
            <v>00084384</v>
          </cell>
          <cell r="B1413" t="str">
            <v>1995-068-00 PL KLICKITAT PASS</v>
          </cell>
        </row>
        <row r="1414">
          <cell r="A1414" t="str">
            <v>00032367</v>
          </cell>
          <cell r="B1414" t="str">
            <v>199500400 PL LIBBY MITIGATION</v>
          </cell>
        </row>
        <row r="1415">
          <cell r="A1415" t="str">
            <v>00032526</v>
          </cell>
          <cell r="B1415" t="str">
            <v>1996-005-00 PL CBFWF ISAB</v>
          </cell>
        </row>
        <row r="1416">
          <cell r="A1416" t="str">
            <v>00036632</v>
          </cell>
          <cell r="B1416" t="str">
            <v>1996-007-00 PL UPPER SALMON</v>
          </cell>
        </row>
        <row r="1417">
          <cell r="A1417" t="str">
            <v>00091150</v>
          </cell>
          <cell r="B1417" t="str">
            <v>1996-007-00 PL UPPER SALMON RI</v>
          </cell>
        </row>
        <row r="1418">
          <cell r="A1418" t="str">
            <v>00075286</v>
          </cell>
          <cell r="B1418" t="str">
            <v>1996-011-00 PL HOFER DAM LADDE</v>
          </cell>
        </row>
        <row r="1419">
          <cell r="A1419" t="str">
            <v>00081884</v>
          </cell>
          <cell r="B1419" t="str">
            <v>1996-011-00 PL JUV SCREENS TRA</v>
          </cell>
        </row>
        <row r="1420">
          <cell r="A1420" t="str">
            <v>00075063</v>
          </cell>
          <cell r="B1420" t="str">
            <v>1996-011-00 PL MILL CREEK FISH</v>
          </cell>
        </row>
        <row r="1421">
          <cell r="A1421" t="str">
            <v>00076220</v>
          </cell>
          <cell r="B1421" t="str">
            <v>1996-011-00 PL WALLA WALLA PAS</v>
          </cell>
        </row>
        <row r="1422">
          <cell r="A1422" t="str">
            <v>00081747</v>
          </cell>
          <cell r="B1422" t="str">
            <v>1996-011-00 PL WALLA WALLA PAS</v>
          </cell>
        </row>
        <row r="1423">
          <cell r="A1423" t="str">
            <v>00036925</v>
          </cell>
          <cell r="B1423" t="str">
            <v>1996-011-00 PL WALLA WALLA SCR</v>
          </cell>
        </row>
        <row r="1424">
          <cell r="A1424" t="str">
            <v>00076049</v>
          </cell>
          <cell r="B1424" t="str">
            <v>1996-011-00 PL WALLA WALLA SCR</v>
          </cell>
        </row>
        <row r="1425">
          <cell r="A1425" t="str">
            <v>00090699</v>
          </cell>
          <cell r="B1425" t="str">
            <v>1996-011-01 PL LITTLE WW SCREE</v>
          </cell>
        </row>
        <row r="1426">
          <cell r="A1426" t="str">
            <v>00037107</v>
          </cell>
          <cell r="B1426" t="str">
            <v>1996-011-02 PL GARDEN CITY/LOW</v>
          </cell>
        </row>
        <row r="1427">
          <cell r="A1427" t="str">
            <v>00112280</v>
          </cell>
          <cell r="B1427" t="str">
            <v>1996-017-00 PL BioAnalyst Supp</v>
          </cell>
        </row>
        <row r="1428">
          <cell r="A1428" t="str">
            <v>00032381</v>
          </cell>
          <cell r="B1428" t="str">
            <v>1996-019-00 SECOND TIER DATA</v>
          </cell>
        </row>
        <row r="1429">
          <cell r="A1429" t="str">
            <v>00038315</v>
          </cell>
          <cell r="B1429" t="str">
            <v>1996-020-00 IL PIT TAGGING SPR</v>
          </cell>
        </row>
        <row r="1430">
          <cell r="A1430" t="str">
            <v>00037711</v>
          </cell>
          <cell r="B1430" t="str">
            <v>1996-020-00 PL  PIT TAGGING SP</v>
          </cell>
        </row>
        <row r="1431">
          <cell r="A1431" t="str">
            <v>00039101</v>
          </cell>
          <cell r="B1431" t="str">
            <v>1996-020-00 PL  PIT TAGGING SP</v>
          </cell>
        </row>
        <row r="1432">
          <cell r="A1432" t="str">
            <v>00078192</v>
          </cell>
          <cell r="B1432" t="str">
            <v>1996-021-00 PL GAS BUBBLE DISE</v>
          </cell>
        </row>
        <row r="1433">
          <cell r="A1433" t="str">
            <v>00100432</v>
          </cell>
          <cell r="B1433" t="str">
            <v>1996-032-01 PL K-BASIN FALL CH</v>
          </cell>
        </row>
        <row r="1434">
          <cell r="A1434" t="str">
            <v>00100433</v>
          </cell>
          <cell r="B1434" t="str">
            <v>1996-032-02 PL K-BASIN MASTER</v>
          </cell>
        </row>
        <row r="1435">
          <cell r="A1435" t="str">
            <v>00078261</v>
          </cell>
          <cell r="B1435" t="str">
            <v>1996-033-27 YAKIMA COHO/FALL C</v>
          </cell>
        </row>
        <row r="1436">
          <cell r="A1436" t="str">
            <v>00078917</v>
          </cell>
          <cell r="B1436" t="str">
            <v>1996-033-30  YKFP-LOWER YAKIMA</v>
          </cell>
        </row>
        <row r="1437">
          <cell r="A1437" t="str">
            <v>00090338</v>
          </cell>
          <cell r="B1437" t="str">
            <v>1996-033-30 PL - YKFP O&amp;M YAKI</v>
          </cell>
        </row>
        <row r="1438">
          <cell r="A1438" t="str">
            <v>00074699</v>
          </cell>
          <cell r="B1438" t="str">
            <v>1996-034-01 PL METHOW VLY IR</v>
          </cell>
        </row>
        <row r="1439">
          <cell r="A1439" t="str">
            <v>00075137</v>
          </cell>
          <cell r="B1439" t="str">
            <v>1996-034-01 PL METHOW VLY IR</v>
          </cell>
        </row>
        <row r="1440">
          <cell r="A1440" t="str">
            <v>00090769</v>
          </cell>
          <cell r="B1440" t="str">
            <v>1996-035-00 PL YAKIMA WS RESTO</v>
          </cell>
        </row>
        <row r="1441">
          <cell r="A1441" t="str">
            <v>00095128</v>
          </cell>
          <cell r="B1441" t="str">
            <v>1996-035-01 PL SATUS CREEK WAT</v>
          </cell>
        </row>
        <row r="1442">
          <cell r="A1442" t="str">
            <v>00036693</v>
          </cell>
          <cell r="B1442" t="str">
            <v>1996-040-00 PL MID COLUMBIA CO</v>
          </cell>
        </row>
        <row r="1443">
          <cell r="A1443" t="str">
            <v>00098651</v>
          </cell>
          <cell r="B1443" t="str">
            <v>1996-040-05 PL BIRDHOUSES FOR</v>
          </cell>
        </row>
        <row r="1444">
          <cell r="A1444" t="str">
            <v>00038360</v>
          </cell>
          <cell r="B1444" t="str">
            <v>1996-042-00 IL OKANOGAN FOCUS</v>
          </cell>
        </row>
        <row r="1445">
          <cell r="A1445" t="str">
            <v>00089606</v>
          </cell>
          <cell r="B1445" t="str">
            <v>1996-042-00 PL OKANOGAN RIVER</v>
          </cell>
        </row>
        <row r="1446">
          <cell r="A1446" t="str">
            <v>00002496</v>
          </cell>
          <cell r="B1446" t="str">
            <v>1996-042-00 PL RESTORE ANAD FI</v>
          </cell>
        </row>
        <row r="1447">
          <cell r="A1447" t="str">
            <v>00079097</v>
          </cell>
          <cell r="B1447" t="str">
            <v>1996-042-00 PL RESTORE/ENHANC</v>
          </cell>
        </row>
        <row r="1448">
          <cell r="A1448" t="str">
            <v>00038326</v>
          </cell>
          <cell r="B1448" t="str">
            <v>1996-043-00 IL JOHNSON CREEK</v>
          </cell>
        </row>
        <row r="1449">
          <cell r="A1449" t="str">
            <v>00037776</v>
          </cell>
          <cell r="B1449" t="str">
            <v>1996-043-00 PL JCAPE</v>
          </cell>
        </row>
        <row r="1450">
          <cell r="A1450" t="str">
            <v>00089006</v>
          </cell>
          <cell r="B1450" t="str">
            <v>1996-043-02 PL JCAPE - PREL DE</v>
          </cell>
        </row>
        <row r="1451">
          <cell r="A1451" t="str">
            <v>00111884</v>
          </cell>
          <cell r="B1451" t="str">
            <v>1996-043-03 PL JOHNSON CREEK W</v>
          </cell>
        </row>
        <row r="1452">
          <cell r="A1452" t="str">
            <v>00033550</v>
          </cell>
          <cell r="B1452" t="str">
            <v>1996-046-01 PL  UMATILLA JED</v>
          </cell>
        </row>
        <row r="1453">
          <cell r="A1453" t="str">
            <v>00082618</v>
          </cell>
          <cell r="B1453" t="str">
            <v>1996-053-00 PL NORTH FORK JOHN</v>
          </cell>
        </row>
        <row r="1454">
          <cell r="A1454" t="str">
            <v>00037941</v>
          </cell>
          <cell r="B1454" t="str">
            <v>1996-067-00 IL MANCHESTER SPRI</v>
          </cell>
        </row>
        <row r="1455">
          <cell r="A1455" t="str">
            <v>00037340</v>
          </cell>
          <cell r="B1455" t="str">
            <v>1996-067-00 PL MANCHESTER SPRI</v>
          </cell>
        </row>
        <row r="1456">
          <cell r="A1456" t="str">
            <v>00036533</v>
          </cell>
          <cell r="B1456" t="str">
            <v>1996-070-00 PL MCKENZIE FOCUS</v>
          </cell>
        </row>
        <row r="1457">
          <cell r="A1457" t="str">
            <v>00075450</v>
          </cell>
          <cell r="B1457" t="str">
            <v>1996-077-02 PL LOLO CREEK</v>
          </cell>
        </row>
        <row r="1458">
          <cell r="A1458" t="str">
            <v>00075439</v>
          </cell>
          <cell r="B1458" t="str">
            <v>1996-077-03 PL SQUAW AND PAPO</v>
          </cell>
        </row>
        <row r="1459">
          <cell r="A1459" t="str">
            <v>00075466</v>
          </cell>
          <cell r="B1459" t="str">
            <v>1996-077-05 PL MCCOMAS MEADOWS</v>
          </cell>
        </row>
        <row r="1460">
          <cell r="A1460" t="str">
            <v>00038089</v>
          </cell>
          <cell r="B1460" t="str">
            <v>1996-080-00 NE OREGON WILDLIFE</v>
          </cell>
        </row>
        <row r="1461">
          <cell r="A1461" t="str">
            <v>00089843</v>
          </cell>
          <cell r="B1461" t="str">
            <v>1996-083-00  PL MCCOY MEADOWS</v>
          </cell>
        </row>
        <row r="1462">
          <cell r="A1462" t="str">
            <v>00090628</v>
          </cell>
          <cell r="B1462" t="str">
            <v>1996-083-00 PL CTUIR-GRANDE RO</v>
          </cell>
        </row>
        <row r="1463">
          <cell r="A1463" t="str">
            <v>00033541</v>
          </cell>
          <cell r="B1463" t="str">
            <v>1996-083-01 MCCOY MEADOWS WATE</v>
          </cell>
        </row>
        <row r="1464">
          <cell r="A1464" t="str">
            <v>00090248</v>
          </cell>
          <cell r="B1464" t="str">
            <v>1996-086-00 PL CLEARWATER FOCU</v>
          </cell>
        </row>
        <row r="1465">
          <cell r="A1465" t="str">
            <v>00032525</v>
          </cell>
          <cell r="B1465" t="str">
            <v>1996-087-01 PL CSKT FLATHEAD W</v>
          </cell>
        </row>
        <row r="1466">
          <cell r="A1466" t="str">
            <v>00091137</v>
          </cell>
          <cell r="B1466" t="str">
            <v>1996-087-01 PL FOCUS WATERSHED</v>
          </cell>
        </row>
        <row r="1467">
          <cell r="A1467" t="str">
            <v>00091142</v>
          </cell>
          <cell r="B1467" t="str">
            <v>1996-087-02 PL FOCUS WATERSHED</v>
          </cell>
        </row>
        <row r="1468">
          <cell r="A1468" t="str">
            <v>00035910</v>
          </cell>
          <cell r="B1468" t="str">
            <v>1996-087-02 PL MONTANA FOCUS W</v>
          </cell>
        </row>
        <row r="1469">
          <cell r="A1469" t="str">
            <v>00090688</v>
          </cell>
          <cell r="B1469" t="str">
            <v>1996-094-00 PL WDFW HABITAT UN</v>
          </cell>
        </row>
        <row r="1470">
          <cell r="A1470" t="str">
            <v>00075538</v>
          </cell>
          <cell r="B1470" t="str">
            <v>1996-094-01 PL SCOTCH CREEK WL</v>
          </cell>
        </row>
        <row r="1471">
          <cell r="A1471" t="str">
            <v>00094622</v>
          </cell>
          <cell r="B1471" t="str">
            <v>1996-102-60 PL F&amp;W LAND ACQUIS</v>
          </cell>
        </row>
        <row r="1472">
          <cell r="A1472" t="str">
            <v>00037777</v>
          </cell>
          <cell r="B1472" t="str">
            <v>1996-46-00 IL WALLA WALLA RIVE</v>
          </cell>
        </row>
        <row r="1473">
          <cell r="A1473" t="str">
            <v>00037108</v>
          </cell>
          <cell r="B1473" t="str">
            <v>199601105 PL MILTON DITCH CONS</v>
          </cell>
        </row>
        <row r="1474">
          <cell r="A1474" t="str">
            <v>00037109</v>
          </cell>
          <cell r="B1474" t="str">
            <v>199601201 PL NURSERY BRIDGE</v>
          </cell>
        </row>
        <row r="1475">
          <cell r="A1475" t="str">
            <v>00032000</v>
          </cell>
          <cell r="B1475" t="str">
            <v>1997-001-00 PL IDAHO CHINOOK S</v>
          </cell>
        </row>
        <row r="1476">
          <cell r="A1476" t="str">
            <v>00038439</v>
          </cell>
          <cell r="B1476" t="str">
            <v>1997-004-00 IL RESIDENT FISH</v>
          </cell>
        </row>
        <row r="1477">
          <cell r="A1477" t="str">
            <v>00081406</v>
          </cell>
          <cell r="B1477" t="str">
            <v>1997-004-00 PL UPPER COL RESID</v>
          </cell>
        </row>
        <row r="1478">
          <cell r="A1478" t="str">
            <v>00032359</v>
          </cell>
          <cell r="B1478" t="str">
            <v>1997-004-00 PL UPPER COL STOCK</v>
          </cell>
        </row>
        <row r="1479">
          <cell r="A1479" t="str">
            <v>00038869</v>
          </cell>
          <cell r="B1479" t="str">
            <v>1997-009-00 PL NEZ PERCE LOWER</v>
          </cell>
        </row>
        <row r="1480">
          <cell r="A1480" t="str">
            <v>00078791</v>
          </cell>
          <cell r="B1480" t="str">
            <v>1997-011-00 PL SHOSHONE-PAIUTE</v>
          </cell>
        </row>
        <row r="1481">
          <cell r="A1481" t="str">
            <v>00105877</v>
          </cell>
          <cell r="B1481" t="str">
            <v>1997-013-00 PL CLE ELUM (YAKIM</v>
          </cell>
        </row>
        <row r="1482">
          <cell r="A1482" t="str">
            <v>00078915</v>
          </cell>
          <cell r="B1482" t="str">
            <v>1997-013-00 UPPER YAKIMA (CLE</v>
          </cell>
        </row>
        <row r="1483">
          <cell r="A1483" t="str">
            <v>00078933</v>
          </cell>
          <cell r="B1483" t="str">
            <v>1997-013-00 UPPER YAKIMA (CLE</v>
          </cell>
        </row>
        <row r="1484">
          <cell r="A1484" t="str">
            <v>00037561</v>
          </cell>
          <cell r="B1484" t="str">
            <v>1997-013-25 PL YKFP OPERATIONS</v>
          </cell>
        </row>
        <row r="1485">
          <cell r="A1485" t="str">
            <v>00041464</v>
          </cell>
          <cell r="B1485" t="str">
            <v>1997-014-00 PL FALL CHINOOK ST</v>
          </cell>
        </row>
        <row r="1486">
          <cell r="A1486" t="str">
            <v>00038333</v>
          </cell>
          <cell r="B1486" t="str">
            <v>1997-015-00 IL NEZ PERCE MSTR</v>
          </cell>
        </row>
        <row r="1487">
          <cell r="A1487" t="str">
            <v>00037537</v>
          </cell>
          <cell r="B1487" t="str">
            <v>1997-015-01 PL IMNAHA RIVER SM</v>
          </cell>
        </row>
        <row r="1488">
          <cell r="A1488" t="str">
            <v>00037796</v>
          </cell>
          <cell r="B1488" t="str">
            <v>1997-019-00 IL STINKING WATER</v>
          </cell>
        </row>
        <row r="1489">
          <cell r="A1489" t="str">
            <v>00033562</v>
          </cell>
          <cell r="B1489" t="str">
            <v>1997-019-00 PL STINK.WATER B.P</v>
          </cell>
        </row>
        <row r="1490">
          <cell r="A1490" t="str">
            <v>00038438</v>
          </cell>
          <cell r="B1490" t="str">
            <v>1997-019-01 IL N FORK MALHEUR</v>
          </cell>
        </row>
        <row r="1491">
          <cell r="A1491" t="str">
            <v>00033564</v>
          </cell>
          <cell r="B1491" t="str">
            <v>1997-019-01 PL NFK MALH. BP</v>
          </cell>
        </row>
        <row r="1492">
          <cell r="A1492" t="str">
            <v>00036665</v>
          </cell>
          <cell r="B1492" t="str">
            <v>1997-023-00 PL INDEPENDENT SCI</v>
          </cell>
        </row>
        <row r="1493">
          <cell r="A1493" t="str">
            <v>00038695</v>
          </cell>
          <cell r="B1493" t="str">
            <v>1997-024-00 IL AVIAN PREDATION</v>
          </cell>
        </row>
        <row r="1494">
          <cell r="A1494" t="str">
            <v>00002575</v>
          </cell>
          <cell r="B1494" t="str">
            <v>1997-024-00 PL AVIAN PREDATION</v>
          </cell>
        </row>
        <row r="1495">
          <cell r="A1495" t="str">
            <v>00074637</v>
          </cell>
          <cell r="B1495" t="str">
            <v>1997-024-00 PL AVIAN PREDATION</v>
          </cell>
        </row>
        <row r="1496">
          <cell r="A1496" t="str">
            <v>00074672</v>
          </cell>
          <cell r="B1496" t="str">
            <v>1997-024-00 PL AVIAN PREDATION</v>
          </cell>
        </row>
        <row r="1497">
          <cell r="A1497" t="str">
            <v>00083157</v>
          </cell>
          <cell r="B1497" t="str">
            <v>1997-024-00 PL AVIAN PREDATION</v>
          </cell>
        </row>
        <row r="1498">
          <cell r="A1498" t="str">
            <v>00102413</v>
          </cell>
          <cell r="B1498" t="str">
            <v>1997-024-00 PL AVIAN PREDATION</v>
          </cell>
        </row>
        <row r="1499">
          <cell r="A1499" t="str">
            <v>00098652</v>
          </cell>
          <cell r="B1499" t="str">
            <v>1997-024-01 PL VIRGINIA CREEK</v>
          </cell>
        </row>
        <row r="1500">
          <cell r="A1500" t="str">
            <v>00098654</v>
          </cell>
          <cell r="B1500" t="str">
            <v>1997-024-01 PL VIRGINIA CREEK</v>
          </cell>
        </row>
        <row r="1501">
          <cell r="A1501" t="str">
            <v>00098655</v>
          </cell>
          <cell r="B1501" t="str">
            <v>1997-024-01 PL VIRGINIA CREEK</v>
          </cell>
        </row>
        <row r="1502">
          <cell r="A1502" t="str">
            <v>00038606</v>
          </cell>
          <cell r="B1502" t="str">
            <v>1997-025-00 PL WALLOWA COUNTY</v>
          </cell>
        </row>
        <row r="1503">
          <cell r="A1503" t="str">
            <v>00038693</v>
          </cell>
          <cell r="B1503" t="str">
            <v>1997-030-00 IL LISTED STOCK AD</v>
          </cell>
        </row>
        <row r="1504">
          <cell r="A1504" t="str">
            <v>00035771</v>
          </cell>
          <cell r="B1504" t="str">
            <v>1997-030-00 PL LISTED CHINOOK</v>
          </cell>
        </row>
        <row r="1505">
          <cell r="A1505" t="str">
            <v>00035798</v>
          </cell>
          <cell r="B1505" t="str">
            <v>1997-034-00 PL MONITORING FINE</v>
          </cell>
        </row>
        <row r="1506">
          <cell r="A1506" t="str">
            <v>00038323</v>
          </cell>
          <cell r="B1506" t="str">
            <v>1997-038-00 IL LISTED STOCK CH</v>
          </cell>
        </row>
        <row r="1507">
          <cell r="A1507" t="str">
            <v>00088997</v>
          </cell>
          <cell r="B1507" t="str">
            <v>1997-038-00 PL GAMETE PRESER</v>
          </cell>
        </row>
        <row r="1508">
          <cell r="A1508" t="str">
            <v>00037722</v>
          </cell>
          <cell r="B1508" t="str">
            <v>1997-038-00 PL SALMONID GAMETE</v>
          </cell>
        </row>
        <row r="1509">
          <cell r="A1509" t="str">
            <v>00089933</v>
          </cell>
          <cell r="B1509" t="str">
            <v>1997-044-00 PL HYDRO REGULATOR</v>
          </cell>
        </row>
        <row r="1510">
          <cell r="A1510" t="str">
            <v>00089947</v>
          </cell>
          <cell r="B1510" t="str">
            <v>1997-047-00 PL YAKIMA RBASIN S</v>
          </cell>
        </row>
        <row r="1511">
          <cell r="A1511" t="str">
            <v>00081684</v>
          </cell>
          <cell r="B1511" t="str">
            <v>1997-049-00 PL TEANAWAY R INST</v>
          </cell>
        </row>
        <row r="1512">
          <cell r="A1512" t="str">
            <v>00090596</v>
          </cell>
          <cell r="B1512" t="str">
            <v>1997-049-00 PL TEANAWAY RIVER</v>
          </cell>
        </row>
        <row r="1513">
          <cell r="A1513" t="str">
            <v>00090602</v>
          </cell>
          <cell r="B1513" t="str">
            <v>1997-049-01 PL TEANAWAY R INST</v>
          </cell>
        </row>
        <row r="1514">
          <cell r="A1514" t="str">
            <v>00090609</v>
          </cell>
          <cell r="B1514" t="str">
            <v>1997-049-02 PL TEANAWAY R INST</v>
          </cell>
        </row>
        <row r="1515">
          <cell r="A1515" t="str">
            <v>00090616</v>
          </cell>
          <cell r="B1515" t="str">
            <v>1997-049-02 PL TEANAWAY R INST</v>
          </cell>
        </row>
        <row r="1516">
          <cell r="A1516" t="str">
            <v>00104577</v>
          </cell>
          <cell r="B1516" t="str">
            <v>1997-051-00 PL YAKIMA SIDE CHA</v>
          </cell>
        </row>
        <row r="1517">
          <cell r="A1517" t="str">
            <v>00078907</v>
          </cell>
          <cell r="B1517" t="str">
            <v>1997-051-00 YAKIMA RIVER SIDE</v>
          </cell>
        </row>
        <row r="1518">
          <cell r="A1518" t="str">
            <v>00090800</v>
          </cell>
          <cell r="B1518" t="str">
            <v>1997-052-00 PL YAKIMA R REARIN</v>
          </cell>
        </row>
        <row r="1519">
          <cell r="A1519" t="str">
            <v>00088377</v>
          </cell>
          <cell r="B1519" t="str">
            <v>1997-053-00 PL TOPPENISH-SIMCO</v>
          </cell>
        </row>
        <row r="1520">
          <cell r="A1520" t="str">
            <v>00083825</v>
          </cell>
          <cell r="B1520" t="str">
            <v>1997-056-00 PL LO KLICKITAT RE</v>
          </cell>
        </row>
        <row r="1521">
          <cell r="A1521" t="str">
            <v>00033499</v>
          </cell>
          <cell r="B1521" t="str">
            <v>1997-059-00 PL WILDLIFE COALIT</v>
          </cell>
        </row>
        <row r="1522">
          <cell r="A1522" t="str">
            <v>00091588</v>
          </cell>
          <cell r="B1522" t="str">
            <v>1997-059-02 PL WSIR-ORWL PLAN</v>
          </cell>
        </row>
        <row r="1523">
          <cell r="A1523" t="str">
            <v>00095637</v>
          </cell>
          <cell r="B1523" t="str">
            <v>1997-059-03 PL OREGON WILDLIFE</v>
          </cell>
        </row>
        <row r="1524">
          <cell r="A1524" t="str">
            <v>00076114</v>
          </cell>
          <cell r="B1524" t="str">
            <v>1997-060-00 PL CLEARWATER FOC</v>
          </cell>
        </row>
        <row r="1525">
          <cell r="A1525" t="str">
            <v>00075454</v>
          </cell>
          <cell r="B1525" t="str">
            <v>1997-060-00 PL CLEARWATER FOCU</v>
          </cell>
        </row>
        <row r="1526">
          <cell r="A1526" t="str">
            <v>00112170</v>
          </cell>
          <cell r="B1526" t="str">
            <v>1997-097-00   PL LITTLE DARK C</v>
          </cell>
        </row>
        <row r="1527">
          <cell r="A1527" t="str">
            <v>00091580</v>
          </cell>
          <cell r="B1527" t="str">
            <v>1997-100-00 PL CTUIR HABITAT A</v>
          </cell>
        </row>
        <row r="1528">
          <cell r="A1528" t="str">
            <v>00078456</v>
          </cell>
          <cell r="B1528" t="str">
            <v>199701300 - YKFP CLE ELUM HATC</v>
          </cell>
        </row>
        <row r="1529">
          <cell r="A1529" t="str">
            <v>00098653</v>
          </cell>
          <cell r="B1529" t="str">
            <v>1997702401 PL VIRGINIA CREEEK</v>
          </cell>
        </row>
        <row r="1530">
          <cell r="A1530" t="str">
            <v>00035678</v>
          </cell>
          <cell r="B1530" t="str">
            <v>1998-001-00 PL  ANALYTICAL SUP</v>
          </cell>
        </row>
        <row r="1531">
          <cell r="A1531" t="str">
            <v>00036335</v>
          </cell>
          <cell r="B1531" t="str">
            <v>1998-001-003 PL SPAWNING DISTR</v>
          </cell>
        </row>
        <row r="1532">
          <cell r="A1532" t="str">
            <v>00036437</v>
          </cell>
          <cell r="B1532" t="str">
            <v>1998-001-004 PL M&amp;E-YEARLING</v>
          </cell>
        </row>
        <row r="1533">
          <cell r="A1533" t="str">
            <v>00038436</v>
          </cell>
          <cell r="B1533" t="str">
            <v>1998-002-00 IL SNAKE RIVER NAT</v>
          </cell>
        </row>
        <row r="1534">
          <cell r="A1534" t="str">
            <v>00032371</v>
          </cell>
          <cell r="B1534" t="str">
            <v>1998-002-00 PL SNAKE R SALMON</v>
          </cell>
        </row>
        <row r="1535">
          <cell r="A1535" t="str">
            <v>00091139</v>
          </cell>
          <cell r="B1535" t="str">
            <v>1998-002-00 PL SNAKE R SALMONI</v>
          </cell>
        </row>
        <row r="1536">
          <cell r="A1536" t="str">
            <v>00083824</v>
          </cell>
          <cell r="B1536" t="str">
            <v>1998-003-00 PL SPOKANE WL O&amp;M</v>
          </cell>
        </row>
        <row r="1537">
          <cell r="A1537" t="str">
            <v>00032655</v>
          </cell>
          <cell r="B1537" t="str">
            <v>1998-004-01 PL ELECTRONIC FISH</v>
          </cell>
        </row>
        <row r="1538">
          <cell r="A1538" t="str">
            <v>00102607</v>
          </cell>
          <cell r="B1538" t="str">
            <v>1998-004-04 PL DEVELOPMENT OF</v>
          </cell>
        </row>
        <row r="1539">
          <cell r="A1539" t="str">
            <v>00076219</v>
          </cell>
          <cell r="B1539" t="str">
            <v>1998-007-01 PL GRESP ACCLIMATI</v>
          </cell>
        </row>
        <row r="1540">
          <cell r="A1540" t="str">
            <v>00090441</v>
          </cell>
          <cell r="B1540" t="str">
            <v>1998-007-01 PL GRESSPP SATELLI</v>
          </cell>
        </row>
        <row r="1541">
          <cell r="A1541" t="str">
            <v>00036946</v>
          </cell>
          <cell r="B1541" t="str">
            <v>1998-007-02 PL GRANDE RONDE CH</v>
          </cell>
        </row>
        <row r="1542">
          <cell r="A1542" t="str">
            <v>00038071</v>
          </cell>
          <cell r="B1542" t="str">
            <v>1998-007-03 IL GRANDE RONDE SU</v>
          </cell>
        </row>
        <row r="1543">
          <cell r="A1543" t="str">
            <v>00037111</v>
          </cell>
          <cell r="B1543" t="str">
            <v>1998-007-03 PL GRANDE RONDE OM</v>
          </cell>
        </row>
        <row r="1544">
          <cell r="A1544" t="str">
            <v>00037972</v>
          </cell>
          <cell r="B1544" t="str">
            <v>1998-007-04 PL GR SUPPLEMENTA</v>
          </cell>
        </row>
        <row r="1545">
          <cell r="A1545" t="str">
            <v>00078072</v>
          </cell>
          <cell r="B1545" t="str">
            <v>1998-008-00 PL REGIONAL FORUM</v>
          </cell>
        </row>
        <row r="1546">
          <cell r="A1546" t="str">
            <v>00037943</v>
          </cell>
          <cell r="B1546" t="str">
            <v>1998-010-01 IL GRANDE RONDE CA</v>
          </cell>
        </row>
        <row r="1547">
          <cell r="A1547" t="str">
            <v>00032004</v>
          </cell>
          <cell r="B1547" t="str">
            <v>1998-010-01 PL GRANDE RONDE SP</v>
          </cell>
        </row>
        <row r="1548">
          <cell r="A1548" t="str">
            <v>00037731</v>
          </cell>
          <cell r="B1548" t="str">
            <v>1998-010-05 PL FALL CHINOOK AC</v>
          </cell>
        </row>
        <row r="1549">
          <cell r="A1549" t="str">
            <v>00038328</v>
          </cell>
          <cell r="B1549" t="str">
            <v>1998-010-06 IL CAPTIVE BTROODS</v>
          </cell>
        </row>
        <row r="1550">
          <cell r="A1550" t="str">
            <v>00037708</v>
          </cell>
          <cell r="B1550" t="str">
            <v>1998-010-06 PL CAPTIVE BROODST</v>
          </cell>
        </row>
        <row r="1551">
          <cell r="A1551" t="str">
            <v>00040227</v>
          </cell>
          <cell r="B1551" t="str">
            <v>1998-011-00 PL MT NAT HERITAGE</v>
          </cell>
        </row>
        <row r="1552">
          <cell r="A1552" t="str">
            <v>00075598</v>
          </cell>
          <cell r="B1552" t="str">
            <v>1998-012-00 PL GEOGRAPHIC INFO</v>
          </cell>
        </row>
        <row r="1553">
          <cell r="A1553" t="str">
            <v>00091723</v>
          </cell>
          <cell r="B1553" t="str">
            <v>1998-013-00 PL WRITER-EDITOR</v>
          </cell>
        </row>
        <row r="1554">
          <cell r="A1554" t="str">
            <v>00082533</v>
          </cell>
          <cell r="B1554" t="str">
            <v>1998-013-01 SOCKEYE/CHINOOK</v>
          </cell>
        </row>
        <row r="1555">
          <cell r="A1555" t="str">
            <v>00094832</v>
          </cell>
          <cell r="B1555" t="str">
            <v>1998-014-00 PL CANADA-USA SHEL</v>
          </cell>
        </row>
        <row r="1556">
          <cell r="A1556" t="str">
            <v>00082531</v>
          </cell>
          <cell r="B1556" t="str">
            <v>1998-014-00 PL OCEAN SURVIVAL</v>
          </cell>
        </row>
        <row r="1557">
          <cell r="A1557" t="str">
            <v>00075539</v>
          </cell>
          <cell r="B1557" t="str">
            <v>1998-015-00 PL USFWS WASHINGTO</v>
          </cell>
        </row>
        <row r="1558">
          <cell r="A1558" t="str">
            <v>00078905</v>
          </cell>
          <cell r="B1558" t="str">
            <v>1998-015-06 PL LAKE BILLY SHAW</v>
          </cell>
        </row>
        <row r="1559">
          <cell r="A1559" t="str">
            <v>00088546</v>
          </cell>
          <cell r="B1559" t="str">
            <v>1998-016-00 PL ODFW JOHN DAY</v>
          </cell>
        </row>
        <row r="1560">
          <cell r="A1560" t="str">
            <v>00090641</v>
          </cell>
          <cell r="B1560" t="str">
            <v>1998-017-00 PL GRAVEL PUSH UP</v>
          </cell>
        </row>
        <row r="1561">
          <cell r="A1561" t="str">
            <v>00038253</v>
          </cell>
          <cell r="B1561" t="str">
            <v>1998-018-00 IL INSTALL IRRIGAT</v>
          </cell>
        </row>
        <row r="1562">
          <cell r="A1562" t="str">
            <v>00035922</v>
          </cell>
          <cell r="B1562" t="str">
            <v>1998-018-00 PL JOHN DAY WATER</v>
          </cell>
        </row>
        <row r="1563">
          <cell r="A1563" t="str">
            <v>00083395</v>
          </cell>
          <cell r="B1563" t="str">
            <v>1998-018-00 PL JOHN DAY WATER</v>
          </cell>
        </row>
        <row r="1564">
          <cell r="A1564" t="str">
            <v>00032002</v>
          </cell>
          <cell r="B1564" t="str">
            <v>1998-019-00 PL WIND RIVER WATE</v>
          </cell>
        </row>
        <row r="1565">
          <cell r="A1565" t="str">
            <v>00083320</v>
          </cell>
          <cell r="B1565" t="str">
            <v>1998-019-00 PL WIND RIVER WTR</v>
          </cell>
        </row>
        <row r="1566">
          <cell r="A1566" t="str">
            <v>00082149</v>
          </cell>
          <cell r="B1566" t="str">
            <v>1998-019-01 PL WIND RIVER WTR</v>
          </cell>
        </row>
        <row r="1567">
          <cell r="A1567" t="str">
            <v>00033570</v>
          </cell>
          <cell r="B1567" t="str">
            <v>1998-020-00 PL GLENN WDF</v>
          </cell>
        </row>
        <row r="1568">
          <cell r="A1568" t="str">
            <v>00035657</v>
          </cell>
          <cell r="B1568" t="str">
            <v>1998-021-00 PL HOOD RIVER FISH</v>
          </cell>
        </row>
        <row r="1569">
          <cell r="A1569" t="str">
            <v>00087673</v>
          </cell>
          <cell r="B1569" t="str">
            <v>1998-021-00 PL HOOD RIVER FISH</v>
          </cell>
        </row>
        <row r="1570">
          <cell r="A1570" t="str">
            <v>00032578</v>
          </cell>
          <cell r="B1570" t="str">
            <v>1998-022-00 PL ACQUISITION OF</v>
          </cell>
        </row>
        <row r="1571">
          <cell r="A1571" t="str">
            <v>00091343</v>
          </cell>
          <cell r="B1571" t="str">
            <v>1998-025-00 PL EARLY WINTER CK</v>
          </cell>
        </row>
        <row r="1572">
          <cell r="A1572" t="str">
            <v>00081414</v>
          </cell>
          <cell r="B1572" t="str">
            <v>1998-026-00 PL DOCUMENT NATIVE</v>
          </cell>
        </row>
        <row r="1573">
          <cell r="A1573" t="str">
            <v>00091138</v>
          </cell>
          <cell r="B1573" t="str">
            <v>1998-026-00 PL NATIVE TROUT DO</v>
          </cell>
        </row>
        <row r="1574">
          <cell r="A1574" t="str">
            <v>00075979</v>
          </cell>
          <cell r="B1574" t="str">
            <v>1998-028-00 PL IMPLEMENT TROUT</v>
          </cell>
        </row>
        <row r="1575">
          <cell r="A1575" t="str">
            <v>00076484</v>
          </cell>
          <cell r="B1575" t="str">
            <v>1998-028-01 PL TROUT CREEK WAT</v>
          </cell>
        </row>
        <row r="1576">
          <cell r="A1576" t="str">
            <v>00091349</v>
          </cell>
          <cell r="B1576" t="str">
            <v>1998-029-00 PL GOAT CRK IN-ST</v>
          </cell>
        </row>
        <row r="1577">
          <cell r="A1577" t="str">
            <v>00090339</v>
          </cell>
          <cell r="B1577" t="str">
            <v>1998-031-00 PL WY-KAN-USH-MI</v>
          </cell>
        </row>
        <row r="1578">
          <cell r="A1578" t="str">
            <v>00090375</v>
          </cell>
          <cell r="B1578" t="str">
            <v>1998-031-00 PL WY-KAN-USH-MI</v>
          </cell>
        </row>
        <row r="1579">
          <cell r="A1579" t="str">
            <v>00090711</v>
          </cell>
          <cell r="B1579" t="str">
            <v>1998-033-00 PL UPPER TOPPENISH</v>
          </cell>
        </row>
        <row r="1580">
          <cell r="A1580" t="str">
            <v>00081751</v>
          </cell>
          <cell r="B1580" t="str">
            <v>1998-034-00 ME SAFE ACCES YAKI</v>
          </cell>
        </row>
        <row r="1581">
          <cell r="A1581" t="str">
            <v>00032421</v>
          </cell>
          <cell r="B1581" t="str">
            <v>1998-034-00 PL EST SAFE ACCESS</v>
          </cell>
        </row>
        <row r="1582">
          <cell r="A1582" t="str">
            <v>00089189</v>
          </cell>
          <cell r="B1582" t="str">
            <v>1998-034-00 PL REESTAB SAFE AC</v>
          </cell>
        </row>
        <row r="1583">
          <cell r="A1583" t="str">
            <v>00082428</v>
          </cell>
          <cell r="B1583" t="str">
            <v>1998-035-01 PL WATRSHD RSPNSE</v>
          </cell>
        </row>
        <row r="1584">
          <cell r="A1584" t="str">
            <v>00040233</v>
          </cell>
          <cell r="B1584" t="str">
            <v>1998-051-00 PL WA NAT HERITAGE</v>
          </cell>
        </row>
        <row r="1585">
          <cell r="A1585" t="str">
            <v>00088882</v>
          </cell>
          <cell r="B1585" t="str">
            <v>1998-056-00 PL NMFS NET EXCHAN</v>
          </cell>
        </row>
        <row r="1586">
          <cell r="A1586" t="str">
            <v>00038604</v>
          </cell>
          <cell r="B1586" t="str">
            <v>1999-002-00 ASOTIN MODEL WATER</v>
          </cell>
        </row>
        <row r="1587">
          <cell r="A1587" t="str">
            <v>00106022</v>
          </cell>
          <cell r="B1587" t="str">
            <v>1999-002-00 PL ASOTIN WATERSHE</v>
          </cell>
        </row>
        <row r="1588">
          <cell r="A1588" t="str">
            <v>00108838</v>
          </cell>
          <cell r="B1588" t="str">
            <v>1999-002-00 PL ASOTIN WATERSHE</v>
          </cell>
        </row>
        <row r="1589">
          <cell r="A1589" t="str">
            <v>00031987</v>
          </cell>
          <cell r="B1589" t="str">
            <v>1999-003-01 PL SALMON SPAWNING</v>
          </cell>
        </row>
        <row r="1590">
          <cell r="A1590" t="str">
            <v>00031990</v>
          </cell>
          <cell r="B1590" t="str">
            <v>1999-003-02 PL SALMON SPAWNING</v>
          </cell>
        </row>
        <row r="1591">
          <cell r="A1591" t="str">
            <v>00031992</v>
          </cell>
          <cell r="B1591" t="str">
            <v>1999-003-03 PL SALMON SPAWNING</v>
          </cell>
        </row>
        <row r="1592">
          <cell r="A1592" t="str">
            <v>00031982</v>
          </cell>
          <cell r="B1592" t="str">
            <v>1999-003-04 PL F CHIN &amp; CHUM S</v>
          </cell>
        </row>
        <row r="1593">
          <cell r="A1593" t="str">
            <v>00031993</v>
          </cell>
          <cell r="B1593" t="str">
            <v>1999-003-05 PL FALL CHIN &amp; CHU</v>
          </cell>
        </row>
        <row r="1594">
          <cell r="A1594" t="str">
            <v>00090799</v>
          </cell>
          <cell r="B1594" t="str">
            <v>1999-006-00 PL BAKEOVEN RIPARI</v>
          </cell>
        </row>
        <row r="1595">
          <cell r="A1595" t="str">
            <v>00082706</v>
          </cell>
          <cell r="B1595" t="str">
            <v>1999-008-00 PL  Water Acquisit</v>
          </cell>
        </row>
        <row r="1596">
          <cell r="A1596" t="str">
            <v>00090762</v>
          </cell>
          <cell r="B1596" t="str">
            <v>1999-010-00 PL PINE HOLLOW</v>
          </cell>
        </row>
        <row r="1597">
          <cell r="A1597" t="str">
            <v>00033538</v>
          </cell>
          <cell r="B1597" t="str">
            <v>1999-013-00 PL AHTANUM CR WATE</v>
          </cell>
        </row>
        <row r="1598">
          <cell r="A1598" t="str">
            <v>00088422</v>
          </cell>
          <cell r="B1598" t="str">
            <v>1999-014-00 PL LITTLE CANYON</v>
          </cell>
        </row>
        <row r="1599">
          <cell r="A1599" t="str">
            <v>00083488</v>
          </cell>
          <cell r="B1599" t="str">
            <v>1999-015-00 PL NICHOLS CANYON</v>
          </cell>
        </row>
        <row r="1600">
          <cell r="A1600" t="str">
            <v>00075462</v>
          </cell>
          <cell r="B1600" t="str">
            <v>1999-016-00 PL BIG CANYON CREE</v>
          </cell>
        </row>
        <row r="1601">
          <cell r="A1601" t="str">
            <v>00075461</v>
          </cell>
          <cell r="B1601" t="str">
            <v>1999-017-00 PL LAPWAI CREEK</v>
          </cell>
        </row>
        <row r="1602">
          <cell r="A1602" t="str">
            <v>00038461</v>
          </cell>
          <cell r="B1602" t="str">
            <v>1999-018-00 PL QUALIFY/QUANTIF</v>
          </cell>
        </row>
        <row r="1603">
          <cell r="A1603" t="str">
            <v>00089478</v>
          </cell>
          <cell r="B1603" t="str">
            <v>1999-019-00 PL SALMON RIVER CH</v>
          </cell>
        </row>
        <row r="1604">
          <cell r="A1604" t="str">
            <v>00089487</v>
          </cell>
          <cell r="B1604" t="str">
            <v>1999-020-00 PL ANALYSE PERSIST</v>
          </cell>
        </row>
        <row r="1605">
          <cell r="A1605" t="str">
            <v>00036951</v>
          </cell>
          <cell r="B1605" t="str">
            <v>1999-021-00 PL PATAHA WATER</v>
          </cell>
        </row>
        <row r="1606">
          <cell r="A1606" t="str">
            <v>00038437</v>
          </cell>
          <cell r="B1606" t="str">
            <v>1999-022-00 IL ASSESSING GENET</v>
          </cell>
        </row>
        <row r="1607">
          <cell r="A1607" t="str">
            <v>00032353</v>
          </cell>
          <cell r="B1607" t="str">
            <v>1999-022-00 PL ASSESS COL R ST</v>
          </cell>
        </row>
        <row r="1608">
          <cell r="A1608" t="str">
            <v>00039741</v>
          </cell>
          <cell r="B1608" t="str">
            <v>1999-023-00 PL CHUMSTICK CK NO</v>
          </cell>
        </row>
        <row r="1609">
          <cell r="A1609" t="str">
            <v>00091140</v>
          </cell>
          <cell r="B1609" t="str">
            <v>1999-024-00 PL BULL TROUT ASSE</v>
          </cell>
        </row>
        <row r="1610">
          <cell r="A1610" t="str">
            <v>00096601</v>
          </cell>
          <cell r="B1610" t="str">
            <v>1999-024-00 PL BULL TROUT ASSE</v>
          </cell>
        </row>
        <row r="1611">
          <cell r="A1611" t="str">
            <v>00082604</v>
          </cell>
          <cell r="B1611" t="str">
            <v>1999-025-00 PL SANDY R DELTA</v>
          </cell>
        </row>
        <row r="1612">
          <cell r="A1612" t="str">
            <v>00038679</v>
          </cell>
          <cell r="B1612" t="str">
            <v>1999-026-00 IL SANDY RIVER DEL</v>
          </cell>
        </row>
        <row r="1613">
          <cell r="A1613" t="str">
            <v>00082605</v>
          </cell>
          <cell r="B1613" t="str">
            <v>1999-026-00 PL SANDY RIV DELTA</v>
          </cell>
        </row>
        <row r="1614">
          <cell r="A1614" t="str">
            <v>00076782</v>
          </cell>
          <cell r="B1614" t="str">
            <v>1999-034-00 PL FEDERAL CAUCUS</v>
          </cell>
        </row>
        <row r="1615">
          <cell r="A1615" t="str">
            <v>00076108</v>
          </cell>
          <cell r="B1615" t="str">
            <v>1999-034-00 PL FEDERAL CAUCUS/</v>
          </cell>
        </row>
        <row r="1616">
          <cell r="A1616" t="str">
            <v>00036694</v>
          </cell>
          <cell r="B1616" t="str">
            <v>1999-035-00 PL HATCHERY &amp; HARV</v>
          </cell>
        </row>
        <row r="1617">
          <cell r="A1617" t="str">
            <v>00091348</v>
          </cell>
          <cell r="B1617" t="str">
            <v>1999-041-00 PL NUTRIENTS SPAWN</v>
          </cell>
        </row>
        <row r="1618">
          <cell r="A1618" t="str">
            <v>00094984</v>
          </cell>
          <cell r="B1618" t="str">
            <v>1999-047-00 PL WET MEADOW INVE</v>
          </cell>
        </row>
        <row r="1619">
          <cell r="A1619" t="str">
            <v>00106487</v>
          </cell>
          <cell r="B1619" t="str">
            <v>1999-054-00 PL ASOTIN CREEK IN</v>
          </cell>
        </row>
        <row r="1620">
          <cell r="A1620" t="str">
            <v>00081282</v>
          </cell>
          <cell r="B1620" t="str">
            <v>1999-056-00 PL LADD MARSH</v>
          </cell>
        </row>
        <row r="1621">
          <cell r="A1621" t="str">
            <v>00106486</v>
          </cell>
          <cell r="B1621" t="str">
            <v>1999-060-00 PL ASOTIN WATERSHE</v>
          </cell>
        </row>
        <row r="1622">
          <cell r="A1622" t="str">
            <v>00039683</v>
          </cell>
          <cell r="B1622" t="str">
            <v>1999-061-00 GRANDE RONDE-UNION</v>
          </cell>
        </row>
        <row r="1623">
          <cell r="A1623" t="str">
            <v>00111107</v>
          </cell>
          <cell r="B1623" t="str">
            <v>1999-070-00 PL WALLOWA COUNTY</v>
          </cell>
        </row>
        <row r="1624">
          <cell r="A1624" t="str">
            <v>00032341</v>
          </cell>
          <cell r="B1624" t="str">
            <v>199902400 BULL TROUT ASSESSMEN</v>
          </cell>
        </row>
        <row r="1625">
          <cell r="A1625" t="str">
            <v>00036700</v>
          </cell>
          <cell r="B1625" t="str">
            <v>2000-001-00 PL OMAK CREEK</v>
          </cell>
        </row>
        <row r="1626">
          <cell r="A1626" t="str">
            <v>00090891</v>
          </cell>
          <cell r="B1626" t="str">
            <v>2000-002-00 PL REMOVE BARRIERS</v>
          </cell>
        </row>
        <row r="1627">
          <cell r="A1627" t="str">
            <v>00091346</v>
          </cell>
          <cell r="B1627" t="str">
            <v>2000-002-00 PL REMOVE BARRIERS</v>
          </cell>
        </row>
        <row r="1628">
          <cell r="A1628" t="str">
            <v>00038435</v>
          </cell>
          <cell r="B1628" t="str">
            <v>2000-004-00 IL PROTECT WIGWAM</v>
          </cell>
        </row>
        <row r="1629">
          <cell r="A1629" t="str">
            <v>00087405</v>
          </cell>
          <cell r="B1629" t="str">
            <v>2000-004-00 PL WIGWAM BULL TR</v>
          </cell>
        </row>
        <row r="1630">
          <cell r="A1630" t="str">
            <v>00036949</v>
          </cell>
          <cell r="B1630" t="str">
            <v>2000-006-00 PL TRNG SUPPORT</v>
          </cell>
        </row>
        <row r="1631">
          <cell r="A1631" t="str">
            <v>00091134</v>
          </cell>
          <cell r="B1631" t="str">
            <v>2000-007-00 PL ERYTHROMYCIN IN</v>
          </cell>
        </row>
        <row r="1632">
          <cell r="A1632" t="str">
            <v>00032384</v>
          </cell>
          <cell r="B1632" t="str">
            <v>2000-007-00 PL INFRASTRUCTURE</v>
          </cell>
        </row>
        <row r="1633">
          <cell r="A1633" t="str">
            <v>00033565</v>
          </cell>
          <cell r="B1633" t="str">
            <v>2000-009-00 PL LOGAN VALLEY WL</v>
          </cell>
        </row>
        <row r="1634">
          <cell r="A1634" t="str">
            <v>00101201</v>
          </cell>
          <cell r="B1634" t="str">
            <v>2000-010-00 PL KLICKITAT RIVER</v>
          </cell>
        </row>
        <row r="1635">
          <cell r="A1635" t="str">
            <v>00101205</v>
          </cell>
          <cell r="B1635" t="str">
            <v>2000-011-00 PL ROCK CREEK WATE</v>
          </cell>
        </row>
        <row r="1636">
          <cell r="A1636" t="str">
            <v>00037841</v>
          </cell>
          <cell r="B1636" t="str">
            <v>2000-012-00 IL EVAL FACTORS LI</v>
          </cell>
        </row>
        <row r="1637">
          <cell r="A1637" t="str">
            <v>00036336</v>
          </cell>
          <cell r="B1637" t="str">
            <v>2000-012-00 PL EVALUATE FACTOR</v>
          </cell>
        </row>
        <row r="1638">
          <cell r="A1638" t="str">
            <v>00037939</v>
          </cell>
          <cell r="B1638" t="str">
            <v>2000-013-00 IL EVAL REINTRODUC</v>
          </cell>
        </row>
        <row r="1639">
          <cell r="A1639" t="str">
            <v>00082989</v>
          </cell>
          <cell r="B1639" t="str">
            <v>2000-013-00 PL  EVAL REINTRO O</v>
          </cell>
        </row>
        <row r="1640">
          <cell r="A1640" t="str">
            <v>00036338</v>
          </cell>
          <cell r="B1640" t="str">
            <v>2000-014-00 PL HABITAT&amp;POP DYN</v>
          </cell>
        </row>
        <row r="1641">
          <cell r="A1641" t="str">
            <v>00038252</v>
          </cell>
          <cell r="B1641" t="str">
            <v>2000-015-00 IL ACQUIRE OXBOW</v>
          </cell>
        </row>
        <row r="1642">
          <cell r="A1642" t="str">
            <v>00038767</v>
          </cell>
          <cell r="B1642" t="str">
            <v>2000-015-00 PL ACQUIRE OXBOW</v>
          </cell>
        </row>
        <row r="1643">
          <cell r="A1643" t="str">
            <v>00033545</v>
          </cell>
          <cell r="B1643" t="str">
            <v>2000-016-00 PL TUAL. ACQ.</v>
          </cell>
        </row>
        <row r="1644">
          <cell r="A1644" t="str">
            <v>00037721</v>
          </cell>
          <cell r="B1644" t="str">
            <v>2000-017-00 IL RECONDITION WIL</v>
          </cell>
        </row>
        <row r="1645">
          <cell r="A1645" t="str">
            <v>00035659</v>
          </cell>
          <cell r="B1645" t="str">
            <v>2000-017-00 PL CRITFC WILD KEL</v>
          </cell>
        </row>
        <row r="1646">
          <cell r="A1646" t="str">
            <v>00082615</v>
          </cell>
          <cell r="B1646" t="str">
            <v>2000-018-00 PL LAKE ROOSEVELT</v>
          </cell>
        </row>
        <row r="1647">
          <cell r="A1647" t="str">
            <v>00003025</v>
          </cell>
          <cell r="B1647" t="str">
            <v>2000-019-00 PL TUCANNON R SPR</v>
          </cell>
        </row>
        <row r="1648">
          <cell r="A1648" t="str">
            <v>00031996</v>
          </cell>
          <cell r="B1648" t="str">
            <v>2000-019-00 PL TUCANNON RIVER</v>
          </cell>
        </row>
        <row r="1649">
          <cell r="A1649" t="str">
            <v>00033582</v>
          </cell>
          <cell r="B1649" t="str">
            <v>2000-023-00 PL ODFW HORN BUTTE</v>
          </cell>
        </row>
        <row r="1650">
          <cell r="A1650" t="str">
            <v>00038080</v>
          </cell>
          <cell r="B1650" t="str">
            <v>2000-025-00 IL EAGLE LAKES RAN</v>
          </cell>
        </row>
        <row r="1651">
          <cell r="A1651" t="str">
            <v>00082199</v>
          </cell>
          <cell r="B1651" t="str">
            <v>2000-026-00 PL RAINWATER WL</v>
          </cell>
        </row>
        <row r="1652">
          <cell r="A1652" t="str">
            <v>00033542</v>
          </cell>
          <cell r="B1652" t="str">
            <v>2000-027-00 PL DENNY-JONES</v>
          </cell>
        </row>
        <row r="1653">
          <cell r="A1653" t="str">
            <v>00101768</v>
          </cell>
          <cell r="B1653" t="str">
            <v>2000-027-00 PL MALHEUR WL MITI</v>
          </cell>
        </row>
        <row r="1654">
          <cell r="A1654" t="str">
            <v>00037807</v>
          </cell>
          <cell r="B1654" t="str">
            <v>2000-028-00 IL EVAL PACIFIC LA</v>
          </cell>
        </row>
        <row r="1655">
          <cell r="A1655" t="str">
            <v>00037411</v>
          </cell>
          <cell r="B1655" t="str">
            <v>2000-028-00 PL STATUS OF PACIF</v>
          </cell>
        </row>
        <row r="1656">
          <cell r="A1656" t="str">
            <v>00032128</v>
          </cell>
          <cell r="B1656" t="str">
            <v>2000-029-00 PL ID LAMPREYS &amp; T</v>
          </cell>
        </row>
        <row r="1657">
          <cell r="A1657" t="str">
            <v>00090759</v>
          </cell>
          <cell r="B1657" t="str">
            <v>2000-031-00 PL ENHANCE N FORK</v>
          </cell>
        </row>
        <row r="1658">
          <cell r="A1658" t="str">
            <v>00038065</v>
          </cell>
          <cell r="B1658" t="str">
            <v>2000-033-00 IL WALLA WALLA RIV</v>
          </cell>
        </row>
        <row r="1659">
          <cell r="A1659" t="str">
            <v>00109427</v>
          </cell>
          <cell r="B1659" t="str">
            <v>2000-033-00 PL WALLA WALLA FIS</v>
          </cell>
        </row>
        <row r="1660">
          <cell r="A1660" t="str">
            <v>00075448</v>
          </cell>
          <cell r="B1660" t="str">
            <v>2000-034-00 PL NORTH LOCHSA FA</v>
          </cell>
        </row>
        <row r="1661">
          <cell r="A1661" t="str">
            <v>00075463</v>
          </cell>
          <cell r="B1661" t="str">
            <v>2000-035-00 PL NEWSOME CREEK</v>
          </cell>
        </row>
        <row r="1662">
          <cell r="A1662" t="str">
            <v>00075451</v>
          </cell>
          <cell r="B1662" t="str">
            <v>2000-036-00 PL  MILL CREEK</v>
          </cell>
        </row>
        <row r="1663">
          <cell r="A1663" t="str">
            <v>00037112</v>
          </cell>
          <cell r="B1663" t="str">
            <v>2000-038-00 PL WALLA WALLA(NEO</v>
          </cell>
        </row>
        <row r="1664">
          <cell r="A1664" t="str">
            <v>00118651</v>
          </cell>
          <cell r="B1664" t="str">
            <v>2000-039-00 PL WALLA WALLA BAS</v>
          </cell>
        </row>
        <row r="1665">
          <cell r="A1665" t="str">
            <v>00037110</v>
          </cell>
          <cell r="B1665" t="str">
            <v>2000-039-00 PL WALLA WALLA M&amp;E</v>
          </cell>
        </row>
        <row r="1666">
          <cell r="A1666" t="str">
            <v>00091303</v>
          </cell>
          <cell r="B1666" t="str">
            <v>2000-041-00 PL TECHNICAL SUPPO</v>
          </cell>
        </row>
        <row r="1667">
          <cell r="A1667" t="str">
            <v>00106598</v>
          </cell>
          <cell r="B1667" t="str">
            <v>2000-046-00 PL ASOTIN CR ISCO</v>
          </cell>
        </row>
        <row r="1668">
          <cell r="A1668" t="str">
            <v>00106485</v>
          </cell>
          <cell r="B1668" t="str">
            <v>2000-047-00 PL GIS MAPPING OF</v>
          </cell>
        </row>
        <row r="1669">
          <cell r="A1669" t="str">
            <v>00090803</v>
          </cell>
          <cell r="B1669" t="str">
            <v>2000-048-00 PL YAKIMA BENTHIC</v>
          </cell>
        </row>
        <row r="1670">
          <cell r="A1670" t="str">
            <v>00083037</v>
          </cell>
          <cell r="B1670" t="str">
            <v>2000-049-00 PL DIET DISTRIBUT</v>
          </cell>
        </row>
        <row r="1671">
          <cell r="A1671" t="str">
            <v>00090156</v>
          </cell>
          <cell r="B1671" t="str">
            <v>2000-050-00 PL RIPARIAN RECOVE</v>
          </cell>
        </row>
        <row r="1672">
          <cell r="A1672" t="str">
            <v>00090158</v>
          </cell>
          <cell r="B1672" t="str">
            <v>2000-051-00 PL RESEARCH/EVAL R</v>
          </cell>
        </row>
        <row r="1673">
          <cell r="A1673" t="str">
            <v>00090160</v>
          </cell>
          <cell r="B1673" t="str">
            <v>2000-051-01 PL RESEARCH STREAM</v>
          </cell>
        </row>
        <row r="1674">
          <cell r="A1674" t="str">
            <v>00090229</v>
          </cell>
          <cell r="B1674" t="str">
            <v>2000-052-00 PL UPSTREAM MIGRAT</v>
          </cell>
        </row>
        <row r="1675">
          <cell r="A1675" t="str">
            <v>00106484</v>
          </cell>
          <cell r="B1675" t="str">
            <v>2000-053-00 PL  ASOTIN CREEK R</v>
          </cell>
        </row>
        <row r="1676">
          <cell r="A1676" t="str">
            <v>00106261</v>
          </cell>
          <cell r="B1676" t="str">
            <v>2000-054-00 PL ASOTIN CREEK RI</v>
          </cell>
        </row>
        <row r="1677">
          <cell r="A1677" t="str">
            <v>00106914</v>
          </cell>
          <cell r="B1677" t="str">
            <v>2000-054-00 PL ASOTIN CREEK RI</v>
          </cell>
        </row>
        <row r="1678">
          <cell r="A1678" t="str">
            <v>00036710</v>
          </cell>
          <cell r="B1678" t="str">
            <v>2000-055-00 PL NEZ PERCE LAW</v>
          </cell>
        </row>
        <row r="1679">
          <cell r="A1679" t="str">
            <v>00037719</v>
          </cell>
          <cell r="B1679" t="str">
            <v>2000-056-00 IL LAW ENFORCEMENT</v>
          </cell>
        </row>
        <row r="1680">
          <cell r="A1680" t="str">
            <v>00035665</v>
          </cell>
          <cell r="B1680" t="str">
            <v>2000-056-00 PL CRITFC LAW ENFO</v>
          </cell>
        </row>
        <row r="1681">
          <cell r="A1681" t="str">
            <v>00088622</v>
          </cell>
          <cell r="B1681" t="str">
            <v>2000-056-00 PL CRITFC LAW ENFO</v>
          </cell>
        </row>
        <row r="1682">
          <cell r="A1682" t="str">
            <v>00090697</v>
          </cell>
          <cell r="B1682" t="str">
            <v>2000-057-00 PL EFFECTS OF TURB</v>
          </cell>
        </row>
        <row r="1683">
          <cell r="A1683" t="str">
            <v>00105929</v>
          </cell>
          <cell r="B1683" t="str">
            <v>2000-058-00 PL EFFECTS OF GAS</v>
          </cell>
        </row>
        <row r="1684">
          <cell r="A1684" t="str">
            <v>00089846</v>
          </cell>
          <cell r="B1684" t="str">
            <v>2000-061-00 PL UPPER WILDCAT</v>
          </cell>
        </row>
        <row r="1685">
          <cell r="A1685" t="str">
            <v>00089639</v>
          </cell>
          <cell r="B1685" t="str">
            <v>2000-066-00 PL MCCOY CREEK-ALT</v>
          </cell>
        </row>
        <row r="1686">
          <cell r="A1686" t="str">
            <v>00106481</v>
          </cell>
          <cell r="B1686" t="str">
            <v>2000-067-00 PL ASOTIN CR CHANN</v>
          </cell>
        </row>
        <row r="1687">
          <cell r="A1687" t="str">
            <v>00106262</v>
          </cell>
          <cell r="B1687" t="str">
            <v>2000-067-00 PL ASOTIN CREEK RI</v>
          </cell>
        </row>
        <row r="1688">
          <cell r="A1688" t="str">
            <v>00037040</v>
          </cell>
          <cell r="B1688" t="str">
            <v>2000-071-00 PL ANALYZE SALMON</v>
          </cell>
        </row>
        <row r="1689">
          <cell r="A1689" t="str">
            <v>00092279</v>
          </cell>
          <cell r="B1689" t="str">
            <v>2000-072-00 HERITABILITY OF DI</v>
          </cell>
        </row>
        <row r="1690">
          <cell r="A1690" t="str">
            <v>00090689</v>
          </cell>
          <cell r="B1690" t="str">
            <v>2000-073-00 PL SUBBASIN ASSESS</v>
          </cell>
        </row>
        <row r="1691">
          <cell r="A1691" t="str">
            <v>00095252</v>
          </cell>
          <cell r="B1691" t="str">
            <v>2000-074-02 PL WDFW BASELINE</v>
          </cell>
        </row>
        <row r="1692">
          <cell r="A1692" t="str">
            <v>00090705</v>
          </cell>
          <cell r="B1692" t="str">
            <v>2000-076-00 PL TECHNICAL SUPPO</v>
          </cell>
        </row>
        <row r="1693">
          <cell r="A1693" t="str">
            <v>00075978</v>
          </cell>
          <cell r="B1693" t="str">
            <v>2000-079-00 IL OWYHEE DVIR RES</v>
          </cell>
        </row>
        <row r="1694">
          <cell r="A1694" t="str">
            <v>00074767</v>
          </cell>
          <cell r="B1694" t="str">
            <v>2000-079-00 PL ASSESS RESIDENT</v>
          </cell>
        </row>
        <row r="1695">
          <cell r="A1695" t="str">
            <v>00076915</v>
          </cell>
          <cell r="B1695" t="str">
            <v>2000-080-00 PL OCEAN TRACKING</v>
          </cell>
        </row>
        <row r="1696">
          <cell r="A1696" t="str">
            <v>00031995</v>
          </cell>
          <cell r="B1696" t="str">
            <v>2001-001-00 PL DEVELOPMENT OF</v>
          </cell>
        </row>
        <row r="1697">
          <cell r="A1697" t="str">
            <v>00036954</v>
          </cell>
          <cell r="B1697" t="str">
            <v>2001-002-00 PL ASOTIN WATERSHE</v>
          </cell>
        </row>
        <row r="1698">
          <cell r="A1698" t="str">
            <v>00094477</v>
          </cell>
          <cell r="B1698" t="str">
            <v>2001-003-00 PL ADULT PIT DETEC</v>
          </cell>
        </row>
        <row r="1699">
          <cell r="A1699" t="str">
            <v>00038764</v>
          </cell>
          <cell r="B1699" t="str">
            <v>2001-003-00 PL RAINWATER WILDL</v>
          </cell>
        </row>
        <row r="1700">
          <cell r="A1700" t="str">
            <v>00038920</v>
          </cell>
          <cell r="B1700" t="str">
            <v>2001-004-00 PL HOLLLIDAY CONSE</v>
          </cell>
        </row>
        <row r="1701">
          <cell r="A1701" t="str">
            <v>00040234</v>
          </cell>
          <cell r="B1701" t="str">
            <v>2001-005-00 PL GIS SUBBASIN</v>
          </cell>
        </row>
        <row r="1702">
          <cell r="A1702" t="str">
            <v>00105324</v>
          </cell>
          <cell r="B1702" t="str">
            <v>2001-006-00 PL MISC F&amp;W SPONSO</v>
          </cell>
        </row>
        <row r="1703">
          <cell r="A1703" t="str">
            <v>00107274</v>
          </cell>
          <cell r="B1703" t="str">
            <v>2001-006-00 PL MISC F&amp;W SPONSO</v>
          </cell>
        </row>
        <row r="1704">
          <cell r="A1704" t="str">
            <v>00089981</v>
          </cell>
          <cell r="B1704" t="str">
            <v>2001-006-00 SALMON 'WATCH PROG</v>
          </cell>
        </row>
        <row r="1705">
          <cell r="A1705" t="str">
            <v>00108691</v>
          </cell>
          <cell r="B1705" t="str">
            <v>2001-006-02 PL MISC F&amp;W SPONSO</v>
          </cell>
        </row>
        <row r="1706">
          <cell r="A1706" t="str">
            <v>00076224</v>
          </cell>
          <cell r="B1706" t="str">
            <v>2001-007-00 PL EVALUATE LIVE C</v>
          </cell>
        </row>
        <row r="1707">
          <cell r="A1707" t="str">
            <v>00081702</v>
          </cell>
          <cell r="B1707" t="str">
            <v>2001-007-00 PL EVALUATE LIVE C</v>
          </cell>
        </row>
        <row r="1708">
          <cell r="A1708" t="str">
            <v>00076842</v>
          </cell>
          <cell r="B1708" t="str">
            <v>2001-008-00 PL GENETIC SEX OF</v>
          </cell>
        </row>
        <row r="1709">
          <cell r="A1709" t="str">
            <v>00081967</v>
          </cell>
          <cell r="B1709" t="str">
            <v>2001-010-00 PL INNOVATIVE- JUV</v>
          </cell>
        </row>
        <row r="1710">
          <cell r="A1710" t="str">
            <v>00082155</v>
          </cell>
          <cell r="B1710" t="str">
            <v>2001-011-00 PL HABITAT DIVERSI</v>
          </cell>
        </row>
        <row r="1711">
          <cell r="A1711" t="str">
            <v>00083767</v>
          </cell>
          <cell r="B1711" t="str">
            <v>2001-012-00 PL  EVAL RESTORATI</v>
          </cell>
        </row>
        <row r="1712">
          <cell r="A1712" t="str">
            <v>00083040</v>
          </cell>
          <cell r="B1712" t="str">
            <v>2001-013-00 PL EVAL. NUTRIENTS</v>
          </cell>
        </row>
        <row r="1713">
          <cell r="A1713" t="str">
            <v>00082818</v>
          </cell>
          <cell r="B1713" t="str">
            <v>2001-014-00 PL WTR. &amp; AQU. HAB</v>
          </cell>
        </row>
        <row r="1714">
          <cell r="A1714" t="str">
            <v>00091987</v>
          </cell>
          <cell r="B1714" t="str">
            <v>2001-015-00 PL ECHO MEADOW ART</v>
          </cell>
        </row>
        <row r="1715">
          <cell r="A1715" t="str">
            <v>00078122</v>
          </cell>
          <cell r="B1715" t="str">
            <v>2001-017-00 PL IDAHO CONSERVAT</v>
          </cell>
        </row>
        <row r="1716">
          <cell r="A1716" t="str">
            <v>00081281</v>
          </cell>
          <cell r="B1716" t="str">
            <v>2001-018-00 PL PHILLIPS-GORDO</v>
          </cell>
        </row>
        <row r="1717">
          <cell r="A1717" t="str">
            <v>00081391</v>
          </cell>
          <cell r="B1717" t="str">
            <v>2001-019-00 PL LITTLE CATHERIN</v>
          </cell>
        </row>
        <row r="1718">
          <cell r="A1718" t="str">
            <v>00082559</v>
          </cell>
          <cell r="B1718" t="str">
            <v>2001-020-00 PL 15 MILE CRK RIP</v>
          </cell>
        </row>
        <row r="1719">
          <cell r="A1719" t="str">
            <v>00083857</v>
          </cell>
          <cell r="B1719" t="str">
            <v>2001-020-00 PL 15 MILE CRK RIP</v>
          </cell>
        </row>
        <row r="1720">
          <cell r="A1720" t="str">
            <v>00082560</v>
          </cell>
          <cell r="B1720" t="str">
            <v>2001-021-00 PL 15 MILE CRK RIP</v>
          </cell>
        </row>
        <row r="1721">
          <cell r="A1721" t="str">
            <v>00082562</v>
          </cell>
          <cell r="B1721" t="str">
            <v>2001-022-00 PL 15 MILE CRK OR</v>
          </cell>
        </row>
        <row r="1722">
          <cell r="A1722" t="str">
            <v>00083859</v>
          </cell>
          <cell r="B1722" t="str">
            <v>2001-022-00 PL 15 MILE CRK OR</v>
          </cell>
        </row>
        <row r="1723">
          <cell r="A1723" t="str">
            <v>00103076</v>
          </cell>
          <cell r="B1723" t="str">
            <v>2001-024-00 PL SALMON &amp; STEELH</v>
          </cell>
        </row>
        <row r="1724">
          <cell r="A1724" t="str">
            <v>00088495</v>
          </cell>
          <cell r="B1724" t="str">
            <v>2001-024-00 PL UPSTREAM EXER</v>
          </cell>
        </row>
        <row r="1725">
          <cell r="A1725" t="str">
            <v>00083625</v>
          </cell>
          <cell r="B1725" t="str">
            <v>2001-025-00 PL SALMONID PRODUC</v>
          </cell>
        </row>
        <row r="1726">
          <cell r="A1726" t="str">
            <v>00088180</v>
          </cell>
          <cell r="B1726" t="str">
            <v>2001-026-00 PL EVALUATE COASTA</v>
          </cell>
        </row>
        <row r="1727">
          <cell r="A1727" t="str">
            <v>00083860</v>
          </cell>
          <cell r="B1727" t="str">
            <v>2001-027-00 PL WEST POND TURT</v>
          </cell>
        </row>
        <row r="1728">
          <cell r="A1728" t="str">
            <v>00082561</v>
          </cell>
          <cell r="B1728" t="str">
            <v>2001-027-00 PL WEST POND TURTL</v>
          </cell>
        </row>
        <row r="1729">
          <cell r="A1729" t="str">
            <v>00083771</v>
          </cell>
          <cell r="B1729" t="str">
            <v>2001-028-00 PL EVAL BANKS LAKE</v>
          </cell>
        </row>
        <row r="1730">
          <cell r="A1730" t="str">
            <v>00082702</v>
          </cell>
          <cell r="B1730" t="str">
            <v>2001-029-00 PL FORD HATCHERY I</v>
          </cell>
        </row>
        <row r="1731">
          <cell r="A1731" t="str">
            <v>00090813</v>
          </cell>
          <cell r="B1731" t="str">
            <v>2001-030-00 PL RESTORE HABITAT</v>
          </cell>
        </row>
        <row r="1732">
          <cell r="A1732" t="str">
            <v>00082300</v>
          </cell>
          <cell r="B1732" t="str">
            <v>2001-031-00 PL INTERMOUNTAIN P</v>
          </cell>
        </row>
        <row r="1733">
          <cell r="A1733" t="str">
            <v>00104517</v>
          </cell>
          <cell r="B1733" t="str">
            <v>2001-033-00 OM PROTECT &amp; RESTO</v>
          </cell>
        </row>
        <row r="1734">
          <cell r="A1734" t="str">
            <v>00104567</v>
          </cell>
          <cell r="B1734" t="str">
            <v>2001-033-00 PL PROTECT &amp; RESTR</v>
          </cell>
        </row>
        <row r="1735">
          <cell r="A1735" t="str">
            <v>00089844</v>
          </cell>
          <cell r="B1735" t="str">
            <v>2001-034-00 PL FORAGE QUALITY</v>
          </cell>
        </row>
        <row r="1736">
          <cell r="A1736" t="str">
            <v>00093819</v>
          </cell>
          <cell r="B1736" t="str">
            <v>2001-035-00 PL BEAR VALLY SPAW</v>
          </cell>
        </row>
        <row r="1737">
          <cell r="A1737" t="str">
            <v>00089331</v>
          </cell>
          <cell r="B1737" t="str">
            <v>2001-036-00 PL AMES CREEK REST</v>
          </cell>
        </row>
        <row r="1738">
          <cell r="A1738" t="str">
            <v>00083481</v>
          </cell>
          <cell r="B1738" t="str">
            <v>2001-037-00 PL ARROWLEAF CONSE</v>
          </cell>
        </row>
        <row r="1739">
          <cell r="A1739" t="str">
            <v>00089654</v>
          </cell>
          <cell r="B1739" t="str">
            <v>2001-038-00 PL GOURLEY CREEK R</v>
          </cell>
        </row>
        <row r="1740">
          <cell r="A1740" t="str">
            <v>00106265</v>
          </cell>
          <cell r="B1740" t="str">
            <v>2001-039-00 PL PROTECT ESA FIS</v>
          </cell>
        </row>
        <row r="1741">
          <cell r="A1741" t="str">
            <v>00089935</v>
          </cell>
          <cell r="B1741" t="str">
            <v>2001-040-00 PL WAGNER RANCH</v>
          </cell>
        </row>
        <row r="1742">
          <cell r="A1742" t="str">
            <v>00090758</v>
          </cell>
          <cell r="B1742" t="str">
            <v>2001-041-00 PL FOREST RANCH</v>
          </cell>
        </row>
        <row r="1743">
          <cell r="A1743" t="str">
            <v>00101771</v>
          </cell>
          <cell r="B1743" t="str">
            <v>2001-043-00 PL ZUMWALT CAMP CK</v>
          </cell>
        </row>
        <row r="1744">
          <cell r="A1744" t="str">
            <v>00093821</v>
          </cell>
          <cell r="B1744" t="str">
            <v>2001-044-00 PL BAKER EASEMENT/</v>
          </cell>
        </row>
        <row r="1745">
          <cell r="A1745" t="str">
            <v>00084588</v>
          </cell>
          <cell r="B1745" t="str">
            <v>2001-045-00 PL ACTION PLAN PRO</v>
          </cell>
        </row>
        <row r="1746">
          <cell r="A1746" t="str">
            <v>00083921</v>
          </cell>
          <cell r="B1746" t="str">
            <v>2001-046-00 PL CENTER FISH SCI</v>
          </cell>
        </row>
        <row r="1747">
          <cell r="A1747" t="str">
            <v>00084504</v>
          </cell>
          <cell r="B1747" t="str">
            <v>2001-047-00 PL REINTRO SUCCESS</v>
          </cell>
        </row>
        <row r="1748">
          <cell r="A1748" t="str">
            <v>00084377</v>
          </cell>
          <cell r="B1748" t="str">
            <v>2001-048-00 PL EDT</v>
          </cell>
        </row>
        <row r="1749">
          <cell r="A1749" t="str">
            <v>00084693</v>
          </cell>
          <cell r="B1749" t="str">
            <v>2001-049-00 PL SAFETY NET COOR</v>
          </cell>
        </row>
        <row r="1750">
          <cell r="A1750" t="str">
            <v>00093286</v>
          </cell>
          <cell r="B1750" t="str">
            <v>2001-051-00 PL LITTLE MORGON</v>
          </cell>
        </row>
        <row r="1751">
          <cell r="A1751" t="str">
            <v>00093292</v>
          </cell>
          <cell r="B1751" t="str">
            <v>2001-052-00 PL HAWLEY</v>
          </cell>
        </row>
        <row r="1752">
          <cell r="A1752" t="str">
            <v>00090384</v>
          </cell>
          <cell r="B1752" t="str">
            <v>2001-053-00 PL REINTRO OF COLU</v>
          </cell>
        </row>
        <row r="1753">
          <cell r="A1753" t="str">
            <v>00087675</v>
          </cell>
          <cell r="B1753" t="str">
            <v>2001-054-00 PL SUPPL FLOWS BUC</v>
          </cell>
        </row>
        <row r="1754">
          <cell r="A1754" t="str">
            <v>00088243</v>
          </cell>
          <cell r="B1754" t="str">
            <v>2001-055-00 PL SALMON RESPONSE</v>
          </cell>
        </row>
        <row r="1755">
          <cell r="A1755" t="str">
            <v>00093253</v>
          </cell>
          <cell r="B1755" t="str">
            <v>2001-056-00 PL TROUT CREEK STR</v>
          </cell>
        </row>
        <row r="1756">
          <cell r="A1756" t="str">
            <v>00092833</v>
          </cell>
          <cell r="B1756" t="str">
            <v>2001-058-00 PL REMOVAL OF GHOS</v>
          </cell>
        </row>
        <row r="1757">
          <cell r="A1757" t="str">
            <v>00091298</v>
          </cell>
          <cell r="B1757" t="str">
            <v>2001-059-00 PL SP&amp;SUMMER CHIN</v>
          </cell>
        </row>
        <row r="1758">
          <cell r="A1758" t="str">
            <v>00091718</v>
          </cell>
          <cell r="B1758" t="str">
            <v>2001-060-00 PL ADULT OUTPLANT</v>
          </cell>
        </row>
        <row r="1759">
          <cell r="A1759" t="str">
            <v>00097333</v>
          </cell>
          <cell r="B1759" t="str">
            <v>2001-061-00 PL TOUCHET R FLOW</v>
          </cell>
        </row>
        <row r="1760">
          <cell r="A1760" t="str">
            <v>00101770</v>
          </cell>
          <cell r="B1760" t="str">
            <v>2001-062-00 PL LOSTINE RIVER</v>
          </cell>
        </row>
        <row r="1761">
          <cell r="A1761" t="str">
            <v>00094635</v>
          </cell>
          <cell r="B1761" t="str">
            <v>2001-063-00 PL METHOW RIVER BA</v>
          </cell>
        </row>
        <row r="1762">
          <cell r="A1762" t="str">
            <v>00104641</v>
          </cell>
          <cell r="B1762" t="str">
            <v>2001-064-00 PL SIMCOE CREEK ST</v>
          </cell>
        </row>
        <row r="1763">
          <cell r="A1763" t="str">
            <v>00102414</v>
          </cell>
          <cell r="B1763" t="str">
            <v>2001-065-00 CI HANCOCK SP PASS</v>
          </cell>
        </row>
        <row r="1764">
          <cell r="A1764" t="str">
            <v>00106002</v>
          </cell>
          <cell r="B1764" t="str">
            <v>2001-065-00 PL HANCOCK SPRING</v>
          </cell>
        </row>
        <row r="1765">
          <cell r="A1765" t="str">
            <v>00090233</v>
          </cell>
          <cell r="B1765" t="str">
            <v>2001-066-00 PL LAKE ROOSEVELT</v>
          </cell>
        </row>
        <row r="1766">
          <cell r="A1766" t="str">
            <v>00093824</v>
          </cell>
          <cell r="B1766" t="str">
            <v>2001-067-00 CL LEMHI/SALMON PA</v>
          </cell>
        </row>
        <row r="1767">
          <cell r="A1767" t="str">
            <v>00093827</v>
          </cell>
          <cell r="B1767" t="str">
            <v>2001-068-00 PL LEMHI RIVER STR</v>
          </cell>
        </row>
        <row r="1768">
          <cell r="A1768" t="str">
            <v>00092750</v>
          </cell>
          <cell r="B1768" t="str">
            <v>2001-069-00 PL JOHN DAY STREA</v>
          </cell>
        </row>
        <row r="1769">
          <cell r="A1769" t="str">
            <v>00093750</v>
          </cell>
          <cell r="B1769" t="str">
            <v>2001-070-00 PL EDT MODEL EVAL</v>
          </cell>
        </row>
        <row r="1770">
          <cell r="A1770" t="str">
            <v>00107102</v>
          </cell>
          <cell r="B1770" t="str">
            <v>2001-071-00 PL WAPATOX WATER P</v>
          </cell>
        </row>
        <row r="1771">
          <cell r="A1771" t="str">
            <v>00090426</v>
          </cell>
          <cell r="B1771" t="str">
            <v>2001-074-00 PL NPPC REGIONAL</v>
          </cell>
        </row>
        <row r="1772">
          <cell r="A1772" t="str">
            <v>00092278</v>
          </cell>
          <cell r="B1772" t="str">
            <v>2001-075-00 PL WALLA WALLA BAS</v>
          </cell>
        </row>
        <row r="1773">
          <cell r="A1773" t="str">
            <v>00097324</v>
          </cell>
          <cell r="B1773" t="str">
            <v>2001-076-00 PL ACQUIRE TUCANNO</v>
          </cell>
        </row>
        <row r="1774">
          <cell r="A1774" t="str">
            <v>00095101</v>
          </cell>
          <cell r="B1774" t="str">
            <v>2001-078-00 CL EDT USFS VALIDA</v>
          </cell>
        </row>
        <row r="1775">
          <cell r="A1775" t="str">
            <v>00100530</v>
          </cell>
          <cell r="B1775" t="str">
            <v>2001-079-00  PL WA DOE WATER</v>
          </cell>
        </row>
        <row r="1776">
          <cell r="A1776" t="str">
            <v>00088856</v>
          </cell>
          <cell r="B1776" t="str">
            <v>200103200 HANGMAN CREEK FISHER</v>
          </cell>
        </row>
        <row r="1777">
          <cell r="A1777" t="str">
            <v>00088854</v>
          </cell>
          <cell r="B1777" t="str">
            <v>200103300  HANGMAN WATERSHED H</v>
          </cell>
        </row>
        <row r="1778">
          <cell r="A1778" t="str">
            <v>00088858</v>
          </cell>
          <cell r="B1778" t="str">
            <v>200103400 FORAGE QUALITY AND M</v>
          </cell>
        </row>
        <row r="1779">
          <cell r="A1779" t="str">
            <v>00110274</v>
          </cell>
          <cell r="B1779" t="str">
            <v>20012-057-00 PL WESTLAND-RAMOS</v>
          </cell>
        </row>
        <row r="1780">
          <cell r="A1780" t="str">
            <v>00096634</v>
          </cell>
          <cell r="B1780" t="str">
            <v>2002-001-00 PL CCT ELLISFORD</v>
          </cell>
        </row>
        <row r="1781">
          <cell r="A1781" t="str">
            <v>00103073</v>
          </cell>
          <cell r="B1781" t="str">
            <v>2002-002-00 PL FEAS. OF ENHAN</v>
          </cell>
        </row>
        <row r="1782">
          <cell r="A1782" t="str">
            <v>00100566</v>
          </cell>
          <cell r="B1782" t="str">
            <v>2002-004-00 PL SAFETY-NET ARTI</v>
          </cell>
        </row>
        <row r="1783">
          <cell r="A1783" t="str">
            <v>00101882</v>
          </cell>
          <cell r="B1783" t="str">
            <v>2002-004-01 PL SAFETY-NET ARTI</v>
          </cell>
        </row>
        <row r="1784">
          <cell r="A1784" t="str">
            <v>00105721</v>
          </cell>
          <cell r="B1784" t="str">
            <v>2002-004-02 PL SAFETY-NET ARTI</v>
          </cell>
        </row>
        <row r="1785">
          <cell r="A1785" t="str">
            <v>00101646</v>
          </cell>
          <cell r="B1785" t="str">
            <v>2002-004-04 PL SAFETY-NET ARTI</v>
          </cell>
        </row>
        <row r="1786">
          <cell r="A1786" t="str">
            <v>00100610</v>
          </cell>
          <cell r="B1786" t="str">
            <v>2002-005-00 PL FISHER FISHERIE</v>
          </cell>
        </row>
        <row r="1787">
          <cell r="A1787" t="str">
            <v>00106940</v>
          </cell>
          <cell r="B1787" t="str">
            <v>2002-006-00 PL BULL TROUT MOVE</v>
          </cell>
        </row>
        <row r="1788">
          <cell r="A1788" t="str">
            <v>00101769</v>
          </cell>
          <cell r="B1788" t="str">
            <v>2002-007-00 LOSTINE WATER RIGH</v>
          </cell>
        </row>
        <row r="1789">
          <cell r="A1789" t="str">
            <v>00103418</v>
          </cell>
          <cell r="B1789" t="str">
            <v>2002-007-00 PL RESTORE BT HAB</v>
          </cell>
        </row>
        <row r="1790">
          <cell r="A1790" t="str">
            <v>00103062</v>
          </cell>
          <cell r="B1790" t="str">
            <v>2002-008-00 PL RECONNECT FLDP</v>
          </cell>
        </row>
        <row r="1791">
          <cell r="A1791" t="str">
            <v>00106394</v>
          </cell>
          <cell r="B1791" t="str">
            <v>2002-008-00 PL RECONNECT FLDPL</v>
          </cell>
        </row>
        <row r="1792">
          <cell r="A1792" t="str">
            <v>00106480</v>
          </cell>
          <cell r="B1792" t="str">
            <v>2002-008-00 PL RECONNECT FLDPL</v>
          </cell>
        </row>
        <row r="1793">
          <cell r="A1793" t="str">
            <v>00103063</v>
          </cell>
          <cell r="B1793" t="str">
            <v>2002-009-00 OM LAKE PO PREDATO</v>
          </cell>
        </row>
        <row r="1794">
          <cell r="A1794" t="str">
            <v>00103064</v>
          </cell>
          <cell r="B1794" t="str">
            <v>2002-010-00 PL ACQUIRE AND CO</v>
          </cell>
        </row>
        <row r="1795">
          <cell r="A1795" t="str">
            <v>00103068</v>
          </cell>
          <cell r="B1795" t="str">
            <v>2002-011-00 PL OPER. LOSS</v>
          </cell>
        </row>
        <row r="1796">
          <cell r="A1796" t="str">
            <v>00101968</v>
          </cell>
          <cell r="B1796" t="str">
            <v>2002-012-00 PL LOWER COLUMBIA</v>
          </cell>
        </row>
        <row r="1797">
          <cell r="A1797" t="str">
            <v>00101780</v>
          </cell>
          <cell r="B1797" t="str">
            <v>2002-013-00 PL ANN SQUIER</v>
          </cell>
        </row>
        <row r="1798">
          <cell r="A1798" t="str">
            <v>00101778</v>
          </cell>
          <cell r="B1798" t="str">
            <v>2002-013-00 PL DAR CRAMMOND</v>
          </cell>
        </row>
        <row r="1799">
          <cell r="A1799" t="str">
            <v>00101776</v>
          </cell>
          <cell r="B1799" t="str">
            <v>2002-013-00 PL DON CHAPMAN</v>
          </cell>
        </row>
        <row r="1800">
          <cell r="A1800" t="str">
            <v>00103066</v>
          </cell>
          <cell r="B1800" t="str">
            <v>2002-014-00 PL SUNNYSIDE WL MI</v>
          </cell>
        </row>
        <row r="1801">
          <cell r="A1801" t="str">
            <v>00106552</v>
          </cell>
          <cell r="B1801" t="str">
            <v>2002-015-00 PL WATERSHED COUN</v>
          </cell>
        </row>
        <row r="1802">
          <cell r="A1802" t="str">
            <v>00104501</v>
          </cell>
          <cell r="B1802" t="str">
            <v>2002-015-00 PL WATERSHED COUNC</v>
          </cell>
        </row>
        <row r="1803">
          <cell r="A1803" t="str">
            <v>00104102</v>
          </cell>
          <cell r="B1803" t="str">
            <v>2002-016-00 PL LAMPREY ABUNDAN</v>
          </cell>
        </row>
        <row r="1804">
          <cell r="A1804" t="str">
            <v>00109046</v>
          </cell>
          <cell r="B1804" t="str">
            <v>2002-017-00 PL REGIONAL STREAM</v>
          </cell>
        </row>
        <row r="1805">
          <cell r="A1805" t="str">
            <v>00104519</v>
          </cell>
          <cell r="B1805" t="str">
            <v>2002-018-00 PL TAPTEAL BEND RI</v>
          </cell>
        </row>
        <row r="1806">
          <cell r="A1806" t="str">
            <v>00104448</v>
          </cell>
          <cell r="B1806" t="str">
            <v>2002-019-00 PL WACO RIPARIAN B</v>
          </cell>
        </row>
        <row r="1807">
          <cell r="A1807" t="str">
            <v>00106008</v>
          </cell>
          <cell r="B1807" t="str">
            <v>2002-020-00 PL HUNTSVILLE MILL</v>
          </cell>
        </row>
        <row r="1808">
          <cell r="A1808" t="str">
            <v>00105330</v>
          </cell>
          <cell r="B1808" t="str">
            <v>2002-021-00 PL REDUCE WATER TE</v>
          </cell>
        </row>
        <row r="1809">
          <cell r="A1809" t="str">
            <v>00114555</v>
          </cell>
          <cell r="B1809" t="str">
            <v>2002-022-00 PL BIG CREEK PASSA</v>
          </cell>
        </row>
        <row r="1810">
          <cell r="A1810" t="str">
            <v>00106314</v>
          </cell>
          <cell r="B1810" t="str">
            <v>2002-025-00 PL YAKIMA TRIBUTAR</v>
          </cell>
        </row>
        <row r="1811">
          <cell r="A1811" t="str">
            <v>00115719</v>
          </cell>
          <cell r="B1811" t="str">
            <v>2002-025-01 PL YAKIMA TRIBUTAR</v>
          </cell>
        </row>
        <row r="1812">
          <cell r="A1812" t="str">
            <v>00104450</v>
          </cell>
          <cell r="B1812" t="str">
            <v>2002-026-00 PL MORROW COUNTY R</v>
          </cell>
        </row>
        <row r="1813">
          <cell r="A1813" t="str">
            <v>00105328</v>
          </cell>
          <cell r="B1813" t="str">
            <v>2002-027-00 PL LOWER SNAKE HYD</v>
          </cell>
        </row>
        <row r="1814">
          <cell r="A1814" t="str">
            <v>00104526</v>
          </cell>
          <cell r="B1814" t="str">
            <v>2002-029-00 PL FISH PASSAGE WD</v>
          </cell>
        </row>
        <row r="1815">
          <cell r="A1815" t="str">
            <v>00106007</v>
          </cell>
          <cell r="B1815" t="str">
            <v>2002-030-00 PL PROGENY MARKERS</v>
          </cell>
        </row>
        <row r="1816">
          <cell r="A1816" t="str">
            <v>00104103</v>
          </cell>
          <cell r="B1816" t="str">
            <v>2002-031-00 PL SPRING CHINOOK</v>
          </cell>
        </row>
        <row r="1817">
          <cell r="A1817" t="str">
            <v>00104100</v>
          </cell>
          <cell r="B1817" t="str">
            <v>2002-032-00 PL FALL CHINOOK PA</v>
          </cell>
        </row>
        <row r="1818">
          <cell r="A1818" t="str">
            <v>00110824</v>
          </cell>
          <cell r="B1818" t="str">
            <v>2002-033-00 PL JOHN DAY RECOVE</v>
          </cell>
        </row>
        <row r="1819">
          <cell r="A1819" t="str">
            <v>00104507</v>
          </cell>
          <cell r="B1819" t="str">
            <v>2002-034-00 PL WHEELER COUNTY</v>
          </cell>
        </row>
        <row r="1820">
          <cell r="A1820" t="str">
            <v>00104502</v>
          </cell>
          <cell r="B1820" t="str">
            <v>2002-035-00 PL GILLIAM COUNTY</v>
          </cell>
        </row>
        <row r="1821">
          <cell r="A1821" t="str">
            <v>00105423</v>
          </cell>
          <cell r="B1821" t="str">
            <v>2002-036-00 PL WW RIVER FLOW R</v>
          </cell>
        </row>
        <row r="1822">
          <cell r="A1822" t="str">
            <v>00104101</v>
          </cell>
          <cell r="B1822" t="str">
            <v>2002-037-00 PL FRESHWATER MUSS</v>
          </cell>
        </row>
        <row r="1823">
          <cell r="A1823" t="str">
            <v>00108440</v>
          </cell>
          <cell r="B1823" t="str">
            <v>2002-038-00 PL HABITAT ACQUISI</v>
          </cell>
        </row>
        <row r="1824">
          <cell r="A1824" t="str">
            <v>00105687</v>
          </cell>
          <cell r="B1824" t="str">
            <v>2002-039-00 PL SMITH CREEK RES</v>
          </cell>
        </row>
        <row r="1825">
          <cell r="A1825" t="str">
            <v>00105723</v>
          </cell>
          <cell r="B1825" t="str">
            <v>2002-04-03 PL SAFETY-NET ARTIF</v>
          </cell>
        </row>
        <row r="1826">
          <cell r="A1826" t="str">
            <v>00109306</v>
          </cell>
          <cell r="B1826" t="str">
            <v>2002-040-00 PL SQUAW CREEK CUL</v>
          </cell>
        </row>
        <row r="1827">
          <cell r="A1827" t="str">
            <v>00104528</v>
          </cell>
          <cell r="B1827" t="str">
            <v>2002-041-00 PL COLUMBIA CASCA</v>
          </cell>
        </row>
        <row r="1828">
          <cell r="A1828" t="str">
            <v>00104435</v>
          </cell>
          <cell r="B1828" t="str">
            <v>2002-043-00 ME GENETIC INVENTO</v>
          </cell>
        </row>
        <row r="1829">
          <cell r="A1829" t="str">
            <v>00104440</v>
          </cell>
          <cell r="B1829" t="str">
            <v>2002-044-00 PL FISHER PURCHASE</v>
          </cell>
        </row>
        <row r="1830">
          <cell r="A1830" t="str">
            <v>00105696</v>
          </cell>
          <cell r="B1830" t="str">
            <v>2002-046-00 PL FISH ALIGNMENT</v>
          </cell>
        </row>
        <row r="1831">
          <cell r="A1831" t="str">
            <v>00111870</v>
          </cell>
          <cell r="B1831" t="str">
            <v>2002-046-00 PL FISH ALIGNMENT</v>
          </cell>
        </row>
        <row r="1832">
          <cell r="A1832" t="str">
            <v>00106006</v>
          </cell>
          <cell r="B1832" t="str">
            <v>2002-047-00 ART PROD REVIEW</v>
          </cell>
        </row>
        <row r="1833">
          <cell r="A1833" t="str">
            <v>00105355</v>
          </cell>
          <cell r="B1833" t="str">
            <v>2002-048-00 PL IMPLEMENT BIOP</v>
          </cell>
        </row>
        <row r="1834">
          <cell r="A1834" t="str">
            <v>00109308</v>
          </cell>
          <cell r="B1834" t="str">
            <v>2002-049-00 PL CHINOOK SALMON</v>
          </cell>
        </row>
        <row r="1835">
          <cell r="A1835" t="str">
            <v>00117709</v>
          </cell>
          <cell r="B1835" t="str">
            <v>2002-050-00 PL ASOTIN COUNTY B</v>
          </cell>
        </row>
        <row r="1836">
          <cell r="A1836" t="str">
            <v>00107723</v>
          </cell>
          <cell r="B1836" t="str">
            <v>2002-051-00 PL SUBBASIN PLANNI</v>
          </cell>
        </row>
        <row r="1837">
          <cell r="A1837" t="str">
            <v>00118694</v>
          </cell>
          <cell r="B1837" t="str">
            <v>2002-051-00 PL SUBBASIN PLANNI</v>
          </cell>
        </row>
        <row r="1838">
          <cell r="A1838" t="str">
            <v>00118716</v>
          </cell>
          <cell r="B1838" t="str">
            <v>2002-051-00 PL SUBBASIN PLANNI</v>
          </cell>
        </row>
        <row r="1839">
          <cell r="A1839" t="str">
            <v>00118688</v>
          </cell>
          <cell r="B1839" t="str">
            <v>2002-051-04  PL SUBBASIN PLANN</v>
          </cell>
        </row>
        <row r="1840">
          <cell r="A1840" t="str">
            <v>00108110</v>
          </cell>
          <cell r="B1840" t="str">
            <v>2002-052-00 PL NACHES RIVER WA</v>
          </cell>
        </row>
        <row r="1841">
          <cell r="A1841" t="str">
            <v>00110343</v>
          </cell>
          <cell r="B1841" t="str">
            <v>2002-054-00 PL PROTECT AND RES</v>
          </cell>
        </row>
        <row r="1842">
          <cell r="A1842" t="str">
            <v>00117422</v>
          </cell>
          <cell r="B1842" t="str">
            <v>2002-055-00 OREGON PLAN FISH S</v>
          </cell>
        </row>
        <row r="1843">
          <cell r="A1843" t="str">
            <v>00114056</v>
          </cell>
          <cell r="B1843" t="str">
            <v>2002-058-00 PL SCARROW EASEMEN</v>
          </cell>
        </row>
        <row r="1844">
          <cell r="A1844" t="str">
            <v>00111809</v>
          </cell>
          <cell r="B1844" t="str">
            <v>2002-059-00 PL YANKEE FORK SAL</v>
          </cell>
        </row>
        <row r="1845">
          <cell r="A1845" t="str">
            <v>00114046</v>
          </cell>
          <cell r="B1845" t="str">
            <v>2002-061-00 PL POTLACH RIVER W</v>
          </cell>
        </row>
        <row r="1846">
          <cell r="A1846" t="str">
            <v>00115544</v>
          </cell>
          <cell r="B1846" t="str">
            <v>2002-061-00 PL POTLACH RIVER W</v>
          </cell>
        </row>
        <row r="1847">
          <cell r="A1847" t="str">
            <v>00111799</v>
          </cell>
          <cell r="B1847" t="str">
            <v>2002-063-00 PL PAHSIMEROI HOLI</v>
          </cell>
        </row>
        <row r="1848">
          <cell r="A1848" t="str">
            <v>00111807</v>
          </cell>
          <cell r="B1848" t="str">
            <v>2002-064-00 PL LEMHI HOLISTIC</v>
          </cell>
        </row>
        <row r="1849">
          <cell r="A1849" t="str">
            <v>00111801</v>
          </cell>
          <cell r="B1849" t="str">
            <v>2002-065-00  PL EAST FORK HOLI</v>
          </cell>
        </row>
        <row r="1850">
          <cell r="A1850" t="str">
            <v>00111804</v>
          </cell>
          <cell r="B1850" t="str">
            <v>2002-066-00 PL MIDDLE SALMON P</v>
          </cell>
        </row>
        <row r="1851">
          <cell r="A1851" t="str">
            <v>00111805</v>
          </cell>
          <cell r="B1851" t="str">
            <v>2002-067-00 PL UPPER SALMON HO</v>
          </cell>
        </row>
        <row r="1852">
          <cell r="A1852" t="str">
            <v>00114049</v>
          </cell>
          <cell r="B1852" t="str">
            <v>2002-069-00 PL PROTECT &amp; RESTO</v>
          </cell>
        </row>
        <row r="1853">
          <cell r="A1853" t="str">
            <v>00114052</v>
          </cell>
          <cell r="B1853" t="str">
            <v>2002-070-00 PL LAPWAI CREEK AN</v>
          </cell>
        </row>
        <row r="1854">
          <cell r="A1854" t="str">
            <v>00110797</v>
          </cell>
          <cell r="B1854" t="str">
            <v>2002-071-00 PL DEVELOPMENT OF</v>
          </cell>
        </row>
        <row r="1855">
          <cell r="A1855" t="str">
            <v>00114053</v>
          </cell>
          <cell r="B1855" t="str">
            <v>2002-072-00 PL RED RIVER WATER</v>
          </cell>
        </row>
        <row r="1856">
          <cell r="A1856" t="str">
            <v>00114055</v>
          </cell>
          <cell r="B1856" t="str">
            <v>2002-074-00 PL CROOKED FORK CR</v>
          </cell>
        </row>
        <row r="1857">
          <cell r="A1857" t="str">
            <v>00114048</v>
          </cell>
          <cell r="B1857" t="str">
            <v>2002-076-00 PROTECT &amp; RESTORE</v>
          </cell>
        </row>
        <row r="1858">
          <cell r="A1858" t="str">
            <v>00114012</v>
          </cell>
          <cell r="B1858" t="str">
            <v>2002-077-00 PL ESTUARY/OCEAN R</v>
          </cell>
        </row>
        <row r="1859">
          <cell r="A1859" t="str">
            <v>00114192</v>
          </cell>
          <cell r="B1859" t="str">
            <v>2002-078-00 - SNAKE RIVER HYPO</v>
          </cell>
        </row>
        <row r="1860">
          <cell r="A1860" t="str">
            <v>00108753</v>
          </cell>
          <cell r="B1860" t="str">
            <v>200201300:PL:Water Entity 151</v>
          </cell>
        </row>
        <row r="1861">
          <cell r="A1861" t="str">
            <v>00118648</v>
          </cell>
          <cell r="B1861" t="str">
            <v>200205100 SUBBASIN PLANNING</v>
          </cell>
        </row>
        <row r="1862">
          <cell r="A1862" t="str">
            <v>00118590</v>
          </cell>
          <cell r="B1862" t="str">
            <v>2002051032 SUBBASIN PLANNING -</v>
          </cell>
        </row>
        <row r="1863">
          <cell r="A1863" t="str">
            <v>00002930</v>
          </cell>
          <cell r="B1863" t="str">
            <v>EXCESS DRAW HUNGRY HORSE &amp; RES</v>
          </cell>
        </row>
        <row r="1864">
          <cell r="A1864" t="str">
            <v>00002931</v>
          </cell>
          <cell r="B1864" t="str">
            <v>EXCESS DRAW HUNGRY HORSE RES C</v>
          </cell>
        </row>
        <row r="1865">
          <cell r="A1865" t="str">
            <v>00002255</v>
          </cell>
          <cell r="B1865" t="str">
            <v>EXPRMNTL STURG HTCH&amp;KOOTENAI W</v>
          </cell>
        </row>
        <row r="1866">
          <cell r="A1866" t="str">
            <v>00002728</v>
          </cell>
          <cell r="B1866" t="str">
            <v>FLATHEAD R INSTREAM</v>
          </cell>
        </row>
        <row r="1867">
          <cell r="A1867" t="str">
            <v>00003062</v>
          </cell>
          <cell r="B1867" t="str">
            <v>FLATHEAD RIVER NATIVE SPECIES</v>
          </cell>
        </row>
        <row r="1868">
          <cell r="A1868" t="str">
            <v>00002743</v>
          </cell>
          <cell r="B1868" t="str">
            <v>GRANDE RONDE SUPP</v>
          </cell>
        </row>
        <row r="1869">
          <cell r="A1869" t="str">
            <v>00002308</v>
          </cell>
          <cell r="B1869" t="str">
            <v>HUNGRY HORSE MIT FLATHEAD LAKE</v>
          </cell>
        </row>
        <row r="1870">
          <cell r="A1870" t="str">
            <v>00002309</v>
          </cell>
          <cell r="B1870" t="str">
            <v>HUNGRY HORSE MIT/HABITA IMPROV</v>
          </cell>
        </row>
        <row r="1871">
          <cell r="A1871" t="str">
            <v>00007868</v>
          </cell>
          <cell r="B1871" t="str">
            <v>HYDROACOUSTIC &amp; SONIC TAG TRAC</v>
          </cell>
        </row>
        <row r="1872">
          <cell r="A1872" t="str">
            <v>00002457</v>
          </cell>
          <cell r="B1872" t="str">
            <v>JUV SCREENS,SMOLT TRAPS AT WAL</v>
          </cell>
        </row>
        <row r="1873">
          <cell r="A1873" t="str">
            <v>00002256</v>
          </cell>
          <cell r="B1873" t="str">
            <v>KOOTENAI RV FISHERIES INVESTIG</v>
          </cell>
        </row>
        <row r="1874">
          <cell r="A1874" t="str">
            <v>00002408</v>
          </cell>
          <cell r="B1874" t="str">
            <v>KOOTENAI RV RES FISH ASSESSMNT</v>
          </cell>
        </row>
        <row r="1875">
          <cell r="A1875" t="str">
            <v>00002422</v>
          </cell>
          <cell r="B1875" t="str">
            <v>LIBBY RESERVOIR MITIGATION PLA</v>
          </cell>
        </row>
        <row r="1876">
          <cell r="A1876" t="str">
            <v>00020090</v>
          </cell>
          <cell r="B1876" t="str">
            <v>LOSTINE RIVER PASSAGE</v>
          </cell>
        </row>
        <row r="1877">
          <cell r="A1877" t="str">
            <v>00003061</v>
          </cell>
          <cell r="B1877" t="str">
            <v>MITIGATION EXCESSIVE DRAWDOWNS</v>
          </cell>
        </row>
        <row r="1878">
          <cell r="A1878" t="str">
            <v>00002544</v>
          </cell>
          <cell r="B1878" t="str">
            <v>MONTANA FOCUS WATERSHED COORDN</v>
          </cell>
        </row>
        <row r="1879">
          <cell r="A1879" t="str">
            <v>00002545</v>
          </cell>
          <cell r="B1879" t="str">
            <v>MONTANA FOCUS WATERSHED COORDN</v>
          </cell>
        </row>
        <row r="1880">
          <cell r="A1880" t="str">
            <v>00002218</v>
          </cell>
          <cell r="B1880" t="str">
            <v>NEZ PERCE TRIBAL HATCHERY -C</v>
          </cell>
        </row>
        <row r="1881">
          <cell r="A1881" t="str">
            <v>00002235</v>
          </cell>
          <cell r="B1881" t="str">
            <v>PASSAGE IMPROVEMENT EVALUATION</v>
          </cell>
        </row>
        <row r="1882">
          <cell r="A1882" t="str">
            <v>00002857</v>
          </cell>
          <cell r="B1882" t="str">
            <v>PRE DESIGN-JOHNSON CR ART PROP</v>
          </cell>
        </row>
        <row r="1883">
          <cell r="A1883" t="str">
            <v>00002855</v>
          </cell>
          <cell r="B1883" t="str">
            <v>SITE INVESTIGATION ALLOTMENT</v>
          </cell>
        </row>
        <row r="1884">
          <cell r="A1884" t="str">
            <v>00002266</v>
          </cell>
          <cell r="B1884" t="str">
            <v>STEELHEAD &amp; FALL CHINK PRODUCT</v>
          </cell>
        </row>
        <row r="1885">
          <cell r="A1885" t="str">
            <v>00106551</v>
          </cell>
          <cell r="B1885" t="str">
            <v>TEST WORKORDER</v>
          </cell>
        </row>
        <row r="1886">
          <cell r="A1886" t="str">
            <v>00110201</v>
          </cell>
          <cell r="B1886" t="str">
            <v>TRT TASKS</v>
          </cell>
        </row>
        <row r="1887">
          <cell r="A1887" t="str">
            <v>00002965</v>
          </cell>
          <cell r="B1887" t="str">
            <v>WHITE STURGEON SUPP RESEARCH</v>
          </cell>
        </row>
      </sheetData>
      <sheetData sheetId="2" refreshError="1"/>
      <sheetData sheetId="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4.04"/>
      <sheetName val="FR.Rev"/>
      <sheetName val="18230042"/>
      <sheetName val="SAP Download"/>
      <sheetName val="SAP.Revenue"/>
      <sheetName val="BS"/>
      <sheetName val="BS (2)"/>
      <sheetName val="Muni Taxes"/>
      <sheetName val="Summary"/>
      <sheetName val="SAP LOW INCOME"/>
      <sheetName val="LowInc BILLED"/>
      <sheetName val="2006"/>
      <sheetName val="2004GRC"/>
      <sheetName val="Sheet1"/>
    </sheetNames>
    <sheetDataSet>
      <sheetData sheetId="0"/>
      <sheetData sheetId="1" refreshError="1">
        <row r="6">
          <cell r="A6" t="str">
            <v xml:space="preserve">                                                                                        FOR THE TWELVE MONTHS ENDING SEPTEMBER 30, 2006</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BO 12ME 0903"/>
      <sheetName val="Restated"/>
      <sheetName val="Alternative"/>
      <sheetName val="IPOA2003"/>
      <sheetName val="IPOA2002"/>
      <sheetName val="4.04"/>
    </sheetNames>
    <sheetDataSet>
      <sheetData sheetId="0"/>
      <sheetData sheetId="1"/>
      <sheetData sheetId="2"/>
      <sheetData sheetId="3"/>
      <sheetData sheetId="4"/>
      <sheetData sheetId="5"/>
      <sheetData sheetId="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INPUT TAB"/>
      <sheetName val="LeadSht"/>
      <sheetName val="$ &amp; KWH Rsbl"/>
      <sheetName val="Lost Factor"/>
      <sheetName val="Sch120Rsbl"/>
      <sheetName val="Bs Unbl Rt"/>
      <sheetName val="GPI"/>
      <sheetName val="Pended"/>
      <sheetName val="Target KWHs"/>
      <sheetName val="KWH Rsbl"/>
      <sheetName val="Sch_194"/>
      <sheetName val="Billing Loss"/>
      <sheetName val="Historical"/>
      <sheetName val="Sch194KWHs"/>
      <sheetName val="RateInc"/>
      <sheetName val="2-03 Rd Schd"/>
      <sheetName val="Page 1"/>
      <sheetName val="UnbDays"/>
      <sheetName val="Sch94Read"/>
      <sheetName val="Unbilled Revenue"/>
      <sheetName val="Billed KWHs"/>
      <sheetName val="APUA"/>
      <sheetName val="UnbLowIncJE"/>
      <sheetName val="Sch_120"/>
      <sheetName val="Sch120Read"/>
      <sheetName val="JE #s"/>
      <sheetName val="Sch94 Rlfwd"/>
      <sheetName val="Sch_194Rsbl"/>
      <sheetName val="UnbLowInc Rsbl"/>
      <sheetName val="INPUT TAB 2005"/>
      <sheetName val="IPOA2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11">
          <cell r="B11">
            <v>11862537</v>
          </cell>
        </row>
      </sheetData>
      <sheetData sheetId="28"/>
      <sheetData sheetId="29"/>
      <sheetData sheetId="30"/>
      <sheetData sheetId="3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Print Macro"/>
      <sheetName val="INPUT TAB"/>
      <sheetName val="Sch94 Rlfwd"/>
    </sheetNames>
    <sheetDataSet>
      <sheetData sheetId="0"/>
      <sheetData sheetId="1"/>
      <sheetData sheetId="2"/>
      <sheetData sheetId="3" refreshError="1"/>
      <sheetData sheetId="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tial"/>
      <sheetName val="Scenario Summary"/>
      <sheetName val="Monthly Cost Summary"/>
      <sheetName val="Exclude MF Scenario=====&gt;"/>
      <sheetName val="Aurora &amp; Non Aurora WHE"/>
      <sheetName val="AURORA Total WHE"/>
      <sheetName val="Pivot Costs WHE"/>
      <sheetName val="Pivot Energy WHE"/>
      <sheetName val="Exclude WHE Scenario=====&gt;"/>
      <sheetName val="Aurora &amp; Non Aurora MF"/>
      <sheetName val="AURORA Total MF"/>
      <sheetName val="Pivot Costs MF"/>
      <sheetName val="Pivot Energy MF"/>
      <sheetName val="Map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
          <cell r="B4" t="str">
            <v>Baker Replacement 1997-2025</v>
          </cell>
          <cell r="C4" t="str">
            <v>Baker Replacement</v>
          </cell>
        </row>
        <row r="5">
          <cell r="B5" t="str">
            <v>BC Hydro Point Roberts 2004-2007</v>
          </cell>
          <cell r="C5" t="str">
            <v>BC Hydro Point Roberts</v>
          </cell>
        </row>
        <row r="6">
          <cell r="B6" t="str">
            <v>BC Hydro Point Roberts 2007-2025</v>
          </cell>
          <cell r="C6" t="str">
            <v>BC Hydro Point Roberts</v>
          </cell>
        </row>
        <row r="7">
          <cell r="B7" t="str">
            <v>BPA Snohomish Conservation  2004-2010</v>
          </cell>
          <cell r="C7" t="str">
            <v>BPA Snohomish Conservation</v>
          </cell>
        </row>
        <row r="8">
          <cell r="B8" t="str">
            <v>Canadian EA 2004-2025</v>
          </cell>
          <cell r="C8" t="str">
            <v>Canadian EA</v>
          </cell>
        </row>
        <row r="9">
          <cell r="B9" t="str">
            <v>Colstrip 1</v>
          </cell>
          <cell r="C9" t="str">
            <v>Colstrip 1&amp;2</v>
          </cell>
        </row>
        <row r="10">
          <cell r="B10" t="str">
            <v>Colstrip 2</v>
          </cell>
          <cell r="C10" t="str">
            <v>Colstrip 1&amp;2</v>
          </cell>
        </row>
        <row r="11">
          <cell r="B11" t="str">
            <v>Colstrip 3</v>
          </cell>
          <cell r="C11" t="str">
            <v>Colstrip 3&amp;4</v>
          </cell>
        </row>
        <row r="12">
          <cell r="B12" t="str">
            <v>Colstrip 4</v>
          </cell>
          <cell r="C12" t="str">
            <v>Colstrip 3&amp;4</v>
          </cell>
        </row>
        <row r="13">
          <cell r="B13" t="str">
            <v xml:space="preserve">Electron </v>
          </cell>
          <cell r="C13" t="str">
            <v>Puget's Hydro</v>
          </cell>
        </row>
        <row r="14">
          <cell r="B14" t="str">
            <v>Encogen 1</v>
          </cell>
          <cell r="C14" t="str">
            <v>Encogen</v>
          </cell>
        </row>
        <row r="15">
          <cell r="B15" t="str">
            <v>Frederickson 1</v>
          </cell>
          <cell r="C15" t="str">
            <v>Frederickson 1&amp;2</v>
          </cell>
        </row>
        <row r="16">
          <cell r="B16" t="str">
            <v>Frederickson 2</v>
          </cell>
          <cell r="C16" t="str">
            <v>Frederickson 1&amp;2</v>
          </cell>
        </row>
        <row r="17">
          <cell r="B17" t="str">
            <v>Frederickson Primary</v>
          </cell>
          <cell r="C17" t="str">
            <v>Fred 1</v>
          </cell>
        </row>
        <row r="18">
          <cell r="B18" t="str">
            <v>Frederickson Duct Firing</v>
          </cell>
          <cell r="C18" t="str">
            <v>Fred 1</v>
          </cell>
        </row>
        <row r="19">
          <cell r="B19" t="str">
            <v>Fredonia 1</v>
          </cell>
          <cell r="C19" t="str">
            <v>Fredonia 1&amp;2</v>
          </cell>
        </row>
        <row r="20">
          <cell r="B20" t="str">
            <v>Fredonia 2</v>
          </cell>
          <cell r="C20" t="str">
            <v>Fredonia 1&amp;2</v>
          </cell>
        </row>
        <row r="21">
          <cell r="B21" t="str">
            <v>Fredonia 3-4</v>
          </cell>
          <cell r="C21" t="str">
            <v>Fredonia 3&amp;4</v>
          </cell>
        </row>
        <row r="22">
          <cell r="B22" t="str">
            <v>Goldendale Energy Center</v>
          </cell>
          <cell r="C22" t="str">
            <v>Goldendale</v>
          </cell>
        </row>
        <row r="23">
          <cell r="B23" t="str">
            <v>Goldendale Duct Firing</v>
          </cell>
          <cell r="C23" t="str">
            <v>Goldendale</v>
          </cell>
        </row>
        <row r="24">
          <cell r="B24" t="str">
            <v>Hopkins Ridge Wind</v>
          </cell>
          <cell r="C24" t="str">
            <v>Hopkins Ridge Wind</v>
          </cell>
        </row>
        <row r="25">
          <cell r="B25" t="str">
            <v>Lower Baker 1</v>
          </cell>
          <cell r="C25" t="str">
            <v>Puget's Hydro</v>
          </cell>
        </row>
        <row r="26">
          <cell r="B26" t="str">
            <v>March Point 1 MRun 2004-2011</v>
          </cell>
          <cell r="C26" t="str">
            <v>QF March Point 1</v>
          </cell>
        </row>
        <row r="27">
          <cell r="B27" t="str">
            <v>March Point 2 Dis 2004-2011</v>
          </cell>
          <cell r="C27" t="str">
            <v>QF March Point 2</v>
          </cell>
        </row>
        <row r="28">
          <cell r="B28" t="str">
            <v>March Point 2 MRun  2004-2011</v>
          </cell>
          <cell r="C28" t="str">
            <v>QF March Point 2</v>
          </cell>
        </row>
        <row r="29">
          <cell r="B29" t="str">
            <v>Market Purchases</v>
          </cell>
          <cell r="C29" t="str">
            <v>Market Purchase</v>
          </cell>
        </row>
        <row r="30">
          <cell r="B30" t="str">
            <v>Market Sales</v>
          </cell>
          <cell r="C30" t="str">
            <v>Market Sale</v>
          </cell>
        </row>
        <row r="31">
          <cell r="B31" t="str">
            <v>Northwestern Energy 2004-2010</v>
          </cell>
          <cell r="C31" t="str">
            <v>Northwestern Energy</v>
          </cell>
        </row>
        <row r="32">
          <cell r="B32" t="str">
            <v>Nooksack Hydro 2004-2008</v>
          </cell>
          <cell r="C32" t="str">
            <v>Nooksack Hydro</v>
          </cell>
        </row>
        <row r="33">
          <cell r="B33" t="str">
            <v>North Wasco 2004-2012</v>
          </cell>
          <cell r="C33" t="str">
            <v>Wasco Hydro</v>
          </cell>
        </row>
        <row r="34">
          <cell r="B34" t="str">
            <v>PG&amp;E Exchange In 2004-2008</v>
          </cell>
          <cell r="C34" t="str">
            <v>PG&amp;E Exchange</v>
          </cell>
        </row>
        <row r="35">
          <cell r="B35" t="str">
            <v>PG&amp;E Exchange Out 2004-2008</v>
          </cell>
          <cell r="C35" t="str">
            <v>PG&amp;E Exchange</v>
          </cell>
        </row>
        <row r="36">
          <cell r="B36" t="str">
            <v>PR Disp Product 2005-2011</v>
          </cell>
          <cell r="C36" t="str">
            <v>PR Displacement Product</v>
          </cell>
        </row>
        <row r="37">
          <cell r="B37" t="str">
            <v>Priest Rapids</v>
          </cell>
          <cell r="C37" t="str">
            <v>Mid Columbia</v>
          </cell>
        </row>
        <row r="38">
          <cell r="B38" t="str">
            <v>QF Koma Kulshan Hydro 2004-2025</v>
          </cell>
          <cell r="C38" t="str">
            <v>QF Koma Kulshan Hydro</v>
          </cell>
        </row>
        <row r="39">
          <cell r="B39" t="str">
            <v>QF PERC 2004-2009</v>
          </cell>
          <cell r="C39" t="str">
            <v>QF PERC</v>
          </cell>
        </row>
        <row r="40">
          <cell r="B40" t="str">
            <v>QF Port Townsend Hydro 2000-2025</v>
          </cell>
          <cell r="C40" t="str">
            <v>QF Port Townsend Hydro</v>
          </cell>
        </row>
        <row r="41">
          <cell r="B41" t="str">
            <v>QF Spokane MSW 2004-2011</v>
          </cell>
          <cell r="C41" t="str">
            <v>QF Spokane MSW</v>
          </cell>
        </row>
        <row r="42">
          <cell r="B42" t="str">
            <v>QF Sygitowicz 2004-2014</v>
          </cell>
          <cell r="C42" t="str">
            <v>QF Sygitowicz</v>
          </cell>
        </row>
        <row r="43">
          <cell r="B43" t="str">
            <v>QF Sygitowicz 2014 - 2025</v>
          </cell>
          <cell r="C43" t="str">
            <v>QF Sygitowicz</v>
          </cell>
        </row>
        <row r="44">
          <cell r="B44" t="str">
            <v>QF Twin Falls 2004-2025</v>
          </cell>
          <cell r="C44" t="str">
            <v>QF Twin Falls</v>
          </cell>
        </row>
        <row r="45">
          <cell r="B45" t="str">
            <v>QF Weeks Falls 2004-2025</v>
          </cell>
          <cell r="C45" t="str">
            <v>QF Weeks Falls</v>
          </cell>
        </row>
        <row r="46">
          <cell r="B46" t="str">
            <v>Resource Total</v>
          </cell>
          <cell r="C46" t="str">
            <v>Resource Total</v>
          </cell>
        </row>
        <row r="47">
          <cell r="B47" t="str">
            <v>Rock Island 1</v>
          </cell>
          <cell r="C47" t="str">
            <v>Mid Columbia</v>
          </cell>
        </row>
        <row r="48">
          <cell r="B48" t="str">
            <v>Rock Island 2</v>
          </cell>
          <cell r="C48" t="str">
            <v>Mid Columbia</v>
          </cell>
        </row>
        <row r="49">
          <cell r="B49" t="str">
            <v>Rocky Reach 1-11</v>
          </cell>
          <cell r="C49" t="str">
            <v>Mid Columbia</v>
          </cell>
        </row>
        <row r="50">
          <cell r="B50" t="str">
            <v>Snoqualmie Falls</v>
          </cell>
          <cell r="C50" t="str">
            <v>Puget's Hydro</v>
          </cell>
        </row>
        <row r="51">
          <cell r="B51" t="str">
            <v>Tenaska 2004-2011</v>
          </cell>
          <cell r="C51" t="str">
            <v>QF Tenaska</v>
          </cell>
        </row>
        <row r="52">
          <cell r="B52" t="str">
            <v>Tenaska Excess Energy 2004-2011</v>
          </cell>
          <cell r="C52" t="str">
            <v>Tenaska Excess Energy</v>
          </cell>
        </row>
        <row r="53">
          <cell r="B53" t="str">
            <v>Total</v>
          </cell>
          <cell r="C53" t="str">
            <v>Total</v>
          </cell>
        </row>
        <row r="54">
          <cell r="B54" t="str">
            <v>Total Contract Purchases</v>
          </cell>
          <cell r="C54" t="str">
            <v>Total Contract Purchases</v>
          </cell>
        </row>
        <row r="55">
          <cell r="B55" t="str">
            <v>Total Contract Sales</v>
          </cell>
          <cell r="C55" t="str">
            <v>Total Contract Sales</v>
          </cell>
        </row>
        <row r="56">
          <cell r="B56" t="str">
            <v>Upper Baker</v>
          </cell>
          <cell r="C56" t="str">
            <v>Puget's Hydro</v>
          </cell>
        </row>
        <row r="57">
          <cell r="B57" t="str">
            <v xml:space="preserve">Wanapum </v>
          </cell>
          <cell r="C57" t="str">
            <v>Mid Columbia</v>
          </cell>
        </row>
        <row r="58">
          <cell r="B58" t="str">
            <v xml:space="preserve">Wells </v>
          </cell>
          <cell r="C58" t="str">
            <v>Mid Columbia</v>
          </cell>
        </row>
        <row r="59">
          <cell r="B59" t="str">
            <v>Whitehorn 2 (Point Whitehorn)</v>
          </cell>
          <cell r="C59" t="str">
            <v>Whitehorn 2&amp;3</v>
          </cell>
        </row>
        <row r="60">
          <cell r="B60" t="str">
            <v>Whitehorn 3 (Point Whitehorn)</v>
          </cell>
          <cell r="C60" t="str">
            <v>Whitehorn 2&amp;3</v>
          </cell>
        </row>
        <row r="61">
          <cell r="B61" t="str">
            <v>Wild Horse Wind Project</v>
          </cell>
          <cell r="C61" t="str">
            <v>Wild Horse Wind</v>
          </cell>
        </row>
        <row r="62">
          <cell r="B62" t="str">
            <v>WNP-3 BPA Exch Power 2004-2017</v>
          </cell>
          <cell r="C62" t="str">
            <v>BPA Firm - WNP #3 Exchange</v>
          </cell>
        </row>
        <row r="63">
          <cell r="B63" t="str">
            <v>WNP-3 Return  2000 - 2017</v>
          </cell>
          <cell r="C63" t="str">
            <v>WNP-3 Return</v>
          </cell>
        </row>
        <row r="64">
          <cell r="B64" t="str">
            <v>Klondike III PPA 2007-2026</v>
          </cell>
          <cell r="C64" t="str">
            <v>Klondike Wind PPA</v>
          </cell>
        </row>
        <row r="65">
          <cell r="B65" t="str">
            <v>Lehman Brothers 2009-2013</v>
          </cell>
          <cell r="C65" t="str">
            <v>Lehman Brothers PPA</v>
          </cell>
        </row>
        <row r="66">
          <cell r="B66" t="str">
            <v>Powerex OnPeak PPA 2008-2012</v>
          </cell>
          <cell r="C66" t="str">
            <v>Powerex OnPeak PPA</v>
          </cell>
        </row>
        <row r="67">
          <cell r="B67" t="str">
            <v>Sempra Energy 2009-2013</v>
          </cell>
          <cell r="C67" t="str">
            <v>Sempra PPA</v>
          </cell>
        </row>
        <row r="68">
          <cell r="B68" t="str">
            <v>PSE ST OnPeak Contracts</v>
          </cell>
          <cell r="C68" t="str">
            <v>PSE Short Term Contracts</v>
          </cell>
        </row>
        <row r="69">
          <cell r="B69" t="str">
            <v>PSE ST OffPeak Contracts</v>
          </cell>
          <cell r="C69" t="str">
            <v>PSE Short Term Contracts</v>
          </cell>
        </row>
        <row r="70">
          <cell r="B70" t="str">
            <v>Sumas Energy 1-2</v>
          </cell>
          <cell r="C70" t="str">
            <v>Sumas</v>
          </cell>
        </row>
        <row r="71">
          <cell r="B71" t="str">
            <v>TransAlta Exchange in 2007-2010</v>
          </cell>
          <cell r="C71" t="str">
            <v>TransAlta Exchange</v>
          </cell>
        </row>
        <row r="72">
          <cell r="B72" t="str">
            <v>TransAlta Exchange out 2007-2010</v>
          </cell>
          <cell r="C72" t="str">
            <v>TransAlta Exchange</v>
          </cell>
        </row>
        <row r="73">
          <cell r="B73" t="str">
            <v>Credit Suisse 2009-2013</v>
          </cell>
          <cell r="C73" t="str">
            <v>Credit Suisse</v>
          </cell>
        </row>
        <row r="74">
          <cell r="B74" t="str">
            <v>Qualco</v>
          </cell>
          <cell r="C74" t="str">
            <v>Qualco Dairy Digester</v>
          </cell>
        </row>
        <row r="75">
          <cell r="B75" t="str">
            <v>Mint Farm Energy Center</v>
          </cell>
          <cell r="C75" t="str">
            <v>Mint Farm</v>
          </cell>
        </row>
        <row r="76">
          <cell r="B76" t="str">
            <v>Mint Farm Duct Firing</v>
          </cell>
          <cell r="C76" t="str">
            <v>Mint Farm</v>
          </cell>
        </row>
        <row r="77">
          <cell r="B77" t="str">
            <v>Wild Horse Expansion</v>
          </cell>
          <cell r="C77" t="str">
            <v>Wild Horse Expansion</v>
          </cell>
        </row>
        <row r="78">
          <cell r="B78" t="str">
            <v>Priest Rapids</v>
          </cell>
          <cell r="C78" t="str">
            <v>Mid Columbia</v>
          </cell>
        </row>
      </sheetData>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y Supply by Fuel Type"/>
      <sheetName val="#REF"/>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RB Exh. A-2"/>
      <sheetName val="Plant Balances"/>
      <sheetName val="Accum. Deprec."/>
      <sheetName val="FERCAdj.line 48"/>
      <sheetName val="DFIT"/>
      <sheetName val="DFIT.Colstrip T &amp; D.Mike"/>
      <sheetName val="Transmission 2005"/>
      <sheetName val="Transmission 2004"/>
      <sheetName val="BS"/>
      <sheetName val="Sheet1"/>
      <sheetName val="DWNLD"/>
      <sheetName val="3_2005 Colstrip T&amp;D"/>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INPUTS"/>
      <sheetName val="assumptions"/>
      <sheetName val="bond alloc"/>
      <sheetName val="Gas Curve"/>
      <sheetName val="prepayment calc"/>
      <sheetName val="cash_flow"/>
      <sheetName val="bond structuring"/>
      <sheetName val="Unearned Amount"/>
      <sheetName val="SPV_portfolio"/>
      <sheetName val="coverage_reinvest"/>
      <sheetName val="indicative project flows"/>
      <sheetName val="Cash Flow"/>
      <sheetName val="Prices"/>
      <sheetName val="Prepay Cash flow &amp; % prod"/>
      <sheetName val="surety bond sizing for supplier"/>
      <sheetName val="print macros"/>
      <sheetName val="#REF"/>
    </sheetNames>
    <sheetDataSet>
      <sheetData sheetId="0"/>
      <sheetData sheetId="1"/>
      <sheetData sheetId="2">
        <row r="16">
          <cell r="F16">
            <v>38808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perty Taxes Project XYZ"/>
      <sheetName val="Assumptions Project XYZ"/>
      <sheetName val="Sharon's Worksheet"/>
      <sheetName val="pivoted data"/>
    </sheetNames>
    <sheetDataSet>
      <sheetData sheetId="0"/>
      <sheetData sheetId="1"/>
      <sheetData sheetId="2" refreshError="1">
        <row r="1">
          <cell r="A1" t="str">
            <v>WH Expansion Project</v>
          </cell>
        </row>
        <row r="4">
          <cell r="C4">
            <v>92000000</v>
          </cell>
        </row>
      </sheetData>
      <sheetData sheetId="3"/>
      <sheetData sheetId="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sheetName val="USD_LIBOR"/>
      <sheetName val="CAD_Rates"/>
      <sheetName val="FIM"/>
      <sheetName val="BEF"/>
      <sheetName val="EURO"/>
      <sheetName val="PTE"/>
      <sheetName val="ESP"/>
      <sheetName val="DEM"/>
      <sheetName val="ITL"/>
      <sheetName val="SEK_Rates"/>
      <sheetName val="NOK"/>
      <sheetName val="AUD_Rates"/>
      <sheetName val="FFR_Rates"/>
      <sheetName val="GBP_Rates"/>
      <sheetName val="HK_Rates"/>
      <sheetName val="ZAR"/>
      <sheetName val="Yen_Rates"/>
      <sheetName val="FromCatalyst"/>
      <sheetName val="assumptions"/>
    </sheetNames>
    <sheetDataSet>
      <sheetData sheetId="0"/>
      <sheetData sheetId="1">
        <row r="32">
          <cell r="D32">
            <v>36445</v>
          </cell>
          <cell r="E32">
            <v>5.33E-2</v>
          </cell>
        </row>
        <row r="33">
          <cell r="D33">
            <v>36453</v>
          </cell>
          <cell r="E33">
            <v>5.3699999999999998E-2</v>
          </cell>
        </row>
        <row r="34">
          <cell r="D34">
            <v>36479</v>
          </cell>
          <cell r="E34">
            <v>5.3699999999999998E-2</v>
          </cell>
        </row>
        <row r="35">
          <cell r="D35">
            <v>36507</v>
          </cell>
          <cell r="E35">
            <v>5.5E-2</v>
          </cell>
        </row>
        <row r="36">
          <cell r="D36">
            <v>36538</v>
          </cell>
          <cell r="E36">
            <v>6.1799999999999994E-2</v>
          </cell>
        </row>
        <row r="37">
          <cell r="D37">
            <v>36629</v>
          </cell>
          <cell r="E37">
            <v>6.1200000000000004E-2</v>
          </cell>
        </row>
        <row r="38">
          <cell r="D38">
            <v>36720</v>
          </cell>
          <cell r="E38">
            <v>6.1200000000000004E-2</v>
          </cell>
        </row>
        <row r="39">
          <cell r="D39">
            <v>36812</v>
          </cell>
          <cell r="E39">
            <v>6.25E-2</v>
          </cell>
        </row>
        <row r="40">
          <cell r="D40">
            <v>36907</v>
          </cell>
          <cell r="E40">
            <v>6.411E-2</v>
          </cell>
        </row>
        <row r="41">
          <cell r="D41">
            <v>36994</v>
          </cell>
          <cell r="E41">
            <v>6.4430000000000001E-2</v>
          </cell>
        </row>
        <row r="42">
          <cell r="D42">
            <v>37085</v>
          </cell>
          <cell r="E42">
            <v>6.4960000000000004E-2</v>
          </cell>
        </row>
        <row r="43">
          <cell r="D43">
            <v>37179</v>
          </cell>
          <cell r="E43">
            <v>6.5629999999999994E-2</v>
          </cell>
        </row>
        <row r="44">
          <cell r="D44">
            <v>37270</v>
          </cell>
          <cell r="E44">
            <v>6.6040000000000001E-2</v>
          </cell>
        </row>
        <row r="45">
          <cell r="D45">
            <v>37361</v>
          </cell>
          <cell r="E45">
            <v>6.6290000000000002E-2</v>
          </cell>
        </row>
        <row r="46">
          <cell r="D46">
            <v>37452</v>
          </cell>
          <cell r="E46">
            <v>6.6639999999999991E-2</v>
          </cell>
        </row>
        <row r="47">
          <cell r="D47">
            <v>37544</v>
          </cell>
          <cell r="E47">
            <v>6.7070000000000005E-2</v>
          </cell>
        </row>
        <row r="48">
          <cell r="D48">
            <v>37634</v>
          </cell>
          <cell r="E48">
            <v>6.7210000000000006E-2</v>
          </cell>
        </row>
        <row r="49">
          <cell r="D49">
            <v>37725</v>
          </cell>
          <cell r="E49">
            <v>6.7229999999999998E-2</v>
          </cell>
        </row>
        <row r="50">
          <cell r="D50">
            <v>37816</v>
          </cell>
          <cell r="E50">
            <v>6.7320000000000005E-2</v>
          </cell>
        </row>
        <row r="51">
          <cell r="D51">
            <v>37908</v>
          </cell>
          <cell r="E51">
            <v>6.7460000000000006E-2</v>
          </cell>
        </row>
        <row r="52">
          <cell r="D52">
            <v>37999</v>
          </cell>
          <cell r="E52">
            <v>6.7799999999999999E-2</v>
          </cell>
        </row>
        <row r="53">
          <cell r="D53">
            <v>38090</v>
          </cell>
          <cell r="E53">
            <v>6.8100000000000008E-2</v>
          </cell>
        </row>
        <row r="54">
          <cell r="D54">
            <v>38181</v>
          </cell>
          <cell r="E54">
            <v>6.8390000000000006E-2</v>
          </cell>
        </row>
        <row r="55">
          <cell r="D55">
            <v>38273</v>
          </cell>
          <cell r="E55">
            <v>6.8729999999999999E-2</v>
          </cell>
        </row>
        <row r="56">
          <cell r="D56">
            <v>38365</v>
          </cell>
          <cell r="E56">
            <v>6.8929999999999991E-2</v>
          </cell>
        </row>
        <row r="57">
          <cell r="D57">
            <v>38455</v>
          </cell>
          <cell r="E57">
            <v>6.9040000000000004E-2</v>
          </cell>
        </row>
        <row r="58">
          <cell r="D58">
            <v>38546</v>
          </cell>
          <cell r="E58">
            <v>6.9199999999999998E-2</v>
          </cell>
        </row>
        <row r="59">
          <cell r="D59">
            <v>38638</v>
          </cell>
          <cell r="E59">
            <v>6.9390000000000007E-2</v>
          </cell>
        </row>
        <row r="60">
          <cell r="D60">
            <v>38730</v>
          </cell>
          <cell r="E60">
            <v>6.9589999999999999E-2</v>
          </cell>
        </row>
        <row r="61">
          <cell r="D61">
            <v>38820</v>
          </cell>
          <cell r="E61">
            <v>6.971999999999999E-2</v>
          </cell>
        </row>
        <row r="62">
          <cell r="D62">
            <v>38911</v>
          </cell>
          <cell r="E62">
            <v>6.9889999999999994E-2</v>
          </cell>
        </row>
        <row r="63">
          <cell r="D63">
            <v>39003</v>
          </cell>
          <cell r="E63">
            <v>7.009E-2</v>
          </cell>
        </row>
        <row r="64">
          <cell r="D64">
            <v>39098</v>
          </cell>
          <cell r="E64">
            <v>7.0220000000000005E-2</v>
          </cell>
        </row>
        <row r="65">
          <cell r="D65">
            <v>39185</v>
          </cell>
          <cell r="E65">
            <v>7.0300000000000001E-2</v>
          </cell>
        </row>
        <row r="66">
          <cell r="D66">
            <v>39276</v>
          </cell>
          <cell r="E66">
            <v>7.041E-2</v>
          </cell>
        </row>
        <row r="67">
          <cell r="D67">
            <v>39370</v>
          </cell>
          <cell r="E67">
            <v>7.0540000000000005E-2</v>
          </cell>
        </row>
        <row r="68">
          <cell r="D68">
            <v>39552</v>
          </cell>
          <cell r="E68">
            <v>7.0860000000000006E-2</v>
          </cell>
        </row>
        <row r="69">
          <cell r="D69">
            <v>39735</v>
          </cell>
          <cell r="E69">
            <v>7.1180000000000007E-2</v>
          </cell>
        </row>
        <row r="70">
          <cell r="D70">
            <v>39916</v>
          </cell>
          <cell r="E70">
            <v>7.1349999999999997E-2</v>
          </cell>
        </row>
        <row r="71">
          <cell r="D71">
            <v>40099</v>
          </cell>
          <cell r="E71">
            <v>7.1539999999999992E-2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t Farm"/>
      <sheetName val="Financial Statements"/>
      <sheetName val="General Inputs"/>
      <sheetName val="Revenue Calculation"/>
      <sheetName val="Expenses"/>
      <sheetName val="Maintenance"/>
      <sheetName val="FFH Fees"/>
      <sheetName val="Generation &amp; Fuel"/>
      <sheetName val="Error Checks &amp; Notes"/>
      <sheetName val="Depreciation"/>
      <sheetName val="CapEx"/>
      <sheetName val="Links to Notes"/>
      <sheetName val="VOM"/>
      <sheetName val="2009 O&amp;M Budget"/>
      <sheetName val="MFGS Insurance Costs"/>
      <sheetName val="MFgS Prop Tax Est (2)"/>
      <sheetName val="Variable Gas Transport Inputs"/>
      <sheetName val="Fixed Gas Transport"/>
      <sheetName val="MFGS Capital"/>
      <sheetName val="USD_LIBOR"/>
    </sheetNames>
    <sheetDataSet>
      <sheetData sheetId="0" refreshError="1"/>
      <sheetData sheetId="1" refreshError="1"/>
      <sheetData sheetId="2" refreshError="1">
        <row r="4">
          <cell r="E4">
            <v>39783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 val="General Inputs"/>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r Ops (2)"/>
      <sheetName val="Book1"/>
    </sheetNames>
    <sheetDataSet>
      <sheetData sheetId="0"/>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XLOpen"/>
      <sheetName val="PPXLSaveData0"/>
      <sheetName val="Confidential"/>
      <sheetName val="List of Open Items"/>
      <sheetName val="NIM Summary"/>
      <sheetName val="NIM Summary wo WH"/>
      <sheetName val="Amort Summary"/>
      <sheetName val="Prices"/>
      <sheetName val="Transmission"/>
      <sheetName val="DA Wind"/>
      <sheetName val="Fred1"/>
      <sheetName val="Peaking Costs"/>
      <sheetName val="MiDC Capacity Calc"/>
      <sheetName val="Peaking Summary"/>
      <sheetName val="Exch 2007Calc"/>
      <sheetName val="Exch winter 2005-2006"/>
      <sheetName val="Contract Price Adj"/>
      <sheetName val="Tenaska Gas Rev"/>
      <sheetName val="Nooksack"/>
      <sheetName val="Pt.Townsend"/>
      <sheetName val="PG&amp;E"/>
      <sheetName val="Coal 3&amp;4 compare"/>
      <sheetName val="Encogen"/>
      <sheetName val="Encogen-Aux Boiler"/>
      <sheetName val="Encogen Costs"/>
      <sheetName val="Encogen-Cabot Amort"/>
      <sheetName val="Encogen-CanWest Recov"/>
      <sheetName val="557 TYE 9.30.05"/>
      <sheetName val="CPP_Payments 8.02.05"/>
      <sheetName val="BEP TYE9.30.05"/>
      <sheetName val="Wild Horse GRC"/>
      <sheetName val="Hopkins Ridge GRC"/>
      <sheetName val="Douglas Stlmt"/>
      <sheetName val="MidC"/>
      <sheetName val="MidC Debt"/>
      <sheetName val="Rocky Reach"/>
      <sheetName val="Rock Island 1"/>
      <sheetName val="Rock Island 2"/>
      <sheetName val="Peaking Recon"/>
      <sheetName val="Exch 2007Costs"/>
      <sheetName val="Hopkins Ridge"/>
      <sheetName val="Forecast Adjustment"/>
      <sheetName val="Pt Roberts"/>
      <sheetName val="Peaking Capacity"/>
      <sheetName val="Historical Oil Run"/>
      <sheetName val="Oil Cost diff MWhs GRC"/>
      <sheetName val="Winter Peak 2005-2006"/>
      <sheetName val="Colstrip 1&amp;2 GRC"/>
      <sheetName val="Colstrip 3&amp;4 GRC"/>
      <sheetName val="Winter Summary"/>
      <sheetName val="Estimate for wheeling"/>
      <sheetName val="#REF"/>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2:AC305"/>
  <sheetViews>
    <sheetView tabSelected="1" zoomScale="80" zoomScaleNormal="80" workbookViewId="0"/>
  </sheetViews>
  <sheetFormatPr defaultColWidth="9.140625" defaultRowHeight="12.75" x14ac:dyDescent="0.2"/>
  <cols>
    <col min="1" max="1" width="5.5703125" style="1" customWidth="1"/>
    <col min="2" max="2" width="7.5703125" style="1" customWidth="1"/>
    <col min="3" max="3" width="3.42578125" style="1" customWidth="1"/>
    <col min="4" max="4" width="13.7109375" style="1" customWidth="1"/>
    <col min="5" max="5" width="16.140625" style="1" customWidth="1"/>
    <col min="6" max="6" width="13.140625" style="1" customWidth="1"/>
    <col min="7" max="7" width="15.7109375" style="1" customWidth="1"/>
    <col min="8" max="8" width="13.28515625" style="1" customWidth="1"/>
    <col min="9" max="9" width="13.5703125" style="1" customWidth="1"/>
    <col min="10" max="10" width="12.7109375" style="1" customWidth="1"/>
    <col min="11" max="11" width="11.85546875" style="1" customWidth="1"/>
    <col min="12" max="12" width="13.7109375" style="1" customWidth="1"/>
    <col min="13" max="13" width="14" style="1" customWidth="1"/>
    <col min="14" max="14" width="13.140625" style="1" customWidth="1"/>
    <col min="15" max="15" width="12.85546875" style="1" customWidth="1"/>
    <col min="16" max="16" width="14.42578125" style="1" customWidth="1"/>
    <col min="17" max="17" width="5.7109375" style="1" hidden="1" customWidth="1"/>
    <col min="18" max="18" width="13.42578125" style="2" customWidth="1"/>
    <col min="19" max="19" width="14.28515625" style="1" customWidth="1"/>
    <col min="20" max="20" width="13.5703125" style="1" customWidth="1"/>
    <col min="21" max="21" width="14.28515625" style="1" customWidth="1"/>
    <col min="22" max="22" width="12.85546875" style="1" customWidth="1"/>
    <col min="23" max="23" width="14.7109375" style="1" customWidth="1"/>
    <col min="24" max="24" width="13.42578125" style="1" customWidth="1"/>
    <col min="25" max="25" width="13.5703125" style="1" customWidth="1"/>
    <col min="26" max="26" width="1.42578125" style="1" hidden="1" customWidth="1"/>
    <col min="27" max="27" width="17" style="1" hidden="1" customWidth="1"/>
    <col min="28" max="28" width="16" style="1" hidden="1" customWidth="1"/>
    <col min="29" max="16384" width="9.140625" style="1"/>
  </cols>
  <sheetData>
    <row r="2" spans="1:28" ht="21.75" customHeight="1" x14ac:dyDescent="0.35">
      <c r="A2" s="245" t="s">
        <v>0</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row>
    <row r="3" spans="1:28" ht="21" customHeight="1" x14ac:dyDescent="0.35">
      <c r="A3" s="245" t="s">
        <v>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row>
    <row r="4" spans="1:28" ht="21" customHeight="1" x14ac:dyDescent="0.35">
      <c r="A4" s="245"/>
      <c r="B4" s="245"/>
      <c r="C4" s="245"/>
      <c r="D4" s="245"/>
      <c r="E4" s="245"/>
      <c r="F4" s="245"/>
      <c r="G4" s="245"/>
      <c r="H4" s="245"/>
      <c r="I4" s="245"/>
      <c r="J4" s="245"/>
      <c r="K4" s="245"/>
      <c r="L4" s="245"/>
      <c r="M4" s="245"/>
      <c r="N4" s="245"/>
      <c r="O4" s="245"/>
      <c r="P4" s="245"/>
      <c r="Q4" s="245"/>
      <c r="R4" s="245"/>
      <c r="S4" s="245"/>
      <c r="T4" s="245"/>
      <c r="U4" s="245"/>
      <c r="V4" s="245"/>
      <c r="W4" s="245"/>
      <c r="X4" s="245"/>
      <c r="Y4" s="245"/>
      <c r="Z4" s="3"/>
      <c r="AA4" s="3"/>
      <c r="AB4" s="3"/>
    </row>
    <row r="5" spans="1:28" ht="18" customHeight="1" x14ac:dyDescent="0.2">
      <c r="E5" s="2"/>
      <c r="J5" s="4"/>
      <c r="Z5" s="5"/>
      <c r="AA5" s="5"/>
      <c r="AB5" s="5"/>
    </row>
    <row r="6" spans="1:28" ht="18" customHeight="1" thickBot="1" x14ac:dyDescent="0.3">
      <c r="A6" s="246" t="s">
        <v>2</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row>
    <row r="7" spans="1:28" ht="15.75" x14ac:dyDescent="0.25">
      <c r="D7" s="241" t="s">
        <v>3</v>
      </c>
      <c r="E7" s="242"/>
      <c r="F7" s="241" t="s">
        <v>4</v>
      </c>
      <c r="G7" s="242"/>
      <c r="H7" s="241" t="s">
        <v>5</v>
      </c>
      <c r="I7" s="242"/>
      <c r="J7" s="241" t="s">
        <v>6</v>
      </c>
      <c r="K7" s="242"/>
      <c r="L7" s="241" t="s">
        <v>7</v>
      </c>
      <c r="M7" s="244"/>
      <c r="N7" s="242"/>
      <c r="O7" s="241" t="s">
        <v>8</v>
      </c>
      <c r="P7" s="242"/>
      <c r="Q7" s="6"/>
      <c r="R7" s="241" t="s">
        <v>9</v>
      </c>
      <c r="S7" s="242"/>
      <c r="T7" s="241" t="s">
        <v>10</v>
      </c>
      <c r="U7" s="242"/>
      <c r="V7" s="241" t="s">
        <v>11</v>
      </c>
      <c r="W7" s="242"/>
      <c r="X7" s="241" t="s">
        <v>12</v>
      </c>
      <c r="Y7" s="242"/>
      <c r="Z7" s="7"/>
      <c r="AA7" s="247" t="s">
        <v>13</v>
      </c>
      <c r="AB7" s="248"/>
    </row>
    <row r="8" spans="1:28" s="2" customFormat="1" ht="27.75" customHeight="1" thickBot="1" x14ac:dyDescent="0.25">
      <c r="A8" s="2" t="s">
        <v>14</v>
      </c>
      <c r="B8" s="8"/>
      <c r="C8" s="8"/>
      <c r="D8" s="9" t="s">
        <v>15</v>
      </c>
      <c r="E8" s="10" t="s">
        <v>16</v>
      </c>
      <c r="F8" s="11" t="s">
        <v>4</v>
      </c>
      <c r="G8" s="10" t="s">
        <v>16</v>
      </c>
      <c r="H8" s="11" t="s">
        <v>15</v>
      </c>
      <c r="I8" s="10" t="s">
        <v>17</v>
      </c>
      <c r="J8" s="11" t="s">
        <v>15</v>
      </c>
      <c r="K8" s="12" t="s">
        <v>16</v>
      </c>
      <c r="L8" s="11" t="s">
        <v>15</v>
      </c>
      <c r="M8" s="13" t="s">
        <v>18</v>
      </c>
      <c r="N8" s="12" t="s">
        <v>16</v>
      </c>
      <c r="O8" s="11" t="s">
        <v>19</v>
      </c>
      <c r="P8" s="12" t="s">
        <v>20</v>
      </c>
      <c r="Q8" s="14"/>
      <c r="R8" s="11" t="s">
        <v>19</v>
      </c>
      <c r="S8" s="10" t="s">
        <v>20</v>
      </c>
      <c r="T8" s="11" t="s">
        <v>21</v>
      </c>
      <c r="U8" s="10" t="s">
        <v>22</v>
      </c>
      <c r="V8" s="11" t="s">
        <v>19</v>
      </c>
      <c r="W8" s="10" t="s">
        <v>20</v>
      </c>
      <c r="X8" s="11" t="s">
        <v>19</v>
      </c>
      <c r="Y8" s="10" t="s">
        <v>20</v>
      </c>
      <c r="Z8" s="15"/>
      <c r="AA8" s="16" t="s">
        <v>15</v>
      </c>
      <c r="AB8" s="17" t="s">
        <v>16</v>
      </c>
    </row>
    <row r="9" spans="1:28" s="2" customFormat="1" hidden="1" x14ac:dyDescent="0.2">
      <c r="A9" s="18"/>
      <c r="D9" s="19"/>
      <c r="E9" s="19"/>
      <c r="F9" s="19"/>
      <c r="G9" s="19"/>
      <c r="H9" s="19"/>
      <c r="I9" s="19"/>
      <c r="J9" s="19"/>
      <c r="K9" s="20"/>
      <c r="L9" s="19"/>
      <c r="M9" s="19"/>
      <c r="N9" s="19"/>
      <c r="O9" s="19"/>
      <c r="P9" s="19"/>
      <c r="Q9" s="19"/>
      <c r="R9" s="19"/>
      <c r="S9" s="19"/>
      <c r="T9" s="19"/>
      <c r="U9" s="19"/>
      <c r="V9" s="19"/>
      <c r="W9" s="19"/>
      <c r="X9" s="19"/>
      <c r="Y9" s="19"/>
      <c r="AA9" s="21"/>
      <c r="AB9" s="22"/>
    </row>
    <row r="10" spans="1:28" s="2" customFormat="1" hidden="1" x14ac:dyDescent="0.2">
      <c r="A10" s="18">
        <v>1</v>
      </c>
      <c r="B10" s="23">
        <v>37438</v>
      </c>
      <c r="D10" s="24">
        <v>58042049</v>
      </c>
      <c r="E10" s="25">
        <f>D10</f>
        <v>58042049</v>
      </c>
      <c r="F10" s="24">
        <v>61616393</v>
      </c>
      <c r="G10" s="25">
        <f>F10</f>
        <v>61616393</v>
      </c>
      <c r="H10" s="24">
        <f t="shared" ref="H10:I21" si="0">D10-F10</f>
        <v>-3574344</v>
      </c>
      <c r="I10" s="25">
        <f t="shared" si="0"/>
        <v>-3574344</v>
      </c>
      <c r="J10" s="24">
        <v>1445.449648</v>
      </c>
      <c r="K10" s="25">
        <f>J10</f>
        <v>1445.449648</v>
      </c>
      <c r="L10" s="25">
        <f t="shared" ref="L10:L21" si="1">H10+J10</f>
        <v>-3572898.5503520002</v>
      </c>
      <c r="M10" s="25">
        <f>L10</f>
        <v>-3572898.5503520002</v>
      </c>
      <c r="N10" s="25">
        <f>M10</f>
        <v>-3572898.5503520002</v>
      </c>
      <c r="O10" s="24">
        <v>-3572898.5503520002</v>
      </c>
      <c r="P10" s="26">
        <f>O10</f>
        <v>-3572898.5503520002</v>
      </c>
      <c r="Q10" s="27"/>
      <c r="R10" s="24">
        <v>0</v>
      </c>
      <c r="S10" s="26">
        <v>0</v>
      </c>
      <c r="T10" s="24">
        <f t="shared" ref="T10:T21" si="2">O10+R10</f>
        <v>-3572898.5503520002</v>
      </c>
      <c r="U10" s="25">
        <f>T10</f>
        <v>-3572898.5503520002</v>
      </c>
      <c r="V10" s="24">
        <v>0</v>
      </c>
      <c r="W10" s="25">
        <v>0</v>
      </c>
      <c r="X10" s="27">
        <v>0</v>
      </c>
      <c r="Y10" s="25">
        <v>0</v>
      </c>
      <c r="AA10" s="28">
        <v>0</v>
      </c>
      <c r="AB10" s="25">
        <v>0</v>
      </c>
    </row>
    <row r="11" spans="1:28" s="2" customFormat="1" hidden="1" x14ac:dyDescent="0.2">
      <c r="A11" s="18">
        <v>1</v>
      </c>
      <c r="B11" s="23">
        <v>37469</v>
      </c>
      <c r="D11" s="29">
        <v>61026340</v>
      </c>
      <c r="E11" s="30">
        <f t="shared" ref="E11:E21" si="3">D11+E10</f>
        <v>119068389</v>
      </c>
      <c r="F11" s="29">
        <v>62377208</v>
      </c>
      <c r="G11" s="30">
        <f t="shared" ref="G11:G21" si="4">F11+G10</f>
        <v>123993601</v>
      </c>
      <c r="H11" s="29">
        <f t="shared" si="0"/>
        <v>-1350868</v>
      </c>
      <c r="I11" s="31">
        <f t="shared" si="0"/>
        <v>-4925212</v>
      </c>
      <c r="J11" s="29">
        <v>546.71153200000003</v>
      </c>
      <c r="K11" s="30">
        <f t="shared" ref="K11:K21" si="5">J11+K10</f>
        <v>1992.1611800000001</v>
      </c>
      <c r="L11" s="32">
        <f t="shared" si="1"/>
        <v>-1350321.288468</v>
      </c>
      <c r="M11" s="32">
        <f t="shared" ref="M11:M21" si="6">M10+L11</f>
        <v>-4923219.8388200002</v>
      </c>
      <c r="N11" s="32">
        <f t="shared" ref="N11:N21" si="7">N10+L11</f>
        <v>-4923219.8388200002</v>
      </c>
      <c r="O11" s="29">
        <v>-1350321.288468</v>
      </c>
      <c r="P11" s="32">
        <f t="shared" ref="P11:P21" si="8">O11+P10</f>
        <v>-4923219.8388200002</v>
      </c>
      <c r="Q11" s="33"/>
      <c r="R11" s="29">
        <v>0</v>
      </c>
      <c r="S11" s="32">
        <v>0</v>
      </c>
      <c r="T11" s="29">
        <f t="shared" si="2"/>
        <v>-1350321.288468</v>
      </c>
      <c r="U11" s="31">
        <f t="shared" ref="U11:U21" si="9">T11+U10</f>
        <v>-4923219.8388200002</v>
      </c>
      <c r="V11" s="34">
        <v>0</v>
      </c>
      <c r="W11" s="35">
        <v>0</v>
      </c>
      <c r="X11" s="36">
        <v>0</v>
      </c>
      <c r="Y11" s="35">
        <v>0</v>
      </c>
      <c r="AA11" s="34">
        <v>0</v>
      </c>
      <c r="AB11" s="35">
        <v>0</v>
      </c>
    </row>
    <row r="12" spans="1:28" s="2" customFormat="1" hidden="1" x14ac:dyDescent="0.2">
      <c r="A12" s="18">
        <v>1</v>
      </c>
      <c r="B12" s="23">
        <v>37500</v>
      </c>
      <c r="D12" s="29">
        <v>66901856</v>
      </c>
      <c r="E12" s="30">
        <f t="shared" si="3"/>
        <v>185970245</v>
      </c>
      <c r="F12" s="29">
        <v>60040410</v>
      </c>
      <c r="G12" s="30">
        <f t="shared" si="4"/>
        <v>184034011</v>
      </c>
      <c r="H12" s="29">
        <f t="shared" si="0"/>
        <v>6861446</v>
      </c>
      <c r="I12" s="31">
        <f t="shared" si="0"/>
        <v>1936234</v>
      </c>
      <c r="J12" s="29">
        <v>-2775.1309160000001</v>
      </c>
      <c r="K12" s="30">
        <f t="shared" si="5"/>
        <v>-782.96973600000001</v>
      </c>
      <c r="L12" s="32">
        <f t="shared" si="1"/>
        <v>6858670.8690839997</v>
      </c>
      <c r="M12" s="32">
        <f t="shared" si="6"/>
        <v>1935451.0302639995</v>
      </c>
      <c r="N12" s="32">
        <f t="shared" si="7"/>
        <v>1935451.0302639995</v>
      </c>
      <c r="O12" s="29">
        <v>6858670.8690839997</v>
      </c>
      <c r="P12" s="32">
        <f t="shared" si="8"/>
        <v>1935451.0302639995</v>
      </c>
      <c r="Q12" s="33"/>
      <c r="R12" s="29">
        <v>0</v>
      </c>
      <c r="S12" s="32">
        <v>0</v>
      </c>
      <c r="T12" s="29">
        <f t="shared" si="2"/>
        <v>6858670.8690839997</v>
      </c>
      <c r="U12" s="31">
        <f t="shared" si="9"/>
        <v>1935451.0302639995</v>
      </c>
      <c r="V12" s="34">
        <v>0</v>
      </c>
      <c r="W12" s="35">
        <v>0</v>
      </c>
      <c r="X12" s="36">
        <v>0</v>
      </c>
      <c r="Y12" s="35">
        <v>0</v>
      </c>
      <c r="AA12" s="34">
        <v>0</v>
      </c>
      <c r="AB12" s="35">
        <v>0</v>
      </c>
    </row>
    <row r="13" spans="1:28" s="2" customFormat="1" hidden="1" x14ac:dyDescent="0.2">
      <c r="A13" s="18">
        <v>1</v>
      </c>
      <c r="B13" s="23">
        <v>37530</v>
      </c>
      <c r="D13" s="29">
        <v>72973687</v>
      </c>
      <c r="E13" s="30">
        <f t="shared" si="3"/>
        <v>258943932</v>
      </c>
      <c r="F13" s="29">
        <v>69523163</v>
      </c>
      <c r="G13" s="30">
        <f t="shared" si="4"/>
        <v>253557174</v>
      </c>
      <c r="H13" s="29">
        <f t="shared" si="0"/>
        <v>3450524</v>
      </c>
      <c r="I13" s="31">
        <f t="shared" si="0"/>
        <v>5386758</v>
      </c>
      <c r="J13" s="29">
        <v>-1395.284596</v>
      </c>
      <c r="K13" s="30">
        <f t="shared" si="5"/>
        <v>-2178.254332</v>
      </c>
      <c r="L13" s="32">
        <f t="shared" si="1"/>
        <v>3449128.7154040001</v>
      </c>
      <c r="M13" s="32">
        <f t="shared" si="6"/>
        <v>5384579.7456679996</v>
      </c>
      <c r="N13" s="32">
        <f t="shared" si="7"/>
        <v>5384579.7456679996</v>
      </c>
      <c r="O13" s="29">
        <v>3449128.7154040001</v>
      </c>
      <c r="P13" s="32">
        <f t="shared" si="8"/>
        <v>5384579.7456679996</v>
      </c>
      <c r="Q13" s="33"/>
      <c r="R13" s="29">
        <v>0</v>
      </c>
      <c r="S13" s="32">
        <v>0</v>
      </c>
      <c r="T13" s="29">
        <f t="shared" si="2"/>
        <v>3449128.7154040001</v>
      </c>
      <c r="U13" s="31">
        <f t="shared" si="9"/>
        <v>5384579.7456679996</v>
      </c>
      <c r="V13" s="34">
        <v>0</v>
      </c>
      <c r="W13" s="35">
        <v>0</v>
      </c>
      <c r="X13" s="36">
        <v>0</v>
      </c>
      <c r="Y13" s="35">
        <v>0</v>
      </c>
      <c r="AA13" s="34">
        <v>0</v>
      </c>
      <c r="AB13" s="35">
        <v>0</v>
      </c>
    </row>
    <row r="14" spans="1:28" s="2" customFormat="1" hidden="1" x14ac:dyDescent="0.2">
      <c r="A14" s="18">
        <v>1</v>
      </c>
      <c r="B14" s="23">
        <v>37561</v>
      </c>
      <c r="D14" s="29">
        <v>71935749</v>
      </c>
      <c r="E14" s="30">
        <f t="shared" si="3"/>
        <v>330879681</v>
      </c>
      <c r="F14" s="29">
        <v>74375539</v>
      </c>
      <c r="G14" s="30">
        <f t="shared" si="4"/>
        <v>327932713</v>
      </c>
      <c r="H14" s="29">
        <f t="shared" si="0"/>
        <v>-2439790</v>
      </c>
      <c r="I14" s="31">
        <f t="shared" si="0"/>
        <v>2946968</v>
      </c>
      <c r="J14" s="29">
        <v>986.17315199999996</v>
      </c>
      <c r="K14" s="30">
        <f t="shared" si="5"/>
        <v>-1192.0811800000001</v>
      </c>
      <c r="L14" s="32">
        <f t="shared" si="1"/>
        <v>-2438803.8268479998</v>
      </c>
      <c r="M14" s="32">
        <f t="shared" si="6"/>
        <v>2945775.9188199998</v>
      </c>
      <c r="N14" s="32">
        <f t="shared" si="7"/>
        <v>2945775.9188199998</v>
      </c>
      <c r="O14" s="29">
        <v>-2438803.8268479998</v>
      </c>
      <c r="P14" s="32">
        <f t="shared" si="8"/>
        <v>2945775.9188199998</v>
      </c>
      <c r="Q14" s="33"/>
      <c r="R14" s="29">
        <v>0</v>
      </c>
      <c r="S14" s="32">
        <v>0</v>
      </c>
      <c r="T14" s="29">
        <f t="shared" si="2"/>
        <v>-2438803.8268479998</v>
      </c>
      <c r="U14" s="31">
        <f t="shared" si="9"/>
        <v>2945775.9188199998</v>
      </c>
      <c r="V14" s="34">
        <v>0</v>
      </c>
      <c r="W14" s="35">
        <v>0</v>
      </c>
      <c r="X14" s="36">
        <v>0</v>
      </c>
      <c r="Y14" s="35">
        <v>0</v>
      </c>
      <c r="AA14" s="34">
        <v>0</v>
      </c>
      <c r="AB14" s="35">
        <v>0</v>
      </c>
    </row>
    <row r="15" spans="1:28" s="2" customFormat="1" hidden="1" x14ac:dyDescent="0.2">
      <c r="A15" s="18">
        <v>1</v>
      </c>
      <c r="B15" s="23">
        <v>37591</v>
      </c>
      <c r="D15" s="29">
        <v>86777286</v>
      </c>
      <c r="E15" s="30">
        <f t="shared" si="3"/>
        <v>417656967</v>
      </c>
      <c r="F15" s="29">
        <v>84599358</v>
      </c>
      <c r="G15" s="30">
        <f t="shared" si="4"/>
        <v>412532071</v>
      </c>
      <c r="H15" s="29">
        <f t="shared" si="0"/>
        <v>2177928</v>
      </c>
      <c r="I15" s="31">
        <f t="shared" si="0"/>
        <v>5124896</v>
      </c>
      <c r="J15" s="29">
        <v>-881.21156399999995</v>
      </c>
      <c r="K15" s="30">
        <f t="shared" si="5"/>
        <v>-2073.2927440000003</v>
      </c>
      <c r="L15" s="32">
        <f t="shared" si="1"/>
        <v>2177046.7884359998</v>
      </c>
      <c r="M15" s="32">
        <f t="shared" si="6"/>
        <v>5122822.7072559996</v>
      </c>
      <c r="N15" s="32">
        <f t="shared" si="7"/>
        <v>5122822.7072559996</v>
      </c>
      <c r="O15" s="29">
        <v>2177046.7884359998</v>
      </c>
      <c r="P15" s="32">
        <f t="shared" si="8"/>
        <v>5122822.7072559996</v>
      </c>
      <c r="Q15" s="33"/>
      <c r="R15" s="29">
        <v>0</v>
      </c>
      <c r="S15" s="32">
        <v>0</v>
      </c>
      <c r="T15" s="29">
        <f t="shared" si="2"/>
        <v>2177046.7884359998</v>
      </c>
      <c r="U15" s="31">
        <f t="shared" si="9"/>
        <v>5122822.7072559996</v>
      </c>
      <c r="V15" s="34">
        <v>0</v>
      </c>
      <c r="W15" s="35">
        <v>0</v>
      </c>
      <c r="X15" s="36">
        <v>0</v>
      </c>
      <c r="Y15" s="35">
        <v>0</v>
      </c>
      <c r="AA15" s="34">
        <v>0</v>
      </c>
      <c r="AB15" s="35">
        <v>0</v>
      </c>
    </row>
    <row r="16" spans="1:28" s="2" customFormat="1" hidden="1" x14ac:dyDescent="0.2">
      <c r="A16" s="18">
        <v>1</v>
      </c>
      <c r="B16" s="23">
        <v>37622</v>
      </c>
      <c r="D16" s="29">
        <v>80343724</v>
      </c>
      <c r="E16" s="30">
        <f t="shared" si="3"/>
        <v>498000691</v>
      </c>
      <c r="F16" s="29">
        <v>81723969</v>
      </c>
      <c r="G16" s="30">
        <f t="shared" si="4"/>
        <v>494256040</v>
      </c>
      <c r="H16" s="29">
        <f t="shared" si="0"/>
        <v>-1380245</v>
      </c>
      <c r="I16" s="31">
        <f t="shared" si="0"/>
        <v>3744651</v>
      </c>
      <c r="J16" s="29">
        <v>557.97720400000003</v>
      </c>
      <c r="K16" s="30">
        <f t="shared" si="5"/>
        <v>-1515.3155400000003</v>
      </c>
      <c r="L16" s="32">
        <f t="shared" si="1"/>
        <v>-1379687.0227959999</v>
      </c>
      <c r="M16" s="32">
        <f t="shared" si="6"/>
        <v>3743135.6844599997</v>
      </c>
      <c r="N16" s="32">
        <f t="shared" si="7"/>
        <v>3743135.6844599997</v>
      </c>
      <c r="O16" s="29">
        <v>-1379687.0227959999</v>
      </c>
      <c r="P16" s="32">
        <f t="shared" si="8"/>
        <v>3743135.6844599997</v>
      </c>
      <c r="Q16" s="33"/>
      <c r="R16" s="29">
        <v>0</v>
      </c>
      <c r="S16" s="32">
        <v>0</v>
      </c>
      <c r="T16" s="29">
        <f t="shared" si="2"/>
        <v>-1379687.0227959999</v>
      </c>
      <c r="U16" s="31">
        <f t="shared" si="9"/>
        <v>3743135.6844599997</v>
      </c>
      <c r="V16" s="34">
        <v>0</v>
      </c>
      <c r="W16" s="35">
        <v>0</v>
      </c>
      <c r="X16" s="36">
        <v>0</v>
      </c>
      <c r="Y16" s="35">
        <v>0</v>
      </c>
      <c r="AA16" s="34">
        <v>0</v>
      </c>
      <c r="AB16" s="35">
        <v>0</v>
      </c>
    </row>
    <row r="17" spans="1:28" s="2" customFormat="1" hidden="1" x14ac:dyDescent="0.2">
      <c r="A17" s="18">
        <v>1</v>
      </c>
      <c r="B17" s="23">
        <v>37653</v>
      </c>
      <c r="D17" s="29">
        <v>80828615</v>
      </c>
      <c r="E17" s="30">
        <f t="shared" si="3"/>
        <v>578829306</v>
      </c>
      <c r="F17" s="29">
        <v>75416275</v>
      </c>
      <c r="G17" s="30">
        <f t="shared" si="4"/>
        <v>569672315</v>
      </c>
      <c r="H17" s="29">
        <f t="shared" si="0"/>
        <v>5412340</v>
      </c>
      <c r="I17" s="31">
        <f t="shared" si="0"/>
        <v>9156991</v>
      </c>
      <c r="J17" s="29">
        <v>-2189.1313639999998</v>
      </c>
      <c r="K17" s="30">
        <f t="shared" si="5"/>
        <v>-3704.4469040000004</v>
      </c>
      <c r="L17" s="32">
        <f t="shared" si="1"/>
        <v>5410150.868636</v>
      </c>
      <c r="M17" s="32">
        <f t="shared" si="6"/>
        <v>9153286.5530960001</v>
      </c>
      <c r="N17" s="32">
        <f t="shared" si="7"/>
        <v>9153286.5530960001</v>
      </c>
      <c r="O17" s="29">
        <v>5410150.8686360009</v>
      </c>
      <c r="P17" s="32">
        <f t="shared" si="8"/>
        <v>9153286.5530960001</v>
      </c>
      <c r="Q17" s="33"/>
      <c r="R17" s="29">
        <v>0</v>
      </c>
      <c r="S17" s="32">
        <v>0</v>
      </c>
      <c r="T17" s="29">
        <f t="shared" si="2"/>
        <v>5410150.8686360009</v>
      </c>
      <c r="U17" s="31">
        <f t="shared" si="9"/>
        <v>9153286.5530960001</v>
      </c>
      <c r="V17" s="34">
        <v>0</v>
      </c>
      <c r="W17" s="35">
        <v>0</v>
      </c>
      <c r="X17" s="36">
        <v>0</v>
      </c>
      <c r="Y17" s="35">
        <v>0</v>
      </c>
      <c r="AA17" s="34">
        <v>0</v>
      </c>
      <c r="AB17" s="35">
        <v>0</v>
      </c>
    </row>
    <row r="18" spans="1:28" s="2" customFormat="1" hidden="1" x14ac:dyDescent="0.2">
      <c r="A18" s="18">
        <v>1</v>
      </c>
      <c r="B18" s="23">
        <v>37681</v>
      </c>
      <c r="D18" s="29">
        <v>84928004</v>
      </c>
      <c r="E18" s="30">
        <f t="shared" si="3"/>
        <v>663757310</v>
      </c>
      <c r="F18" s="29">
        <v>77553819</v>
      </c>
      <c r="G18" s="30">
        <f t="shared" si="4"/>
        <v>647226134</v>
      </c>
      <c r="H18" s="29">
        <f t="shared" si="0"/>
        <v>7374185</v>
      </c>
      <c r="I18" s="31">
        <f t="shared" si="0"/>
        <v>16531176</v>
      </c>
      <c r="J18" s="29">
        <v>-2982.8051479999999</v>
      </c>
      <c r="K18" s="30">
        <f t="shared" si="5"/>
        <v>-6687.2520519999998</v>
      </c>
      <c r="L18" s="32">
        <f t="shared" si="1"/>
        <v>7371202.1948520001</v>
      </c>
      <c r="M18" s="32">
        <f t="shared" si="6"/>
        <v>16524488.747948</v>
      </c>
      <c r="N18" s="32">
        <f t="shared" si="7"/>
        <v>16524488.747948</v>
      </c>
      <c r="O18" s="29">
        <v>7371202.1948520001</v>
      </c>
      <c r="P18" s="32">
        <f t="shared" si="8"/>
        <v>16524488.747948</v>
      </c>
      <c r="Q18" s="33"/>
      <c r="R18" s="29">
        <v>0</v>
      </c>
      <c r="S18" s="32">
        <v>0</v>
      </c>
      <c r="T18" s="29">
        <f t="shared" si="2"/>
        <v>7371202.1948520001</v>
      </c>
      <c r="U18" s="31">
        <f t="shared" si="9"/>
        <v>16524488.747948</v>
      </c>
      <c r="V18" s="34">
        <v>0</v>
      </c>
      <c r="W18" s="35">
        <v>0</v>
      </c>
      <c r="X18" s="36">
        <v>0</v>
      </c>
      <c r="Y18" s="35">
        <v>0</v>
      </c>
      <c r="AA18" s="34">
        <v>0</v>
      </c>
      <c r="AB18" s="35">
        <v>0</v>
      </c>
    </row>
    <row r="19" spans="1:28" s="2" customFormat="1" hidden="1" x14ac:dyDescent="0.2">
      <c r="A19" s="18">
        <v>1</v>
      </c>
      <c r="B19" s="23">
        <v>37712</v>
      </c>
      <c r="D19" s="29">
        <v>67843290</v>
      </c>
      <c r="E19" s="30">
        <f t="shared" si="3"/>
        <v>731600600</v>
      </c>
      <c r="F19" s="29">
        <v>69473916</v>
      </c>
      <c r="G19" s="30">
        <f t="shared" si="4"/>
        <v>716700050</v>
      </c>
      <c r="H19" s="29">
        <f t="shared" si="0"/>
        <v>-1630626</v>
      </c>
      <c r="I19" s="31">
        <f t="shared" si="0"/>
        <v>14900550</v>
      </c>
      <c r="J19" s="29">
        <v>659.69369200000006</v>
      </c>
      <c r="K19" s="30">
        <f t="shared" si="5"/>
        <v>-6027.55836</v>
      </c>
      <c r="L19" s="32">
        <f t="shared" si="1"/>
        <v>-1629966.3063080001</v>
      </c>
      <c r="M19" s="32">
        <f t="shared" si="6"/>
        <v>14894522.441640001</v>
      </c>
      <c r="N19" s="32">
        <f t="shared" si="7"/>
        <v>14894522.441640001</v>
      </c>
      <c r="O19" s="29">
        <v>-1629966.3063079994</v>
      </c>
      <c r="P19" s="32">
        <f t="shared" si="8"/>
        <v>14894522.441640001</v>
      </c>
      <c r="Q19" s="33"/>
      <c r="R19" s="29">
        <v>0</v>
      </c>
      <c r="S19" s="32">
        <v>0</v>
      </c>
      <c r="T19" s="29">
        <f t="shared" si="2"/>
        <v>-1629966.3063079994</v>
      </c>
      <c r="U19" s="31">
        <f t="shared" si="9"/>
        <v>14894522.441640001</v>
      </c>
      <c r="V19" s="34">
        <v>0</v>
      </c>
      <c r="W19" s="35">
        <v>0</v>
      </c>
      <c r="X19" s="36">
        <v>0</v>
      </c>
      <c r="Y19" s="35">
        <v>0</v>
      </c>
      <c r="AA19" s="34">
        <v>0</v>
      </c>
      <c r="AB19" s="35">
        <v>0</v>
      </c>
    </row>
    <row r="20" spans="1:28" s="2" customFormat="1" hidden="1" x14ac:dyDescent="0.2">
      <c r="A20" s="18">
        <v>1</v>
      </c>
      <c r="B20" s="23">
        <v>37742</v>
      </c>
      <c r="D20" s="29">
        <v>63318113</v>
      </c>
      <c r="E20" s="30">
        <f t="shared" si="3"/>
        <v>794918713</v>
      </c>
      <c r="F20" s="29">
        <v>65590803</v>
      </c>
      <c r="G20" s="30">
        <f t="shared" si="4"/>
        <v>782290853</v>
      </c>
      <c r="H20" s="29">
        <f t="shared" si="0"/>
        <v>-2272690</v>
      </c>
      <c r="I20" s="31">
        <f t="shared" si="0"/>
        <v>12627860</v>
      </c>
      <c r="J20" s="29">
        <v>919.350684</v>
      </c>
      <c r="K20" s="30">
        <f t="shared" si="5"/>
        <v>-5108.207676</v>
      </c>
      <c r="L20" s="32">
        <f t="shared" si="1"/>
        <v>-2271770.6493159998</v>
      </c>
      <c r="M20" s="32">
        <f t="shared" si="6"/>
        <v>12622751.792324001</v>
      </c>
      <c r="N20" s="32">
        <f t="shared" si="7"/>
        <v>12622751.792324001</v>
      </c>
      <c r="O20" s="29">
        <v>-2271770.6493159998</v>
      </c>
      <c r="P20" s="32">
        <f t="shared" si="8"/>
        <v>12622751.792324001</v>
      </c>
      <c r="Q20" s="33"/>
      <c r="R20" s="29">
        <v>0</v>
      </c>
      <c r="S20" s="32">
        <v>0</v>
      </c>
      <c r="T20" s="29">
        <f t="shared" si="2"/>
        <v>-2271770.6493159998</v>
      </c>
      <c r="U20" s="31">
        <f t="shared" si="9"/>
        <v>12622751.792324001</v>
      </c>
      <c r="V20" s="34">
        <v>0</v>
      </c>
      <c r="W20" s="35">
        <v>0</v>
      </c>
      <c r="X20" s="36">
        <v>0</v>
      </c>
      <c r="Y20" s="35">
        <v>0</v>
      </c>
      <c r="AA20" s="34">
        <v>0</v>
      </c>
      <c r="AB20" s="35">
        <v>0</v>
      </c>
    </row>
    <row r="21" spans="1:28" s="2" customFormat="1" hidden="1" x14ac:dyDescent="0.2">
      <c r="A21" s="18">
        <v>1</v>
      </c>
      <c r="B21" s="23">
        <v>37773</v>
      </c>
      <c r="C21" s="2" t="s">
        <v>23</v>
      </c>
      <c r="D21" s="37">
        <v>50046037</v>
      </c>
      <c r="E21" s="38">
        <f t="shared" si="3"/>
        <v>844964750</v>
      </c>
      <c r="F21" s="37">
        <v>60835557</v>
      </c>
      <c r="G21" s="38">
        <f t="shared" si="4"/>
        <v>843126410</v>
      </c>
      <c r="H21" s="37">
        <f t="shared" si="0"/>
        <v>-10789520</v>
      </c>
      <c r="I21" s="39">
        <f t="shared" si="0"/>
        <v>1838340</v>
      </c>
      <c r="J21" s="37">
        <v>-4933.6501399999997</v>
      </c>
      <c r="K21" s="38">
        <f t="shared" si="5"/>
        <v>-10041.857816</v>
      </c>
      <c r="L21" s="40">
        <f t="shared" si="1"/>
        <v>-10794453.650140001</v>
      </c>
      <c r="M21" s="40">
        <f t="shared" si="6"/>
        <v>1828298.1421840005</v>
      </c>
      <c r="N21" s="40">
        <f t="shared" si="7"/>
        <v>1828298.1421840005</v>
      </c>
      <c r="O21" s="37">
        <v>-10794453.650140001</v>
      </c>
      <c r="P21" s="40">
        <f t="shared" si="8"/>
        <v>1828298.1421840005</v>
      </c>
      <c r="Q21" s="41"/>
      <c r="R21" s="37">
        <v>0</v>
      </c>
      <c r="S21" s="40">
        <v>0</v>
      </c>
      <c r="T21" s="37">
        <f t="shared" si="2"/>
        <v>-10794453.650140001</v>
      </c>
      <c r="U21" s="39">
        <f t="shared" si="9"/>
        <v>1828298.1421840005</v>
      </c>
      <c r="V21" s="42">
        <v>0</v>
      </c>
      <c r="W21" s="43">
        <v>0</v>
      </c>
      <c r="X21" s="37">
        <v>0</v>
      </c>
      <c r="Y21" s="39">
        <v>0</v>
      </c>
      <c r="Z21" s="44"/>
      <c r="AA21" s="37">
        <v>-22984656.66</v>
      </c>
      <c r="AB21" s="45">
        <v>-22984656.66</v>
      </c>
    </row>
    <row r="22" spans="1:28" s="2" customFormat="1" hidden="1" x14ac:dyDescent="0.2">
      <c r="A22" s="18"/>
      <c r="B22" s="46"/>
      <c r="D22" s="29"/>
      <c r="E22" s="30"/>
      <c r="F22" s="29"/>
      <c r="G22" s="32"/>
      <c r="H22" s="24"/>
      <c r="I22" s="31"/>
      <c r="J22" s="29"/>
      <c r="K22" s="30"/>
      <c r="L22" s="32"/>
      <c r="M22" s="32"/>
      <c r="N22" s="32"/>
      <c r="O22" s="29"/>
      <c r="P22" s="30"/>
      <c r="Q22" s="47"/>
      <c r="R22" s="29"/>
      <c r="S22" s="32"/>
      <c r="T22" s="29"/>
      <c r="U22" s="31"/>
      <c r="V22" s="34"/>
      <c r="W22" s="48"/>
      <c r="X22" s="29"/>
      <c r="Y22" s="31"/>
      <c r="AA22" s="29"/>
      <c r="AB22" s="30"/>
    </row>
    <row r="23" spans="1:28" s="2" customFormat="1" ht="9.75" hidden="1" customHeight="1" x14ac:dyDescent="0.2">
      <c r="A23" s="18"/>
      <c r="B23" s="46"/>
      <c r="D23" s="37"/>
      <c r="E23" s="38"/>
      <c r="F23" s="37"/>
      <c r="G23" s="40"/>
      <c r="H23" s="37"/>
      <c r="I23" s="40"/>
      <c r="J23" s="37"/>
      <c r="K23" s="38"/>
      <c r="L23" s="40"/>
      <c r="M23" s="40"/>
      <c r="N23" s="40"/>
      <c r="O23" s="37"/>
      <c r="P23" s="38"/>
      <c r="Q23" s="33"/>
      <c r="R23" s="49"/>
      <c r="S23" s="40"/>
      <c r="T23" s="37"/>
      <c r="U23" s="39"/>
      <c r="V23" s="42"/>
      <c r="W23" s="43"/>
      <c r="X23" s="40"/>
      <c r="Y23" s="39"/>
      <c r="Z23" s="50"/>
      <c r="AA23" s="51"/>
      <c r="AB23" s="39"/>
    </row>
    <row r="24" spans="1:28" s="2" customFormat="1" hidden="1" x14ac:dyDescent="0.2">
      <c r="A24" s="18"/>
      <c r="B24" s="46"/>
      <c r="C24" s="52"/>
      <c r="D24" s="53"/>
      <c r="E24" s="54"/>
      <c r="F24" s="53"/>
      <c r="G24" s="54"/>
      <c r="H24" s="53"/>
      <c r="I24" s="32"/>
      <c r="J24" s="29"/>
      <c r="K24" s="30"/>
      <c r="L24" s="32"/>
      <c r="M24" s="32"/>
      <c r="N24" s="54"/>
      <c r="O24" s="53"/>
      <c r="P24" s="30"/>
      <c r="Q24" s="47"/>
      <c r="R24" s="53"/>
      <c r="S24" s="54"/>
      <c r="T24" s="53"/>
      <c r="U24" s="55"/>
      <c r="V24" s="48"/>
      <c r="W24" s="56"/>
      <c r="X24" s="32"/>
      <c r="Y24" s="54"/>
      <c r="Z24" s="57"/>
      <c r="AA24" s="32"/>
      <c r="AB24" s="54"/>
    </row>
    <row r="25" spans="1:28" s="2" customFormat="1" hidden="1" x14ac:dyDescent="0.2">
      <c r="A25" s="18">
        <v>2</v>
      </c>
      <c r="B25" s="23">
        <v>37803</v>
      </c>
      <c r="C25" s="52" t="s">
        <v>24</v>
      </c>
      <c r="D25" s="53">
        <v>65184355.353712201</v>
      </c>
      <c r="E25" s="30">
        <f>D25+E21</f>
        <v>910149105.3537122</v>
      </c>
      <c r="F25" s="29">
        <v>64630576.330320001</v>
      </c>
      <c r="G25" s="31">
        <f>F25+G21</f>
        <v>907756986.33032</v>
      </c>
      <c r="H25" s="29">
        <f t="shared" ref="H25:I36" si="10">D25-F25</f>
        <v>553779.02339220047</v>
      </c>
      <c r="I25" s="31">
        <f t="shared" si="10"/>
        <v>2392119.0233922005</v>
      </c>
      <c r="J25" s="29">
        <f t="shared" ref="J25:J31" si="11">H25*-0.000404</f>
        <v>-223.72672545044898</v>
      </c>
      <c r="K25" s="30">
        <f>J25+K21</f>
        <v>-10265.584541450449</v>
      </c>
      <c r="L25" s="32">
        <f t="shared" ref="L25:L36" si="12">H25+J25</f>
        <v>553555.29666674999</v>
      </c>
      <c r="M25" s="32">
        <f>L25</f>
        <v>553555.29666674999</v>
      </c>
      <c r="N25" s="32">
        <f>L25+N21</f>
        <v>2381853.4388507502</v>
      </c>
      <c r="O25" s="29">
        <v>553555.29666674975</v>
      </c>
      <c r="P25" s="30">
        <f>O25+P21</f>
        <v>2381853.4388507502</v>
      </c>
      <c r="Q25" s="33"/>
      <c r="R25" s="29">
        <v>0</v>
      </c>
      <c r="S25" s="31">
        <v>0</v>
      </c>
      <c r="T25" s="29">
        <f t="shared" ref="T25:T36" si="13">O25+R25</f>
        <v>553555.29666674975</v>
      </c>
      <c r="U25" s="53">
        <f>T25+U21</f>
        <v>2381853.4388507502</v>
      </c>
      <c r="V25" s="29">
        <v>0</v>
      </c>
      <c r="W25" s="53">
        <v>0</v>
      </c>
      <c r="X25" s="29">
        <v>0</v>
      </c>
      <c r="Y25" s="31">
        <v>0</v>
      </c>
      <c r="Z25" s="52"/>
      <c r="AA25" s="53">
        <v>9795.7099999999991</v>
      </c>
      <c r="AB25" s="31">
        <v>-22974860.949999999</v>
      </c>
    </row>
    <row r="26" spans="1:28" s="2" customFormat="1" hidden="1" x14ac:dyDescent="0.2">
      <c r="A26" s="18">
        <v>2</v>
      </c>
      <c r="B26" s="23">
        <v>37834</v>
      </c>
      <c r="C26" s="52" t="s">
        <v>24</v>
      </c>
      <c r="D26" s="53">
        <v>64674166.473712102</v>
      </c>
      <c r="E26" s="30">
        <f t="shared" ref="E26:E36" si="14">D26+E25</f>
        <v>974823271.82742429</v>
      </c>
      <c r="F26" s="29">
        <v>63110327.900528997</v>
      </c>
      <c r="G26" s="30">
        <f t="shared" ref="G26:G36" si="15">F26+G25</f>
        <v>970867314.23084903</v>
      </c>
      <c r="H26" s="29">
        <f t="shared" si="10"/>
        <v>1563838.5731831044</v>
      </c>
      <c r="I26" s="31">
        <f t="shared" si="10"/>
        <v>3955957.5965752602</v>
      </c>
      <c r="J26" s="29">
        <f t="shared" si="11"/>
        <v>-631.79078356597415</v>
      </c>
      <c r="K26" s="30">
        <f t="shared" ref="K26:K36" si="16">J26+K25</f>
        <v>-10897.375325016423</v>
      </c>
      <c r="L26" s="32">
        <f t="shared" si="12"/>
        <v>1563206.7823995384</v>
      </c>
      <c r="M26" s="32">
        <f t="shared" ref="M26:M36" si="17">M25+L26</f>
        <v>2116762.0790662887</v>
      </c>
      <c r="N26" s="32">
        <f t="shared" ref="N26:N36" si="18">N25+L26</f>
        <v>3945060.2212502887</v>
      </c>
      <c r="O26" s="29">
        <v>1563206.7823995389</v>
      </c>
      <c r="P26" s="30">
        <f t="shared" ref="P26:P36" si="19">O26+P25</f>
        <v>3945060.2212502891</v>
      </c>
      <c r="Q26" s="33"/>
      <c r="R26" s="29">
        <v>0</v>
      </c>
      <c r="S26" s="31">
        <v>0</v>
      </c>
      <c r="T26" s="29">
        <f t="shared" si="13"/>
        <v>1563206.7823995389</v>
      </c>
      <c r="U26" s="53">
        <f t="shared" ref="U26:U36" si="20">T26+U25</f>
        <v>3945060.2212502891</v>
      </c>
      <c r="V26" s="29">
        <v>0</v>
      </c>
      <c r="W26" s="53">
        <v>0</v>
      </c>
      <c r="X26" s="29">
        <v>0</v>
      </c>
      <c r="Y26" s="31">
        <v>0</v>
      </c>
      <c r="AA26" s="29">
        <v>9489.59</v>
      </c>
      <c r="AB26" s="31">
        <v>-22965371.359999999</v>
      </c>
    </row>
    <row r="27" spans="1:28" s="2" customFormat="1" hidden="1" x14ac:dyDescent="0.2">
      <c r="A27" s="18">
        <v>2</v>
      </c>
      <c r="B27" s="23">
        <v>37865</v>
      </c>
      <c r="C27" s="52" t="s">
        <v>24</v>
      </c>
      <c r="D27" s="53">
        <v>66766678.353712201</v>
      </c>
      <c r="E27" s="30">
        <f t="shared" si="14"/>
        <v>1041589950.1811365</v>
      </c>
      <c r="F27" s="29">
        <v>62478495.438176997</v>
      </c>
      <c r="G27" s="30">
        <f t="shared" si="15"/>
        <v>1033345809.669026</v>
      </c>
      <c r="H27" s="29">
        <f t="shared" si="10"/>
        <v>4288182.9155352041</v>
      </c>
      <c r="I27" s="31">
        <f t="shared" si="10"/>
        <v>8244140.5121104717</v>
      </c>
      <c r="J27" s="29">
        <f t="shared" si="11"/>
        <v>-1732.4258978762225</v>
      </c>
      <c r="K27" s="30">
        <f t="shared" si="16"/>
        <v>-12629.801222892645</v>
      </c>
      <c r="L27" s="32">
        <f t="shared" si="12"/>
        <v>4286450.4896373283</v>
      </c>
      <c r="M27" s="32">
        <f t="shared" si="17"/>
        <v>6403212.568703617</v>
      </c>
      <c r="N27" s="32">
        <f t="shared" si="18"/>
        <v>8231510.7108876165</v>
      </c>
      <c r="O27" s="29">
        <v>4286450.4896373283</v>
      </c>
      <c r="P27" s="30">
        <f t="shared" si="19"/>
        <v>8231510.7108876174</v>
      </c>
      <c r="Q27" s="33"/>
      <c r="R27" s="29">
        <v>0</v>
      </c>
      <c r="S27" s="31">
        <v>0</v>
      </c>
      <c r="T27" s="29">
        <f t="shared" si="13"/>
        <v>4286450.4896373283</v>
      </c>
      <c r="U27" s="31">
        <f t="shared" si="20"/>
        <v>8231510.7108876174</v>
      </c>
      <c r="V27" s="29">
        <v>0</v>
      </c>
      <c r="W27" s="53">
        <v>0</v>
      </c>
      <c r="X27" s="29">
        <v>0</v>
      </c>
      <c r="Y27" s="31">
        <v>0</v>
      </c>
      <c r="AA27" s="29">
        <v>9183.4699999999993</v>
      </c>
      <c r="AB27" s="31">
        <v>-22956187.890000001</v>
      </c>
    </row>
    <row r="28" spans="1:28" s="2" customFormat="1" hidden="1" x14ac:dyDescent="0.2">
      <c r="A28" s="18">
        <v>2</v>
      </c>
      <c r="B28" s="23">
        <v>37895</v>
      </c>
      <c r="C28" s="52" t="s">
        <v>24</v>
      </c>
      <c r="D28" s="53">
        <v>74949819.353712201</v>
      </c>
      <c r="E28" s="30">
        <f t="shared" si="14"/>
        <v>1116539769.5348487</v>
      </c>
      <c r="F28" s="29">
        <v>68971840.775838003</v>
      </c>
      <c r="G28" s="30">
        <f t="shared" si="15"/>
        <v>1102317650.444864</v>
      </c>
      <c r="H28" s="29">
        <f t="shared" si="10"/>
        <v>5977978.5778741986</v>
      </c>
      <c r="I28" s="31">
        <f t="shared" si="10"/>
        <v>14222119.089984655</v>
      </c>
      <c r="J28" s="29">
        <f t="shared" si="11"/>
        <v>-2415.1033454611761</v>
      </c>
      <c r="K28" s="30">
        <f t="shared" si="16"/>
        <v>-15044.904568353821</v>
      </c>
      <c r="L28" s="32">
        <f t="shared" si="12"/>
        <v>5975563.4745287374</v>
      </c>
      <c r="M28" s="32">
        <f t="shared" si="17"/>
        <v>12378776.043232355</v>
      </c>
      <c r="N28" s="32">
        <f t="shared" si="18"/>
        <v>14207074.185416354</v>
      </c>
      <c r="O28" s="29">
        <v>5975563.4745287383</v>
      </c>
      <c r="P28" s="30">
        <f t="shared" si="19"/>
        <v>14207074.185416356</v>
      </c>
      <c r="Q28" s="33"/>
      <c r="R28" s="29">
        <v>0</v>
      </c>
      <c r="S28" s="31">
        <v>0</v>
      </c>
      <c r="T28" s="29">
        <f t="shared" si="13"/>
        <v>5975563.4745287383</v>
      </c>
      <c r="U28" s="31">
        <f t="shared" si="20"/>
        <v>14207074.185416356</v>
      </c>
      <c r="V28" s="29">
        <v>0</v>
      </c>
      <c r="W28" s="53">
        <v>0</v>
      </c>
      <c r="X28" s="29">
        <v>0</v>
      </c>
      <c r="Y28" s="31">
        <v>0</v>
      </c>
      <c r="AA28" s="29">
        <v>9087.67</v>
      </c>
      <c r="AB28" s="31">
        <v>-22947100.219999999</v>
      </c>
    </row>
    <row r="29" spans="1:28" s="2" customFormat="1" hidden="1" x14ac:dyDescent="0.2">
      <c r="A29" s="18">
        <v>2</v>
      </c>
      <c r="B29" s="23">
        <v>37926</v>
      </c>
      <c r="C29" s="52" t="s">
        <v>24</v>
      </c>
      <c r="D29" s="53">
        <v>85103091.353712201</v>
      </c>
      <c r="E29" s="30">
        <f t="shared" si="14"/>
        <v>1201642860.8885608</v>
      </c>
      <c r="F29" s="29">
        <v>82180750.522962004</v>
      </c>
      <c r="G29" s="30">
        <f t="shared" si="15"/>
        <v>1184498400.9678261</v>
      </c>
      <c r="H29" s="29">
        <f t="shared" si="10"/>
        <v>2922340.8307501972</v>
      </c>
      <c r="I29" s="31">
        <f t="shared" si="10"/>
        <v>17144459.920734644</v>
      </c>
      <c r="J29" s="29">
        <f t="shared" si="11"/>
        <v>-1180.6256956230798</v>
      </c>
      <c r="K29" s="30">
        <f t="shared" si="16"/>
        <v>-16225.5302639769</v>
      </c>
      <c r="L29" s="32">
        <f t="shared" si="12"/>
        <v>2921160.2050545742</v>
      </c>
      <c r="M29" s="32">
        <f t="shared" si="17"/>
        <v>15299936.248286929</v>
      </c>
      <c r="N29" s="32">
        <f t="shared" si="18"/>
        <v>17128234.390470929</v>
      </c>
      <c r="O29" s="29">
        <v>2921160.2050545737</v>
      </c>
      <c r="P29" s="30">
        <f t="shared" si="19"/>
        <v>17128234.390470929</v>
      </c>
      <c r="Q29" s="33"/>
      <c r="R29" s="29">
        <v>0</v>
      </c>
      <c r="S29" s="31">
        <v>0</v>
      </c>
      <c r="T29" s="29">
        <f t="shared" si="13"/>
        <v>2921160.2050545737</v>
      </c>
      <c r="U29" s="31">
        <f t="shared" si="20"/>
        <v>17128234.390470929</v>
      </c>
      <c r="V29" s="29">
        <v>0</v>
      </c>
      <c r="W29" s="53">
        <v>0</v>
      </c>
      <c r="X29" s="29">
        <v>0</v>
      </c>
      <c r="Y29" s="31">
        <v>0</v>
      </c>
      <c r="AA29" s="29">
        <v>8794.52</v>
      </c>
      <c r="AB29" s="31">
        <v>-22938305.699999999</v>
      </c>
    </row>
    <row r="30" spans="1:28" s="2" customFormat="1" hidden="1" x14ac:dyDescent="0.2">
      <c r="A30" s="18">
        <v>2</v>
      </c>
      <c r="B30" s="23">
        <v>37956</v>
      </c>
      <c r="C30" s="52" t="s">
        <v>24</v>
      </c>
      <c r="D30" s="53">
        <v>92860817.353712201</v>
      </c>
      <c r="E30" s="30">
        <f t="shared" si="14"/>
        <v>1294503678.2422729</v>
      </c>
      <c r="F30" s="29">
        <v>89484104.071362004</v>
      </c>
      <c r="G30" s="30">
        <f t="shared" si="15"/>
        <v>1273982505.0391881</v>
      </c>
      <c r="H30" s="29">
        <f t="shared" si="10"/>
        <v>3376713.2823501974</v>
      </c>
      <c r="I30" s="31">
        <f t="shared" si="10"/>
        <v>20521173.203084707</v>
      </c>
      <c r="J30" s="29">
        <f t="shared" si="11"/>
        <v>-1364.1921660694798</v>
      </c>
      <c r="K30" s="30">
        <f t="shared" si="16"/>
        <v>-17589.722430046379</v>
      </c>
      <c r="L30" s="32">
        <f t="shared" si="12"/>
        <v>3375349.0901841279</v>
      </c>
      <c r="M30" s="32">
        <f t="shared" si="17"/>
        <v>18675285.338471055</v>
      </c>
      <c r="N30" s="32">
        <f t="shared" si="18"/>
        <v>20503583.480655059</v>
      </c>
      <c r="O30" s="29">
        <v>3375349.090184126</v>
      </c>
      <c r="P30" s="30">
        <f t="shared" si="19"/>
        <v>20503583.480655055</v>
      </c>
      <c r="Q30" s="33"/>
      <c r="R30" s="29">
        <v>0</v>
      </c>
      <c r="S30" s="31">
        <v>0</v>
      </c>
      <c r="T30" s="29">
        <f t="shared" si="13"/>
        <v>3375349.090184126</v>
      </c>
      <c r="U30" s="31">
        <f t="shared" si="20"/>
        <v>20503583.480655055</v>
      </c>
      <c r="V30" s="29">
        <v>0</v>
      </c>
      <c r="W30" s="53">
        <v>0</v>
      </c>
      <c r="X30" s="29">
        <v>0</v>
      </c>
      <c r="Y30" s="31">
        <v>0</v>
      </c>
      <c r="AA30" s="29">
        <v>881777.83603121259</v>
      </c>
      <c r="AB30" s="31">
        <v>-22056527.863968786</v>
      </c>
    </row>
    <row r="31" spans="1:28" s="2" customFormat="1" hidden="1" x14ac:dyDescent="0.2">
      <c r="A31" s="18">
        <v>2</v>
      </c>
      <c r="B31" s="23">
        <v>37987</v>
      </c>
      <c r="C31" s="52" t="s">
        <v>25</v>
      </c>
      <c r="D31" s="53">
        <v>91025416.826670602</v>
      </c>
      <c r="E31" s="30">
        <f t="shared" si="14"/>
        <v>1385529095.0689435</v>
      </c>
      <c r="F31" s="29">
        <v>90476339.793839991</v>
      </c>
      <c r="G31" s="30">
        <f t="shared" si="15"/>
        <v>1364458844.8330281</v>
      </c>
      <c r="H31" s="29">
        <f t="shared" si="10"/>
        <v>549077.03283061087</v>
      </c>
      <c r="I31" s="31">
        <f t="shared" si="10"/>
        <v>21070250.235915422</v>
      </c>
      <c r="J31" s="29">
        <f t="shared" si="11"/>
        <v>-221.8271212635668</v>
      </c>
      <c r="K31" s="30">
        <f t="shared" si="16"/>
        <v>-17811.549551309945</v>
      </c>
      <c r="L31" s="32">
        <f t="shared" si="12"/>
        <v>548855.20570934727</v>
      </c>
      <c r="M31" s="32">
        <f t="shared" si="17"/>
        <v>19224140.544180401</v>
      </c>
      <c r="N31" s="32">
        <f t="shared" si="18"/>
        <v>21052438.686364405</v>
      </c>
      <c r="O31" s="29">
        <v>548855.20570934564</v>
      </c>
      <c r="P31" s="30">
        <f t="shared" si="19"/>
        <v>21052438.686364401</v>
      </c>
      <c r="Q31" s="33"/>
      <c r="R31" s="29">
        <v>0</v>
      </c>
      <c r="S31" s="31">
        <v>0</v>
      </c>
      <c r="T31" s="29">
        <f t="shared" si="13"/>
        <v>548855.20570934564</v>
      </c>
      <c r="U31" s="31">
        <f t="shared" si="20"/>
        <v>21052438.686364401</v>
      </c>
      <c r="V31" s="29">
        <v>0</v>
      </c>
      <c r="W31" s="53">
        <v>0</v>
      </c>
      <c r="X31" s="29">
        <v>0</v>
      </c>
      <c r="Y31" s="31">
        <v>0</v>
      </c>
      <c r="AA31" s="29">
        <v>1514353.4107343347</v>
      </c>
      <c r="AB31" s="31">
        <v>-20542174.453234453</v>
      </c>
    </row>
    <row r="32" spans="1:28" s="2" customFormat="1" hidden="1" x14ac:dyDescent="0.2">
      <c r="A32" s="18">
        <v>2</v>
      </c>
      <c r="B32" s="23">
        <v>38018</v>
      </c>
      <c r="C32" s="52" t="s">
        <v>25</v>
      </c>
      <c r="D32" s="53">
        <v>85168466.368182793</v>
      </c>
      <c r="E32" s="30">
        <f t="shared" si="14"/>
        <v>1470697561.4371264</v>
      </c>
      <c r="F32" s="29">
        <v>78597503.295402005</v>
      </c>
      <c r="G32" s="30">
        <f t="shared" si="15"/>
        <v>1443056348.1284301</v>
      </c>
      <c r="H32" s="29">
        <f t="shared" si="10"/>
        <v>6570963.0727807879</v>
      </c>
      <c r="I32" s="31">
        <f t="shared" si="10"/>
        <v>27641213.30869627</v>
      </c>
      <c r="J32" s="29">
        <f>(H32*-0.000404)-12</f>
        <v>-2666.6690814034382</v>
      </c>
      <c r="K32" s="30">
        <f t="shared" si="16"/>
        <v>-20478.218632713382</v>
      </c>
      <c r="L32" s="32">
        <f t="shared" si="12"/>
        <v>6568296.4036993841</v>
      </c>
      <c r="M32" s="32">
        <f t="shared" si="17"/>
        <v>25792436.947879784</v>
      </c>
      <c r="N32" s="32">
        <f t="shared" si="18"/>
        <v>27620735.090063788</v>
      </c>
      <c r="O32" s="29">
        <v>3672077.9297594912</v>
      </c>
      <c r="P32" s="30">
        <f t="shared" si="19"/>
        <v>24724516.616123892</v>
      </c>
      <c r="Q32" s="33"/>
      <c r="R32" s="29">
        <v>2896218.4739398919</v>
      </c>
      <c r="S32" s="31">
        <f>R32</f>
        <v>2896218.4739398919</v>
      </c>
      <c r="T32" s="29">
        <f t="shared" si="13"/>
        <v>6568296.4036993831</v>
      </c>
      <c r="U32" s="31">
        <f t="shared" si="20"/>
        <v>27620735.090063784</v>
      </c>
      <c r="V32" s="29">
        <v>317.39</v>
      </c>
      <c r="W32" s="53">
        <v>317.39</v>
      </c>
      <c r="X32" s="29">
        <v>2896535.863939892</v>
      </c>
      <c r="Y32" s="31">
        <v>2896535.863939892</v>
      </c>
      <c r="AA32" s="29">
        <v>7456337.432761441</v>
      </c>
      <c r="AB32" s="31">
        <v>-13085837.020473011</v>
      </c>
    </row>
    <row r="33" spans="1:28" s="2" customFormat="1" hidden="1" x14ac:dyDescent="0.2">
      <c r="A33" s="18">
        <v>2</v>
      </c>
      <c r="B33" s="23">
        <v>38047</v>
      </c>
      <c r="C33" s="52" t="s">
        <v>25</v>
      </c>
      <c r="D33" s="53">
        <v>81261266.520378903</v>
      </c>
      <c r="E33" s="30">
        <f t="shared" si="14"/>
        <v>1551958827.9575052</v>
      </c>
      <c r="F33" s="29">
        <v>77150685.999933004</v>
      </c>
      <c r="G33" s="30">
        <f t="shared" si="15"/>
        <v>1520207034.1283631</v>
      </c>
      <c r="H33" s="29">
        <f t="shared" si="10"/>
        <v>4110580.5204458982</v>
      </c>
      <c r="I33" s="31">
        <f t="shared" si="10"/>
        <v>31751793.829142094</v>
      </c>
      <c r="J33" s="29">
        <f>H33*-0.000404</f>
        <v>-1660.674530260143</v>
      </c>
      <c r="K33" s="30">
        <f t="shared" si="16"/>
        <v>-22138.893162973523</v>
      </c>
      <c r="L33" s="32">
        <f t="shared" si="12"/>
        <v>4108919.8459156379</v>
      </c>
      <c r="M33" s="32">
        <f t="shared" si="17"/>
        <v>29901356.793795422</v>
      </c>
      <c r="N33" s="32">
        <f t="shared" si="18"/>
        <v>31729654.935979426</v>
      </c>
      <c r="O33" s="29">
        <v>2054459.922957819</v>
      </c>
      <c r="P33" s="30">
        <f t="shared" si="19"/>
        <v>26778976.539081711</v>
      </c>
      <c r="Q33" s="33"/>
      <c r="R33" s="29">
        <v>2054459.922957819</v>
      </c>
      <c r="S33" s="31">
        <f>R33+S32</f>
        <v>4950678.3968977109</v>
      </c>
      <c r="T33" s="29">
        <f t="shared" si="13"/>
        <v>4108919.8459156379</v>
      </c>
      <c r="U33" s="31">
        <f t="shared" si="20"/>
        <v>31729654.935979422</v>
      </c>
      <c r="V33" s="29">
        <v>10064.349999999999</v>
      </c>
      <c r="W33" s="53">
        <v>10381.739999999998</v>
      </c>
      <c r="X33" s="29">
        <v>2064524.272957819</v>
      </c>
      <c r="Y33" s="31">
        <v>4961060.1368977111</v>
      </c>
      <c r="AA33" s="29">
        <v>5073459.7954890151</v>
      </c>
      <c r="AB33" s="31">
        <v>-8012377.2249839958</v>
      </c>
    </row>
    <row r="34" spans="1:28" s="2" customFormat="1" hidden="1" x14ac:dyDescent="0.2">
      <c r="A34" s="18">
        <v>2</v>
      </c>
      <c r="B34" s="23">
        <v>38078</v>
      </c>
      <c r="C34" s="52" t="s">
        <v>25</v>
      </c>
      <c r="D34" s="53">
        <v>68754789.720378906</v>
      </c>
      <c r="E34" s="30">
        <f t="shared" si="14"/>
        <v>1620713617.6778841</v>
      </c>
      <c r="F34" s="29">
        <v>65985593.741613001</v>
      </c>
      <c r="G34" s="30">
        <f t="shared" si="15"/>
        <v>1586192627.869976</v>
      </c>
      <c r="H34" s="29">
        <f t="shared" si="10"/>
        <v>2769195.9787659049</v>
      </c>
      <c r="I34" s="31">
        <f t="shared" si="10"/>
        <v>34520989.807908058</v>
      </c>
      <c r="J34" s="29">
        <f>H34*-0.000404</f>
        <v>-1118.7551754214255</v>
      </c>
      <c r="K34" s="30">
        <f t="shared" si="16"/>
        <v>-23257.648338394949</v>
      </c>
      <c r="L34" s="32">
        <f t="shared" si="12"/>
        <v>2768077.2235904834</v>
      </c>
      <c r="M34" s="32">
        <f t="shared" si="17"/>
        <v>32669434.017385904</v>
      </c>
      <c r="N34" s="32">
        <f t="shared" si="18"/>
        <v>34497732.159569912</v>
      </c>
      <c r="O34" s="29">
        <v>1384038.6117952392</v>
      </c>
      <c r="P34" s="30">
        <f t="shared" si="19"/>
        <v>28163015.15087695</v>
      </c>
      <c r="Q34" s="33"/>
      <c r="R34" s="29">
        <v>1384038.611795241</v>
      </c>
      <c r="S34" s="31">
        <f>R34+S33</f>
        <v>6334717.0086929519</v>
      </c>
      <c r="T34" s="29">
        <f t="shared" si="13"/>
        <v>2768077.2235904802</v>
      </c>
      <c r="U34" s="31">
        <f t="shared" si="20"/>
        <v>34497732.159569904</v>
      </c>
      <c r="V34" s="29">
        <v>16970.420000000002</v>
      </c>
      <c r="W34" s="53">
        <v>27352.16</v>
      </c>
      <c r="X34" s="29">
        <v>1401009.0317952409</v>
      </c>
      <c r="Y34" s="31">
        <v>6362069.168692952</v>
      </c>
      <c r="AA34" s="29">
        <v>3629625.7061034581</v>
      </c>
      <c r="AB34" s="31">
        <v>-4382751.5188805377</v>
      </c>
    </row>
    <row r="35" spans="1:28" s="2" customFormat="1" hidden="1" x14ac:dyDescent="0.2">
      <c r="A35" s="18">
        <v>2</v>
      </c>
      <c r="B35" s="23">
        <v>38108</v>
      </c>
      <c r="C35" s="52" t="s">
        <v>25</v>
      </c>
      <c r="D35" s="53">
        <v>59043755.678364597</v>
      </c>
      <c r="E35" s="30">
        <f t="shared" si="14"/>
        <v>1679757373.3562486</v>
      </c>
      <c r="F35" s="29">
        <v>65152397.161110654</v>
      </c>
      <c r="G35" s="30">
        <f t="shared" si="15"/>
        <v>1651345025.0310867</v>
      </c>
      <c r="H35" s="29">
        <f t="shared" si="10"/>
        <v>-6108641.4827460572</v>
      </c>
      <c r="I35" s="31">
        <f t="shared" si="10"/>
        <v>28412348.325161934</v>
      </c>
      <c r="J35" s="29">
        <f>H35*-0.000404</f>
        <v>2467.8911590294069</v>
      </c>
      <c r="K35" s="30">
        <f t="shared" si="16"/>
        <v>-20789.757179365541</v>
      </c>
      <c r="L35" s="32">
        <f t="shared" si="12"/>
        <v>-6106173.5915870275</v>
      </c>
      <c r="M35" s="32">
        <f t="shared" si="17"/>
        <v>26563260.425798878</v>
      </c>
      <c r="N35" s="32">
        <f t="shared" si="18"/>
        <v>28391558.567982882</v>
      </c>
      <c r="O35" s="29">
        <v>-3053086.795793511</v>
      </c>
      <c r="P35" s="30">
        <f t="shared" si="19"/>
        <v>25109928.355083439</v>
      </c>
      <c r="Q35" s="33"/>
      <c r="R35" s="29">
        <v>-3053086.7957935128</v>
      </c>
      <c r="S35" s="31">
        <f>R35+S34</f>
        <v>3281630.212899439</v>
      </c>
      <c r="T35" s="29">
        <f t="shared" si="13"/>
        <v>-6106173.5915870238</v>
      </c>
      <c r="U35" s="31">
        <f t="shared" si="20"/>
        <v>28391558.567982882</v>
      </c>
      <c r="V35" s="29">
        <v>21186.100000000002</v>
      </c>
      <c r="W35" s="53">
        <v>48538.26</v>
      </c>
      <c r="X35" s="29">
        <v>-3031900.6957935127</v>
      </c>
      <c r="Y35" s="31">
        <v>3330168.4728994393</v>
      </c>
      <c r="Z35" s="58" t="s">
        <v>26</v>
      </c>
      <c r="AA35" s="29">
        <v>-11061062</v>
      </c>
      <c r="AB35" s="31">
        <v>-15443813.518880539</v>
      </c>
    </row>
    <row r="36" spans="1:28" s="2" customFormat="1" hidden="1" x14ac:dyDescent="0.2">
      <c r="A36" s="18">
        <v>2</v>
      </c>
      <c r="B36" s="23">
        <v>38139</v>
      </c>
      <c r="C36" s="52" t="s">
        <v>25</v>
      </c>
      <c r="D36" s="49">
        <v>67556640.613998204</v>
      </c>
      <c r="E36" s="38">
        <f t="shared" si="14"/>
        <v>1747314013.9702468</v>
      </c>
      <c r="F36" s="37">
        <v>64567369.562437855</v>
      </c>
      <c r="G36" s="38">
        <f t="shared" si="15"/>
        <v>1715912394.5935245</v>
      </c>
      <c r="H36" s="37">
        <f t="shared" si="10"/>
        <v>2989271.0515603498</v>
      </c>
      <c r="I36" s="39">
        <f t="shared" si="10"/>
        <v>31401619.376722336</v>
      </c>
      <c r="J36" s="37">
        <f>H36*-0.000404</f>
        <v>-1207.6655048303812</v>
      </c>
      <c r="K36" s="38">
        <f t="shared" si="16"/>
        <v>-21997.422684195921</v>
      </c>
      <c r="L36" s="51">
        <f t="shared" si="12"/>
        <v>2988063.3860555193</v>
      </c>
      <c r="M36" s="40">
        <f t="shared" si="17"/>
        <v>29551323.811854396</v>
      </c>
      <c r="N36" s="38">
        <f t="shared" si="18"/>
        <v>31379621.9540384</v>
      </c>
      <c r="O36" s="37">
        <v>1494031.6930277571</v>
      </c>
      <c r="P36" s="38">
        <f t="shared" si="19"/>
        <v>26603960.048111197</v>
      </c>
      <c r="Q36" s="41"/>
      <c r="R36" s="37">
        <v>1494031.693027759</v>
      </c>
      <c r="S36" s="39">
        <f>R36+S35</f>
        <v>4775661.905927198</v>
      </c>
      <c r="T36" s="37">
        <f t="shared" si="13"/>
        <v>2988063.3860555161</v>
      </c>
      <c r="U36" s="39">
        <f t="shared" si="20"/>
        <v>31379621.954038396</v>
      </c>
      <c r="V36" s="37">
        <v>11312.28</v>
      </c>
      <c r="W36" s="53">
        <v>59850.54</v>
      </c>
      <c r="X36" s="37">
        <v>1505343.973027759</v>
      </c>
      <c r="Y36" s="31">
        <v>4835512.445927198</v>
      </c>
      <c r="Z36" s="59" t="s">
        <v>26</v>
      </c>
      <c r="AA36" s="37">
        <v>-336099.77346820012</v>
      </c>
      <c r="AB36" s="39">
        <v>-15779913.292348739</v>
      </c>
    </row>
    <row r="37" spans="1:28" s="2" customFormat="1" hidden="1" x14ac:dyDescent="0.2">
      <c r="A37" s="18"/>
      <c r="B37" s="46"/>
      <c r="C37" s="52"/>
      <c r="D37" s="53"/>
      <c r="E37" s="54"/>
      <c r="F37" s="53"/>
      <c r="G37" s="54"/>
      <c r="H37" s="53"/>
      <c r="I37" s="32"/>
      <c r="J37" s="29"/>
      <c r="K37" s="30"/>
      <c r="L37" s="32"/>
      <c r="M37" s="32"/>
      <c r="N37" s="54"/>
      <c r="O37" s="53"/>
      <c r="P37" s="54"/>
      <c r="Q37" s="47"/>
      <c r="R37" s="53"/>
      <c r="S37" s="54"/>
      <c r="T37" s="53"/>
      <c r="U37" s="55"/>
      <c r="V37" s="48"/>
      <c r="W37" s="56"/>
      <c r="X37" s="32"/>
      <c r="Y37" s="54"/>
      <c r="Z37" s="57"/>
      <c r="AA37" s="32"/>
      <c r="AB37" s="54"/>
    </row>
    <row r="38" spans="1:28" s="2" customFormat="1" ht="7.5" hidden="1" customHeight="1" x14ac:dyDescent="0.2">
      <c r="A38" s="18"/>
      <c r="B38" s="23"/>
      <c r="C38" s="52"/>
      <c r="D38" s="19"/>
      <c r="E38" s="50"/>
      <c r="F38" s="19"/>
      <c r="G38" s="50"/>
      <c r="H38" s="40"/>
      <c r="I38" s="19"/>
      <c r="J38" s="37"/>
      <c r="K38" s="38"/>
      <c r="L38" s="40"/>
      <c r="M38" s="40"/>
      <c r="N38" s="38"/>
      <c r="O38" s="19"/>
      <c r="P38" s="50"/>
      <c r="Q38" s="19"/>
      <c r="R38" s="19"/>
      <c r="S38" s="50"/>
      <c r="T38" s="19"/>
      <c r="U38" s="50"/>
      <c r="V38" s="19"/>
      <c r="W38" s="50"/>
      <c r="X38" s="19"/>
      <c r="Y38" s="50"/>
      <c r="Z38" s="50"/>
      <c r="AA38" s="19"/>
      <c r="AB38" s="50"/>
    </row>
    <row r="39" spans="1:28" s="2" customFormat="1" hidden="1" x14ac:dyDescent="0.2">
      <c r="A39" s="18">
        <v>3</v>
      </c>
      <c r="B39" s="23">
        <v>38169</v>
      </c>
      <c r="C39" s="2" t="s">
        <v>26</v>
      </c>
      <c r="D39" s="29">
        <v>72426753.299780294</v>
      </c>
      <c r="E39" s="31">
        <f>D39+E36</f>
        <v>1819740767.2700272</v>
      </c>
      <c r="F39" s="29">
        <v>69717173.446274996</v>
      </c>
      <c r="G39" s="31">
        <f>F39+G36</f>
        <v>1785629568.0397995</v>
      </c>
      <c r="H39" s="29">
        <f t="shared" ref="H39:I45" si="21">D39-F39</f>
        <v>2709579.8535052985</v>
      </c>
      <c r="I39" s="31">
        <f t="shared" si="21"/>
        <v>34111199.230227709</v>
      </c>
      <c r="J39" s="29">
        <v>-1095.6702608161406</v>
      </c>
      <c r="K39" s="31">
        <f>K36+J39</f>
        <v>-23093.09294501206</v>
      </c>
      <c r="L39" s="53">
        <f t="shared" ref="L39:L50" si="22">H39+J39</f>
        <v>2708484.1832444821</v>
      </c>
      <c r="M39" s="53">
        <f>L39</f>
        <v>2708484.1832444821</v>
      </c>
      <c r="N39" s="53">
        <f>L39+N36</f>
        <v>34088106.137282886</v>
      </c>
      <c r="O39" s="29">
        <v>2708484.1832444817</v>
      </c>
      <c r="P39" s="31">
        <f>O39+P36</f>
        <v>29312444.231355678</v>
      </c>
      <c r="Q39" s="60"/>
      <c r="R39" s="29">
        <v>0</v>
      </c>
      <c r="S39" s="31">
        <f>+R39+S36</f>
        <v>4775661.905927198</v>
      </c>
      <c r="T39" s="29">
        <f t="shared" ref="T39:U50" si="23">O39+R39</f>
        <v>2708484.1832444817</v>
      </c>
      <c r="U39" s="55">
        <f t="shared" si="23"/>
        <v>34088106.137282878</v>
      </c>
      <c r="V39" s="29">
        <v>17238.18</v>
      </c>
      <c r="W39" s="55">
        <v>77088.72</v>
      </c>
      <c r="X39" s="53">
        <v>17238.18</v>
      </c>
      <c r="Y39" s="31">
        <v>4852750.6259271977</v>
      </c>
      <c r="Z39" s="25"/>
      <c r="AA39" s="26">
        <v>2969709</v>
      </c>
      <c r="AB39" s="25">
        <v>-12810204.292348739</v>
      </c>
    </row>
    <row r="40" spans="1:28" s="2" customFormat="1" hidden="1" x14ac:dyDescent="0.2">
      <c r="A40" s="18">
        <v>3</v>
      </c>
      <c r="B40" s="23">
        <v>38200</v>
      </c>
      <c r="C40" s="52" t="s">
        <v>26</v>
      </c>
      <c r="D40" s="29">
        <v>69270006.133113593</v>
      </c>
      <c r="E40" s="31">
        <f t="shared" ref="E40:E50" si="24">+E39+D40</f>
        <v>1889010773.4031408</v>
      </c>
      <c r="F40" s="29">
        <v>70298182.156748593</v>
      </c>
      <c r="G40" s="31">
        <f t="shared" ref="G40:G50" si="25">+G39+F40</f>
        <v>1855927750.196548</v>
      </c>
      <c r="H40" s="29">
        <f t="shared" si="21"/>
        <v>-1028176.023635</v>
      </c>
      <c r="I40" s="31">
        <f t="shared" si="21"/>
        <v>33083023.206592798</v>
      </c>
      <c r="J40" s="29">
        <v>416.38311354854</v>
      </c>
      <c r="K40" s="31">
        <f t="shared" ref="K40:K50" si="26">+K39+J40</f>
        <v>-22676.709831463519</v>
      </c>
      <c r="L40" s="53">
        <f t="shared" si="22"/>
        <v>-1027759.6405214515</v>
      </c>
      <c r="M40" s="53">
        <f t="shared" ref="M40:M50" si="27">M39+L40</f>
        <v>1680724.5427230308</v>
      </c>
      <c r="N40" s="53">
        <f t="shared" ref="N40:N45" si="28">N39+L40</f>
        <v>33060346.496761434</v>
      </c>
      <c r="O40" s="29">
        <v>-1027759.6405214518</v>
      </c>
      <c r="P40" s="31">
        <f t="shared" ref="P40:P50" si="29">+P39+O40</f>
        <v>28284684.590834226</v>
      </c>
      <c r="Q40" s="60"/>
      <c r="R40" s="29">
        <v>0</v>
      </c>
      <c r="S40" s="31">
        <f t="shared" ref="S40:S50" si="30">R40+S39</f>
        <v>4775661.905927198</v>
      </c>
      <c r="T40" s="29">
        <f t="shared" si="23"/>
        <v>-1027759.6405214518</v>
      </c>
      <c r="U40" s="53">
        <f t="shared" si="23"/>
        <v>33060346.496761426</v>
      </c>
      <c r="V40" s="29">
        <v>15772.039999999999</v>
      </c>
      <c r="W40" s="53">
        <v>92860.76</v>
      </c>
      <c r="X40" s="29">
        <v>15772.039999999999</v>
      </c>
      <c r="Y40" s="31">
        <v>4868522.6659271978</v>
      </c>
      <c r="Z40" s="61"/>
      <c r="AA40" s="53">
        <v>-905000</v>
      </c>
      <c r="AB40" s="31">
        <v>-13715204.292348739</v>
      </c>
    </row>
    <row r="41" spans="1:28" s="2" customFormat="1" hidden="1" x14ac:dyDescent="0.2">
      <c r="A41" s="18">
        <v>3</v>
      </c>
      <c r="B41" s="23">
        <v>38231</v>
      </c>
      <c r="C41" s="52" t="s">
        <v>26</v>
      </c>
      <c r="D41" s="29">
        <v>66899700.516446903</v>
      </c>
      <c r="E41" s="31">
        <f t="shared" si="24"/>
        <v>1955910473.9195876</v>
      </c>
      <c r="F41" s="29">
        <v>66608144.805586994</v>
      </c>
      <c r="G41" s="31">
        <f t="shared" si="25"/>
        <v>1922535895.002135</v>
      </c>
      <c r="H41" s="29">
        <f t="shared" si="21"/>
        <v>291555.71085990965</v>
      </c>
      <c r="I41" s="31">
        <f t="shared" si="21"/>
        <v>33374578.917452574</v>
      </c>
      <c r="J41" s="29">
        <v>-118.7885071874035</v>
      </c>
      <c r="K41" s="31">
        <f t="shared" si="26"/>
        <v>-22795.498338650923</v>
      </c>
      <c r="L41" s="53">
        <f t="shared" si="22"/>
        <v>291436.92235272226</v>
      </c>
      <c r="M41" s="53">
        <f t="shared" si="27"/>
        <v>1972161.4650757532</v>
      </c>
      <c r="N41" s="53">
        <f t="shared" si="28"/>
        <v>33351783.419114158</v>
      </c>
      <c r="O41" s="29">
        <v>291436.92235272378</v>
      </c>
      <c r="P41" s="31">
        <f t="shared" si="29"/>
        <v>28576121.51318695</v>
      </c>
      <c r="Q41" s="60"/>
      <c r="R41" s="29">
        <v>0</v>
      </c>
      <c r="S41" s="31">
        <f t="shared" si="30"/>
        <v>4775661.905927198</v>
      </c>
      <c r="T41" s="29">
        <f t="shared" si="23"/>
        <v>291436.92235272378</v>
      </c>
      <c r="U41" s="31">
        <f t="shared" si="23"/>
        <v>33351783.41911415</v>
      </c>
      <c r="V41" s="29">
        <v>15700.810000000001</v>
      </c>
      <c r="W41" s="53">
        <v>108561.56999999999</v>
      </c>
      <c r="X41" s="29">
        <v>15700.810000000001</v>
      </c>
      <c r="Y41" s="31">
        <v>4884223.4759271974</v>
      </c>
      <c r="Z41" s="52"/>
      <c r="AA41" s="53">
        <v>343993.43661769107</v>
      </c>
      <c r="AB41" s="31">
        <v>-13371210.855731048</v>
      </c>
    </row>
    <row r="42" spans="1:28" s="2" customFormat="1" hidden="1" x14ac:dyDescent="0.2">
      <c r="A42" s="18">
        <v>3</v>
      </c>
      <c r="B42" s="23">
        <v>38261</v>
      </c>
      <c r="C42" s="52" t="s">
        <v>26</v>
      </c>
      <c r="D42" s="29">
        <v>79322393.216446996</v>
      </c>
      <c r="E42" s="31">
        <f t="shared" si="24"/>
        <v>2035232867.1360345</v>
      </c>
      <c r="F42" s="29">
        <v>74713966.506787002</v>
      </c>
      <c r="G42" s="31">
        <f t="shared" si="25"/>
        <v>1997249861.5089221</v>
      </c>
      <c r="H42" s="29">
        <f t="shared" si="21"/>
        <v>4608426.7096599936</v>
      </c>
      <c r="I42" s="31">
        <f t="shared" si="21"/>
        <v>37983005.627112389</v>
      </c>
      <c r="J42" s="29">
        <v>-1863.8043907026374</v>
      </c>
      <c r="K42" s="31">
        <f t="shared" si="26"/>
        <v>-24659.30272935356</v>
      </c>
      <c r="L42" s="53">
        <f t="shared" si="22"/>
        <v>4606562.9052692913</v>
      </c>
      <c r="M42" s="53">
        <f t="shared" si="27"/>
        <v>6578724.3703450449</v>
      </c>
      <c r="N42" s="53">
        <f t="shared" si="28"/>
        <v>37958346.324383453</v>
      </c>
      <c r="O42" s="29">
        <v>4606562.9052692913</v>
      </c>
      <c r="P42" s="31">
        <f t="shared" si="29"/>
        <v>33182684.418456241</v>
      </c>
      <c r="Q42" s="60"/>
      <c r="R42" s="29">
        <v>0</v>
      </c>
      <c r="S42" s="31">
        <f t="shared" si="30"/>
        <v>4775661.905927198</v>
      </c>
      <c r="T42" s="29">
        <f t="shared" si="23"/>
        <v>4606562.9052692913</v>
      </c>
      <c r="U42" s="31">
        <f t="shared" si="23"/>
        <v>37958346.324383438</v>
      </c>
      <c r="V42" s="29">
        <v>17116.5</v>
      </c>
      <c r="W42" s="53">
        <v>125678.06999999999</v>
      </c>
      <c r="X42" s="29">
        <v>17116.5</v>
      </c>
      <c r="Y42" s="31">
        <v>4901339.9759271974</v>
      </c>
      <c r="Z42" s="62"/>
      <c r="AA42" s="29">
        <v>4515551.6605098583</v>
      </c>
      <c r="AB42" s="31">
        <v>-8855659.1952211894</v>
      </c>
    </row>
    <row r="43" spans="1:28" s="2" customFormat="1" hidden="1" x14ac:dyDescent="0.2">
      <c r="A43" s="18">
        <v>3</v>
      </c>
      <c r="B43" s="23">
        <v>38292</v>
      </c>
      <c r="C43" s="52" t="s">
        <v>26</v>
      </c>
      <c r="D43" s="29">
        <v>86147413.511398703</v>
      </c>
      <c r="E43" s="31">
        <f t="shared" si="24"/>
        <v>2121380280.6474333</v>
      </c>
      <c r="F43" s="29">
        <v>84210823.535925999</v>
      </c>
      <c r="G43" s="31">
        <f t="shared" si="25"/>
        <v>2081460685.0448482</v>
      </c>
      <c r="H43" s="29">
        <f t="shared" si="21"/>
        <v>1936589.9754727036</v>
      </c>
      <c r="I43" s="31">
        <f t="shared" si="21"/>
        <v>39919595.602585077</v>
      </c>
      <c r="J43" s="29">
        <v>-782.3823500909723</v>
      </c>
      <c r="K43" s="31">
        <f t="shared" si="26"/>
        <v>-25441.685079444531</v>
      </c>
      <c r="L43" s="53">
        <f t="shared" si="22"/>
        <v>1935807.5931226127</v>
      </c>
      <c r="M43" s="53">
        <f t="shared" si="27"/>
        <v>8514531.9634676576</v>
      </c>
      <c r="N43" s="53">
        <f t="shared" si="28"/>
        <v>39894153.917506069</v>
      </c>
      <c r="O43" s="29">
        <v>1935807.5931226164</v>
      </c>
      <c r="P43" s="31">
        <f t="shared" si="29"/>
        <v>35118492.011578858</v>
      </c>
      <c r="Q43" s="60"/>
      <c r="R43" s="29">
        <v>0</v>
      </c>
      <c r="S43" s="31">
        <f t="shared" si="30"/>
        <v>4775661.905927198</v>
      </c>
      <c r="T43" s="29">
        <f t="shared" si="23"/>
        <v>1935807.5931226164</v>
      </c>
      <c r="U43" s="31">
        <f t="shared" si="23"/>
        <v>39894153.917506054</v>
      </c>
      <c r="V43" s="29">
        <v>16564.36</v>
      </c>
      <c r="W43" s="53">
        <v>142242.43</v>
      </c>
      <c r="X43" s="29">
        <v>16564.36</v>
      </c>
      <c r="Y43" s="31">
        <v>4917904.3359271977</v>
      </c>
      <c r="AA43" s="29">
        <v>1741963.6219601855</v>
      </c>
      <c r="AB43" s="31">
        <v>-7113695.5732610039</v>
      </c>
    </row>
    <row r="44" spans="1:28" s="2" customFormat="1" hidden="1" x14ac:dyDescent="0.2">
      <c r="A44" s="18">
        <v>3</v>
      </c>
      <c r="B44" s="23">
        <v>38322</v>
      </c>
      <c r="C44" s="52" t="s">
        <v>26</v>
      </c>
      <c r="D44" s="29">
        <v>95992386.394731998</v>
      </c>
      <c r="E44" s="31">
        <f t="shared" si="24"/>
        <v>2217372667.0421653</v>
      </c>
      <c r="F44" s="29">
        <v>93976935.936486989</v>
      </c>
      <c r="G44" s="31">
        <f t="shared" si="25"/>
        <v>2175437620.9813352</v>
      </c>
      <c r="H44" s="29">
        <f t="shared" si="21"/>
        <v>2015450.4582450092</v>
      </c>
      <c r="I44" s="31">
        <f t="shared" si="21"/>
        <v>41935046.060830116</v>
      </c>
      <c r="J44" s="29">
        <v>-815.24198513098372</v>
      </c>
      <c r="K44" s="31">
        <f t="shared" si="26"/>
        <v>-26256.927064575513</v>
      </c>
      <c r="L44" s="53">
        <f t="shared" si="22"/>
        <v>2014635.2162598781</v>
      </c>
      <c r="M44" s="53">
        <f t="shared" si="27"/>
        <v>10529167.179727536</v>
      </c>
      <c r="N44" s="53">
        <f t="shared" si="28"/>
        <v>41908789.133765951</v>
      </c>
      <c r="O44" s="29">
        <v>2014635.2162598744</v>
      </c>
      <c r="P44" s="31">
        <f t="shared" si="29"/>
        <v>37133127.227838732</v>
      </c>
      <c r="Q44" s="60"/>
      <c r="R44" s="29">
        <v>0</v>
      </c>
      <c r="S44" s="31">
        <f t="shared" si="30"/>
        <v>4775661.905927198</v>
      </c>
      <c r="T44" s="29">
        <f t="shared" si="23"/>
        <v>2014635.2162598744</v>
      </c>
      <c r="U44" s="31">
        <f t="shared" si="23"/>
        <v>41908789.133765928</v>
      </c>
      <c r="V44" s="29">
        <v>17116.5</v>
      </c>
      <c r="W44" s="53">
        <v>159358.93</v>
      </c>
      <c r="X44" s="29">
        <v>17116.5</v>
      </c>
      <c r="Y44" s="31">
        <v>4935020.8359271977</v>
      </c>
      <c r="Z44" s="62"/>
      <c r="AA44" s="29">
        <v>1756483.5407235734</v>
      </c>
      <c r="AB44" s="31">
        <v>-5357212.0325374305</v>
      </c>
    </row>
    <row r="45" spans="1:28" s="2" customFormat="1" hidden="1" x14ac:dyDescent="0.2">
      <c r="A45" s="18">
        <v>3</v>
      </c>
      <c r="B45" s="23">
        <v>38353</v>
      </c>
      <c r="C45" s="52" t="s">
        <v>27</v>
      </c>
      <c r="D45" s="29">
        <v>98603104.394731998</v>
      </c>
      <c r="E45" s="31">
        <f t="shared" si="24"/>
        <v>2315975771.4368973</v>
      </c>
      <c r="F45" s="29">
        <v>95513123.020098001</v>
      </c>
      <c r="G45" s="31">
        <f t="shared" si="25"/>
        <v>2270950744.0014334</v>
      </c>
      <c r="H45" s="29">
        <f t="shared" si="21"/>
        <v>3089981.3746339977</v>
      </c>
      <c r="I45" s="31">
        <f t="shared" si="21"/>
        <v>45025027.435463905</v>
      </c>
      <c r="J45" s="29">
        <v>-1249.3524753521351</v>
      </c>
      <c r="K45" s="31">
        <f t="shared" si="26"/>
        <v>-27506.279539927647</v>
      </c>
      <c r="L45" s="53">
        <f t="shared" si="22"/>
        <v>3088732.0221586456</v>
      </c>
      <c r="M45" s="53">
        <f t="shared" si="27"/>
        <v>13617899.201886181</v>
      </c>
      <c r="N45" s="53">
        <f t="shared" si="28"/>
        <v>44997521.155924596</v>
      </c>
      <c r="O45" s="29">
        <v>2869091.3646612391</v>
      </c>
      <c r="P45" s="31">
        <f t="shared" si="29"/>
        <v>40002218.592499971</v>
      </c>
      <c r="Q45" s="60"/>
      <c r="R45" s="29">
        <v>219640.65749740321</v>
      </c>
      <c r="S45" s="31">
        <f t="shared" si="30"/>
        <v>4995302.5634246012</v>
      </c>
      <c r="T45" s="29">
        <f t="shared" si="23"/>
        <v>3088732.0221586423</v>
      </c>
      <c r="U45" s="31">
        <f t="shared" si="23"/>
        <v>44997521.155924574</v>
      </c>
      <c r="V45" s="29">
        <v>19294.78</v>
      </c>
      <c r="W45" s="53">
        <v>178653.71</v>
      </c>
      <c r="X45" s="29">
        <v>238935.43749740321</v>
      </c>
      <c r="Y45" s="31">
        <v>5173956.2734246012</v>
      </c>
      <c r="Z45" s="63"/>
      <c r="AA45" s="24">
        <v>3183731.5781713054</v>
      </c>
      <c r="AB45" s="25">
        <v>-2173480.4543661252</v>
      </c>
    </row>
    <row r="46" spans="1:28" s="2" customFormat="1" hidden="1" x14ac:dyDescent="0.2">
      <c r="A46" s="18">
        <v>3</v>
      </c>
      <c r="B46" s="23">
        <v>38384</v>
      </c>
      <c r="C46" s="52" t="s">
        <v>26</v>
      </c>
      <c r="D46" s="29">
        <v>88725927.394731998</v>
      </c>
      <c r="E46" s="31">
        <f t="shared" si="24"/>
        <v>2404701698.8316293</v>
      </c>
      <c r="F46" s="29">
        <v>83599520.495023996</v>
      </c>
      <c r="G46" s="31">
        <f t="shared" si="25"/>
        <v>2354550264.4964576</v>
      </c>
      <c r="H46" s="29">
        <f>D46-F46</f>
        <v>5126406.8997080028</v>
      </c>
      <c r="I46" s="31">
        <f>H46+I45</f>
        <v>50151434.335171908</v>
      </c>
      <c r="J46" s="29">
        <v>-2073.0683874820334</v>
      </c>
      <c r="K46" s="31">
        <f t="shared" si="26"/>
        <v>-29579.347927409683</v>
      </c>
      <c r="L46" s="53">
        <f t="shared" si="22"/>
        <v>5124333.8313205205</v>
      </c>
      <c r="M46" s="53">
        <f t="shared" si="27"/>
        <v>18742233.033206701</v>
      </c>
      <c r="N46" s="53">
        <f>L46+N45</f>
        <v>50121854.987245113</v>
      </c>
      <c r="O46" s="29">
        <v>51243.33831320703</v>
      </c>
      <c r="P46" s="31">
        <f t="shared" si="29"/>
        <v>40053461.930813178</v>
      </c>
      <c r="Q46" s="60"/>
      <c r="R46" s="29">
        <v>5073090.4930073181</v>
      </c>
      <c r="S46" s="31">
        <f t="shared" si="30"/>
        <v>10068393.056431919</v>
      </c>
      <c r="T46" s="29">
        <f t="shared" si="23"/>
        <v>5124333.8313205251</v>
      </c>
      <c r="U46" s="31">
        <f t="shared" si="23"/>
        <v>50121854.987245098</v>
      </c>
      <c r="V46" s="29">
        <v>18862.260000000002</v>
      </c>
      <c r="W46" s="53">
        <v>197515.97</v>
      </c>
      <c r="X46" s="29">
        <v>5091952.7530073179</v>
      </c>
      <c r="Y46" s="31">
        <v>10265909.026431918</v>
      </c>
      <c r="Z46" s="62"/>
      <c r="AA46" s="29">
        <v>2173480.3593661189</v>
      </c>
      <c r="AB46" s="31">
        <v>0</v>
      </c>
    </row>
    <row r="47" spans="1:28" s="2" customFormat="1" hidden="1" x14ac:dyDescent="0.2">
      <c r="A47" s="18">
        <v>3</v>
      </c>
      <c r="B47" s="23">
        <v>38412</v>
      </c>
      <c r="C47" s="52" t="s">
        <v>28</v>
      </c>
      <c r="D47" s="29">
        <v>89131538.734929502</v>
      </c>
      <c r="E47" s="30">
        <f t="shared" si="24"/>
        <v>2493833237.5665588</v>
      </c>
      <c r="F47" s="29">
        <v>86090863.631000489</v>
      </c>
      <c r="G47" s="30">
        <f t="shared" si="25"/>
        <v>2440641128.1274581</v>
      </c>
      <c r="H47" s="29">
        <f>D47-F47</f>
        <v>3040675.103929013</v>
      </c>
      <c r="I47" s="31">
        <f>H47+I46</f>
        <v>53192109.439100921</v>
      </c>
      <c r="J47" s="29">
        <v>-1212.4327419873214</v>
      </c>
      <c r="K47" s="30">
        <f t="shared" si="26"/>
        <v>-30791.780669397005</v>
      </c>
      <c r="L47" s="32">
        <f t="shared" si="22"/>
        <v>3039462.6711870255</v>
      </c>
      <c r="M47" s="32">
        <f t="shared" si="27"/>
        <v>21781695.704393726</v>
      </c>
      <c r="N47" s="32">
        <f>L47+N46</f>
        <v>53161317.658432141</v>
      </c>
      <c r="O47" s="29">
        <v>21486.148189902306</v>
      </c>
      <c r="P47" s="30">
        <f t="shared" si="29"/>
        <v>40074948.079003081</v>
      </c>
      <c r="Q47" s="33"/>
      <c r="R47" s="29">
        <v>3017976.5229971185</v>
      </c>
      <c r="S47" s="31">
        <f t="shared" si="30"/>
        <v>13086369.579429038</v>
      </c>
      <c r="T47" s="29">
        <f t="shared" si="23"/>
        <v>3039462.6711870208</v>
      </c>
      <c r="U47" s="31">
        <f t="shared" si="23"/>
        <v>53161317.658432119</v>
      </c>
      <c r="V47" s="29">
        <v>41011.129999999997</v>
      </c>
      <c r="W47" s="53">
        <v>238527.1</v>
      </c>
      <c r="X47" s="29">
        <v>3058987.6529971184</v>
      </c>
      <c r="Y47" s="31">
        <v>13324896.679429036</v>
      </c>
      <c r="AA47" s="29">
        <v>0</v>
      </c>
      <c r="AB47" s="31">
        <v>0</v>
      </c>
    </row>
    <row r="48" spans="1:28" s="2" customFormat="1" ht="13.15" hidden="1" customHeight="1" x14ac:dyDescent="0.2">
      <c r="A48" s="18">
        <v>3</v>
      </c>
      <c r="B48" s="23">
        <v>38443</v>
      </c>
      <c r="C48" s="52" t="s">
        <v>26</v>
      </c>
      <c r="D48" s="29">
        <v>79808213.499852404</v>
      </c>
      <c r="E48" s="30">
        <f t="shared" si="24"/>
        <v>2573641451.066411</v>
      </c>
      <c r="F48" s="29">
        <v>79275583.785099998</v>
      </c>
      <c r="G48" s="30">
        <f t="shared" si="25"/>
        <v>2519916711.9125581</v>
      </c>
      <c r="H48" s="29">
        <f>D48-F48</f>
        <v>532629.71475240588</v>
      </c>
      <c r="I48" s="31">
        <f>H48+I47</f>
        <v>53724739.153853327</v>
      </c>
      <c r="J48" s="29">
        <v>-211.18240475997197</v>
      </c>
      <c r="K48" s="30">
        <f t="shared" si="26"/>
        <v>-31002.963074156978</v>
      </c>
      <c r="L48" s="32">
        <f t="shared" si="22"/>
        <v>532418.53234764596</v>
      </c>
      <c r="M48" s="32">
        <f t="shared" si="27"/>
        <v>22314114.236741371</v>
      </c>
      <c r="N48" s="32">
        <f>L48+N47</f>
        <v>53693736.19077979</v>
      </c>
      <c r="O48" s="29">
        <v>2662.0926617383957</v>
      </c>
      <c r="P48" s="30">
        <f t="shared" si="29"/>
        <v>40077610.171664819</v>
      </c>
      <c r="Q48" s="33"/>
      <c r="R48" s="29">
        <v>529756.43968590908</v>
      </c>
      <c r="S48" s="31">
        <f t="shared" si="30"/>
        <v>13616126.019114947</v>
      </c>
      <c r="T48" s="29">
        <f t="shared" si="23"/>
        <v>532418.53234764747</v>
      </c>
      <c r="U48" s="31">
        <f t="shared" si="23"/>
        <v>53693736.190779768</v>
      </c>
      <c r="V48" s="29">
        <v>58983.519999999997</v>
      </c>
      <c r="W48" s="53">
        <v>297510.62</v>
      </c>
      <c r="X48" s="29">
        <v>588739.9596859091</v>
      </c>
      <c r="Y48" s="31">
        <v>13913636.639114944</v>
      </c>
      <c r="AA48" s="29">
        <v>0</v>
      </c>
      <c r="AB48" s="31">
        <v>0</v>
      </c>
    </row>
    <row r="49" spans="1:28" s="2" customFormat="1" ht="13.15" hidden="1" customHeight="1" x14ac:dyDescent="0.2">
      <c r="A49" s="18">
        <v>3</v>
      </c>
      <c r="B49" s="23">
        <v>38473</v>
      </c>
      <c r="C49" s="52" t="s">
        <v>26</v>
      </c>
      <c r="D49" s="29">
        <v>61013758.499852501</v>
      </c>
      <c r="E49" s="30">
        <f t="shared" si="24"/>
        <v>2634655209.5662637</v>
      </c>
      <c r="F49" s="29">
        <v>74193398.594715998</v>
      </c>
      <c r="G49" s="30">
        <f t="shared" si="25"/>
        <v>2594110110.5072742</v>
      </c>
      <c r="H49" s="29">
        <f>D49-F49</f>
        <v>-13179640.094863497</v>
      </c>
      <c r="I49" s="31">
        <f>H49+I48</f>
        <v>40545099.05898983</v>
      </c>
      <c r="J49" s="29">
        <v>5245.5745983248526</v>
      </c>
      <c r="K49" s="30">
        <f t="shared" si="26"/>
        <v>-25757.388475832126</v>
      </c>
      <c r="L49" s="32">
        <f t="shared" si="22"/>
        <v>-13174394.520265171</v>
      </c>
      <c r="M49" s="32">
        <f t="shared" si="27"/>
        <v>9139719.7164762001</v>
      </c>
      <c r="N49" s="32">
        <f>L49+N48</f>
        <v>40519341.670514621</v>
      </c>
      <c r="O49" s="29">
        <v>-4333930.4070774242</v>
      </c>
      <c r="P49" s="30">
        <f t="shared" si="29"/>
        <v>35743679.764587395</v>
      </c>
      <c r="Q49" s="33"/>
      <c r="R49" s="29">
        <v>-8840464.1131877489</v>
      </c>
      <c r="S49" s="31">
        <f t="shared" si="30"/>
        <v>4775661.905927198</v>
      </c>
      <c r="T49" s="29">
        <f t="shared" si="23"/>
        <v>-13174394.520265173</v>
      </c>
      <c r="U49" s="31">
        <f t="shared" si="23"/>
        <v>40519341.670514591</v>
      </c>
      <c r="V49" s="29">
        <v>60007.53</v>
      </c>
      <c r="W49" s="53">
        <v>357518.15</v>
      </c>
      <c r="X49" s="29">
        <v>-8780456.5831877496</v>
      </c>
      <c r="Y49" s="31">
        <v>5133180.0559271947</v>
      </c>
      <c r="Z49" s="58"/>
      <c r="AA49" s="29">
        <v>0</v>
      </c>
      <c r="AB49" s="31">
        <v>0</v>
      </c>
    </row>
    <row r="50" spans="1:28" s="2" customFormat="1" ht="13.15" hidden="1" customHeight="1" x14ac:dyDescent="0.2">
      <c r="A50" s="18">
        <v>3</v>
      </c>
      <c r="B50" s="23">
        <v>38504</v>
      </c>
      <c r="C50" s="52" t="s">
        <v>26</v>
      </c>
      <c r="D50" s="37">
        <v>72032908.435373396</v>
      </c>
      <c r="E50" s="38">
        <f t="shared" si="24"/>
        <v>2706688118.001637</v>
      </c>
      <c r="F50" s="37">
        <v>71214743</v>
      </c>
      <c r="G50" s="38">
        <f t="shared" si="25"/>
        <v>2665324853.5072742</v>
      </c>
      <c r="H50" s="37">
        <f>D50-F50</f>
        <v>818165.43537339568</v>
      </c>
      <c r="I50" s="39">
        <f>H50+I49</f>
        <v>41363264.494363226</v>
      </c>
      <c r="J50" s="37">
        <v>-324.53883589085189</v>
      </c>
      <c r="K50" s="38">
        <f t="shared" si="26"/>
        <v>-26081.927311722979</v>
      </c>
      <c r="L50" s="51">
        <f t="shared" si="22"/>
        <v>817840.89653750486</v>
      </c>
      <c r="M50" s="40">
        <f t="shared" si="27"/>
        <v>9957560.6130137052</v>
      </c>
      <c r="N50" s="38">
        <f>L50+N49</f>
        <v>41337182.567052126</v>
      </c>
      <c r="O50" s="37">
        <v>817840.39653750509</v>
      </c>
      <c r="P50" s="38">
        <f t="shared" si="29"/>
        <v>36561520.1611249</v>
      </c>
      <c r="Q50" s="41"/>
      <c r="R50" s="37">
        <v>0</v>
      </c>
      <c r="S50" s="39">
        <f t="shared" si="30"/>
        <v>4775661.905927198</v>
      </c>
      <c r="T50" s="37">
        <f t="shared" si="23"/>
        <v>817840.39653750509</v>
      </c>
      <c r="U50" s="39">
        <f t="shared" si="23"/>
        <v>41337182.067052096</v>
      </c>
      <c r="V50" s="37">
        <v>20803.57</v>
      </c>
      <c r="W50" s="49">
        <v>378321.72000000003</v>
      </c>
      <c r="X50" s="37">
        <v>20803.57</v>
      </c>
      <c r="Y50" s="39">
        <v>5153983.625927195</v>
      </c>
      <c r="Z50" s="64"/>
      <c r="AA50" s="37">
        <v>0</v>
      </c>
      <c r="AB50" s="65">
        <v>0</v>
      </c>
    </row>
    <row r="51" spans="1:28" ht="6.75" hidden="1" customHeight="1" x14ac:dyDescent="0.2">
      <c r="B51" s="66"/>
      <c r="D51" s="67"/>
      <c r="E51" s="67"/>
      <c r="F51" s="67"/>
      <c r="G51" s="67"/>
      <c r="H51" s="67"/>
      <c r="I51" s="68"/>
      <c r="J51" s="69"/>
      <c r="K51" s="69"/>
      <c r="L51" s="69"/>
      <c r="M51" s="69"/>
      <c r="N51" s="69"/>
      <c r="O51" s="70"/>
      <c r="P51" s="71"/>
      <c r="Q51" s="69"/>
      <c r="R51" s="72"/>
      <c r="S51" s="73"/>
      <c r="T51" s="74"/>
      <c r="U51" s="71"/>
      <c r="V51" s="67"/>
      <c r="W51" s="67"/>
      <c r="X51" s="67"/>
      <c r="Y51" s="67"/>
      <c r="Z51" s="5"/>
      <c r="AA51" s="5"/>
      <c r="AB51" s="5"/>
    </row>
    <row r="52" spans="1:28" hidden="1" x14ac:dyDescent="0.2">
      <c r="A52" s="75">
        <v>4</v>
      </c>
      <c r="B52" s="66">
        <v>38534</v>
      </c>
      <c r="C52" s="5"/>
      <c r="D52" s="76">
        <v>68411941.758498028</v>
      </c>
      <c r="E52" s="77">
        <f>D52+E50</f>
        <v>2775100059.7601352</v>
      </c>
      <c r="F52" s="78">
        <v>74070384.349716008</v>
      </c>
      <c r="G52" s="79">
        <f>F52+G50</f>
        <v>2739395237.8569903</v>
      </c>
      <c r="H52" s="78">
        <f t="shared" ref="H52:I58" si="31">D52-F52</f>
        <v>-5658442.5912179798</v>
      </c>
      <c r="I52" s="79">
        <f t="shared" si="31"/>
        <v>35704821.903144836</v>
      </c>
      <c r="J52" s="78">
        <v>2252.0601513050497</v>
      </c>
      <c r="K52" s="77">
        <f>J52+K50</f>
        <v>-23829.867160417929</v>
      </c>
      <c r="L52" s="80">
        <f t="shared" ref="L52:L63" si="32">H52+J52</f>
        <v>-5656190.5310666747</v>
      </c>
      <c r="M52" s="80">
        <f>L52</f>
        <v>-5656190.5310666747</v>
      </c>
      <c r="N52" s="77">
        <f>L52+N50</f>
        <v>35680992.035985455</v>
      </c>
      <c r="O52" s="81">
        <v>-5656190.5310666747</v>
      </c>
      <c r="P52" s="77">
        <f>O52+P50</f>
        <v>30905329.630058225</v>
      </c>
      <c r="Q52" s="82"/>
      <c r="R52" s="29">
        <v>0</v>
      </c>
      <c r="S52" s="79">
        <f>+R52+S50</f>
        <v>4775661.905927198</v>
      </c>
      <c r="T52" s="78">
        <f t="shared" ref="T52:U63" si="33">O52+R52</f>
        <v>-5656190.5310666747</v>
      </c>
      <c r="U52" s="79">
        <f t="shared" si="33"/>
        <v>35680991.535985425</v>
      </c>
      <c r="V52" s="81">
        <v>23403.360000000001</v>
      </c>
      <c r="W52" s="79">
        <v>401725.08</v>
      </c>
      <c r="X52" s="83">
        <v>23403.360000000001</v>
      </c>
      <c r="Y52" s="79">
        <v>5177386.9859271953</v>
      </c>
      <c r="Z52" s="5"/>
      <c r="AA52" s="53"/>
      <c r="AB52" s="84"/>
    </row>
    <row r="53" spans="1:28" hidden="1" x14ac:dyDescent="0.2">
      <c r="A53" s="75">
        <v>4</v>
      </c>
      <c r="B53" s="66">
        <v>38565</v>
      </c>
      <c r="C53" s="85"/>
      <c r="D53" s="81">
        <v>75099856.758498028</v>
      </c>
      <c r="E53" s="86">
        <f t="shared" ref="E53:E63" si="34">+E52+D53</f>
        <v>2850199916.5186334</v>
      </c>
      <c r="F53" s="81">
        <v>75878971.789204001</v>
      </c>
      <c r="G53" s="86">
        <f t="shared" ref="G53:G63" si="35">+G52+F53</f>
        <v>2815274209.6461945</v>
      </c>
      <c r="H53" s="81">
        <f t="shared" si="31"/>
        <v>-779115.03070597351</v>
      </c>
      <c r="I53" s="87">
        <f t="shared" si="31"/>
        <v>34925706.872438908</v>
      </c>
      <c r="J53" s="81">
        <v>310.08778222103138</v>
      </c>
      <c r="K53" s="86">
        <f t="shared" ref="K53:K63" si="36">+K52+J53</f>
        <v>-23519.779378196898</v>
      </c>
      <c r="L53" s="88">
        <f t="shared" si="32"/>
        <v>-778804.94292375247</v>
      </c>
      <c r="M53" s="89">
        <f t="shared" ref="M53:M63" si="37">M52+L53</f>
        <v>-6434995.4739904273</v>
      </c>
      <c r="N53" s="86">
        <f t="shared" ref="N53:N58" si="38">N52+L53</f>
        <v>34902187.0930617</v>
      </c>
      <c r="O53" s="81">
        <v>-778804.94292375073</v>
      </c>
      <c r="P53" s="86">
        <f t="shared" ref="P53:P63" si="39">+P52+O53</f>
        <v>30126524.687134475</v>
      </c>
      <c r="Q53" s="90"/>
      <c r="R53" s="29">
        <v>0</v>
      </c>
      <c r="S53" s="87">
        <f t="shared" ref="S53:S63" si="40">R53+S52</f>
        <v>4775661.905927198</v>
      </c>
      <c r="T53" s="81">
        <f t="shared" si="33"/>
        <v>-778804.94292375073</v>
      </c>
      <c r="U53" s="87">
        <f t="shared" si="33"/>
        <v>34902186.593061671</v>
      </c>
      <c r="V53" s="81">
        <v>22951.23</v>
      </c>
      <c r="W53" s="87">
        <v>424676.31</v>
      </c>
      <c r="X53" s="29">
        <v>22951.23</v>
      </c>
      <c r="Y53" s="87">
        <v>5200338.2159271957</v>
      </c>
      <c r="Z53" s="5"/>
      <c r="AA53" s="53"/>
      <c r="AB53" s="84"/>
    </row>
    <row r="54" spans="1:28" hidden="1" x14ac:dyDescent="0.2">
      <c r="A54" s="75">
        <v>4</v>
      </c>
      <c r="B54" s="66">
        <v>38596</v>
      </c>
      <c r="C54" s="85"/>
      <c r="D54" s="81">
        <v>77992438.758498028</v>
      </c>
      <c r="E54" s="86">
        <f t="shared" si="34"/>
        <v>2928192355.2771316</v>
      </c>
      <c r="F54" s="81">
        <v>72653042.690820009</v>
      </c>
      <c r="G54" s="86">
        <f t="shared" si="35"/>
        <v>2887927252.3370147</v>
      </c>
      <c r="H54" s="81">
        <f t="shared" si="31"/>
        <v>5339396.0676780194</v>
      </c>
      <c r="I54" s="87">
        <f t="shared" si="31"/>
        <v>40265102.940116882</v>
      </c>
      <c r="J54" s="81">
        <v>-2125.0796349355951</v>
      </c>
      <c r="K54" s="86">
        <f t="shared" si="36"/>
        <v>-25644.859013132493</v>
      </c>
      <c r="L54" s="88">
        <f t="shared" si="32"/>
        <v>5337270.9880430838</v>
      </c>
      <c r="M54" s="89">
        <f t="shared" si="37"/>
        <v>-1097724.4859473435</v>
      </c>
      <c r="N54" s="86">
        <f t="shared" si="38"/>
        <v>40239458.081104785</v>
      </c>
      <c r="O54" s="81">
        <v>5337270.9880430847</v>
      </c>
      <c r="P54" s="86">
        <f t="shared" si="39"/>
        <v>35463795.675177559</v>
      </c>
      <c r="Q54" s="91"/>
      <c r="R54" s="29">
        <v>0</v>
      </c>
      <c r="S54" s="87">
        <f t="shared" si="40"/>
        <v>4775661.905927198</v>
      </c>
      <c r="T54" s="81">
        <f t="shared" si="33"/>
        <v>5337270.9880430847</v>
      </c>
      <c r="U54" s="87">
        <f t="shared" si="33"/>
        <v>40239457.581104755</v>
      </c>
      <c r="V54" s="81">
        <v>22648.420000000002</v>
      </c>
      <c r="W54" s="87">
        <v>447324.73</v>
      </c>
      <c r="X54" s="29">
        <v>22648.420000000002</v>
      </c>
      <c r="Y54" s="87">
        <v>5222986.6359271957</v>
      </c>
      <c r="Z54" s="5"/>
      <c r="AA54" s="53"/>
      <c r="AB54" s="84"/>
    </row>
    <row r="55" spans="1:28" hidden="1" x14ac:dyDescent="0.2">
      <c r="A55" s="75">
        <v>4</v>
      </c>
      <c r="B55" s="66">
        <v>38626</v>
      </c>
      <c r="C55" s="85"/>
      <c r="D55" s="81">
        <v>85827622.758498028</v>
      </c>
      <c r="E55" s="30">
        <f t="shared" si="34"/>
        <v>3014019978.0356297</v>
      </c>
      <c r="F55" s="53">
        <v>80243629.763216004</v>
      </c>
      <c r="G55" s="30">
        <f t="shared" si="35"/>
        <v>2968170882.1002307</v>
      </c>
      <c r="H55" s="84">
        <f t="shared" si="31"/>
        <v>5583992.9952820241</v>
      </c>
      <c r="I55" s="87">
        <f t="shared" si="31"/>
        <v>45849095.935399055</v>
      </c>
      <c r="J55" s="84">
        <v>-2222.4292121222243</v>
      </c>
      <c r="K55" s="30">
        <f t="shared" si="36"/>
        <v>-27867.288225254717</v>
      </c>
      <c r="L55" s="89">
        <f t="shared" si="32"/>
        <v>5581770.5660699019</v>
      </c>
      <c r="M55" s="89">
        <f t="shared" si="37"/>
        <v>4484046.0801225584</v>
      </c>
      <c r="N55" s="86">
        <f t="shared" si="38"/>
        <v>45821228.647174686</v>
      </c>
      <c r="O55" s="81">
        <v>4546659.4922349155</v>
      </c>
      <c r="P55" s="30">
        <f t="shared" si="39"/>
        <v>40010455.167412475</v>
      </c>
      <c r="Q55" s="47"/>
      <c r="R55" s="29">
        <v>1035111.0738349855</v>
      </c>
      <c r="S55" s="31">
        <f t="shared" si="40"/>
        <v>5810772.9797621835</v>
      </c>
      <c r="T55" s="53">
        <f t="shared" si="33"/>
        <v>5581770.566069901</v>
      </c>
      <c r="U55" s="31">
        <f t="shared" si="33"/>
        <v>45821228.147174656</v>
      </c>
      <c r="V55" s="81">
        <v>25445.82</v>
      </c>
      <c r="W55" s="31">
        <v>472770.55</v>
      </c>
      <c r="X55" s="53">
        <v>1060556.8938349856</v>
      </c>
      <c r="Y55" s="87">
        <v>6283543.5297621815</v>
      </c>
      <c r="Z55" s="92"/>
      <c r="AA55" s="53"/>
      <c r="AB55" s="84"/>
    </row>
    <row r="56" spans="1:28" hidden="1" x14ac:dyDescent="0.2">
      <c r="A56" s="75">
        <v>4</v>
      </c>
      <c r="B56" s="66">
        <v>38657</v>
      </c>
      <c r="C56" s="85"/>
      <c r="D56" s="81">
        <v>100834275.37383108</v>
      </c>
      <c r="E56" s="86">
        <f t="shared" si="34"/>
        <v>3114854253.409461</v>
      </c>
      <c r="F56" s="84">
        <v>101324973.1038107</v>
      </c>
      <c r="G56" s="86">
        <f t="shared" si="35"/>
        <v>3069495855.2040415</v>
      </c>
      <c r="H56" s="84">
        <f t="shared" si="31"/>
        <v>-490697.72997961938</v>
      </c>
      <c r="I56" s="87">
        <f t="shared" si="31"/>
        <v>45358398.20541954</v>
      </c>
      <c r="J56" s="84">
        <v>195.29769653186668</v>
      </c>
      <c r="K56" s="86">
        <f t="shared" si="36"/>
        <v>-27671.99052872285</v>
      </c>
      <c r="L56" s="89">
        <f t="shared" si="32"/>
        <v>-490502.43228308752</v>
      </c>
      <c r="M56" s="89">
        <f t="shared" si="37"/>
        <v>3993543.6478394708</v>
      </c>
      <c r="N56" s="86">
        <f t="shared" si="38"/>
        <v>45330726.214891598</v>
      </c>
      <c r="O56" s="81">
        <v>-4905.0243228301406</v>
      </c>
      <c r="P56" s="86">
        <f t="shared" si="39"/>
        <v>40005550.143089645</v>
      </c>
      <c r="Q56" s="91"/>
      <c r="R56" s="29">
        <v>-485597.40796025749</v>
      </c>
      <c r="S56" s="87">
        <f t="shared" si="40"/>
        <v>5325175.571801926</v>
      </c>
      <c r="T56" s="84">
        <f t="shared" si="33"/>
        <v>-490502.43228308763</v>
      </c>
      <c r="U56" s="87">
        <f t="shared" si="33"/>
        <v>45330725.714891568</v>
      </c>
      <c r="V56" s="81">
        <v>29671.46</v>
      </c>
      <c r="W56" s="87">
        <v>502442.01</v>
      </c>
      <c r="X56" s="53">
        <v>-455925.94796025747</v>
      </c>
      <c r="Y56" s="87">
        <v>5827617.5818019239</v>
      </c>
      <c r="Z56" s="5"/>
      <c r="AA56" s="53"/>
      <c r="AB56" s="84"/>
    </row>
    <row r="57" spans="1:28" hidden="1" x14ac:dyDescent="0.2">
      <c r="A57" s="75">
        <v>4</v>
      </c>
      <c r="B57" s="66">
        <v>38687</v>
      </c>
      <c r="C57" s="85"/>
      <c r="D57" s="81">
        <v>124659147.09624203</v>
      </c>
      <c r="E57" s="86">
        <f t="shared" si="34"/>
        <v>3239513400.505703</v>
      </c>
      <c r="F57" s="84">
        <v>114228748.79118812</v>
      </c>
      <c r="G57" s="86">
        <f t="shared" si="35"/>
        <v>3183724603.9952297</v>
      </c>
      <c r="H57" s="84">
        <f t="shared" si="31"/>
        <v>10430398.305053905</v>
      </c>
      <c r="I57" s="87">
        <f t="shared" si="31"/>
        <v>55788796.510473251</v>
      </c>
      <c r="J57" s="84">
        <v>-4151.2985254116356</v>
      </c>
      <c r="K57" s="86">
        <f t="shared" si="36"/>
        <v>-31823.289054134486</v>
      </c>
      <c r="L57" s="89">
        <f t="shared" si="32"/>
        <v>10426247.006528493</v>
      </c>
      <c r="M57" s="89">
        <f t="shared" si="37"/>
        <v>14419790.654367965</v>
      </c>
      <c r="N57" s="86">
        <f t="shared" si="38"/>
        <v>55756973.221420094</v>
      </c>
      <c r="O57" s="81">
        <v>104262.4700652808</v>
      </c>
      <c r="P57" s="86">
        <f t="shared" si="39"/>
        <v>40109812.613154925</v>
      </c>
      <c r="Q57" s="91"/>
      <c r="R57" s="29">
        <v>10321984.536463212</v>
      </c>
      <c r="S57" s="87">
        <f t="shared" si="40"/>
        <v>15647160.108265139</v>
      </c>
      <c r="T57" s="84">
        <f t="shared" si="33"/>
        <v>10426247.006528493</v>
      </c>
      <c r="U57" s="87">
        <f t="shared" si="33"/>
        <v>55756972.721420065</v>
      </c>
      <c r="V57" s="81">
        <v>29938.55</v>
      </c>
      <c r="W57" s="87">
        <v>532380.56000000006</v>
      </c>
      <c r="X57" s="53">
        <v>10351923.086463213</v>
      </c>
      <c r="Y57" s="87">
        <v>16179540.668265138</v>
      </c>
      <c r="Z57" s="85"/>
      <c r="AA57" s="53"/>
      <c r="AB57" s="84"/>
    </row>
    <row r="58" spans="1:28" hidden="1" x14ac:dyDescent="0.2">
      <c r="A58" s="75">
        <v>4</v>
      </c>
      <c r="B58" s="66">
        <v>38718</v>
      </c>
      <c r="C58" s="85"/>
      <c r="D58" s="81">
        <v>104630999.23447217</v>
      </c>
      <c r="E58" s="86">
        <f t="shared" si="34"/>
        <v>3344144399.7401752</v>
      </c>
      <c r="F58" s="84">
        <v>107291961.32717976</v>
      </c>
      <c r="G58" s="86">
        <f t="shared" si="35"/>
        <v>3291016565.3224096</v>
      </c>
      <c r="H58" s="84">
        <f t="shared" si="31"/>
        <v>-2660962.0927075893</v>
      </c>
      <c r="I58" s="87">
        <f t="shared" si="31"/>
        <v>53127834.417765617</v>
      </c>
      <c r="J58" s="84">
        <v>1059.0629128976725</v>
      </c>
      <c r="K58" s="86">
        <f t="shared" si="36"/>
        <v>-30764.226141236813</v>
      </c>
      <c r="L58" s="89">
        <f t="shared" si="32"/>
        <v>-2659903.0297946916</v>
      </c>
      <c r="M58" s="89">
        <f t="shared" si="37"/>
        <v>11759887.624573274</v>
      </c>
      <c r="N58" s="86">
        <f t="shared" si="38"/>
        <v>53097070.191625401</v>
      </c>
      <c r="O58" s="81">
        <v>-26599.03029794246</v>
      </c>
      <c r="P58" s="86">
        <f t="shared" si="39"/>
        <v>40083213.582856983</v>
      </c>
      <c r="Q58" s="91"/>
      <c r="R58" s="29">
        <v>-2633303.9994967449</v>
      </c>
      <c r="S58" s="87">
        <f t="shared" si="40"/>
        <v>13013856.108768394</v>
      </c>
      <c r="T58" s="84">
        <f t="shared" si="33"/>
        <v>-2659903.0297946874</v>
      </c>
      <c r="U58" s="87">
        <f t="shared" si="33"/>
        <v>53097069.691625379</v>
      </c>
      <c r="V58" s="81">
        <v>89612.78</v>
      </c>
      <c r="W58" s="87">
        <v>621993.34000000008</v>
      </c>
      <c r="X58" s="53">
        <v>-2543691.2194967452</v>
      </c>
      <c r="Y58" s="87">
        <v>13635849.448768392</v>
      </c>
      <c r="Z58" s="85"/>
      <c r="AA58" s="53"/>
      <c r="AB58" s="84"/>
    </row>
    <row r="59" spans="1:28" hidden="1" x14ac:dyDescent="0.2">
      <c r="A59" s="75">
        <v>4</v>
      </c>
      <c r="B59" s="66">
        <v>38749</v>
      </c>
      <c r="C59" s="85"/>
      <c r="D59" s="81">
        <v>102024029.55788586</v>
      </c>
      <c r="E59" s="86">
        <f t="shared" si="34"/>
        <v>3446168429.2980609</v>
      </c>
      <c r="F59" s="84">
        <v>99805663.690891728</v>
      </c>
      <c r="G59" s="86">
        <f t="shared" si="35"/>
        <v>3390822229.0133014</v>
      </c>
      <c r="H59" s="84">
        <f>D59-F59</f>
        <v>2218365.8669941276</v>
      </c>
      <c r="I59" s="87">
        <f>H59+I58</f>
        <v>55346200.284759745</v>
      </c>
      <c r="J59" s="84">
        <v>-633.90961506357417</v>
      </c>
      <c r="K59" s="86">
        <f t="shared" si="36"/>
        <v>-31398.135756300388</v>
      </c>
      <c r="L59" s="89">
        <f t="shared" si="32"/>
        <v>2217731.9573790641</v>
      </c>
      <c r="M59" s="89">
        <f t="shared" si="37"/>
        <v>13977619.581952337</v>
      </c>
      <c r="N59" s="86">
        <f>L59+N58</f>
        <v>55314802.149004467</v>
      </c>
      <c r="O59" s="81">
        <v>22177.319573789835</v>
      </c>
      <c r="P59" s="86">
        <f t="shared" si="39"/>
        <v>40105390.902430773</v>
      </c>
      <c r="Q59" s="91"/>
      <c r="R59" s="29">
        <v>2195554.6378052663</v>
      </c>
      <c r="S59" s="87">
        <f t="shared" si="40"/>
        <v>15209410.746573661</v>
      </c>
      <c r="T59" s="84">
        <f t="shared" si="33"/>
        <v>2217731.9573790561</v>
      </c>
      <c r="U59" s="87">
        <f t="shared" si="33"/>
        <v>55314801.64900443</v>
      </c>
      <c r="V59" s="81">
        <v>68094.149999999994</v>
      </c>
      <c r="W59" s="87">
        <v>690087.49000000011</v>
      </c>
      <c r="X59" s="53">
        <v>2263648.7878052662</v>
      </c>
      <c r="Y59" s="87">
        <v>15899498.236573659</v>
      </c>
      <c r="Z59" s="85"/>
      <c r="AA59" s="53"/>
      <c r="AB59" s="84"/>
    </row>
    <row r="60" spans="1:28" hidden="1" x14ac:dyDescent="0.2">
      <c r="A60" s="75">
        <v>4</v>
      </c>
      <c r="B60" s="66">
        <v>38777</v>
      </c>
      <c r="C60" s="85"/>
      <c r="D60" s="81">
        <v>108508429.20494995</v>
      </c>
      <c r="E60" s="86">
        <f t="shared" si="34"/>
        <v>3554676858.5030107</v>
      </c>
      <c r="F60" s="81">
        <v>101462776.98743582</v>
      </c>
      <c r="G60" s="86">
        <f t="shared" si="35"/>
        <v>3492285006.0007372</v>
      </c>
      <c r="H60" s="81">
        <f>D60-F60</f>
        <v>7045652.2175141275</v>
      </c>
      <c r="I60" s="87">
        <f>H60+I59</f>
        <v>62391852.502273872</v>
      </c>
      <c r="J60" s="81">
        <v>-2804.169582570903</v>
      </c>
      <c r="K60" s="86">
        <f t="shared" si="36"/>
        <v>-34202.305338871287</v>
      </c>
      <c r="L60" s="88">
        <f t="shared" si="32"/>
        <v>7042848.0479315566</v>
      </c>
      <c r="M60" s="89">
        <f t="shared" si="37"/>
        <v>21020467.629883893</v>
      </c>
      <c r="N60" s="86">
        <f>L60+N59</f>
        <v>62357650.196936026</v>
      </c>
      <c r="O60" s="81">
        <v>65326.142329894006</v>
      </c>
      <c r="P60" s="86">
        <f t="shared" si="39"/>
        <v>40170717.044760667</v>
      </c>
      <c r="Q60" s="90"/>
      <c r="R60" s="29">
        <v>6977521.9056016635</v>
      </c>
      <c r="S60" s="87">
        <f t="shared" si="40"/>
        <v>22186932.652175322</v>
      </c>
      <c r="T60" s="81">
        <f t="shared" si="33"/>
        <v>7042848.0479315575</v>
      </c>
      <c r="U60" s="87">
        <f t="shared" si="33"/>
        <v>62357649.696935989</v>
      </c>
      <c r="V60" s="81">
        <v>88877.3</v>
      </c>
      <c r="W60" s="87">
        <v>778964.79000000015</v>
      </c>
      <c r="X60" s="29">
        <v>7066399.2056016633</v>
      </c>
      <c r="Y60" s="87">
        <v>22965897.442175321</v>
      </c>
      <c r="AA60" s="53"/>
      <c r="AB60" s="84"/>
    </row>
    <row r="61" spans="1:28" ht="12.75" hidden="1" customHeight="1" x14ac:dyDescent="0.2">
      <c r="A61" s="75">
        <v>4</v>
      </c>
      <c r="B61" s="66">
        <v>38808</v>
      </c>
      <c r="C61" s="85"/>
      <c r="D61" s="81">
        <v>77069135.0794705</v>
      </c>
      <c r="E61" s="86">
        <f t="shared" si="34"/>
        <v>3631745993.5824814</v>
      </c>
      <c r="F61" s="81">
        <v>86590213.145753711</v>
      </c>
      <c r="G61" s="86">
        <f t="shared" si="35"/>
        <v>3578875219.1464911</v>
      </c>
      <c r="H61" s="81">
        <f>D61-F61</f>
        <v>-9521078.0662832111</v>
      </c>
      <c r="I61" s="87">
        <f>H61+I60</f>
        <v>52870774.435990661</v>
      </c>
      <c r="J61" s="81">
        <v>3789.3890703804791</v>
      </c>
      <c r="K61" s="86">
        <f t="shared" si="36"/>
        <v>-30412.916268490808</v>
      </c>
      <c r="L61" s="88">
        <f t="shared" si="32"/>
        <v>-9517288.6772128306</v>
      </c>
      <c r="M61" s="89">
        <f t="shared" si="37"/>
        <v>11503178.952671062</v>
      </c>
      <c r="N61" s="86">
        <f>L61+N60</f>
        <v>52840361.519723192</v>
      </c>
      <c r="O61" s="81">
        <v>-90070.548622705042</v>
      </c>
      <c r="P61" s="86">
        <f t="shared" si="39"/>
        <v>40080646.496137962</v>
      </c>
      <c r="Q61" s="90"/>
      <c r="R61" s="29">
        <v>-9427218.1285901181</v>
      </c>
      <c r="S61" s="87">
        <f t="shared" si="40"/>
        <v>12759714.523585204</v>
      </c>
      <c r="T61" s="81">
        <f t="shared" si="33"/>
        <v>-9517288.6772128232</v>
      </c>
      <c r="U61" s="87">
        <f t="shared" si="33"/>
        <v>52840361.019723162</v>
      </c>
      <c r="V61" s="81">
        <v>135673.54</v>
      </c>
      <c r="W61" s="87">
        <v>914638.33000000019</v>
      </c>
      <c r="X61" s="29">
        <v>-9291544.588590119</v>
      </c>
      <c r="Y61" s="87">
        <v>13674352.853585202</v>
      </c>
      <c r="AA61" s="53"/>
      <c r="AB61" s="84"/>
    </row>
    <row r="62" spans="1:28" s="2" customFormat="1" ht="12.75" hidden="1" customHeight="1" x14ac:dyDescent="0.2">
      <c r="A62" s="18">
        <v>4</v>
      </c>
      <c r="B62" s="66">
        <v>38838</v>
      </c>
      <c r="C62" s="85"/>
      <c r="D62" s="81">
        <v>64132971.830849953</v>
      </c>
      <c r="E62" s="30">
        <f t="shared" si="34"/>
        <v>3695878965.4133315</v>
      </c>
      <c r="F62" s="29">
        <v>82958419.818329141</v>
      </c>
      <c r="G62" s="30">
        <f t="shared" si="35"/>
        <v>3661833638.9648204</v>
      </c>
      <c r="H62" s="81">
        <f>D62-F62</f>
        <v>-18825447.987479188</v>
      </c>
      <c r="I62" s="87">
        <f>H62+I61</f>
        <v>34045326.448511474</v>
      </c>
      <c r="J62" s="81">
        <v>7492.5282990187407</v>
      </c>
      <c r="K62" s="30">
        <f t="shared" si="36"/>
        <v>-22920.387969472067</v>
      </c>
      <c r="L62" s="88">
        <f t="shared" si="32"/>
        <v>-18817955.459180169</v>
      </c>
      <c r="M62" s="89">
        <f t="shared" si="37"/>
        <v>-7314776.5065091066</v>
      </c>
      <c r="N62" s="86">
        <f>L62+N61</f>
        <v>34022406.060543023</v>
      </c>
      <c r="O62" s="81">
        <v>-10833902.841522168</v>
      </c>
      <c r="P62" s="86">
        <f t="shared" si="39"/>
        <v>29246743.654615793</v>
      </c>
      <c r="Q62" s="33"/>
      <c r="R62" s="29">
        <v>-7984052.617658006</v>
      </c>
      <c r="S62" s="31">
        <f t="shared" si="40"/>
        <v>4775661.905927198</v>
      </c>
      <c r="T62" s="29">
        <f t="shared" si="33"/>
        <v>-18817955.459180176</v>
      </c>
      <c r="U62" s="31">
        <f t="shared" si="33"/>
        <v>34022405.560542993</v>
      </c>
      <c r="V62" s="81">
        <v>69514.41</v>
      </c>
      <c r="W62" s="31">
        <v>984152.74000000022</v>
      </c>
      <c r="X62" s="29">
        <v>-7914538.2076580059</v>
      </c>
      <c r="Y62" s="87">
        <v>5759814.6459271964</v>
      </c>
      <c r="Z62" s="93"/>
      <c r="AA62" s="53"/>
      <c r="AB62" s="84"/>
    </row>
    <row r="63" spans="1:28" s="2" customFormat="1" ht="13.15" hidden="1" customHeight="1" x14ac:dyDescent="0.2">
      <c r="A63" s="18">
        <v>4</v>
      </c>
      <c r="B63" s="66">
        <v>38869</v>
      </c>
      <c r="C63" s="85"/>
      <c r="D63" s="94">
        <v>73656972.342851937</v>
      </c>
      <c r="E63" s="38">
        <f t="shared" si="34"/>
        <v>3769535937.7561836</v>
      </c>
      <c r="F63" s="37">
        <v>78718897.422895804</v>
      </c>
      <c r="G63" s="38">
        <f t="shared" si="35"/>
        <v>3740552536.3877163</v>
      </c>
      <c r="H63" s="94">
        <f>D63-F63</f>
        <v>-5061925.0800438672</v>
      </c>
      <c r="I63" s="65">
        <f>H63+I62</f>
        <v>28983401.368467607</v>
      </c>
      <c r="J63" s="94">
        <v>1213.7265043761581</v>
      </c>
      <c r="K63" s="38">
        <f t="shared" si="36"/>
        <v>-21706.661465095909</v>
      </c>
      <c r="L63" s="95">
        <f t="shared" si="32"/>
        <v>-5060711.3535394911</v>
      </c>
      <c r="M63" s="68">
        <f t="shared" si="37"/>
        <v>-12375487.860048598</v>
      </c>
      <c r="N63" s="96">
        <f>L63+N62</f>
        <v>28961694.707003534</v>
      </c>
      <c r="O63" s="94">
        <v>-5060711.3535394929</v>
      </c>
      <c r="P63" s="38">
        <f t="shared" si="39"/>
        <v>24186032.3010763</v>
      </c>
      <c r="Q63" s="41"/>
      <c r="R63" s="37">
        <v>0</v>
      </c>
      <c r="S63" s="39">
        <f t="shared" si="40"/>
        <v>4775661.905927198</v>
      </c>
      <c r="T63" s="37">
        <f t="shared" si="33"/>
        <v>-5060711.3535394929</v>
      </c>
      <c r="U63" s="39">
        <f t="shared" si="33"/>
        <v>28961694.207003497</v>
      </c>
      <c r="V63" s="94">
        <v>27181.97</v>
      </c>
      <c r="W63" s="39">
        <v>1011334.7100000002</v>
      </c>
      <c r="X63" s="37">
        <v>27181.97</v>
      </c>
      <c r="Y63" s="65">
        <v>5786996.6159271961</v>
      </c>
      <c r="Z63" s="92"/>
      <c r="AA63" s="53"/>
      <c r="AB63" s="84"/>
    </row>
    <row r="64" spans="1:28" s="2" customFormat="1" ht="15.75" hidden="1" customHeight="1" x14ac:dyDescent="0.2">
      <c r="A64" s="97" t="s">
        <v>29</v>
      </c>
      <c r="B64" s="66"/>
      <c r="C64" s="85"/>
      <c r="D64" s="84"/>
      <c r="E64" s="32">
        <f>E63</f>
        <v>3769535937.7561836</v>
      </c>
      <c r="F64" s="53"/>
      <c r="G64" s="32">
        <f>G63</f>
        <v>3740552536.3877163</v>
      </c>
      <c r="H64" s="84"/>
      <c r="I64" s="32">
        <f>I63</f>
        <v>28983401.368467607</v>
      </c>
      <c r="J64" s="84"/>
      <c r="K64" s="32">
        <f>K63</f>
        <v>-21706.661465095909</v>
      </c>
      <c r="L64" s="89"/>
      <c r="M64" s="89"/>
      <c r="N64" s="32">
        <f>N63</f>
        <v>28961694.707003534</v>
      </c>
      <c r="O64" s="84"/>
      <c r="P64" s="32">
        <f>P63</f>
        <v>24186032.3010763</v>
      </c>
      <c r="Q64" s="47"/>
      <c r="R64" s="53"/>
      <c r="S64" s="32">
        <f>S63</f>
        <v>4775661.905927198</v>
      </c>
      <c r="T64" s="53"/>
      <c r="U64" s="32">
        <f>U63</f>
        <v>28961694.207003497</v>
      </c>
      <c r="V64" s="84"/>
      <c r="W64" s="32">
        <f>W63</f>
        <v>1011334.7100000002</v>
      </c>
      <c r="X64" s="53"/>
      <c r="Y64" s="32">
        <f>Y63</f>
        <v>5786996.6159271961</v>
      </c>
      <c r="Z64" s="92"/>
      <c r="AA64" s="53"/>
      <c r="AB64" s="84"/>
    </row>
    <row r="65" spans="1:29" s="2" customFormat="1" ht="13.15" hidden="1" customHeight="1" thickBot="1" x14ac:dyDescent="0.25">
      <c r="A65" s="18"/>
      <c r="B65" s="66"/>
      <c r="C65" s="85"/>
      <c r="D65" s="84"/>
      <c r="E65" s="32"/>
      <c r="F65" s="53"/>
      <c r="G65" s="32"/>
      <c r="H65" s="84"/>
      <c r="I65" s="84"/>
      <c r="J65" s="84"/>
      <c r="K65" s="32"/>
      <c r="L65" s="89"/>
      <c r="M65" s="89"/>
      <c r="N65" s="89"/>
      <c r="O65" s="84"/>
      <c r="P65" s="32"/>
      <c r="Q65" s="47"/>
      <c r="R65" s="53"/>
      <c r="S65" s="53"/>
      <c r="T65" s="53"/>
      <c r="U65" s="53"/>
      <c r="V65" s="84"/>
      <c r="W65" s="53"/>
      <c r="X65" s="53"/>
      <c r="Y65" s="84"/>
      <c r="Z65" s="92"/>
      <c r="AA65" s="53"/>
      <c r="AB65" s="84"/>
    </row>
    <row r="66" spans="1:29" s="2" customFormat="1" ht="15.75" hidden="1" x14ac:dyDescent="0.25">
      <c r="A66" s="18"/>
      <c r="B66" s="66"/>
      <c r="C66" s="85"/>
      <c r="D66" s="241" t="s">
        <v>3</v>
      </c>
      <c r="E66" s="242"/>
      <c r="F66" s="241" t="s">
        <v>4</v>
      </c>
      <c r="G66" s="242"/>
      <c r="H66" s="241" t="s">
        <v>5</v>
      </c>
      <c r="I66" s="242"/>
      <c r="J66" s="241" t="s">
        <v>6</v>
      </c>
      <c r="K66" s="242"/>
      <c r="L66" s="241" t="s">
        <v>7</v>
      </c>
      <c r="M66" s="244"/>
      <c r="N66" s="242"/>
      <c r="O66" s="241" t="s">
        <v>8</v>
      </c>
      <c r="P66" s="242"/>
      <c r="Q66" s="98"/>
      <c r="R66" s="241" t="s">
        <v>9</v>
      </c>
      <c r="S66" s="242"/>
      <c r="T66" s="241" t="s">
        <v>10</v>
      </c>
      <c r="U66" s="242"/>
      <c r="V66" s="241" t="s">
        <v>11</v>
      </c>
      <c r="W66" s="242"/>
      <c r="X66" s="241" t="s">
        <v>12</v>
      </c>
      <c r="Y66" s="242"/>
      <c r="Z66" s="92"/>
      <c r="AA66" s="53"/>
      <c r="AB66" s="84"/>
      <c r="AC66" s="99"/>
    </row>
    <row r="67" spans="1:29" s="2" customFormat="1" ht="13.15" hidden="1" customHeight="1" thickBot="1" x14ac:dyDescent="0.25">
      <c r="A67" s="18"/>
      <c r="B67" s="66"/>
      <c r="C67" s="85"/>
      <c r="D67" s="16" t="s">
        <v>3</v>
      </c>
      <c r="E67" s="12" t="s">
        <v>18</v>
      </c>
      <c r="F67" s="100" t="s">
        <v>4</v>
      </c>
      <c r="G67" s="12" t="s">
        <v>18</v>
      </c>
      <c r="H67" s="100" t="s">
        <v>30</v>
      </c>
      <c r="I67" s="12" t="s">
        <v>18</v>
      </c>
      <c r="J67" s="100" t="s">
        <v>15</v>
      </c>
      <c r="K67" s="12" t="s">
        <v>18</v>
      </c>
      <c r="L67" s="100" t="s">
        <v>15</v>
      </c>
      <c r="M67" s="13" t="s">
        <v>18</v>
      </c>
      <c r="N67" s="101"/>
      <c r="O67" s="100" t="s">
        <v>15</v>
      </c>
      <c r="P67" s="13" t="s">
        <v>18</v>
      </c>
      <c r="Q67" s="8"/>
      <c r="R67" s="100" t="s">
        <v>15</v>
      </c>
      <c r="S67" s="13" t="s">
        <v>18</v>
      </c>
      <c r="T67" s="100" t="s">
        <v>30</v>
      </c>
      <c r="U67" s="13" t="s">
        <v>18</v>
      </c>
      <c r="V67" s="100" t="s">
        <v>15</v>
      </c>
      <c r="W67" s="13" t="s">
        <v>18</v>
      </c>
      <c r="X67" s="100" t="s">
        <v>15</v>
      </c>
      <c r="Y67" s="12" t="s">
        <v>18</v>
      </c>
      <c r="Z67" s="92"/>
      <c r="AA67" s="53"/>
      <c r="AB67" s="84"/>
      <c r="AC67" s="99"/>
    </row>
    <row r="68" spans="1:29" s="2" customFormat="1" ht="13.5" hidden="1" customHeight="1" x14ac:dyDescent="0.2">
      <c r="A68" s="18">
        <v>5</v>
      </c>
      <c r="B68" s="66">
        <v>38899</v>
      </c>
      <c r="C68" s="85"/>
      <c r="D68" s="76">
        <v>73767454.873121977</v>
      </c>
      <c r="E68" s="77">
        <f>D68</f>
        <v>73767454.873121977</v>
      </c>
      <c r="F68" s="78">
        <v>89533013.274700835</v>
      </c>
      <c r="G68" s="79">
        <f>F68</f>
        <v>89533013.274700835</v>
      </c>
      <c r="H68" s="78">
        <f t="shared" ref="H68:I73" si="41">D68-F68</f>
        <v>-15765558.401578858</v>
      </c>
      <c r="I68" s="79">
        <f t="shared" si="41"/>
        <v>-15765558.401578858</v>
      </c>
      <c r="J68" s="78">
        <v>4661.8756193462759</v>
      </c>
      <c r="K68" s="77">
        <f>J68</f>
        <v>4661.8756193462759</v>
      </c>
      <c r="L68" s="102">
        <f t="shared" ref="L68:L73" si="42">H68+J68</f>
        <v>-15760896.525959512</v>
      </c>
      <c r="M68" s="80">
        <f>L68</f>
        <v>-15760896.525959512</v>
      </c>
      <c r="N68" s="103"/>
      <c r="O68" s="81">
        <v>-12880448.262979757</v>
      </c>
      <c r="P68" s="77">
        <f>O68</f>
        <v>-12880448.262979757</v>
      </c>
      <c r="Q68" s="82"/>
      <c r="R68" s="29">
        <v>-2880448.2629797561</v>
      </c>
      <c r="S68" s="55">
        <f>+R68</f>
        <v>-2880448.2629797561</v>
      </c>
      <c r="T68" s="83">
        <f t="shared" ref="T68:T73" si="43">O68+R68</f>
        <v>-15760896.525959514</v>
      </c>
      <c r="U68" s="104">
        <f>+P68+S68</f>
        <v>-15760896.525959514</v>
      </c>
      <c r="V68" s="81">
        <v>30782.95</v>
      </c>
      <c r="W68" s="79">
        <v>30782.95</v>
      </c>
      <c r="X68" s="83">
        <v>-2849665.3129797559</v>
      </c>
      <c r="Y68" s="105">
        <v>-2849665.3129797559</v>
      </c>
      <c r="Z68" s="5"/>
      <c r="AA68" s="53"/>
      <c r="AB68" s="84"/>
      <c r="AC68" s="99"/>
    </row>
    <row r="69" spans="1:29" s="2" customFormat="1" ht="13.15" hidden="1" customHeight="1" x14ac:dyDescent="0.2">
      <c r="A69" s="18">
        <v>5</v>
      </c>
      <c r="B69" s="106">
        <v>38930</v>
      </c>
      <c r="C69" s="85"/>
      <c r="D69" s="81">
        <v>82157751.873121977</v>
      </c>
      <c r="E69" s="86">
        <f>+E68+D69</f>
        <v>155925206.74624395</v>
      </c>
      <c r="F69" s="81">
        <v>89240945.167962</v>
      </c>
      <c r="G69" s="86">
        <f>+G68+F69</f>
        <v>178773958.44266284</v>
      </c>
      <c r="H69" s="81">
        <f t="shared" si="41"/>
        <v>-7083193.2948400229</v>
      </c>
      <c r="I69" s="87">
        <f t="shared" si="41"/>
        <v>-22848751.696418881</v>
      </c>
      <c r="J69" s="81">
        <v>2094.5002572843805</v>
      </c>
      <c r="K69" s="86">
        <f>+K68+J69</f>
        <v>6756.3758766306564</v>
      </c>
      <c r="L69" s="88">
        <f t="shared" si="42"/>
        <v>-7081098.7945827385</v>
      </c>
      <c r="M69" s="32">
        <f>M68+L69</f>
        <v>-22841995.32054225</v>
      </c>
      <c r="N69" s="107"/>
      <c r="O69" s="81">
        <v>-2403751.2690744679</v>
      </c>
      <c r="P69" s="30">
        <f>+P68+O69</f>
        <v>-15284199.532054225</v>
      </c>
      <c r="Q69" s="33"/>
      <c r="R69" s="29">
        <v>-4677347.5255082687</v>
      </c>
      <c r="S69" s="31">
        <f>R69+S68</f>
        <v>-7557795.7884880248</v>
      </c>
      <c r="T69" s="29">
        <f t="shared" si="43"/>
        <v>-7081098.7945827367</v>
      </c>
      <c r="U69" s="108">
        <f>P69+S69</f>
        <v>-22841995.32054225</v>
      </c>
      <c r="V69" s="81">
        <v>11466.71</v>
      </c>
      <c r="W69" s="31">
        <v>42249.66</v>
      </c>
      <c r="X69" s="29">
        <v>-4665880.8155082688</v>
      </c>
      <c r="Y69" s="87">
        <v>-7515546.1284880247</v>
      </c>
      <c r="Z69" s="5"/>
      <c r="AA69" s="53"/>
      <c r="AB69" s="84"/>
      <c r="AC69" s="99"/>
    </row>
    <row r="70" spans="1:29" s="2" customFormat="1" ht="13.15" hidden="1" customHeight="1" x14ac:dyDescent="0.2">
      <c r="A70" s="18">
        <v>5</v>
      </c>
      <c r="B70" s="66">
        <v>38961</v>
      </c>
      <c r="C70" s="85"/>
      <c r="D70" s="81">
        <v>92776030.873121977</v>
      </c>
      <c r="E70" s="86">
        <f>+E69+D70</f>
        <v>248701237.61936593</v>
      </c>
      <c r="F70" s="81">
        <v>87713288.327574</v>
      </c>
      <c r="G70" s="86">
        <f>+G69+F70</f>
        <v>266487246.77023685</v>
      </c>
      <c r="H70" s="81">
        <f t="shared" si="41"/>
        <v>5062742.5455479771</v>
      </c>
      <c r="I70" s="87">
        <f t="shared" si="41"/>
        <v>-17786009.150870919</v>
      </c>
      <c r="J70" s="81">
        <v>-1497.0529707185924</v>
      </c>
      <c r="K70" s="86">
        <f>+K69+J70</f>
        <v>5259.322905912064</v>
      </c>
      <c r="L70" s="88">
        <f t="shared" si="42"/>
        <v>5061245.4925772585</v>
      </c>
      <c r="M70" s="32">
        <f>M69+L70</f>
        <v>-17780749.827964991</v>
      </c>
      <c r="N70" s="107"/>
      <c r="O70" s="81">
        <v>1393824.6180717293</v>
      </c>
      <c r="P70" s="30">
        <f>+P69+O70</f>
        <v>-13890374.913982496</v>
      </c>
      <c r="Q70" s="91"/>
      <c r="R70" s="29">
        <v>3667420.8745055292</v>
      </c>
      <c r="S70" s="31">
        <f>R70+S69</f>
        <v>-3890374.9139824957</v>
      </c>
      <c r="T70" s="29">
        <f t="shared" si="43"/>
        <v>5061245.4925772585</v>
      </c>
      <c r="U70" s="108">
        <f>P70+S70</f>
        <v>-17780749.827964991</v>
      </c>
      <c r="V70" s="81">
        <v>-16921.25</v>
      </c>
      <c r="W70" s="31">
        <v>25328.410000000003</v>
      </c>
      <c r="X70" s="29">
        <v>3650499.6245055292</v>
      </c>
      <c r="Y70" s="87">
        <v>-3865046.5039824955</v>
      </c>
      <c r="Z70" s="5"/>
      <c r="AA70" s="53"/>
      <c r="AB70" s="84"/>
      <c r="AC70" s="99"/>
    </row>
    <row r="71" spans="1:29" s="2" customFormat="1" ht="13.15" hidden="1" customHeight="1" x14ac:dyDescent="0.2">
      <c r="A71" s="18">
        <v>5</v>
      </c>
      <c r="B71" s="66">
        <v>38991</v>
      </c>
      <c r="C71" s="85"/>
      <c r="D71" s="81">
        <v>109259892.87312198</v>
      </c>
      <c r="E71" s="30">
        <f>+E70+D71</f>
        <v>357961130.49248791</v>
      </c>
      <c r="F71" s="53">
        <v>97980392.843307003</v>
      </c>
      <c r="G71" s="30">
        <f>+G70+F71</f>
        <v>364467639.61354387</v>
      </c>
      <c r="H71" s="84">
        <f t="shared" si="41"/>
        <v>11279500.029814973</v>
      </c>
      <c r="I71" s="87">
        <f t="shared" si="41"/>
        <v>-6506509.1210559607</v>
      </c>
      <c r="J71" s="84">
        <v>-3335.3481588158756</v>
      </c>
      <c r="K71" s="30">
        <f>+K70+J71</f>
        <v>1923.9747470961884</v>
      </c>
      <c r="L71" s="88">
        <f t="shared" si="42"/>
        <v>11276164.681656158</v>
      </c>
      <c r="M71" s="32">
        <f>M70+L71</f>
        <v>-6504585.1463088337</v>
      </c>
      <c r="N71" s="107"/>
      <c r="O71" s="81">
        <v>7385789.7676736638</v>
      </c>
      <c r="P71" s="30">
        <f>+P70+O71</f>
        <v>-6504585.1463088319</v>
      </c>
      <c r="Q71" s="47"/>
      <c r="R71" s="29">
        <v>3890374.9139824957</v>
      </c>
      <c r="S71" s="31">
        <f>R71+S70</f>
        <v>0</v>
      </c>
      <c r="T71" s="53">
        <f t="shared" si="43"/>
        <v>11276164.681656159</v>
      </c>
      <c r="U71" s="108">
        <f>P71+S71</f>
        <v>-6504585.1463088319</v>
      </c>
      <c r="V71" s="81">
        <v>7013.72</v>
      </c>
      <c r="W71" s="31">
        <v>32342.130000000005</v>
      </c>
      <c r="X71" s="53">
        <v>3897388.6339824959</v>
      </c>
      <c r="Y71" s="87">
        <v>32342.130000000354</v>
      </c>
      <c r="Z71" s="92"/>
      <c r="AA71" s="53"/>
      <c r="AB71" s="84"/>
      <c r="AC71" s="99"/>
    </row>
    <row r="72" spans="1:29" s="2" customFormat="1" ht="13.15" hidden="1" customHeight="1" x14ac:dyDescent="0.2">
      <c r="A72" s="18">
        <v>5</v>
      </c>
      <c r="B72" s="66">
        <v>39022</v>
      </c>
      <c r="C72" s="85"/>
      <c r="D72" s="81">
        <v>111200870.78312197</v>
      </c>
      <c r="E72" s="86">
        <f>+E71+D72</f>
        <v>469162001.27560985</v>
      </c>
      <c r="F72" s="84">
        <v>112283251.710435</v>
      </c>
      <c r="G72" s="86">
        <f>+G71+F72</f>
        <v>476750891.3239789</v>
      </c>
      <c r="H72" s="84">
        <f t="shared" si="41"/>
        <v>-1082380.9273130298</v>
      </c>
      <c r="I72" s="87">
        <f t="shared" si="41"/>
        <v>-7588890.04836905</v>
      </c>
      <c r="J72" s="84">
        <v>320.06004020641558</v>
      </c>
      <c r="K72" s="89">
        <f>+K71+J72</f>
        <v>2244.0347873026039</v>
      </c>
      <c r="L72" s="88">
        <f t="shared" si="42"/>
        <v>-1082060.8672728234</v>
      </c>
      <c r="M72" s="32">
        <f>M71+L72</f>
        <v>-7586646.0135816569</v>
      </c>
      <c r="N72" s="109"/>
      <c r="O72" s="81">
        <v>-1082060.867272824</v>
      </c>
      <c r="P72" s="30">
        <f>+P71+O72</f>
        <v>-7586646.0135816559</v>
      </c>
      <c r="Q72" s="47"/>
      <c r="R72" s="29">
        <v>0</v>
      </c>
      <c r="S72" s="31">
        <f>R72+S71</f>
        <v>0</v>
      </c>
      <c r="T72" s="53">
        <f t="shared" si="43"/>
        <v>-1082060.867272824</v>
      </c>
      <c r="U72" s="108">
        <f>P72+S72</f>
        <v>-7586646.0135816559</v>
      </c>
      <c r="V72" s="81">
        <v>32068.89</v>
      </c>
      <c r="W72" s="31">
        <v>64411.020000000004</v>
      </c>
      <c r="X72" s="53">
        <v>32068.89</v>
      </c>
      <c r="Y72" s="31">
        <v>64411.020000000353</v>
      </c>
      <c r="Z72" s="99"/>
      <c r="AA72" s="53"/>
      <c r="AB72" s="53"/>
      <c r="AC72" s="99"/>
    </row>
    <row r="73" spans="1:29" s="2" customFormat="1" ht="13.15" hidden="1" customHeight="1" x14ac:dyDescent="0.2">
      <c r="A73" s="18">
        <v>5</v>
      </c>
      <c r="B73" s="66">
        <v>39052</v>
      </c>
      <c r="C73" s="85"/>
      <c r="D73" s="94">
        <v>127256333.91849095</v>
      </c>
      <c r="E73" s="96">
        <f>+E72+D73</f>
        <v>596418335.19410086</v>
      </c>
      <c r="F73" s="110">
        <v>120338675.52474301</v>
      </c>
      <c r="G73" s="96">
        <f>+G72+F73</f>
        <v>597089566.84872186</v>
      </c>
      <c r="H73" s="110">
        <f t="shared" si="41"/>
        <v>6917658.3937479407</v>
      </c>
      <c r="I73" s="65">
        <f t="shared" si="41"/>
        <v>-671231.65462100506</v>
      </c>
      <c r="J73" s="110">
        <v>-2045.5515870312229</v>
      </c>
      <c r="K73" s="96">
        <f>+K72+J73</f>
        <v>198.48320027138107</v>
      </c>
      <c r="L73" s="68">
        <f t="shared" si="42"/>
        <v>6915612.8421609094</v>
      </c>
      <c r="M73" s="40">
        <f>M72+L73</f>
        <v>-671033.17142074741</v>
      </c>
      <c r="N73" s="96"/>
      <c r="O73" s="94">
        <v>6915612.8421609104</v>
      </c>
      <c r="P73" s="96">
        <f>+P72+O73</f>
        <v>-671033.17142074555</v>
      </c>
      <c r="Q73" s="74"/>
      <c r="R73" s="37">
        <v>0</v>
      </c>
      <c r="S73" s="39">
        <f>R73+S72</f>
        <v>0</v>
      </c>
      <c r="T73" s="49">
        <f t="shared" si="43"/>
        <v>6915612.8421609104</v>
      </c>
      <c r="U73" s="111">
        <f>P73+S73</f>
        <v>-671033.17142074555</v>
      </c>
      <c r="V73" s="94">
        <v>33137.86</v>
      </c>
      <c r="W73" s="65">
        <v>97548.88</v>
      </c>
      <c r="X73" s="49">
        <v>33137.86</v>
      </c>
      <c r="Y73" s="65">
        <v>97548.880000000354</v>
      </c>
      <c r="Z73" s="85"/>
      <c r="AA73" s="53"/>
      <c r="AB73" s="84"/>
      <c r="AC73" s="99"/>
    </row>
    <row r="74" spans="1:29" s="2" customFormat="1" ht="13.15" hidden="1" customHeight="1" x14ac:dyDescent="0.2">
      <c r="A74" s="97" t="s">
        <v>31</v>
      </c>
      <c r="B74" s="66"/>
      <c r="C74" s="85"/>
      <c r="D74" s="84"/>
      <c r="E74" s="89">
        <f>ROUND(E64+E73,0)</f>
        <v>4365954273</v>
      </c>
      <c r="F74" s="84"/>
      <c r="G74" s="89">
        <f>ROUND(G64+G73,0)</f>
        <v>4337642103</v>
      </c>
      <c r="H74" s="84"/>
      <c r="I74" s="89">
        <f>ROUND(I64+I73,0)</f>
        <v>28312170</v>
      </c>
      <c r="J74" s="84"/>
      <c r="K74" s="89">
        <f>ROUND(K64+K73,0)</f>
        <v>-21508</v>
      </c>
      <c r="L74" s="89"/>
      <c r="M74" s="32"/>
      <c r="N74" s="89">
        <f>ROUND(N64+M73,0)</f>
        <v>28290662</v>
      </c>
      <c r="O74" s="84"/>
      <c r="P74" s="89">
        <f>ROUND(P64+P73,0)</f>
        <v>23514999</v>
      </c>
      <c r="Q74" s="91"/>
      <c r="R74" s="53"/>
      <c r="S74" s="89">
        <f>ROUND(S64+S73,0)</f>
        <v>4775662</v>
      </c>
      <c r="T74" s="53"/>
      <c r="U74" s="89">
        <f>ROUND(U64+U73,0)</f>
        <v>28290661</v>
      </c>
      <c r="V74" s="84"/>
      <c r="W74" s="89">
        <f>ROUND(W64+W73,0)</f>
        <v>1108884</v>
      </c>
      <c r="X74" s="53"/>
      <c r="Y74" s="89">
        <f>ROUND(Y64+Y73,0)</f>
        <v>5884545</v>
      </c>
      <c r="Z74" s="85"/>
      <c r="AA74" s="53"/>
      <c r="AB74" s="84"/>
      <c r="AC74" s="99"/>
    </row>
    <row r="75" spans="1:29" s="2" customFormat="1" ht="13.15" hidden="1" customHeight="1" x14ac:dyDescent="0.2">
      <c r="A75" s="18"/>
      <c r="B75" s="106"/>
      <c r="C75" s="85"/>
      <c r="D75" s="84"/>
      <c r="E75" s="89"/>
      <c r="F75" s="84"/>
      <c r="G75" s="89"/>
      <c r="H75" s="84"/>
      <c r="I75" s="84"/>
      <c r="J75" s="84"/>
      <c r="K75" s="89"/>
      <c r="L75" s="89"/>
      <c r="M75" s="32"/>
      <c r="N75" s="89"/>
      <c r="O75" s="84"/>
      <c r="P75" s="89"/>
      <c r="Q75" s="91"/>
      <c r="R75" s="53"/>
      <c r="S75" s="53"/>
      <c r="T75" s="53"/>
      <c r="U75" s="112"/>
      <c r="V75" s="84"/>
      <c r="W75" s="84"/>
      <c r="X75" s="53"/>
      <c r="Y75" s="84"/>
      <c r="Z75" s="85"/>
      <c r="AA75" s="53"/>
      <c r="AB75" s="84"/>
      <c r="AC75" s="99"/>
    </row>
    <row r="76" spans="1:29" s="2" customFormat="1" ht="13.15" hidden="1" customHeight="1" thickBot="1" x14ac:dyDescent="0.25">
      <c r="A76" s="18"/>
      <c r="B76" s="106"/>
      <c r="C76" s="85"/>
      <c r="D76" s="84"/>
      <c r="E76" s="89"/>
      <c r="F76" s="84"/>
      <c r="G76" s="89"/>
      <c r="H76" s="84"/>
      <c r="I76" s="84"/>
      <c r="J76" s="84"/>
      <c r="K76" s="89"/>
      <c r="L76" s="89"/>
      <c r="M76" s="32"/>
      <c r="N76" s="89"/>
      <c r="O76" s="84"/>
      <c r="P76" s="89"/>
      <c r="Q76" s="91"/>
      <c r="R76" s="53"/>
      <c r="S76" s="53"/>
      <c r="T76" s="53"/>
      <c r="U76" s="112"/>
      <c r="V76" s="84"/>
      <c r="W76" s="84"/>
      <c r="X76" s="53"/>
      <c r="Y76" s="84"/>
      <c r="Z76" s="85"/>
      <c r="AA76" s="53"/>
      <c r="AB76" s="84"/>
      <c r="AC76" s="99"/>
    </row>
    <row r="77" spans="1:29" s="2" customFormat="1" ht="15.75" hidden="1" customHeight="1" x14ac:dyDescent="0.25">
      <c r="A77" s="18"/>
      <c r="B77" s="106"/>
      <c r="C77" s="85"/>
      <c r="D77" s="241" t="s">
        <v>3</v>
      </c>
      <c r="E77" s="242"/>
      <c r="F77" s="241" t="s">
        <v>4</v>
      </c>
      <c r="G77" s="242"/>
      <c r="H77" s="241" t="s">
        <v>5</v>
      </c>
      <c r="I77" s="242"/>
      <c r="J77" s="241" t="s">
        <v>6</v>
      </c>
      <c r="K77" s="242"/>
      <c r="L77" s="241" t="s">
        <v>7</v>
      </c>
      <c r="M77" s="244"/>
      <c r="N77" s="242"/>
      <c r="O77" s="241" t="s">
        <v>8</v>
      </c>
      <c r="P77" s="242"/>
      <c r="Q77" s="98"/>
      <c r="R77" s="241" t="s">
        <v>9</v>
      </c>
      <c r="S77" s="242"/>
      <c r="T77" s="241" t="s">
        <v>10</v>
      </c>
      <c r="U77" s="242"/>
      <c r="V77" s="241" t="s">
        <v>11</v>
      </c>
      <c r="W77" s="242"/>
      <c r="X77" s="241" t="s">
        <v>12</v>
      </c>
      <c r="Y77" s="242"/>
      <c r="Z77" s="85"/>
      <c r="AA77" s="53"/>
      <c r="AB77" s="84"/>
      <c r="AC77" s="99"/>
    </row>
    <row r="78" spans="1:29" s="2" customFormat="1" ht="27" hidden="1" customHeight="1" thickBot="1" x14ac:dyDescent="0.25">
      <c r="A78" s="113"/>
      <c r="B78" s="114"/>
      <c r="C78" s="85"/>
      <c r="D78" s="16" t="s">
        <v>3</v>
      </c>
      <c r="E78" s="12" t="s">
        <v>18</v>
      </c>
      <c r="F78" s="100" t="s">
        <v>4</v>
      </c>
      <c r="G78" s="12" t="s">
        <v>18</v>
      </c>
      <c r="H78" s="100" t="s">
        <v>30</v>
      </c>
      <c r="I78" s="12" t="s">
        <v>18</v>
      </c>
      <c r="J78" s="100" t="s">
        <v>15</v>
      </c>
      <c r="K78" s="12" t="s">
        <v>18</v>
      </c>
      <c r="L78" s="100" t="s">
        <v>15</v>
      </c>
      <c r="M78" s="13" t="s">
        <v>18</v>
      </c>
      <c r="N78" s="101"/>
      <c r="O78" s="11" t="s">
        <v>19</v>
      </c>
      <c r="P78" s="13" t="s">
        <v>32</v>
      </c>
      <c r="Q78" s="8"/>
      <c r="R78" s="100" t="s">
        <v>19</v>
      </c>
      <c r="S78" s="13" t="s">
        <v>32</v>
      </c>
      <c r="T78" s="100" t="s">
        <v>33</v>
      </c>
      <c r="U78" s="13" t="s">
        <v>32</v>
      </c>
      <c r="V78" s="100" t="s">
        <v>19</v>
      </c>
      <c r="W78" s="13" t="s">
        <v>32</v>
      </c>
      <c r="X78" s="100" t="s">
        <v>19</v>
      </c>
      <c r="Y78" s="12" t="s">
        <v>32</v>
      </c>
      <c r="Z78" s="92"/>
      <c r="AA78" s="53"/>
      <c r="AB78" s="84"/>
      <c r="AC78" s="99"/>
    </row>
    <row r="79" spans="1:29" s="2" customFormat="1" ht="12.75" hidden="1" customHeight="1" x14ac:dyDescent="0.2">
      <c r="A79" s="18">
        <v>6</v>
      </c>
      <c r="B79" s="66">
        <v>39083</v>
      </c>
      <c r="C79" s="85"/>
      <c r="D79" s="76">
        <v>130313494.42938054</v>
      </c>
      <c r="E79" s="54">
        <f>D79</f>
        <v>130313494.42938054</v>
      </c>
      <c r="F79" s="115">
        <v>130173815.35710528</v>
      </c>
      <c r="G79" s="54">
        <f>F79</f>
        <v>130173815.35710528</v>
      </c>
      <c r="H79" s="76">
        <f t="shared" ref="H79:I82" si="44">D79-F79</f>
        <v>139679.07227525115</v>
      </c>
      <c r="I79" s="79">
        <f t="shared" si="44"/>
        <v>139679.07227525115</v>
      </c>
      <c r="J79" s="76">
        <v>-47.235857622261392</v>
      </c>
      <c r="K79" s="54">
        <f>J79</f>
        <v>-47.235857622261392</v>
      </c>
      <c r="L79" s="102">
        <f>H79+J79</f>
        <v>139631.83641762889</v>
      </c>
      <c r="M79" s="116">
        <f>L79</f>
        <v>139631.83641762889</v>
      </c>
      <c r="N79" s="77"/>
      <c r="O79" s="81">
        <v>139631.83641763031</v>
      </c>
      <c r="P79" s="54">
        <f>O79</f>
        <v>139631.83641763031</v>
      </c>
      <c r="Q79" s="47"/>
      <c r="R79" s="29">
        <v>0</v>
      </c>
      <c r="S79" s="55">
        <f>R79</f>
        <v>0</v>
      </c>
      <c r="T79" s="115">
        <f t="shared" ref="T79:U83" si="45">O79+R79</f>
        <v>139631.83641763031</v>
      </c>
      <c r="U79" s="104">
        <f t="shared" si="45"/>
        <v>139631.83641763031</v>
      </c>
      <c r="V79" s="81">
        <v>33462.339999999997</v>
      </c>
      <c r="W79" s="55">
        <v>33462.339999999997</v>
      </c>
      <c r="X79" s="115">
        <v>33462.339999999997</v>
      </c>
      <c r="Y79" s="79">
        <v>33462.339999999997</v>
      </c>
      <c r="Z79" s="92"/>
      <c r="AA79" s="53"/>
      <c r="AB79" s="84"/>
      <c r="AC79" s="99"/>
    </row>
    <row r="80" spans="1:29" s="2" customFormat="1" ht="12.75" hidden="1" customHeight="1" x14ac:dyDescent="0.2">
      <c r="A80" s="18">
        <v>6</v>
      </c>
      <c r="B80" s="66">
        <v>39114</v>
      </c>
      <c r="C80" s="85"/>
      <c r="D80" s="81">
        <v>117609944.15898828</v>
      </c>
      <c r="E80" s="30">
        <f>E79+D80</f>
        <v>247923438.58836883</v>
      </c>
      <c r="F80" s="29">
        <v>105725084.986692</v>
      </c>
      <c r="G80" s="30">
        <f t="shared" ref="G80:G90" si="46">G79+F80</f>
        <v>235898900.34379727</v>
      </c>
      <c r="H80" s="81">
        <f t="shared" si="44"/>
        <v>11884859.172296286</v>
      </c>
      <c r="I80" s="87">
        <f t="shared" si="44"/>
        <v>12024538.244571567</v>
      </c>
      <c r="J80" s="81">
        <v>-4337.9735978879035</v>
      </c>
      <c r="K80" s="30">
        <f t="shared" ref="K80:K90" si="47">K79+J80</f>
        <v>-4385.2094555101648</v>
      </c>
      <c r="L80" s="88">
        <f>H80+J80</f>
        <v>11880521.198698398</v>
      </c>
      <c r="M80" s="32">
        <f>M79+L80</f>
        <v>12020153.035116026</v>
      </c>
      <c r="N80" s="86"/>
      <c r="O80" s="81">
        <v>11880521.198698394</v>
      </c>
      <c r="P80" s="30">
        <f>P79+O80</f>
        <v>12020153.035116024</v>
      </c>
      <c r="Q80" s="47"/>
      <c r="R80" s="29">
        <v>0</v>
      </c>
      <c r="S80" s="31">
        <f t="shared" ref="S80:S90" si="48">R80+S79</f>
        <v>0</v>
      </c>
      <c r="T80" s="29">
        <f t="shared" si="45"/>
        <v>11880521.198698394</v>
      </c>
      <c r="U80" s="108">
        <f t="shared" si="45"/>
        <v>12020153.035116024</v>
      </c>
      <c r="V80" s="81">
        <v>30224.05</v>
      </c>
      <c r="W80" s="31">
        <v>63686.39</v>
      </c>
      <c r="X80" s="29">
        <v>30224.05</v>
      </c>
      <c r="Y80" s="87">
        <v>63686.39</v>
      </c>
      <c r="Z80" s="92"/>
      <c r="AA80" s="53"/>
      <c r="AB80" s="84"/>
      <c r="AC80" s="99"/>
    </row>
    <row r="81" spans="1:29" s="2" customFormat="1" ht="13.15" hidden="1" customHeight="1" x14ac:dyDescent="0.2">
      <c r="A81" s="18">
        <v>6</v>
      </c>
      <c r="B81" s="66">
        <v>39142</v>
      </c>
      <c r="C81" s="85"/>
      <c r="D81" s="81">
        <v>108842911.15898828</v>
      </c>
      <c r="E81" s="30">
        <f>E80+D81</f>
        <v>356766349.74735713</v>
      </c>
      <c r="F81" s="29">
        <v>108271541.58091399</v>
      </c>
      <c r="G81" s="30">
        <f t="shared" si="46"/>
        <v>344170441.92471123</v>
      </c>
      <c r="H81" s="81">
        <f t="shared" si="44"/>
        <v>571369.57807429135</v>
      </c>
      <c r="I81" s="87">
        <f t="shared" si="44"/>
        <v>12595907.822645903</v>
      </c>
      <c r="J81" s="81">
        <v>-208.54989599704277</v>
      </c>
      <c r="K81" s="30">
        <f t="shared" si="47"/>
        <v>-4593.7593515072076</v>
      </c>
      <c r="L81" s="88">
        <f>H81+J81</f>
        <v>571161.02817829431</v>
      </c>
      <c r="M81" s="32">
        <f>M80+L81</f>
        <v>12591314.063294321</v>
      </c>
      <c r="N81" s="86"/>
      <c r="O81" s="81">
        <v>571161.02817829698</v>
      </c>
      <c r="P81" s="30">
        <f>P80+O81</f>
        <v>12591314.063294321</v>
      </c>
      <c r="Q81" s="47"/>
      <c r="R81" s="29">
        <v>0</v>
      </c>
      <c r="S81" s="31">
        <f t="shared" si="48"/>
        <v>0</v>
      </c>
      <c r="T81" s="29">
        <f t="shared" si="45"/>
        <v>571161.02817829698</v>
      </c>
      <c r="U81" s="108">
        <f t="shared" si="45"/>
        <v>12591314.063294321</v>
      </c>
      <c r="V81" s="81">
        <v>33462.339999999997</v>
      </c>
      <c r="W81" s="31">
        <v>97148.73</v>
      </c>
      <c r="X81" s="29">
        <v>33462.339999999997</v>
      </c>
      <c r="Y81" s="87">
        <v>97148.73</v>
      </c>
      <c r="Z81" s="92"/>
      <c r="AA81" s="53"/>
      <c r="AB81" s="84"/>
      <c r="AC81" s="99"/>
    </row>
    <row r="82" spans="1:29" s="2" customFormat="1" ht="13.15" hidden="1" customHeight="1" x14ac:dyDescent="0.2">
      <c r="A82" s="18">
        <v>6</v>
      </c>
      <c r="B82" s="66">
        <v>39173</v>
      </c>
      <c r="C82" s="85"/>
      <c r="D82" s="81">
        <v>80844751.448988289</v>
      </c>
      <c r="E82" s="30">
        <f>E81+D82</f>
        <v>437611101.19634545</v>
      </c>
      <c r="F82" s="29">
        <v>96523696.999697998</v>
      </c>
      <c r="G82" s="30">
        <f t="shared" si="46"/>
        <v>440694138.92440921</v>
      </c>
      <c r="H82" s="81">
        <f t="shared" si="44"/>
        <v>-15678945.55070971</v>
      </c>
      <c r="I82" s="87">
        <f t="shared" si="44"/>
        <v>-3083037.7280637622</v>
      </c>
      <c r="J82" s="81">
        <v>5722.8151260074228</v>
      </c>
      <c r="K82" s="30">
        <f t="shared" si="47"/>
        <v>1129.0557745002152</v>
      </c>
      <c r="L82" s="88">
        <f>H82+J82</f>
        <v>-15673222.735583702</v>
      </c>
      <c r="M82" s="32">
        <f>M81+L82</f>
        <v>-3081908.6722893808</v>
      </c>
      <c r="N82" s="86"/>
      <c r="O82" s="81">
        <v>-15673222.7355837</v>
      </c>
      <c r="P82" s="30">
        <f>P81+O82</f>
        <v>-3081908.6722893789</v>
      </c>
      <c r="Q82" s="47"/>
      <c r="R82" s="29">
        <v>0</v>
      </c>
      <c r="S82" s="31">
        <f t="shared" si="48"/>
        <v>0</v>
      </c>
      <c r="T82" s="29">
        <f t="shared" si="45"/>
        <v>-15673222.7355837</v>
      </c>
      <c r="U82" s="108">
        <f t="shared" si="45"/>
        <v>-3081908.6722893789</v>
      </c>
      <c r="V82" s="81">
        <v>32382.91</v>
      </c>
      <c r="W82" s="31">
        <v>129531.64</v>
      </c>
      <c r="X82" s="29">
        <v>32382.91</v>
      </c>
      <c r="Y82" s="87">
        <v>129531.64</v>
      </c>
      <c r="Z82" s="92"/>
      <c r="AA82" s="53"/>
      <c r="AB82" s="84"/>
      <c r="AC82" s="99"/>
    </row>
    <row r="83" spans="1:29" s="2" customFormat="1" ht="13.15" hidden="1" customHeight="1" x14ac:dyDescent="0.2">
      <c r="A83" s="18">
        <v>6</v>
      </c>
      <c r="B83" s="66">
        <v>39203</v>
      </c>
      <c r="C83" s="85"/>
      <c r="D83" s="81">
        <v>73163799.158988282</v>
      </c>
      <c r="E83" s="30">
        <f>E82+D83</f>
        <v>510774900.35533375</v>
      </c>
      <c r="F83" s="29">
        <v>91051297.410127997</v>
      </c>
      <c r="G83" s="30">
        <f t="shared" si="46"/>
        <v>531745436.33453721</v>
      </c>
      <c r="H83" s="81">
        <f>D83-F83-1</f>
        <v>-17887499.251139715</v>
      </c>
      <c r="I83" s="87">
        <f>E83-G83</f>
        <v>-20970535.979203463</v>
      </c>
      <c r="J83" s="81">
        <v>6528.9372266642749</v>
      </c>
      <c r="K83" s="30">
        <f t="shared" si="47"/>
        <v>7657.9930011644901</v>
      </c>
      <c r="L83" s="88">
        <f>H83+J83+1</f>
        <v>-17880969.313913051</v>
      </c>
      <c r="M83" s="32">
        <f>M82+L83-1</f>
        <v>-20962878.986202434</v>
      </c>
      <c r="N83" s="86"/>
      <c r="O83" s="81">
        <v>-17399530.320811838</v>
      </c>
      <c r="P83" s="30">
        <f>P82+O83-0.5</f>
        <v>-20481439.493101217</v>
      </c>
      <c r="Q83" s="47"/>
      <c r="R83" s="29">
        <v>-481438.99310121685</v>
      </c>
      <c r="S83" s="31">
        <f t="shared" si="48"/>
        <v>-481438.99310121685</v>
      </c>
      <c r="T83" s="29">
        <f t="shared" si="45"/>
        <v>-17880969.313913055</v>
      </c>
      <c r="U83" s="108">
        <f t="shared" si="45"/>
        <v>-20962878.486202434</v>
      </c>
      <c r="V83" s="81">
        <v>33353.519999999997</v>
      </c>
      <c r="W83" s="31">
        <v>162885.16</v>
      </c>
      <c r="X83" s="29">
        <v>-448085.47310121683</v>
      </c>
      <c r="Y83" s="87">
        <v>-318553.83310121682</v>
      </c>
      <c r="Z83" s="92"/>
      <c r="AA83" s="53"/>
      <c r="AB83" s="84"/>
      <c r="AC83" s="99"/>
    </row>
    <row r="84" spans="1:29" s="2" customFormat="1" ht="13.15" hidden="1" customHeight="1" x14ac:dyDescent="0.2">
      <c r="A84" s="18">
        <v>6</v>
      </c>
      <c r="B84" s="66">
        <v>39234</v>
      </c>
      <c r="C84" s="85"/>
      <c r="D84" s="81">
        <v>79290450.158988282</v>
      </c>
      <c r="E84" s="30">
        <f>E83+D84-1</f>
        <v>590065349.51432204</v>
      </c>
      <c r="F84" s="29">
        <v>86418506.235539004</v>
      </c>
      <c r="G84" s="30">
        <f t="shared" si="46"/>
        <v>618163942.57007623</v>
      </c>
      <c r="H84" s="81">
        <f t="shared" ref="H84:H90" si="49">D84-F84</f>
        <v>-7128056.0765507221</v>
      </c>
      <c r="I84" s="87">
        <f>E84-G84</f>
        <v>-28098593.055754185</v>
      </c>
      <c r="J84" s="81">
        <v>2601.7404679404572</v>
      </c>
      <c r="K84" s="30">
        <f t="shared" si="47"/>
        <v>10259.733469104947</v>
      </c>
      <c r="L84" s="88">
        <f t="shared" ref="L84:L90" si="50">H84+J84</f>
        <v>-7125454.3360827817</v>
      </c>
      <c r="M84" s="32">
        <f>M83+L84+1</f>
        <v>-28088332.322285216</v>
      </c>
      <c r="N84" s="86"/>
      <c r="O84" s="81">
        <v>-3562727.1680413932</v>
      </c>
      <c r="P84" s="30">
        <f t="shared" ref="P84:P90" si="51">P83+O84</f>
        <v>-24044166.66114261</v>
      </c>
      <c r="Q84" s="47"/>
      <c r="R84" s="29">
        <v>-3562728.1680413913</v>
      </c>
      <c r="S84" s="31">
        <f t="shared" si="48"/>
        <v>-4044167.1611426082</v>
      </c>
      <c r="T84" s="29">
        <f>O84+R84+1</f>
        <v>-7125454.3360827845</v>
      </c>
      <c r="U84" s="108">
        <f>P84+S84+1</f>
        <v>-28088332.82228522</v>
      </c>
      <c r="V84" s="81">
        <v>28313.09</v>
      </c>
      <c r="W84" s="31">
        <v>191198.25</v>
      </c>
      <c r="X84" s="29">
        <v>-3534414.0780413914</v>
      </c>
      <c r="Y84" s="87">
        <v>-3852967.9111426082</v>
      </c>
      <c r="Z84" s="92"/>
      <c r="AA84" s="53"/>
      <c r="AB84" s="84"/>
      <c r="AC84" s="99"/>
    </row>
    <row r="85" spans="1:29" s="2" customFormat="1" ht="13.15" hidden="1" customHeight="1" x14ac:dyDescent="0.2">
      <c r="A85" s="18">
        <v>6</v>
      </c>
      <c r="B85" s="66">
        <v>39264</v>
      </c>
      <c r="C85" s="85"/>
      <c r="D85" s="81">
        <v>76518472.858988285</v>
      </c>
      <c r="E85" s="30">
        <f>E84+D85+1</f>
        <v>666583823.37331033</v>
      </c>
      <c r="F85" s="29">
        <v>91349133.063465998</v>
      </c>
      <c r="G85" s="30">
        <f t="shared" si="46"/>
        <v>709513075.63354218</v>
      </c>
      <c r="H85" s="81">
        <f t="shared" si="49"/>
        <v>-14830660.204477713</v>
      </c>
      <c r="I85" s="87">
        <f>E85-G85-1</f>
        <v>-42929253.260231853</v>
      </c>
      <c r="J85" s="81">
        <v>5413.1909746341407</v>
      </c>
      <c r="K85" s="30">
        <f t="shared" si="47"/>
        <v>15672.924443739088</v>
      </c>
      <c r="L85" s="88">
        <f t="shared" si="50"/>
        <v>-14825247.013503078</v>
      </c>
      <c r="M85" s="32">
        <f>M84+L85-1</f>
        <v>-42913580.335788295</v>
      </c>
      <c r="N85" s="86"/>
      <c r="O85" s="81">
        <v>-6247190.7724362202</v>
      </c>
      <c r="P85" s="30">
        <f t="shared" si="51"/>
        <v>-30291357.43357883</v>
      </c>
      <c r="Q85" s="47"/>
      <c r="R85" s="29">
        <v>-8578055.2410668563</v>
      </c>
      <c r="S85" s="31">
        <f t="shared" si="48"/>
        <v>-12622222.402209464</v>
      </c>
      <c r="T85" s="29">
        <f>O85+R85-1</f>
        <v>-14825247.013503077</v>
      </c>
      <c r="U85" s="108">
        <f t="shared" ref="U85:U90" si="52">P85+S85</f>
        <v>-42913579.835788295</v>
      </c>
      <c r="V85" s="81">
        <v>3186.6000000000004</v>
      </c>
      <c r="W85" s="31">
        <v>194384.85</v>
      </c>
      <c r="X85" s="29">
        <v>-8574868.6410668567</v>
      </c>
      <c r="Y85" s="87">
        <v>-12427836.552209465</v>
      </c>
      <c r="Z85" s="92"/>
      <c r="AA85" s="53"/>
      <c r="AB85" s="84"/>
      <c r="AC85" s="99"/>
    </row>
    <row r="86" spans="1:29" s="2" customFormat="1" ht="13.15" hidden="1" customHeight="1" x14ac:dyDescent="0.2">
      <c r="A86" s="18">
        <v>6</v>
      </c>
      <c r="B86" s="66">
        <v>39295</v>
      </c>
      <c r="C86" s="85"/>
      <c r="D86" s="81">
        <v>86187490.158988282</v>
      </c>
      <c r="E86" s="30">
        <f>E85+D86</f>
        <v>752771313.53229856</v>
      </c>
      <c r="F86" s="29">
        <v>89646970.004784003</v>
      </c>
      <c r="G86" s="30">
        <f t="shared" si="46"/>
        <v>799160045.63832617</v>
      </c>
      <c r="H86" s="81">
        <f t="shared" si="49"/>
        <v>-3459479.8457957208</v>
      </c>
      <c r="I86" s="87">
        <f>E86-G86</f>
        <v>-46388732.106027603</v>
      </c>
      <c r="J86" s="81">
        <v>1262.7101437151432</v>
      </c>
      <c r="K86" s="30">
        <f t="shared" si="47"/>
        <v>16935.634587454231</v>
      </c>
      <c r="L86" s="88">
        <f t="shared" si="50"/>
        <v>-3458217.1356520057</v>
      </c>
      <c r="M86" s="32">
        <f>M85+L86</f>
        <v>-46371797.4714403</v>
      </c>
      <c r="N86" s="86"/>
      <c r="O86" s="81">
        <v>-345821.71356520057</v>
      </c>
      <c r="P86" s="30">
        <f t="shared" si="51"/>
        <v>-30637179.147144031</v>
      </c>
      <c r="Q86" s="47"/>
      <c r="R86" s="29">
        <v>-3112395.4220868051</v>
      </c>
      <c r="S86" s="31">
        <f t="shared" si="48"/>
        <v>-15734617.82429627</v>
      </c>
      <c r="T86" s="29">
        <f>O86+R86</f>
        <v>-3458217.1356520057</v>
      </c>
      <c r="U86" s="108">
        <f t="shared" si="52"/>
        <v>-46371796.9714403</v>
      </c>
      <c r="V86" s="81">
        <v>-55683.149999999994</v>
      </c>
      <c r="W86" s="31">
        <v>138701.70000000001</v>
      </c>
      <c r="X86" s="29">
        <v>-3168078.572086805</v>
      </c>
      <c r="Y86" s="87">
        <v>-15595915.12429627</v>
      </c>
      <c r="Z86" s="92"/>
      <c r="AA86" s="53"/>
      <c r="AB86" s="84"/>
      <c r="AC86" s="99"/>
    </row>
    <row r="87" spans="1:29" s="2" customFormat="1" ht="13.15" hidden="1" customHeight="1" x14ac:dyDescent="0.2">
      <c r="A87" s="18">
        <v>6</v>
      </c>
      <c r="B87" s="66">
        <v>39326</v>
      </c>
      <c r="C87" s="85"/>
      <c r="D87" s="81">
        <v>95038223.271449581</v>
      </c>
      <c r="E87" s="30">
        <f>E86+D87</f>
        <v>847809536.80374813</v>
      </c>
      <c r="F87" s="29">
        <v>93144340.043624997</v>
      </c>
      <c r="G87" s="30">
        <f t="shared" si="46"/>
        <v>892304385.68195117</v>
      </c>
      <c r="H87" s="81">
        <f t="shared" si="49"/>
        <v>1893883.2278245836</v>
      </c>
      <c r="I87" s="87">
        <f>E87-G87</f>
        <v>-44494848.878203034</v>
      </c>
      <c r="J87" s="81">
        <v>-672.32854587770998</v>
      </c>
      <c r="K87" s="30">
        <f t="shared" si="47"/>
        <v>16263.306041576521</v>
      </c>
      <c r="L87" s="88">
        <f t="shared" si="50"/>
        <v>1893210.8992787059</v>
      </c>
      <c r="M87" s="32">
        <f>M86+L87</f>
        <v>-44478586.572161593</v>
      </c>
      <c r="N87" s="86"/>
      <c r="O87" s="81">
        <v>189321.08992787078</v>
      </c>
      <c r="P87" s="30">
        <f t="shared" si="51"/>
        <v>-30447858.05721616</v>
      </c>
      <c r="Q87" s="47"/>
      <c r="R87" s="29">
        <v>1703889.809350837</v>
      </c>
      <c r="S87" s="31">
        <f t="shared" si="48"/>
        <v>-14030728.014945433</v>
      </c>
      <c r="T87" s="29">
        <f>O87+R87</f>
        <v>1893210.8992787078</v>
      </c>
      <c r="U87" s="108">
        <f t="shared" si="52"/>
        <v>-44478586.072161593</v>
      </c>
      <c r="V87" s="81">
        <v>-73925.599999999991</v>
      </c>
      <c r="W87" s="31">
        <v>64776.10000000002</v>
      </c>
      <c r="X87" s="29">
        <v>1629964.2093508369</v>
      </c>
      <c r="Y87" s="87">
        <v>-13965950.914945433</v>
      </c>
      <c r="Z87" s="92"/>
      <c r="AA87" s="53"/>
      <c r="AB87" s="84"/>
      <c r="AC87" s="99"/>
    </row>
    <row r="88" spans="1:29" s="2" customFormat="1" ht="13.15" hidden="1" customHeight="1" x14ac:dyDescent="0.2">
      <c r="A88" s="18">
        <v>6</v>
      </c>
      <c r="B88" s="66">
        <v>39356</v>
      </c>
      <c r="C88" s="85"/>
      <c r="D88" s="81">
        <v>111900399.27144958</v>
      </c>
      <c r="E88" s="30">
        <f>E87+D88</f>
        <v>959709936.0751977</v>
      </c>
      <c r="F88" s="29">
        <v>107522297.84328499</v>
      </c>
      <c r="G88" s="30">
        <f t="shared" si="46"/>
        <v>999826683.52523613</v>
      </c>
      <c r="H88" s="81">
        <f t="shared" si="49"/>
        <v>4378101.4281645864</v>
      </c>
      <c r="I88" s="87">
        <f>E88-G88</f>
        <v>-40116747.450038433</v>
      </c>
      <c r="J88" s="81">
        <v>-1554.2260069986805</v>
      </c>
      <c r="K88" s="30">
        <f t="shared" si="47"/>
        <v>14709.080034577841</v>
      </c>
      <c r="L88" s="88">
        <f t="shared" si="50"/>
        <v>4376547.2021575877</v>
      </c>
      <c r="M88" s="32">
        <f>M87+L88</f>
        <v>-40102039.370004006</v>
      </c>
      <c r="N88" s="86"/>
      <c r="O88" s="81">
        <v>437654.72021576017</v>
      </c>
      <c r="P88" s="30">
        <f t="shared" si="51"/>
        <v>-30010203.3370004</v>
      </c>
      <c r="Q88" s="47"/>
      <c r="R88" s="29">
        <v>3938892.4819418266</v>
      </c>
      <c r="S88" s="31">
        <f t="shared" si="48"/>
        <v>-10091835.533003606</v>
      </c>
      <c r="T88" s="29">
        <f>O88+R88</f>
        <v>4376547.2021575868</v>
      </c>
      <c r="U88" s="108">
        <f t="shared" si="52"/>
        <v>-40102038.870004006</v>
      </c>
      <c r="V88" s="81">
        <v>-63958.559999999998</v>
      </c>
      <c r="W88" s="31">
        <v>817.5400000000227</v>
      </c>
      <c r="X88" s="29">
        <v>3874933.9219418266</v>
      </c>
      <c r="Y88" s="87">
        <v>-10091016.993003607</v>
      </c>
      <c r="Z88" s="92"/>
      <c r="AA88" s="53"/>
      <c r="AB88" s="84"/>
      <c r="AC88" s="99"/>
    </row>
    <row r="89" spans="1:29" s="2" customFormat="1" ht="13.15" hidden="1" customHeight="1" x14ac:dyDescent="0.2">
      <c r="A89" s="18">
        <v>6</v>
      </c>
      <c r="B89" s="66">
        <v>39387</v>
      </c>
      <c r="C89" s="85"/>
      <c r="D89" s="81">
        <v>121527866.27144958</v>
      </c>
      <c r="E89" s="30">
        <f>E88+D89</f>
        <v>1081237802.3466473</v>
      </c>
      <c r="F89" s="29">
        <v>117673983.186149</v>
      </c>
      <c r="G89" s="30">
        <f t="shared" si="46"/>
        <v>1117500666.7113853</v>
      </c>
      <c r="H89" s="81">
        <f t="shared" si="49"/>
        <v>3853883.0853005797</v>
      </c>
      <c r="I89" s="87">
        <f>E89-G89</f>
        <v>-36262864.364737988</v>
      </c>
      <c r="J89" s="81">
        <v>-1368.1284952815622</v>
      </c>
      <c r="K89" s="30">
        <f t="shared" si="47"/>
        <v>13340.951539296278</v>
      </c>
      <c r="L89" s="88">
        <f t="shared" si="50"/>
        <v>3852514.9568052981</v>
      </c>
      <c r="M89" s="32">
        <f>M88+L89</f>
        <v>-36249524.413198709</v>
      </c>
      <c r="N89" s="86"/>
      <c r="O89" s="81">
        <v>1885442.1304010451</v>
      </c>
      <c r="P89" s="30">
        <f t="shared" si="51"/>
        <v>-28124761.206599355</v>
      </c>
      <c r="Q89" s="47"/>
      <c r="R89" s="29">
        <v>1967072.8264042512</v>
      </c>
      <c r="S89" s="31">
        <f t="shared" si="48"/>
        <v>-8124762.7065993547</v>
      </c>
      <c r="T89" s="29">
        <f>O89+R89</f>
        <v>3852514.9568052962</v>
      </c>
      <c r="U89" s="108">
        <f t="shared" si="52"/>
        <v>-36249523.913198709</v>
      </c>
      <c r="V89" s="81">
        <v>-35603.42</v>
      </c>
      <c r="W89" s="31">
        <v>-34785.879999999976</v>
      </c>
      <c r="X89" s="29">
        <v>1931469.4064042512</v>
      </c>
      <c r="Y89" s="87">
        <v>-8159547.5865993556</v>
      </c>
      <c r="Z89" s="92"/>
      <c r="AA89" s="53"/>
      <c r="AB89" s="84"/>
      <c r="AC89" s="99"/>
    </row>
    <row r="90" spans="1:29" s="2" customFormat="1" ht="13.15" hidden="1" customHeight="1" x14ac:dyDescent="0.2">
      <c r="A90" s="18">
        <v>6</v>
      </c>
      <c r="B90" s="66">
        <v>39417</v>
      </c>
      <c r="C90" s="85"/>
      <c r="D90" s="94">
        <v>141627517.2714496</v>
      </c>
      <c r="E90" s="38">
        <f>E89+D90</f>
        <v>1222865319.6180968</v>
      </c>
      <c r="F90" s="37">
        <v>135588520.505945</v>
      </c>
      <c r="G90" s="38">
        <f t="shared" si="46"/>
        <v>1253089187.2173302</v>
      </c>
      <c r="H90" s="94">
        <f t="shared" si="49"/>
        <v>6038996.7655045986</v>
      </c>
      <c r="I90" s="65">
        <f>E90-G90</f>
        <v>-30223867.599233389</v>
      </c>
      <c r="J90" s="94">
        <v>-2143.8438517544419</v>
      </c>
      <c r="K90" s="38">
        <f t="shared" si="47"/>
        <v>11197.107687541837</v>
      </c>
      <c r="L90" s="95">
        <f t="shared" si="50"/>
        <v>6036852.9216528442</v>
      </c>
      <c r="M90" s="40">
        <f>M89+L90</f>
        <v>-30212671.491545863</v>
      </c>
      <c r="N90" s="96"/>
      <c r="O90" s="94">
        <v>3018426.460826423</v>
      </c>
      <c r="P90" s="38">
        <f t="shared" si="51"/>
        <v>-25106334.745772932</v>
      </c>
      <c r="Q90" s="41"/>
      <c r="R90" s="37">
        <v>3018426.460826423</v>
      </c>
      <c r="S90" s="39">
        <f t="shared" si="48"/>
        <v>-5106336.2457729317</v>
      </c>
      <c r="T90" s="37">
        <f>O90+R90</f>
        <v>6036852.921652846</v>
      </c>
      <c r="U90" s="111">
        <f t="shared" si="52"/>
        <v>-30212670.991545863</v>
      </c>
      <c r="V90" s="94">
        <v>-22784.400000000001</v>
      </c>
      <c r="W90" s="39">
        <v>-57570.279999999977</v>
      </c>
      <c r="X90" s="37">
        <v>2995642.0608264231</v>
      </c>
      <c r="Y90" s="65">
        <v>-5163905.5257729329</v>
      </c>
      <c r="Z90" s="92"/>
      <c r="AA90" s="53"/>
      <c r="AB90" s="84"/>
      <c r="AC90" s="99"/>
    </row>
    <row r="91" spans="1:29" s="2" customFormat="1" ht="13.15" hidden="1" customHeight="1" x14ac:dyDescent="0.2">
      <c r="A91" s="18"/>
      <c r="B91" s="66"/>
      <c r="C91" s="85"/>
      <c r="D91" s="84"/>
      <c r="E91" s="32"/>
      <c r="F91" s="53"/>
      <c r="G91" s="32"/>
      <c r="H91" s="84"/>
      <c r="I91" s="84"/>
      <c r="J91" s="84"/>
      <c r="K91" s="32"/>
      <c r="L91" s="89"/>
      <c r="M91" s="32"/>
      <c r="N91" s="89"/>
      <c r="O91" s="53"/>
      <c r="P91" s="117">
        <v>-25106334.745772932</v>
      </c>
      <c r="Q91" s="47"/>
      <c r="R91" s="53"/>
      <c r="S91" s="53"/>
      <c r="T91" s="53"/>
      <c r="U91" s="112"/>
      <c r="V91" s="84"/>
      <c r="W91" s="53"/>
      <c r="X91" s="53"/>
      <c r="Y91" s="84"/>
      <c r="Z91" s="92"/>
      <c r="AA91" s="53"/>
      <c r="AB91" s="84"/>
      <c r="AC91" s="99"/>
    </row>
    <row r="92" spans="1:29" s="2" customFormat="1" ht="15.75" hidden="1" customHeight="1" x14ac:dyDescent="0.2">
      <c r="A92" s="118" t="s">
        <v>34</v>
      </c>
      <c r="B92" s="106"/>
      <c r="C92" s="85"/>
      <c r="D92" s="84"/>
      <c r="E92" s="32">
        <f>E64+E73+E90</f>
        <v>5588819592.5683823</v>
      </c>
      <c r="F92" s="53"/>
      <c r="G92" s="32">
        <f>G64+G73+G90</f>
        <v>5590731290.4537678</v>
      </c>
      <c r="H92" s="84"/>
      <c r="I92" s="32">
        <f>I64+I73+I90</f>
        <v>-1911697.8853867874</v>
      </c>
      <c r="J92" s="84"/>
      <c r="K92" s="32">
        <f>K64+K73+K90</f>
        <v>-10311.070577282691</v>
      </c>
      <c r="L92" s="89"/>
      <c r="M92" s="89"/>
      <c r="N92" s="32">
        <f>N64+M73+M90</f>
        <v>-1922009.9559630752</v>
      </c>
      <c r="O92" s="84"/>
      <c r="P92" s="32">
        <f>P64+P73+P90</f>
        <v>-1591335.6161173768</v>
      </c>
      <c r="Q92" s="47"/>
      <c r="R92" s="53"/>
      <c r="S92" s="32">
        <f>S64+S73+S90</f>
        <v>-330674.33984573372</v>
      </c>
      <c r="T92" s="53"/>
      <c r="U92" s="32">
        <f>U64+U73+U90</f>
        <v>-1922009.9559631124</v>
      </c>
      <c r="V92" s="84"/>
      <c r="W92" s="32">
        <f>W64+W73+W90</f>
        <v>1051313.3100000003</v>
      </c>
      <c r="X92" s="53"/>
      <c r="Y92" s="32">
        <f>Y64+Y73+Y90</f>
        <v>720639.97015426308</v>
      </c>
      <c r="Z92" s="92"/>
      <c r="AA92" s="53"/>
      <c r="AB92" s="84"/>
    </row>
    <row r="93" spans="1:29" s="2" customFormat="1" ht="13.15" hidden="1" customHeight="1" x14ac:dyDescent="0.2">
      <c r="A93" s="18"/>
      <c r="B93" s="106"/>
      <c r="C93" s="85"/>
      <c r="D93" s="110"/>
      <c r="E93" s="40"/>
      <c r="F93" s="49"/>
      <c r="G93" s="40"/>
      <c r="H93" s="110"/>
      <c r="I93" s="110"/>
      <c r="J93" s="110"/>
      <c r="K93" s="40"/>
      <c r="L93" s="68"/>
      <c r="M93" s="40"/>
      <c r="N93" s="68"/>
      <c r="O93" s="49"/>
      <c r="P93" s="40"/>
      <c r="Q93" s="41"/>
      <c r="R93" s="49"/>
      <c r="S93" s="49"/>
      <c r="T93" s="49"/>
      <c r="U93" s="119"/>
      <c r="V93" s="110"/>
      <c r="W93" s="49"/>
      <c r="X93" s="49"/>
      <c r="Y93" s="110"/>
      <c r="Z93" s="92"/>
      <c r="AA93" s="53"/>
      <c r="AB93" s="84"/>
      <c r="AC93" s="99"/>
    </row>
    <row r="94" spans="1:29" s="2" customFormat="1" ht="13.15" hidden="1" customHeight="1" x14ac:dyDescent="0.2">
      <c r="A94" s="18">
        <v>7</v>
      </c>
      <c r="B94" s="106">
        <v>39448</v>
      </c>
      <c r="C94" s="85"/>
      <c r="D94" s="81">
        <v>135571915.43811625</v>
      </c>
      <c r="E94" s="30">
        <f>D94</f>
        <v>135571915.43811625</v>
      </c>
      <c r="F94" s="29">
        <v>137848115.50408599</v>
      </c>
      <c r="G94" s="30">
        <f>F94</f>
        <v>137848115.50408599</v>
      </c>
      <c r="H94" s="81">
        <f t="shared" ref="H94:I105" si="53">D94-F94</f>
        <v>-2276200.0659697354</v>
      </c>
      <c r="I94" s="87">
        <f t="shared" si="53"/>
        <v>-2276200.0659697354</v>
      </c>
      <c r="J94" s="81">
        <v>808.05102341901511</v>
      </c>
      <c r="K94" s="30">
        <f>J94</f>
        <v>808.05102341901511</v>
      </c>
      <c r="L94" s="88">
        <f t="shared" ref="L94:L105" si="54">H94+J94</f>
        <v>-2275392.0149463164</v>
      </c>
      <c r="M94" s="32">
        <f>L94</f>
        <v>-2275392.0149463164</v>
      </c>
      <c r="N94" s="89"/>
      <c r="O94" s="81">
        <v>-2275392.0149463164</v>
      </c>
      <c r="P94" s="30">
        <f>O94</f>
        <v>-2275392.0149463164</v>
      </c>
      <c r="Q94" s="47"/>
      <c r="R94" s="29">
        <v>0</v>
      </c>
      <c r="S94" s="31">
        <f>R94</f>
        <v>0</v>
      </c>
      <c r="T94" s="29">
        <f t="shared" ref="T94:U105" si="55">O94+R94</f>
        <v>-2275392.0149463164</v>
      </c>
      <c r="U94" s="108">
        <f t="shared" si="55"/>
        <v>-2275392.0149463164</v>
      </c>
      <c r="V94" s="81">
        <v>-2179.3700000000003</v>
      </c>
      <c r="W94" s="31">
        <v>-2179.3700000000003</v>
      </c>
      <c r="X94" s="29">
        <v>-2179.3700000000003</v>
      </c>
      <c r="Y94" s="87">
        <v>-2179.3700000000003</v>
      </c>
      <c r="Z94" s="92"/>
      <c r="AA94" s="53"/>
      <c r="AB94" s="84"/>
      <c r="AC94" s="99"/>
    </row>
    <row r="95" spans="1:29" s="2" customFormat="1" ht="13.15" hidden="1" customHeight="1" x14ac:dyDescent="0.2">
      <c r="A95" s="18">
        <v>7</v>
      </c>
      <c r="B95" s="106">
        <v>39479</v>
      </c>
      <c r="C95" s="85"/>
      <c r="D95" s="81">
        <v>120260949.43811625</v>
      </c>
      <c r="E95" s="30">
        <f t="shared" ref="E95:E105" si="56">E94+D95</f>
        <v>255832864.8762325</v>
      </c>
      <c r="F95" s="29">
        <v>117800650.31269599</v>
      </c>
      <c r="G95" s="30">
        <f t="shared" ref="G95:G105" si="57">G94+F95</f>
        <v>255648765.816782</v>
      </c>
      <c r="H95" s="81">
        <f t="shared" si="53"/>
        <v>2460299.1254202574</v>
      </c>
      <c r="I95" s="87">
        <f t="shared" si="53"/>
        <v>184099.05945050716</v>
      </c>
      <c r="J95" s="81">
        <v>-873.40618952410296</v>
      </c>
      <c r="K95" s="30">
        <f t="shared" ref="K95:K105" si="58">K94+J95</f>
        <v>-65.355166105087847</v>
      </c>
      <c r="L95" s="88">
        <f t="shared" si="54"/>
        <v>2459425.7192307333</v>
      </c>
      <c r="M95" s="32">
        <f t="shared" ref="M95:M105" si="59">M94+L95</f>
        <v>184033.70428441698</v>
      </c>
      <c r="N95" s="89"/>
      <c r="O95" s="81">
        <v>2459425.7192307333</v>
      </c>
      <c r="P95" s="30">
        <f t="shared" ref="P95:P105" si="60">P94+O95</f>
        <v>184033.70428441698</v>
      </c>
      <c r="Q95" s="47"/>
      <c r="R95" s="29">
        <v>0</v>
      </c>
      <c r="S95" s="31">
        <f t="shared" ref="S95:S105" si="61">R95+S94</f>
        <v>0</v>
      </c>
      <c r="T95" s="29">
        <f t="shared" si="55"/>
        <v>2459425.7192307333</v>
      </c>
      <c r="U95" s="108">
        <f t="shared" si="55"/>
        <v>184033.70428441698</v>
      </c>
      <c r="V95" s="81">
        <v>-2038.76</v>
      </c>
      <c r="W95" s="31">
        <v>-4218.13</v>
      </c>
      <c r="X95" s="29">
        <v>-2038.76</v>
      </c>
      <c r="Y95" s="87">
        <v>-4218.13</v>
      </c>
      <c r="Z95" s="92"/>
      <c r="AA95" s="53"/>
      <c r="AB95" s="84"/>
      <c r="AC95" s="99"/>
    </row>
    <row r="96" spans="1:29" s="2" customFormat="1" ht="13.15" hidden="1" customHeight="1" x14ac:dyDescent="0.2">
      <c r="A96" s="18">
        <v>7</v>
      </c>
      <c r="B96" s="106">
        <v>39508</v>
      </c>
      <c r="C96" s="85"/>
      <c r="D96" s="81">
        <v>122262804.43811625</v>
      </c>
      <c r="E96" s="30">
        <f t="shared" si="56"/>
        <v>378095669.31434876</v>
      </c>
      <c r="F96" s="29">
        <v>120889465.707361</v>
      </c>
      <c r="G96" s="30">
        <f t="shared" si="57"/>
        <v>376538231.52414298</v>
      </c>
      <c r="H96" s="81">
        <f t="shared" si="53"/>
        <v>1373338.7307552546</v>
      </c>
      <c r="I96" s="87">
        <f t="shared" si="53"/>
        <v>1557437.7902057767</v>
      </c>
      <c r="J96" s="81">
        <v>-487.53524941811338</v>
      </c>
      <c r="K96" s="30">
        <f t="shared" si="58"/>
        <v>-552.89041552320123</v>
      </c>
      <c r="L96" s="88">
        <f t="shared" si="54"/>
        <v>1372851.1955058365</v>
      </c>
      <c r="M96" s="32">
        <f t="shared" si="59"/>
        <v>1556884.8997902535</v>
      </c>
      <c r="N96" s="89"/>
      <c r="O96" s="81">
        <v>1372851.1955058365</v>
      </c>
      <c r="P96" s="30">
        <f t="shared" si="60"/>
        <v>1556884.8997902535</v>
      </c>
      <c r="Q96" s="47"/>
      <c r="R96" s="29">
        <v>0</v>
      </c>
      <c r="S96" s="31">
        <f t="shared" si="61"/>
        <v>0</v>
      </c>
      <c r="T96" s="29">
        <f t="shared" si="55"/>
        <v>1372851.1955058365</v>
      </c>
      <c r="U96" s="108">
        <f t="shared" si="55"/>
        <v>1556884.8997902535</v>
      </c>
      <c r="V96" s="81">
        <v>-2179.3700000000003</v>
      </c>
      <c r="W96" s="31">
        <v>-6397.5</v>
      </c>
      <c r="X96" s="29">
        <v>-2179.3700000000003</v>
      </c>
      <c r="Y96" s="87">
        <v>-6397.5</v>
      </c>
      <c r="Z96" s="92"/>
      <c r="AA96" s="53"/>
      <c r="AB96" s="84"/>
      <c r="AC96" s="99"/>
    </row>
    <row r="97" spans="1:29" s="2" customFormat="1" ht="13.15" hidden="1" customHeight="1" x14ac:dyDescent="0.2">
      <c r="A97" s="18">
        <v>7</v>
      </c>
      <c r="B97" s="106">
        <v>39539</v>
      </c>
      <c r="C97" s="85"/>
      <c r="D97" s="81">
        <v>106748926.43811625</v>
      </c>
      <c r="E97" s="30">
        <f t="shared" si="56"/>
        <v>484844595.75246501</v>
      </c>
      <c r="F97" s="29">
        <v>109488535.736203</v>
      </c>
      <c r="G97" s="30">
        <f t="shared" si="57"/>
        <v>486026767.260346</v>
      </c>
      <c r="H97" s="81">
        <f t="shared" si="53"/>
        <v>-2739609.2980867475</v>
      </c>
      <c r="I97" s="87">
        <f t="shared" si="53"/>
        <v>-1182171.5078809857</v>
      </c>
      <c r="J97" s="81">
        <v>972.56130082067102</v>
      </c>
      <c r="K97" s="30">
        <f t="shared" si="58"/>
        <v>419.67088529746979</v>
      </c>
      <c r="L97" s="88">
        <f t="shared" si="54"/>
        <v>-2738636.7367859269</v>
      </c>
      <c r="M97" s="32">
        <f t="shared" si="59"/>
        <v>-1181751.8369956734</v>
      </c>
      <c r="N97" s="89"/>
      <c r="O97" s="81">
        <v>-2738636.7367859269</v>
      </c>
      <c r="P97" s="30">
        <f t="shared" si="60"/>
        <v>-1181751.8369956734</v>
      </c>
      <c r="Q97" s="47"/>
      <c r="R97" s="29">
        <v>0</v>
      </c>
      <c r="S97" s="31">
        <f t="shared" si="61"/>
        <v>0</v>
      </c>
      <c r="T97" s="29">
        <f t="shared" si="55"/>
        <v>-2738636.7367859269</v>
      </c>
      <c r="U97" s="108">
        <f t="shared" si="55"/>
        <v>-1181751.8369956734</v>
      </c>
      <c r="V97" s="81">
        <v>-1840</v>
      </c>
      <c r="W97" s="31">
        <v>-8237.5</v>
      </c>
      <c r="X97" s="29">
        <v>-1840</v>
      </c>
      <c r="Y97" s="87">
        <v>-8237.5</v>
      </c>
      <c r="Z97" s="92"/>
      <c r="AA97" s="53"/>
      <c r="AB97" s="84"/>
      <c r="AC97" s="99"/>
    </row>
    <row r="98" spans="1:29" s="2" customFormat="1" ht="13.15" hidden="1" customHeight="1" x14ac:dyDescent="0.2">
      <c r="A98" s="18">
        <v>7</v>
      </c>
      <c r="B98" s="106">
        <v>39569</v>
      </c>
      <c r="C98" s="85"/>
      <c r="D98" s="81">
        <v>78026834.438116252</v>
      </c>
      <c r="E98" s="30">
        <f t="shared" si="56"/>
        <v>562871430.19058132</v>
      </c>
      <c r="F98" s="29">
        <v>99047042.830788001</v>
      </c>
      <c r="G98" s="30">
        <f t="shared" si="57"/>
        <v>585073810.09113395</v>
      </c>
      <c r="H98" s="29">
        <f t="shared" si="53"/>
        <v>-21020208.392671749</v>
      </c>
      <c r="I98" s="31">
        <f t="shared" si="53"/>
        <v>-22202379.90055263</v>
      </c>
      <c r="J98" s="29">
        <v>7462.1739793978631</v>
      </c>
      <c r="K98" s="30">
        <f t="shared" si="58"/>
        <v>7881.8448646953329</v>
      </c>
      <c r="L98" s="120">
        <f t="shared" si="54"/>
        <v>-21012746.218692351</v>
      </c>
      <c r="M98" s="32">
        <f t="shared" si="59"/>
        <v>-22194498.055688024</v>
      </c>
      <c r="N98" s="32"/>
      <c r="O98" s="81">
        <v>-19915497.190848339</v>
      </c>
      <c r="P98" s="30">
        <f t="shared" si="60"/>
        <v>-21097249.027844012</v>
      </c>
      <c r="Q98" s="47"/>
      <c r="R98" s="29">
        <v>-1097249.0278440118</v>
      </c>
      <c r="S98" s="31">
        <f t="shared" si="61"/>
        <v>-1097249.0278440118</v>
      </c>
      <c r="T98" s="29">
        <f t="shared" si="55"/>
        <v>-21012746.218692351</v>
      </c>
      <c r="U98" s="108">
        <f t="shared" si="55"/>
        <v>-22194498.055688024</v>
      </c>
      <c r="V98" s="81">
        <v>-2104.85</v>
      </c>
      <c r="W98" s="31">
        <v>-10342.35</v>
      </c>
      <c r="X98" s="29">
        <v>-1099353.8778440119</v>
      </c>
      <c r="Y98" s="87">
        <v>-1107591.3778440119</v>
      </c>
      <c r="Z98" s="92"/>
      <c r="AA98" s="53"/>
      <c r="AB98" s="84"/>
      <c r="AC98" s="99"/>
    </row>
    <row r="99" spans="1:29" s="2" customFormat="1" ht="13.15" hidden="1" customHeight="1" x14ac:dyDescent="0.2">
      <c r="A99" s="18">
        <v>7</v>
      </c>
      <c r="B99" s="106">
        <v>39600</v>
      </c>
      <c r="C99" s="85"/>
      <c r="D99" s="81">
        <v>85268061.438116252</v>
      </c>
      <c r="E99" s="30">
        <f t="shared" si="56"/>
        <v>648139491.62869763</v>
      </c>
      <c r="F99" s="29">
        <v>93626853.907144994</v>
      </c>
      <c r="G99" s="30">
        <f t="shared" si="57"/>
        <v>678700663.99827898</v>
      </c>
      <c r="H99" s="29">
        <f t="shared" si="53"/>
        <v>-8358792.4690287411</v>
      </c>
      <c r="I99" s="31">
        <f t="shared" si="53"/>
        <v>-30561172.369581342</v>
      </c>
      <c r="J99" s="29">
        <v>2967.3713265052065</v>
      </c>
      <c r="K99" s="30">
        <f t="shared" si="58"/>
        <v>10849.216191200539</v>
      </c>
      <c r="L99" s="120">
        <f t="shared" si="54"/>
        <v>-8355825.0977022359</v>
      </c>
      <c r="M99" s="32">
        <f t="shared" si="59"/>
        <v>-30550323.153390259</v>
      </c>
      <c r="N99" s="32"/>
      <c r="O99" s="81">
        <v>-4177912.5488511175</v>
      </c>
      <c r="P99" s="30">
        <f t="shared" si="60"/>
        <v>-25275161.576695129</v>
      </c>
      <c r="Q99" s="47"/>
      <c r="R99" s="29">
        <v>-4177912.5488511175</v>
      </c>
      <c r="S99" s="31">
        <f t="shared" si="61"/>
        <v>-5275161.5766951293</v>
      </c>
      <c r="T99" s="29">
        <f t="shared" si="55"/>
        <v>-8355825.097702235</v>
      </c>
      <c r="U99" s="108">
        <f t="shared" si="55"/>
        <v>-30550323.153390259</v>
      </c>
      <c r="V99" s="81">
        <v>-8720.43</v>
      </c>
      <c r="W99" s="31">
        <v>-19062.78</v>
      </c>
      <c r="X99" s="29">
        <v>-4186632.9788511177</v>
      </c>
      <c r="Y99" s="87">
        <v>-5294224.3566951295</v>
      </c>
      <c r="Z99" s="92"/>
      <c r="AA99" s="53"/>
      <c r="AB99" s="84"/>
      <c r="AC99" s="99"/>
    </row>
    <row r="100" spans="1:29" s="2" customFormat="1" ht="13.15" hidden="1" customHeight="1" x14ac:dyDescent="0.2">
      <c r="A100" s="18">
        <v>7</v>
      </c>
      <c r="B100" s="106">
        <v>39630</v>
      </c>
      <c r="C100" s="85"/>
      <c r="D100" s="81">
        <v>84378310.438116252</v>
      </c>
      <c r="E100" s="30">
        <f t="shared" si="56"/>
        <v>732517802.06681395</v>
      </c>
      <c r="F100" s="29">
        <v>93609618.492129996</v>
      </c>
      <c r="G100" s="30">
        <f t="shared" si="57"/>
        <v>772310282.49040902</v>
      </c>
      <c r="H100" s="29">
        <f t="shared" si="53"/>
        <v>-9231308.054013744</v>
      </c>
      <c r="I100" s="31">
        <f t="shared" si="53"/>
        <v>-39792480.423595071</v>
      </c>
      <c r="J100" s="29">
        <v>3277.1143591739237</v>
      </c>
      <c r="K100" s="30">
        <f t="shared" si="58"/>
        <v>14126.330550374463</v>
      </c>
      <c r="L100" s="120">
        <f t="shared" si="54"/>
        <v>-9228030.9396545701</v>
      </c>
      <c r="M100" s="32">
        <f t="shared" si="59"/>
        <v>-39778354.093044832</v>
      </c>
      <c r="N100" s="32"/>
      <c r="O100" s="81">
        <v>-4614015.4698272869</v>
      </c>
      <c r="P100" s="30">
        <f t="shared" si="60"/>
        <v>-29889177.046522416</v>
      </c>
      <c r="Q100" s="47"/>
      <c r="R100" s="29">
        <v>-4614015.4698272869</v>
      </c>
      <c r="S100" s="31">
        <f t="shared" si="61"/>
        <v>-9889177.0465224162</v>
      </c>
      <c r="T100" s="29">
        <f t="shared" si="55"/>
        <v>-9228030.9396545738</v>
      </c>
      <c r="U100" s="108">
        <f t="shared" si="55"/>
        <v>-39778354.093044832</v>
      </c>
      <c r="V100" s="81">
        <v>-25903.919999999998</v>
      </c>
      <c r="W100" s="31">
        <v>-44966.7</v>
      </c>
      <c r="X100" s="29">
        <v>-4639919.3898272868</v>
      </c>
      <c r="Y100" s="87">
        <v>-9934143.7465224154</v>
      </c>
      <c r="Z100" s="92"/>
      <c r="AA100" s="53"/>
      <c r="AB100" s="84"/>
      <c r="AC100" s="99"/>
    </row>
    <row r="101" spans="1:29" s="2" customFormat="1" ht="13.15" hidden="1" customHeight="1" x14ac:dyDescent="0.2">
      <c r="A101" s="18">
        <v>7</v>
      </c>
      <c r="B101" s="106">
        <v>39661</v>
      </c>
      <c r="C101" s="85"/>
      <c r="D101" s="81">
        <v>97932557.438116252</v>
      </c>
      <c r="E101" s="30">
        <f t="shared" si="56"/>
        <v>830450359.50493026</v>
      </c>
      <c r="F101" s="29">
        <v>95078751.259803995</v>
      </c>
      <c r="G101" s="30">
        <f t="shared" si="57"/>
        <v>867389033.75021303</v>
      </c>
      <c r="H101" s="81">
        <f t="shared" si="53"/>
        <v>2853806.1783122569</v>
      </c>
      <c r="I101" s="87">
        <f t="shared" si="53"/>
        <v>-36938674.245282769</v>
      </c>
      <c r="J101" s="81">
        <v>-1013.101193300914</v>
      </c>
      <c r="K101" s="30">
        <f t="shared" si="58"/>
        <v>13113.229357073549</v>
      </c>
      <c r="L101" s="88">
        <f t="shared" si="54"/>
        <v>2852793.077118956</v>
      </c>
      <c r="M101" s="32">
        <f t="shared" si="59"/>
        <v>-36925561.015925877</v>
      </c>
      <c r="N101" s="89"/>
      <c r="O101" s="81">
        <v>1426396.5385594778</v>
      </c>
      <c r="P101" s="30">
        <f t="shared" si="60"/>
        <v>-28462780.507962938</v>
      </c>
      <c r="Q101" s="47"/>
      <c r="R101" s="29">
        <v>1426396.5385594778</v>
      </c>
      <c r="S101" s="31">
        <f t="shared" si="61"/>
        <v>-8462780.5079629384</v>
      </c>
      <c r="T101" s="29">
        <f t="shared" si="55"/>
        <v>2852793.0771189556</v>
      </c>
      <c r="U101" s="108">
        <f t="shared" si="55"/>
        <v>-36925561.015925877</v>
      </c>
      <c r="V101" s="81">
        <v>-45796.21</v>
      </c>
      <c r="W101" s="31">
        <v>-90762.91</v>
      </c>
      <c r="X101" s="29">
        <v>1380600.3285594778</v>
      </c>
      <c r="Y101" s="87">
        <v>-8553543.4179629385</v>
      </c>
      <c r="Z101" s="92"/>
      <c r="AA101" s="53"/>
      <c r="AB101" s="84"/>
      <c r="AC101" s="99"/>
    </row>
    <row r="102" spans="1:29" s="2" customFormat="1" ht="13.15" hidden="1" customHeight="1" x14ac:dyDescent="0.2">
      <c r="A102" s="18">
        <v>7</v>
      </c>
      <c r="B102" s="106">
        <v>39692</v>
      </c>
      <c r="C102" s="85"/>
      <c r="D102" s="81">
        <v>104739444.43811625</v>
      </c>
      <c r="E102" s="30">
        <f t="shared" si="56"/>
        <v>935189803.94304657</v>
      </c>
      <c r="F102" s="29">
        <v>91978344.344990999</v>
      </c>
      <c r="G102" s="30">
        <f t="shared" si="57"/>
        <v>959367378.095204</v>
      </c>
      <c r="H102" s="81">
        <f t="shared" si="53"/>
        <v>12761100.093125254</v>
      </c>
      <c r="I102" s="87">
        <f t="shared" si="53"/>
        <v>-24177574.152157426</v>
      </c>
      <c r="J102" s="81">
        <v>-4530.1905330587178</v>
      </c>
      <c r="K102" s="30">
        <f t="shared" si="58"/>
        <v>8583.0388240148313</v>
      </c>
      <c r="L102" s="88">
        <f t="shared" si="54"/>
        <v>12756569.902592195</v>
      </c>
      <c r="M102" s="32">
        <f t="shared" si="59"/>
        <v>-24168991.11333368</v>
      </c>
      <c r="N102" s="89"/>
      <c r="O102" s="81">
        <v>6378284.9512960985</v>
      </c>
      <c r="P102" s="30">
        <f t="shared" si="60"/>
        <v>-22084495.55666684</v>
      </c>
      <c r="Q102" s="47"/>
      <c r="R102" s="29">
        <v>6378284.9512960985</v>
      </c>
      <c r="S102" s="31">
        <f t="shared" si="61"/>
        <v>-2084495.5566668399</v>
      </c>
      <c r="T102" s="29">
        <f t="shared" si="55"/>
        <v>12756569.902592197</v>
      </c>
      <c r="U102" s="108">
        <f t="shared" si="55"/>
        <v>-24168991.11333368</v>
      </c>
      <c r="V102" s="81">
        <v>-37379.579999999994</v>
      </c>
      <c r="W102" s="31">
        <v>-128142.48999999999</v>
      </c>
      <c r="X102" s="29">
        <v>6340905.3712960985</v>
      </c>
      <c r="Y102" s="87">
        <v>-2212638.0466668401</v>
      </c>
      <c r="Z102" s="92"/>
      <c r="AA102" s="53"/>
      <c r="AB102" s="84"/>
      <c r="AC102" s="99"/>
    </row>
    <row r="103" spans="1:29" s="2" customFormat="1" ht="13.15" hidden="1" customHeight="1" x14ac:dyDescent="0.2">
      <c r="A103" s="18">
        <v>7</v>
      </c>
      <c r="B103" s="106">
        <v>39722</v>
      </c>
      <c r="C103" s="85"/>
      <c r="D103" s="81">
        <v>115174515.43811625</v>
      </c>
      <c r="E103" s="30">
        <f t="shared" si="56"/>
        <v>1050364319.3811629</v>
      </c>
      <c r="F103" s="29">
        <v>108124950.304215</v>
      </c>
      <c r="G103" s="30">
        <f t="shared" si="57"/>
        <v>1067492328.399419</v>
      </c>
      <c r="H103" s="81">
        <f t="shared" si="53"/>
        <v>7049565.1339012533</v>
      </c>
      <c r="I103" s="87">
        <f t="shared" si="53"/>
        <v>-17128009.018256068</v>
      </c>
      <c r="J103" s="81">
        <v>-2502.5956225348637</v>
      </c>
      <c r="K103" s="30">
        <f t="shared" si="58"/>
        <v>6080.4432014799677</v>
      </c>
      <c r="L103" s="88">
        <f t="shared" si="54"/>
        <v>7047062.5382787185</v>
      </c>
      <c r="M103" s="32">
        <f t="shared" si="59"/>
        <v>-17121928.575054962</v>
      </c>
      <c r="N103" s="89"/>
      <c r="O103" s="81">
        <v>4962566.9816118777</v>
      </c>
      <c r="P103" s="30">
        <f t="shared" si="60"/>
        <v>-17121928.575054962</v>
      </c>
      <c r="Q103" s="47"/>
      <c r="R103" s="29">
        <v>2084495.5566668399</v>
      </c>
      <c r="S103" s="31">
        <f t="shared" si="61"/>
        <v>0</v>
      </c>
      <c r="T103" s="29">
        <f t="shared" si="55"/>
        <v>7047062.5382787175</v>
      </c>
      <c r="U103" s="108">
        <f t="shared" si="55"/>
        <v>-17121928.575054962</v>
      </c>
      <c r="V103" s="81">
        <v>-9970.66</v>
      </c>
      <c r="W103" s="31">
        <v>-138113.15</v>
      </c>
      <c r="X103" s="29">
        <v>2074524.89666684</v>
      </c>
      <c r="Y103" s="87">
        <v>-138113.15000000014</v>
      </c>
      <c r="Z103" s="92"/>
      <c r="AA103" s="53"/>
      <c r="AB103" s="84"/>
      <c r="AC103" s="99"/>
    </row>
    <row r="104" spans="1:29" s="2" customFormat="1" ht="13.15" hidden="1" customHeight="1" x14ac:dyDescent="0.2">
      <c r="A104" s="18">
        <v>7</v>
      </c>
      <c r="B104" s="106">
        <v>39753</v>
      </c>
      <c r="C104" s="85"/>
      <c r="D104" s="81">
        <v>117564742.31798133</v>
      </c>
      <c r="E104" s="30">
        <f t="shared" si="56"/>
        <v>1167929061.6991441</v>
      </c>
      <c r="F104" s="29">
        <v>114664738.56560099</v>
      </c>
      <c r="G104" s="30">
        <f t="shared" si="57"/>
        <v>1182157066.9650199</v>
      </c>
      <c r="H104" s="81">
        <f t="shared" si="53"/>
        <v>2900003.7523803413</v>
      </c>
      <c r="I104" s="87">
        <f t="shared" si="53"/>
        <v>-14228005.265875816</v>
      </c>
      <c r="J104" s="81">
        <v>-1042.8703493932262</v>
      </c>
      <c r="K104" s="30">
        <f t="shared" si="58"/>
        <v>5037.5728520867415</v>
      </c>
      <c r="L104" s="88">
        <f t="shared" si="54"/>
        <v>2898960.8820309481</v>
      </c>
      <c r="M104" s="32">
        <f t="shared" si="59"/>
        <v>-14222967.693024013</v>
      </c>
      <c r="N104" s="89"/>
      <c r="O104" s="81">
        <v>2898960.882030949</v>
      </c>
      <c r="P104" s="30">
        <f t="shared" si="60"/>
        <v>-14222967.693024013</v>
      </c>
      <c r="Q104" s="47"/>
      <c r="R104" s="29">
        <v>0</v>
      </c>
      <c r="S104" s="31">
        <f t="shared" si="61"/>
        <v>0</v>
      </c>
      <c r="T104" s="29">
        <f t="shared" si="55"/>
        <v>2898960.882030949</v>
      </c>
      <c r="U104" s="108">
        <f t="shared" si="55"/>
        <v>-14222967.693024013</v>
      </c>
      <c r="V104" s="81">
        <v>-1358.94</v>
      </c>
      <c r="W104" s="31">
        <v>-139472.09</v>
      </c>
      <c r="X104" s="29">
        <v>-1358.94</v>
      </c>
      <c r="Y104" s="87">
        <v>-139472.09000000014</v>
      </c>
      <c r="Z104" s="92"/>
      <c r="AA104" s="53"/>
      <c r="AB104" s="84"/>
      <c r="AC104" s="99"/>
    </row>
    <row r="105" spans="1:29" s="2" customFormat="1" ht="13.15" hidden="1" customHeight="1" x14ac:dyDescent="0.2">
      <c r="A105" s="18">
        <v>7</v>
      </c>
      <c r="B105" s="106">
        <v>39783</v>
      </c>
      <c r="C105" s="85"/>
      <c r="D105" s="94">
        <v>160186129.31798133</v>
      </c>
      <c r="E105" s="38">
        <f t="shared" si="56"/>
        <v>1328115191.0171254</v>
      </c>
      <c r="F105" s="37">
        <v>147723604.35824698</v>
      </c>
      <c r="G105" s="38">
        <f t="shared" si="57"/>
        <v>1329880671.323267</v>
      </c>
      <c r="H105" s="94">
        <f t="shared" si="53"/>
        <v>12462524.95973435</v>
      </c>
      <c r="I105" s="65">
        <f t="shared" si="53"/>
        <v>-1765480.3061416149</v>
      </c>
      <c r="J105" s="94">
        <v>-4481.6486007701606</v>
      </c>
      <c r="K105" s="38">
        <f t="shared" si="58"/>
        <v>555.92425131658092</v>
      </c>
      <c r="L105" s="95">
        <f t="shared" si="54"/>
        <v>12458043.31113358</v>
      </c>
      <c r="M105" s="40">
        <f t="shared" si="59"/>
        <v>-1764924.3818904329</v>
      </c>
      <c r="N105" s="68"/>
      <c r="O105" s="94">
        <v>12458043.31113358</v>
      </c>
      <c r="P105" s="38">
        <f t="shared" si="60"/>
        <v>-1764924.3818904329</v>
      </c>
      <c r="Q105" s="41"/>
      <c r="R105" s="37">
        <v>0</v>
      </c>
      <c r="S105" s="39">
        <f t="shared" si="61"/>
        <v>0</v>
      </c>
      <c r="T105" s="37">
        <f t="shared" si="55"/>
        <v>12458043.31113358</v>
      </c>
      <c r="U105" s="111">
        <f t="shared" si="55"/>
        <v>-1764924.3818904329</v>
      </c>
      <c r="V105" s="94">
        <v>-1404.24</v>
      </c>
      <c r="W105" s="39">
        <v>-140876.32999999999</v>
      </c>
      <c r="X105" s="37">
        <v>-1404.24</v>
      </c>
      <c r="Y105" s="65">
        <v>-140876.33000000013</v>
      </c>
      <c r="Z105" s="92"/>
      <c r="AA105" s="53"/>
      <c r="AB105" s="84"/>
      <c r="AC105" s="99"/>
    </row>
    <row r="106" spans="1:29" s="2" customFormat="1" ht="12" hidden="1" customHeight="1" x14ac:dyDescent="0.2">
      <c r="A106" s="18"/>
      <c r="B106" s="106"/>
      <c r="C106" s="85"/>
      <c r="D106" s="84"/>
      <c r="E106" s="32"/>
      <c r="F106" s="53"/>
      <c r="G106" s="32"/>
      <c r="H106" s="84"/>
      <c r="I106" s="84"/>
      <c r="J106" s="84"/>
      <c r="K106" s="32"/>
      <c r="L106" s="89"/>
      <c r="M106" s="32"/>
      <c r="N106" s="89"/>
      <c r="O106" s="84"/>
      <c r="P106" s="32"/>
      <c r="Q106" s="47"/>
      <c r="R106" s="53"/>
      <c r="S106" s="53"/>
      <c r="T106" s="53"/>
      <c r="U106" s="112"/>
      <c r="V106" s="84"/>
      <c r="W106" s="53"/>
      <c r="X106" s="53"/>
      <c r="Y106" s="84"/>
      <c r="Z106" s="92"/>
      <c r="AA106" s="53"/>
      <c r="AB106" s="84"/>
      <c r="AC106" s="99"/>
    </row>
    <row r="107" spans="1:29" s="2" customFormat="1" ht="15.75" hidden="1" customHeight="1" x14ac:dyDescent="0.2">
      <c r="A107" s="118" t="s">
        <v>35</v>
      </c>
      <c r="B107" s="106"/>
      <c r="C107" s="85"/>
      <c r="D107" s="84"/>
      <c r="E107" s="32">
        <f>E74+E90+E105</f>
        <v>6916934783.6352224</v>
      </c>
      <c r="F107" s="53"/>
      <c r="G107" s="32">
        <f>G74+G90+G105</f>
        <v>6920611961.540597</v>
      </c>
      <c r="H107" s="84"/>
      <c r="I107" s="32">
        <f>I74+I90+I105</f>
        <v>-3677177.9053750038</v>
      </c>
      <c r="J107" s="84"/>
      <c r="K107" s="32">
        <f>K74+K90+K105</f>
        <v>-9754.9680611415824</v>
      </c>
      <c r="L107" s="89"/>
      <c r="M107" s="89"/>
      <c r="N107" s="32">
        <f>N64+M73+M90+M105</f>
        <v>-3686934.3378535081</v>
      </c>
      <c r="O107" s="84"/>
      <c r="P107" s="32">
        <f>P74+P90+P105</f>
        <v>-3356260.1276633646</v>
      </c>
      <c r="Q107" s="47"/>
      <c r="R107" s="53"/>
      <c r="S107" s="32">
        <f>S74+S90+S105</f>
        <v>-330674.24577293172</v>
      </c>
      <c r="T107" s="53"/>
      <c r="U107" s="32">
        <f>U74+U90+U105</f>
        <v>-3686934.3734362964</v>
      </c>
      <c r="V107" s="84"/>
      <c r="W107" s="32">
        <f>W74+W90+W105</f>
        <v>910437.39</v>
      </c>
      <c r="X107" s="53"/>
      <c r="Y107" s="32">
        <f>Y74+Y90+Y105+1</f>
        <v>579764.14422706701</v>
      </c>
      <c r="Z107" s="92"/>
      <c r="AA107" s="53"/>
      <c r="AB107" s="84"/>
    </row>
    <row r="108" spans="1:29" s="2" customFormat="1" ht="12.75" hidden="1" customHeight="1" x14ac:dyDescent="0.2">
      <c r="A108" s="18"/>
      <c r="B108" s="106"/>
      <c r="C108" s="85"/>
      <c r="D108" s="84"/>
      <c r="E108" s="32"/>
      <c r="F108" s="53"/>
      <c r="G108" s="32"/>
      <c r="H108" s="84"/>
      <c r="I108" s="84"/>
      <c r="J108" s="84"/>
      <c r="K108" s="32"/>
      <c r="L108" s="89"/>
      <c r="M108" s="32"/>
      <c r="N108" s="89"/>
      <c r="O108" s="68"/>
      <c r="P108" s="89"/>
      <c r="Q108" s="47"/>
      <c r="R108" s="49"/>
      <c r="S108" s="53"/>
      <c r="T108" s="53"/>
      <c r="U108" s="112"/>
      <c r="V108" s="110"/>
      <c r="W108" s="53"/>
      <c r="X108" s="53"/>
      <c r="Y108" s="84"/>
      <c r="Z108" s="92"/>
      <c r="AA108" s="53"/>
      <c r="AB108" s="84"/>
      <c r="AC108" s="99"/>
    </row>
    <row r="109" spans="1:29" s="2" customFormat="1" ht="13.15" hidden="1" customHeight="1" x14ac:dyDescent="0.2">
      <c r="A109" s="18">
        <v>8</v>
      </c>
      <c r="B109" s="106">
        <v>39814</v>
      </c>
      <c r="C109" s="85"/>
      <c r="D109" s="76">
        <v>132102143.31798133</v>
      </c>
      <c r="E109" s="54">
        <f>D109</f>
        <v>132102143.31798133</v>
      </c>
      <c r="F109" s="76">
        <v>142357342.28308499</v>
      </c>
      <c r="G109" s="54">
        <f>F109</f>
        <v>142357342.28308499</v>
      </c>
      <c r="H109" s="76">
        <f t="shared" ref="H109:I120" si="62">D109-F109</f>
        <v>-10255198.965103656</v>
      </c>
      <c r="I109" s="79">
        <f t="shared" si="62"/>
        <v>-10255198.965103656</v>
      </c>
      <c r="J109" s="76">
        <v>3687.8720998410136</v>
      </c>
      <c r="K109" s="54">
        <f>J109</f>
        <v>3687.8720998410136</v>
      </c>
      <c r="L109" s="102">
        <f t="shared" ref="L109:L120" si="63">H109+J109</f>
        <v>-10251511.093003815</v>
      </c>
      <c r="M109" s="116">
        <f>L109</f>
        <v>-10251511.093003815</v>
      </c>
      <c r="N109" s="77"/>
      <c r="O109" s="76">
        <v>-10251511.093003815</v>
      </c>
      <c r="P109" s="54">
        <f>O109</f>
        <v>-10251511.093003815</v>
      </c>
      <c r="Q109" s="47"/>
      <c r="R109" s="115">
        <v>0</v>
      </c>
      <c r="S109" s="55">
        <f>R109</f>
        <v>0</v>
      </c>
      <c r="T109" s="115">
        <f t="shared" ref="T109:U120" si="64">O109+R109</f>
        <v>-10251511.093003815</v>
      </c>
      <c r="U109" s="104">
        <f t="shared" si="64"/>
        <v>-10251511.093003815</v>
      </c>
      <c r="V109" s="76">
        <v>-1269.43</v>
      </c>
      <c r="W109" s="55">
        <v>-1269.43</v>
      </c>
      <c r="X109" s="115">
        <v>-1269.43</v>
      </c>
      <c r="Y109" s="79">
        <v>-1269.43</v>
      </c>
      <c r="Z109" s="92"/>
      <c r="AA109" s="53"/>
      <c r="AB109" s="84"/>
      <c r="AC109" s="99"/>
    </row>
    <row r="110" spans="1:29" s="2" customFormat="1" ht="13.15" hidden="1" customHeight="1" x14ac:dyDescent="0.2">
      <c r="A110" s="18">
        <v>8</v>
      </c>
      <c r="B110" s="106">
        <v>39845</v>
      </c>
      <c r="C110" s="85"/>
      <c r="D110" s="81">
        <v>126942999.31798133</v>
      </c>
      <c r="E110" s="30">
        <f t="shared" ref="E110:E120" si="65">E109+D110</f>
        <v>259045142.63596267</v>
      </c>
      <c r="F110" s="29">
        <v>121748942.62011899</v>
      </c>
      <c r="G110" s="30">
        <f t="shared" ref="G110:G120" si="66">G109+F110</f>
        <v>264106284.90320396</v>
      </c>
      <c r="H110" s="81">
        <f t="shared" si="62"/>
        <v>5194056.697862342</v>
      </c>
      <c r="I110" s="87">
        <f t="shared" si="62"/>
        <v>-5061142.2672412992</v>
      </c>
      <c r="J110" s="81">
        <v>-1867.8347291182727</v>
      </c>
      <c r="K110" s="30">
        <f t="shared" ref="K110:K120" si="67">K109+J110</f>
        <v>1820.0373707227409</v>
      </c>
      <c r="L110" s="88">
        <f t="shared" si="63"/>
        <v>5192188.8631332237</v>
      </c>
      <c r="M110" s="32">
        <f t="shared" ref="M110:M120" si="68">M109+L110</f>
        <v>-5059322.2298705913</v>
      </c>
      <c r="N110" s="86"/>
      <c r="O110" s="81">
        <v>5192188.8631332237</v>
      </c>
      <c r="P110" s="30">
        <f t="shared" ref="P110:P120" si="69">P109+O110</f>
        <v>-5059322.2298705913</v>
      </c>
      <c r="Q110" s="47"/>
      <c r="R110" s="29">
        <v>0</v>
      </c>
      <c r="S110" s="31">
        <f t="shared" ref="S110:S120" si="70">R110+S109</f>
        <v>0</v>
      </c>
      <c r="T110" s="29">
        <f t="shared" si="64"/>
        <v>5192188.8631332237</v>
      </c>
      <c r="U110" s="108">
        <f t="shared" si="64"/>
        <v>-5059322.2298705913</v>
      </c>
      <c r="V110" s="81">
        <v>-1146.5800000000002</v>
      </c>
      <c r="W110" s="31">
        <v>-2416.0100000000002</v>
      </c>
      <c r="X110" s="29">
        <v>-1146.5800000000002</v>
      </c>
      <c r="Y110" s="87">
        <v>-2416.0100000000002</v>
      </c>
      <c r="Z110" s="92"/>
      <c r="AA110" s="53"/>
      <c r="AB110" s="84"/>
      <c r="AC110" s="99"/>
    </row>
    <row r="111" spans="1:29" s="2" customFormat="1" ht="13.15" hidden="1" customHeight="1" x14ac:dyDescent="0.2">
      <c r="A111" s="18">
        <v>8</v>
      </c>
      <c r="B111" s="106">
        <v>39873</v>
      </c>
      <c r="C111" s="85"/>
      <c r="D111" s="81">
        <v>129596033.31798133</v>
      </c>
      <c r="E111" s="30">
        <f t="shared" si="65"/>
        <v>388641175.95394397</v>
      </c>
      <c r="F111" s="53">
        <v>129587004.96895799</v>
      </c>
      <c r="G111" s="30">
        <f t="shared" si="66"/>
        <v>393693289.87216198</v>
      </c>
      <c r="H111" s="84">
        <f t="shared" si="62"/>
        <v>9028.3490233421326</v>
      </c>
      <c r="I111" s="87">
        <f t="shared" si="62"/>
        <v>-5052113.9182180166</v>
      </c>
      <c r="J111" s="81">
        <v>-3.2466845922845096</v>
      </c>
      <c r="K111" s="30">
        <f t="shared" si="67"/>
        <v>1816.7906861304564</v>
      </c>
      <c r="L111" s="89">
        <f t="shared" si="63"/>
        <v>9025.1023387498481</v>
      </c>
      <c r="M111" s="32">
        <f t="shared" si="68"/>
        <v>-5050297.1275318414</v>
      </c>
      <c r="N111" s="86"/>
      <c r="O111" s="81">
        <v>9025.1023387499154</v>
      </c>
      <c r="P111" s="32">
        <f t="shared" si="69"/>
        <v>-5050297.1275318414</v>
      </c>
      <c r="Q111" s="47"/>
      <c r="R111" s="29">
        <v>0</v>
      </c>
      <c r="S111" s="31">
        <f t="shared" si="70"/>
        <v>0</v>
      </c>
      <c r="T111" s="29">
        <f t="shared" si="64"/>
        <v>9025.1023387499154</v>
      </c>
      <c r="U111" s="108">
        <f t="shared" si="64"/>
        <v>-5050297.1275318414</v>
      </c>
      <c r="V111" s="81">
        <v>-1269.43</v>
      </c>
      <c r="W111" s="31">
        <v>-3685.4400000000005</v>
      </c>
      <c r="X111" s="53">
        <v>-1269.43</v>
      </c>
      <c r="Y111" s="87">
        <v>-3685.4400000000005</v>
      </c>
      <c r="Z111" s="92"/>
      <c r="AA111" s="53"/>
      <c r="AB111" s="84"/>
      <c r="AC111" s="99"/>
    </row>
    <row r="112" spans="1:29" s="2" customFormat="1" ht="13.15" hidden="1" customHeight="1" x14ac:dyDescent="0.2">
      <c r="A112" s="18">
        <v>8</v>
      </c>
      <c r="B112" s="106">
        <v>39904</v>
      </c>
      <c r="C112" s="85"/>
      <c r="D112" s="81">
        <v>103945338.31798133</v>
      </c>
      <c r="E112" s="30">
        <f t="shared" si="65"/>
        <v>492586514.27192533</v>
      </c>
      <c r="F112" s="29">
        <v>107439486.44123998</v>
      </c>
      <c r="G112" s="30">
        <f t="shared" si="66"/>
        <v>501132776.31340194</v>
      </c>
      <c r="H112" s="81">
        <f t="shared" si="62"/>
        <v>-3494148.1232586503</v>
      </c>
      <c r="I112" s="87">
        <f t="shared" si="62"/>
        <v>-8546262.0414766073</v>
      </c>
      <c r="J112" s="81">
        <v>1256.5306066051126</v>
      </c>
      <c r="K112" s="30">
        <f t="shared" si="67"/>
        <v>3073.3212927355689</v>
      </c>
      <c r="L112" s="88">
        <f t="shared" si="63"/>
        <v>-3492891.5926520452</v>
      </c>
      <c r="M112" s="32">
        <f t="shared" si="68"/>
        <v>-8543188.7201838866</v>
      </c>
      <c r="N112" s="89"/>
      <c r="O112" s="81">
        <v>-3492891.5926520452</v>
      </c>
      <c r="P112" s="30">
        <f t="shared" si="69"/>
        <v>-8543188.7201838866</v>
      </c>
      <c r="Q112" s="47"/>
      <c r="R112" s="29">
        <v>0</v>
      </c>
      <c r="S112" s="31">
        <f t="shared" si="70"/>
        <v>0</v>
      </c>
      <c r="T112" s="29">
        <f t="shared" si="64"/>
        <v>-3492891.5926520452</v>
      </c>
      <c r="U112" s="108">
        <f t="shared" si="64"/>
        <v>-8543188.7201838866</v>
      </c>
      <c r="V112" s="81">
        <v>-915.92</v>
      </c>
      <c r="W112" s="31">
        <v>-4601.3600000000006</v>
      </c>
      <c r="X112" s="29">
        <v>-915.92</v>
      </c>
      <c r="Y112" s="87">
        <v>-4601.3600000000006</v>
      </c>
      <c r="Z112" s="92"/>
      <c r="AA112" s="53"/>
      <c r="AB112" s="84"/>
      <c r="AC112" s="99"/>
    </row>
    <row r="113" spans="1:29" s="2" customFormat="1" ht="13.15" hidden="1" customHeight="1" x14ac:dyDescent="0.2">
      <c r="A113" s="18">
        <v>8</v>
      </c>
      <c r="B113" s="106">
        <v>39934</v>
      </c>
      <c r="C113" s="85"/>
      <c r="D113" s="81">
        <v>87289510.317981333</v>
      </c>
      <c r="E113" s="30">
        <f t="shared" si="65"/>
        <v>579876024.58990669</v>
      </c>
      <c r="F113" s="29">
        <v>100022768.78705399</v>
      </c>
      <c r="G113" s="30">
        <f t="shared" si="66"/>
        <v>601155545.10045588</v>
      </c>
      <c r="H113" s="29">
        <f t="shared" si="62"/>
        <v>-12733258.469072655</v>
      </c>
      <c r="I113" s="31">
        <f t="shared" si="62"/>
        <v>-21279520.510549188</v>
      </c>
      <c r="J113" s="29">
        <v>4579.0070780627429</v>
      </c>
      <c r="K113" s="30">
        <f t="shared" si="67"/>
        <v>7652.3283707983119</v>
      </c>
      <c r="L113" s="120">
        <f t="shared" si="63"/>
        <v>-12728679.461994592</v>
      </c>
      <c r="M113" s="32">
        <f t="shared" si="68"/>
        <v>-21271868.182178479</v>
      </c>
      <c r="N113" s="32"/>
      <c r="O113" s="81">
        <v>-12092745.370905356</v>
      </c>
      <c r="P113" s="30">
        <f t="shared" si="69"/>
        <v>-20635934.091089241</v>
      </c>
      <c r="Q113" s="47"/>
      <c r="R113" s="29">
        <v>-635934.09108923934</v>
      </c>
      <c r="S113" s="31">
        <f t="shared" si="70"/>
        <v>-635934.09108923934</v>
      </c>
      <c r="T113" s="29">
        <f t="shared" si="64"/>
        <v>-12728679.461994596</v>
      </c>
      <c r="U113" s="108">
        <f t="shared" si="64"/>
        <v>-21271868.182178482</v>
      </c>
      <c r="V113" s="81">
        <v>-1005.17</v>
      </c>
      <c r="W113" s="31">
        <v>-5606.5300000000007</v>
      </c>
      <c r="X113" s="29">
        <v>-636939.26108923939</v>
      </c>
      <c r="Y113" s="87">
        <v>-641540.62108923937</v>
      </c>
      <c r="Z113" s="92"/>
      <c r="AA113" s="53"/>
      <c r="AB113" s="84"/>
      <c r="AC113" s="99"/>
    </row>
    <row r="114" spans="1:29" s="2" customFormat="1" ht="13.15" hidden="1" customHeight="1" x14ac:dyDescent="0.2">
      <c r="A114" s="18">
        <v>8</v>
      </c>
      <c r="B114" s="106">
        <v>39965</v>
      </c>
      <c r="C114" s="85"/>
      <c r="D114" s="81">
        <v>93572695.317981333</v>
      </c>
      <c r="E114" s="30">
        <f t="shared" si="65"/>
        <v>673448719.90788805</v>
      </c>
      <c r="F114" s="29">
        <v>94670137.364678994</v>
      </c>
      <c r="G114" s="30">
        <f t="shared" si="66"/>
        <v>695825682.46513486</v>
      </c>
      <c r="H114" s="29">
        <f t="shared" si="62"/>
        <v>-1097442.0466976613</v>
      </c>
      <c r="I114" s="31">
        <f t="shared" si="62"/>
        <v>-22376962.557246804</v>
      </c>
      <c r="J114" s="29">
        <v>394.65113441296853</v>
      </c>
      <c r="K114" s="30">
        <f t="shared" si="67"/>
        <v>8046.9795052112804</v>
      </c>
      <c r="L114" s="120">
        <f t="shared" si="63"/>
        <v>-1097047.3955632483</v>
      </c>
      <c r="M114" s="32">
        <f t="shared" si="68"/>
        <v>-22368915.577741727</v>
      </c>
      <c r="N114" s="32"/>
      <c r="O114" s="81">
        <v>-548523.69778162241</v>
      </c>
      <c r="P114" s="30">
        <f t="shared" si="69"/>
        <v>-21184457.788870864</v>
      </c>
      <c r="Q114" s="47"/>
      <c r="R114" s="29">
        <v>-548523.69778162427</v>
      </c>
      <c r="S114" s="31">
        <f t="shared" si="70"/>
        <v>-1184457.7888708636</v>
      </c>
      <c r="T114" s="29">
        <f t="shared" si="64"/>
        <v>-1097047.3955632467</v>
      </c>
      <c r="U114" s="108">
        <f t="shared" si="64"/>
        <v>-22368915.577741727</v>
      </c>
      <c r="V114" s="81">
        <v>-2728.02</v>
      </c>
      <c r="W114" s="31">
        <v>-8334.5500000000011</v>
      </c>
      <c r="X114" s="29">
        <v>-551251.71778162429</v>
      </c>
      <c r="Y114" s="87">
        <v>-1192792.3388708637</v>
      </c>
      <c r="Z114" s="92"/>
      <c r="AA114" s="53"/>
      <c r="AB114" s="84"/>
      <c r="AC114" s="99"/>
    </row>
    <row r="115" spans="1:29" s="2" customFormat="1" ht="13.15" hidden="1" customHeight="1" x14ac:dyDescent="0.2">
      <c r="A115" s="18">
        <v>8</v>
      </c>
      <c r="B115" s="106">
        <v>39995</v>
      </c>
      <c r="C115" s="85"/>
      <c r="D115" s="81">
        <v>101039840.31798133</v>
      </c>
      <c r="E115" s="30">
        <f t="shared" si="65"/>
        <v>774488560.22586942</v>
      </c>
      <c r="F115" s="29">
        <v>103847341.92624599</v>
      </c>
      <c r="G115" s="30">
        <f t="shared" si="66"/>
        <v>799673024.39138079</v>
      </c>
      <c r="H115" s="29">
        <f t="shared" si="62"/>
        <v>-2807501.6082646549</v>
      </c>
      <c r="I115" s="31">
        <f t="shared" si="62"/>
        <v>-25184464.16551137</v>
      </c>
      <c r="J115" s="29">
        <v>1009.6056533479132</v>
      </c>
      <c r="K115" s="30">
        <f t="shared" si="67"/>
        <v>9056.5851585591936</v>
      </c>
      <c r="L115" s="120">
        <f t="shared" si="63"/>
        <v>-2806492.002611307</v>
      </c>
      <c r="M115" s="32">
        <f t="shared" si="68"/>
        <v>-25175407.580353033</v>
      </c>
      <c r="N115" s="32"/>
      <c r="O115" s="81">
        <v>-1403246.0013056546</v>
      </c>
      <c r="P115" s="30">
        <f t="shared" si="69"/>
        <v>-22587703.790176518</v>
      </c>
      <c r="Q115" s="47"/>
      <c r="R115" s="29">
        <v>-1403246.0013056528</v>
      </c>
      <c r="S115" s="31">
        <f t="shared" si="70"/>
        <v>-2587703.7901765164</v>
      </c>
      <c r="T115" s="29">
        <f t="shared" si="64"/>
        <v>-2806492.0026113074</v>
      </c>
      <c r="U115" s="108">
        <f t="shared" si="64"/>
        <v>-25175407.580353037</v>
      </c>
      <c r="V115" s="81">
        <v>-4307.13</v>
      </c>
      <c r="W115" s="31">
        <v>-12641.68</v>
      </c>
      <c r="X115" s="29">
        <v>-1407553.1313056527</v>
      </c>
      <c r="Y115" s="87">
        <v>-2600345.4701765161</v>
      </c>
      <c r="Z115" s="92"/>
      <c r="AA115" s="53"/>
      <c r="AB115" s="84"/>
      <c r="AC115" s="99"/>
    </row>
    <row r="116" spans="1:29" s="2" customFormat="1" ht="13.15" hidden="1" customHeight="1" x14ac:dyDescent="0.2">
      <c r="A116" s="18">
        <v>8</v>
      </c>
      <c r="B116" s="106">
        <v>40026</v>
      </c>
      <c r="C116" s="85"/>
      <c r="D116" s="81">
        <v>100784418.31798133</v>
      </c>
      <c r="E116" s="30">
        <f t="shared" si="65"/>
        <v>875272978.54385078</v>
      </c>
      <c r="F116" s="29">
        <v>99566731.398689985</v>
      </c>
      <c r="G116" s="30">
        <f t="shared" si="66"/>
        <v>899239755.79007077</v>
      </c>
      <c r="H116" s="81">
        <f t="shared" si="62"/>
        <v>1217686.9192913473</v>
      </c>
      <c r="I116" s="87">
        <f t="shared" si="62"/>
        <v>-23966777.246219993</v>
      </c>
      <c r="J116" s="81">
        <v>-437.89239304629155</v>
      </c>
      <c r="K116" s="30">
        <f t="shared" si="67"/>
        <v>8618.692765512902</v>
      </c>
      <c r="L116" s="88">
        <f t="shared" si="63"/>
        <v>1217249.026898301</v>
      </c>
      <c r="M116" s="32">
        <f t="shared" si="68"/>
        <v>-23958158.553454731</v>
      </c>
      <c r="N116" s="89"/>
      <c r="O116" s="81">
        <v>608624.51344915479</v>
      </c>
      <c r="P116" s="30">
        <f t="shared" si="69"/>
        <v>-21979079.276727363</v>
      </c>
      <c r="Q116" s="47"/>
      <c r="R116" s="29">
        <v>608624.51344915107</v>
      </c>
      <c r="S116" s="31">
        <f t="shared" si="70"/>
        <v>-1979079.2767273653</v>
      </c>
      <c r="T116" s="29">
        <f t="shared" si="64"/>
        <v>1217249.0268983059</v>
      </c>
      <c r="U116" s="108">
        <f t="shared" si="64"/>
        <v>-23958158.553454727</v>
      </c>
      <c r="V116" s="81">
        <v>-8001.33</v>
      </c>
      <c r="W116" s="31">
        <v>-20643.010000000002</v>
      </c>
      <c r="X116" s="29">
        <v>600623.18344915111</v>
      </c>
      <c r="Y116" s="87">
        <v>-1999722.2867273651</v>
      </c>
      <c r="Z116" s="92"/>
      <c r="AA116" s="53"/>
      <c r="AB116" s="84"/>
      <c r="AC116" s="99"/>
    </row>
    <row r="117" spans="1:29" s="2" customFormat="1" ht="13.15" hidden="1" customHeight="1" x14ac:dyDescent="0.2">
      <c r="A117" s="18">
        <v>8</v>
      </c>
      <c r="B117" s="106">
        <v>40057</v>
      </c>
      <c r="C117" s="85"/>
      <c r="D117" s="81">
        <v>109406019.31798133</v>
      </c>
      <c r="E117" s="30">
        <f t="shared" si="65"/>
        <v>984678997.86183214</v>
      </c>
      <c r="F117" s="29">
        <v>96914436.125603989</v>
      </c>
      <c r="G117" s="30">
        <f t="shared" si="66"/>
        <v>996154191.91567481</v>
      </c>
      <c r="H117" s="81">
        <f t="shared" si="62"/>
        <v>12491583.192377344</v>
      </c>
      <c r="I117" s="87">
        <f t="shared" si="62"/>
        <v>-11475194.053842664</v>
      </c>
      <c r="J117" s="81">
        <v>-4492.0982318110764</v>
      </c>
      <c r="K117" s="30">
        <f t="shared" si="67"/>
        <v>4126.5945337018256</v>
      </c>
      <c r="L117" s="88">
        <f t="shared" si="63"/>
        <v>12487091.094145533</v>
      </c>
      <c r="M117" s="32">
        <f t="shared" si="68"/>
        <v>-11471067.459309198</v>
      </c>
      <c r="N117" s="89"/>
      <c r="O117" s="81">
        <v>10508011.817418167</v>
      </c>
      <c r="P117" s="30">
        <f t="shared" si="69"/>
        <v>-11471067.459309196</v>
      </c>
      <c r="Q117" s="47"/>
      <c r="R117" s="29">
        <v>1979079.2767273653</v>
      </c>
      <c r="S117" s="31">
        <f t="shared" si="70"/>
        <v>0</v>
      </c>
      <c r="T117" s="29">
        <f t="shared" si="64"/>
        <v>12487091.094145533</v>
      </c>
      <c r="U117" s="108">
        <f t="shared" si="64"/>
        <v>-11471067.459309196</v>
      </c>
      <c r="V117" s="81">
        <v>-5993.6699999999992</v>
      </c>
      <c r="W117" s="31">
        <v>-26636.68</v>
      </c>
      <c r="X117" s="29">
        <v>1973085.6067273654</v>
      </c>
      <c r="Y117" s="87">
        <v>-26636.679999999702</v>
      </c>
      <c r="Z117" s="92"/>
      <c r="AA117" s="53"/>
      <c r="AB117" s="84"/>
      <c r="AC117" s="99"/>
    </row>
    <row r="118" spans="1:29" s="2" customFormat="1" ht="13.15" hidden="1" customHeight="1" x14ac:dyDescent="0.2">
      <c r="A118" s="18">
        <v>8</v>
      </c>
      <c r="B118" s="106">
        <v>40087</v>
      </c>
      <c r="C118" s="85"/>
      <c r="D118" s="81">
        <v>128413053.31798133</v>
      </c>
      <c r="E118" s="30">
        <f t="shared" si="65"/>
        <v>1113092051.1798134</v>
      </c>
      <c r="F118" s="29">
        <v>109843919.71757399</v>
      </c>
      <c r="G118" s="30">
        <f t="shared" si="66"/>
        <v>1105998111.6332488</v>
      </c>
      <c r="H118" s="81">
        <f t="shared" si="62"/>
        <v>18569133.600407347</v>
      </c>
      <c r="I118" s="87">
        <f t="shared" si="62"/>
        <v>7093939.546564579</v>
      </c>
      <c r="J118" s="81">
        <v>-6677.6461340412498</v>
      </c>
      <c r="K118" s="30">
        <f t="shared" si="67"/>
        <v>-2551.0516003394241</v>
      </c>
      <c r="L118" s="88">
        <f t="shared" si="63"/>
        <v>18562455.954273306</v>
      </c>
      <c r="M118" s="32">
        <f t="shared" si="68"/>
        <v>7091388.4949641079</v>
      </c>
      <c r="N118" s="89"/>
      <c r="O118" s="81">
        <v>18562455.954273306</v>
      </c>
      <c r="P118" s="30">
        <f t="shared" si="69"/>
        <v>7091388.4949641097</v>
      </c>
      <c r="Q118" s="47"/>
      <c r="R118" s="29">
        <v>0</v>
      </c>
      <c r="S118" s="31">
        <f t="shared" si="70"/>
        <v>0</v>
      </c>
      <c r="T118" s="29">
        <f t="shared" si="64"/>
        <v>18562455.954273306</v>
      </c>
      <c r="U118" s="108">
        <f t="shared" si="64"/>
        <v>7091388.4949641097</v>
      </c>
      <c r="V118" s="81">
        <v>-912.75</v>
      </c>
      <c r="W118" s="31">
        <v>-27549.43</v>
      </c>
      <c r="X118" s="29">
        <v>-912.75</v>
      </c>
      <c r="Y118" s="87">
        <v>-27549.429999999702</v>
      </c>
      <c r="Z118" s="92"/>
      <c r="AA118" s="53"/>
      <c r="AB118" s="84"/>
      <c r="AC118" s="99"/>
    </row>
    <row r="119" spans="1:29" s="2" customFormat="1" ht="13.15" hidden="1" customHeight="1" x14ac:dyDescent="0.2">
      <c r="A119" s="18">
        <v>8</v>
      </c>
      <c r="B119" s="106">
        <v>40118</v>
      </c>
      <c r="C119" s="85"/>
      <c r="D119" s="81">
        <v>127377633.31798133</v>
      </c>
      <c r="E119" s="30">
        <f t="shared" si="65"/>
        <v>1240469684.4977946</v>
      </c>
      <c r="F119" s="29">
        <v>119041969.20440999</v>
      </c>
      <c r="G119" s="30">
        <f t="shared" si="66"/>
        <v>1225040080.8376589</v>
      </c>
      <c r="H119" s="81">
        <f t="shared" si="62"/>
        <v>8335664.1135713458</v>
      </c>
      <c r="I119" s="87">
        <f t="shared" si="62"/>
        <v>15429603.660135746</v>
      </c>
      <c r="J119" s="81">
        <v>-2997.5881718806922</v>
      </c>
      <c r="K119" s="30">
        <f t="shared" si="67"/>
        <v>-5548.6397722201164</v>
      </c>
      <c r="L119" s="88">
        <f t="shared" si="63"/>
        <v>8332666.5253994651</v>
      </c>
      <c r="M119" s="32">
        <f t="shared" si="68"/>
        <v>15424055.020363573</v>
      </c>
      <c r="N119" s="89"/>
      <c r="O119" s="81">
        <v>8332666.5253994651</v>
      </c>
      <c r="P119" s="30">
        <f t="shared" si="69"/>
        <v>15424055.020363575</v>
      </c>
      <c r="Q119" s="47"/>
      <c r="R119" s="29">
        <v>0</v>
      </c>
      <c r="S119" s="31">
        <f t="shared" si="70"/>
        <v>0</v>
      </c>
      <c r="T119" s="29">
        <f t="shared" si="64"/>
        <v>8332666.5253994651</v>
      </c>
      <c r="U119" s="108">
        <f t="shared" si="64"/>
        <v>15424055.020363575</v>
      </c>
      <c r="V119" s="81">
        <v>-883.30000000000007</v>
      </c>
      <c r="W119" s="31">
        <v>-28432.73</v>
      </c>
      <c r="X119" s="29">
        <v>-883.30000000000007</v>
      </c>
      <c r="Y119" s="87">
        <v>-28432.729999999701</v>
      </c>
      <c r="Z119" s="92"/>
      <c r="AA119" s="53"/>
      <c r="AB119" s="84"/>
      <c r="AC119" s="99"/>
    </row>
    <row r="120" spans="1:29" s="2" customFormat="1" ht="12.75" hidden="1" customHeight="1" x14ac:dyDescent="0.2">
      <c r="A120" s="18">
        <v>8</v>
      </c>
      <c r="B120" s="106">
        <v>40148</v>
      </c>
      <c r="C120" s="85"/>
      <c r="D120" s="94">
        <v>164400268.31798133</v>
      </c>
      <c r="E120" s="38">
        <f t="shared" si="65"/>
        <v>1404869952.8157759</v>
      </c>
      <c r="F120" s="37">
        <v>149548885.175385</v>
      </c>
      <c r="G120" s="38">
        <f t="shared" si="66"/>
        <v>1374588966.0130439</v>
      </c>
      <c r="H120" s="94">
        <f t="shared" si="62"/>
        <v>14851383.142596334</v>
      </c>
      <c r="I120" s="65">
        <f t="shared" si="62"/>
        <v>30280986.802731991</v>
      </c>
      <c r="J120" s="94">
        <v>-5340.7058919090778</v>
      </c>
      <c r="K120" s="38">
        <f t="shared" si="67"/>
        <v>-10889.345664129194</v>
      </c>
      <c r="L120" s="95">
        <f t="shared" si="63"/>
        <v>14846042.436704425</v>
      </c>
      <c r="M120" s="40">
        <f t="shared" si="68"/>
        <v>30270097.457067996</v>
      </c>
      <c r="N120" s="68"/>
      <c r="O120" s="81">
        <v>9710993.7081704233</v>
      </c>
      <c r="P120" s="38">
        <f t="shared" si="69"/>
        <v>25135048.728533998</v>
      </c>
      <c r="Q120" s="41"/>
      <c r="R120" s="29">
        <v>5135048.7285339981</v>
      </c>
      <c r="S120" s="39">
        <f t="shared" si="70"/>
        <v>5135048.7285339981</v>
      </c>
      <c r="T120" s="37">
        <f t="shared" si="64"/>
        <v>14846042.436704421</v>
      </c>
      <c r="U120" s="111">
        <f t="shared" si="64"/>
        <v>30270097.457067996</v>
      </c>
      <c r="V120" s="94">
        <v>-455.51999999999992</v>
      </c>
      <c r="W120" s="39">
        <v>-28888.25</v>
      </c>
      <c r="X120" s="37">
        <v>5134593.2085339986</v>
      </c>
      <c r="Y120" s="65">
        <v>5106160.4785339991</v>
      </c>
      <c r="Z120" s="92"/>
      <c r="AA120" s="53"/>
      <c r="AB120" s="84"/>
      <c r="AC120" s="99"/>
    </row>
    <row r="121" spans="1:29" s="2" customFormat="1" ht="12.75" hidden="1" customHeight="1" x14ac:dyDescent="0.2">
      <c r="A121" s="18"/>
      <c r="B121" s="106"/>
      <c r="C121" s="85"/>
      <c r="D121" s="78"/>
      <c r="E121" s="116"/>
      <c r="F121" s="83"/>
      <c r="G121" s="116"/>
      <c r="H121" s="78"/>
      <c r="I121" s="78"/>
      <c r="J121" s="78"/>
      <c r="K121" s="116"/>
      <c r="L121" s="80"/>
      <c r="M121" s="116"/>
      <c r="N121" s="80"/>
      <c r="O121" s="83"/>
      <c r="P121" s="116"/>
      <c r="Q121" s="121"/>
      <c r="R121" s="83"/>
      <c r="S121" s="83"/>
      <c r="T121" s="83"/>
      <c r="U121" s="122"/>
      <c r="V121" s="78"/>
      <c r="W121" s="83"/>
      <c r="X121" s="83"/>
      <c r="Y121" s="78"/>
      <c r="Z121" s="92"/>
      <c r="AA121" s="53"/>
      <c r="AB121" s="84"/>
      <c r="AC121" s="99"/>
    </row>
    <row r="122" spans="1:29" s="2" customFormat="1" ht="12.75" hidden="1" customHeight="1" x14ac:dyDescent="0.2">
      <c r="A122" s="97" t="s">
        <v>36</v>
      </c>
      <c r="B122" s="66"/>
      <c r="C122" s="85"/>
      <c r="D122" s="84"/>
      <c r="E122" s="32">
        <f>E107+E120</f>
        <v>8321804736.4509983</v>
      </c>
      <c r="F122" s="53"/>
      <c r="G122" s="32">
        <f>G107+G120</f>
        <v>8295200927.5536404</v>
      </c>
      <c r="H122" s="84"/>
      <c r="I122" s="84">
        <f>I107+I120</f>
        <v>26603808.897356987</v>
      </c>
      <c r="J122" s="84"/>
      <c r="K122" s="32">
        <f>K107+K120</f>
        <v>-20644.313725270775</v>
      </c>
      <c r="L122" s="89"/>
      <c r="M122" s="32"/>
      <c r="N122" s="89">
        <f>N107+M120</f>
        <v>26583163.11921449</v>
      </c>
      <c r="O122" s="53"/>
      <c r="P122" s="32">
        <f>P107+P120</f>
        <v>21778788.600870632</v>
      </c>
      <c r="Q122" s="47"/>
      <c r="R122" s="53"/>
      <c r="S122" s="53">
        <f>S107+S120</f>
        <v>4804374.4827610664</v>
      </c>
      <c r="T122" s="53"/>
      <c r="U122" s="112">
        <f>U107+U120</f>
        <v>26583163.083631702</v>
      </c>
      <c r="V122" s="84"/>
      <c r="W122" s="53">
        <f>W107+W120</f>
        <v>881549.14</v>
      </c>
      <c r="X122" s="53"/>
      <c r="Y122" s="53">
        <f>Y107+Y120</f>
        <v>5685924.6227610661</v>
      </c>
      <c r="Z122" s="92"/>
      <c r="AA122" s="53"/>
      <c r="AB122" s="84"/>
      <c r="AC122" s="99"/>
    </row>
    <row r="123" spans="1:29" s="2" customFormat="1" ht="12.75" hidden="1" customHeight="1" thickBot="1" x14ac:dyDescent="0.25">
      <c r="A123" s="118"/>
      <c r="B123" s="66"/>
      <c r="C123" s="85"/>
      <c r="D123" s="84"/>
      <c r="E123" s="32"/>
      <c r="F123" s="53"/>
      <c r="G123" s="32"/>
      <c r="H123" s="84"/>
      <c r="I123" s="84"/>
      <c r="J123" s="84"/>
      <c r="K123" s="32"/>
      <c r="L123" s="89"/>
      <c r="M123" s="32"/>
      <c r="N123" s="89"/>
      <c r="O123" s="53"/>
      <c r="P123" s="32"/>
      <c r="Q123" s="47"/>
      <c r="R123" s="53"/>
      <c r="S123" s="53"/>
      <c r="T123" s="53"/>
      <c r="U123" s="112"/>
      <c r="V123" s="84"/>
      <c r="W123" s="53"/>
      <c r="X123" s="53"/>
      <c r="Y123" s="84"/>
      <c r="Z123" s="92"/>
      <c r="AA123" s="53"/>
      <c r="AB123" s="84"/>
      <c r="AC123" s="99"/>
    </row>
    <row r="124" spans="1:29" s="2" customFormat="1" ht="15.75" hidden="1" customHeight="1" x14ac:dyDescent="0.25">
      <c r="A124" s="18"/>
      <c r="B124" s="66"/>
      <c r="C124" s="85"/>
      <c r="D124" s="241" t="s">
        <v>3</v>
      </c>
      <c r="E124" s="242"/>
      <c r="F124" s="241" t="s">
        <v>4</v>
      </c>
      <c r="G124" s="242"/>
      <c r="H124" s="241" t="s">
        <v>5</v>
      </c>
      <c r="I124" s="242"/>
      <c r="J124" s="241" t="s">
        <v>6</v>
      </c>
      <c r="K124" s="242"/>
      <c r="L124" s="241" t="s">
        <v>7</v>
      </c>
      <c r="M124" s="244"/>
      <c r="N124" s="242"/>
      <c r="O124" s="241" t="s">
        <v>8</v>
      </c>
      <c r="P124" s="242"/>
      <c r="Q124" s="98"/>
      <c r="R124" s="241" t="s">
        <v>9</v>
      </c>
      <c r="S124" s="242"/>
      <c r="T124" s="241" t="s">
        <v>10</v>
      </c>
      <c r="U124" s="242"/>
      <c r="V124" s="241" t="s">
        <v>11</v>
      </c>
      <c r="W124" s="242"/>
      <c r="X124" s="241" t="s">
        <v>12</v>
      </c>
      <c r="Y124" s="242"/>
      <c r="Z124" s="85"/>
      <c r="AA124" s="53"/>
      <c r="AB124" s="84"/>
      <c r="AC124" s="99"/>
    </row>
    <row r="125" spans="1:29" s="2" customFormat="1" ht="33" hidden="1" customHeight="1" thickBot="1" x14ac:dyDescent="0.25">
      <c r="A125" s="113"/>
      <c r="B125" s="66"/>
      <c r="C125" s="85"/>
      <c r="D125" s="16" t="s">
        <v>37</v>
      </c>
      <c r="E125" s="13" t="s">
        <v>18</v>
      </c>
      <c r="F125" s="16" t="s">
        <v>4</v>
      </c>
      <c r="G125" s="13" t="s">
        <v>18</v>
      </c>
      <c r="H125" s="11" t="s">
        <v>30</v>
      </c>
      <c r="I125" s="10" t="s">
        <v>18</v>
      </c>
      <c r="J125" s="100" t="s">
        <v>15</v>
      </c>
      <c r="K125" s="13" t="s">
        <v>18</v>
      </c>
      <c r="L125" s="11" t="s">
        <v>15</v>
      </c>
      <c r="M125" s="13" t="s">
        <v>18</v>
      </c>
      <c r="N125" s="12"/>
      <c r="O125" s="11" t="s">
        <v>15</v>
      </c>
      <c r="P125" s="12" t="s">
        <v>18</v>
      </c>
      <c r="Q125" s="8"/>
      <c r="R125" s="11" t="s">
        <v>15</v>
      </c>
      <c r="S125" s="10" t="s">
        <v>18</v>
      </c>
      <c r="T125" s="11" t="s">
        <v>30</v>
      </c>
      <c r="U125" s="10" t="s">
        <v>18</v>
      </c>
      <c r="V125" s="11" t="s">
        <v>15</v>
      </c>
      <c r="W125" s="10" t="s">
        <v>18</v>
      </c>
      <c r="X125" s="11" t="s">
        <v>15</v>
      </c>
      <c r="Y125" s="10" t="s">
        <v>18</v>
      </c>
      <c r="Z125" s="92"/>
      <c r="AA125" s="53"/>
      <c r="AB125" s="84"/>
      <c r="AC125" s="99"/>
    </row>
    <row r="126" spans="1:29" s="2" customFormat="1" ht="12.75" hidden="1" customHeight="1" x14ac:dyDescent="0.2">
      <c r="A126" s="18"/>
      <c r="B126" s="66"/>
      <c r="C126" s="85"/>
      <c r="D126" s="84"/>
      <c r="E126" s="32"/>
      <c r="F126" s="53"/>
      <c r="G126" s="32"/>
      <c r="H126" s="84"/>
      <c r="I126" s="84"/>
      <c r="J126" s="84"/>
      <c r="K126" s="32"/>
      <c r="L126" s="89"/>
      <c r="M126" s="32"/>
      <c r="N126" s="89"/>
      <c r="O126" s="53"/>
      <c r="P126" s="32"/>
      <c r="Q126" s="47"/>
      <c r="R126" s="53"/>
      <c r="S126" s="53"/>
      <c r="T126" s="53"/>
      <c r="U126" s="112"/>
      <c r="V126" s="84"/>
      <c r="W126" s="53"/>
      <c r="X126" s="53"/>
      <c r="Y126" s="84"/>
      <c r="Z126" s="92"/>
      <c r="AA126" s="53"/>
      <c r="AB126" s="84"/>
      <c r="AC126" s="99"/>
    </row>
    <row r="127" spans="1:29" s="2" customFormat="1" ht="12.75" hidden="1" customHeight="1" x14ac:dyDescent="0.2">
      <c r="A127" s="18">
        <v>9</v>
      </c>
      <c r="B127" s="66">
        <v>40179</v>
      </c>
      <c r="C127" s="85"/>
      <c r="D127" s="76">
        <v>134953506.31798133</v>
      </c>
      <c r="E127" s="54">
        <f>D127</f>
        <v>134953506.31798133</v>
      </c>
      <c r="F127" s="115">
        <v>126298040.12619598</v>
      </c>
      <c r="G127" s="54">
        <f>F127</f>
        <v>126298040.12619598</v>
      </c>
      <c r="H127" s="76">
        <f t="shared" ref="H127:I138" si="71">D127-F127</f>
        <v>8655466.1917853504</v>
      </c>
      <c r="I127" s="79">
        <f t="shared" si="71"/>
        <v>8655466.1917853504</v>
      </c>
      <c r="J127" s="76">
        <v>-3112.5921972282231</v>
      </c>
      <c r="K127" s="54">
        <f>J127</f>
        <v>-3112.5921972282231</v>
      </c>
      <c r="L127" s="102">
        <f t="shared" ref="L127:L138" si="72">H127+J127</f>
        <v>8652353.5995881222</v>
      </c>
      <c r="M127" s="116">
        <f>L127</f>
        <v>8652353.5995881222</v>
      </c>
      <c r="N127" s="77"/>
      <c r="O127" s="115">
        <v>8652353.5995881222</v>
      </c>
      <c r="P127" s="54">
        <f>O127</f>
        <v>8652353.5995881222</v>
      </c>
      <c r="Q127" s="47"/>
      <c r="R127" s="115">
        <v>0</v>
      </c>
      <c r="S127" s="55">
        <f>R127</f>
        <v>0</v>
      </c>
      <c r="T127" s="115">
        <f t="shared" ref="T127:U138" si="73">O127+R127</f>
        <v>8652353.5995881222</v>
      </c>
      <c r="U127" s="104">
        <f t="shared" si="73"/>
        <v>8652353.5995881222</v>
      </c>
      <c r="V127" s="76">
        <v>13261.390000000001</v>
      </c>
      <c r="W127" s="55">
        <v>13261.390000000001</v>
      </c>
      <c r="X127" s="115">
        <v>13261.390000000001</v>
      </c>
      <c r="Y127" s="79">
        <v>13261.390000000001</v>
      </c>
      <c r="Z127" s="92"/>
      <c r="AA127" s="53"/>
      <c r="AB127" s="84"/>
      <c r="AC127" s="99"/>
    </row>
    <row r="128" spans="1:29" s="2" customFormat="1" ht="13.15" hidden="1" customHeight="1" x14ac:dyDescent="0.2">
      <c r="A128" s="18">
        <v>9</v>
      </c>
      <c r="B128" s="66">
        <v>40210</v>
      </c>
      <c r="C128" s="85"/>
      <c r="D128" s="81">
        <v>127311731.31798133</v>
      </c>
      <c r="E128" s="30">
        <f t="shared" ref="E128:E138" si="74">E127+D128</f>
        <v>262265237.63596267</v>
      </c>
      <c r="F128" s="29">
        <v>111110995.368774</v>
      </c>
      <c r="G128" s="30">
        <f t="shared" ref="G128:G138" si="75">G127+F128</f>
        <v>237409035.49496996</v>
      </c>
      <c r="H128" s="81">
        <f t="shared" si="71"/>
        <v>16200735.949207336</v>
      </c>
      <c r="I128" s="87">
        <f t="shared" si="71"/>
        <v>24856202.140992701</v>
      </c>
      <c r="J128" s="81">
        <v>-5825.9466546941549</v>
      </c>
      <c r="K128" s="30">
        <f t="shared" ref="K128:K138" si="76">K127+J128</f>
        <v>-8938.5388519223779</v>
      </c>
      <c r="L128" s="88">
        <f t="shared" si="72"/>
        <v>16194910.002552642</v>
      </c>
      <c r="M128" s="32">
        <f t="shared" ref="M128:M138" si="77">M127+L128</f>
        <v>24847263.602140762</v>
      </c>
      <c r="N128" s="86"/>
      <c r="O128" s="29">
        <v>13771278.201482262</v>
      </c>
      <c r="P128" s="30">
        <f t="shared" ref="P128:P138" si="78">P127+O128</f>
        <v>22423631.801070385</v>
      </c>
      <c r="Q128" s="47"/>
      <c r="R128" s="29">
        <v>2423631.801070381</v>
      </c>
      <c r="S128" s="31">
        <f t="shared" ref="S128:S138" si="79">R128+S127</f>
        <v>2423631.801070381</v>
      </c>
      <c r="T128" s="29">
        <f t="shared" si="73"/>
        <v>16194910.002552643</v>
      </c>
      <c r="U128" s="108">
        <f t="shared" si="73"/>
        <v>24847263.602140766</v>
      </c>
      <c r="V128" s="81">
        <v>12193.83</v>
      </c>
      <c r="W128" s="31">
        <v>25455.22</v>
      </c>
      <c r="X128" s="29">
        <v>2435825.631070381</v>
      </c>
      <c r="Y128" s="87">
        <v>2449087.0210703812</v>
      </c>
      <c r="Z128" s="92"/>
      <c r="AA128" s="53"/>
      <c r="AB128" s="84"/>
      <c r="AC128" s="99"/>
    </row>
    <row r="129" spans="1:29" s="2" customFormat="1" ht="13.15" hidden="1" customHeight="1" x14ac:dyDescent="0.2">
      <c r="A129" s="18">
        <v>9</v>
      </c>
      <c r="B129" s="66">
        <v>40238</v>
      </c>
      <c r="C129" s="85"/>
      <c r="D129" s="29">
        <v>129436684.31798133</v>
      </c>
      <c r="E129" s="30">
        <f t="shared" si="74"/>
        <v>391701921.95394397</v>
      </c>
      <c r="F129" s="53">
        <v>118436669.29636499</v>
      </c>
      <c r="G129" s="30">
        <f t="shared" si="75"/>
        <v>355845704.79133499</v>
      </c>
      <c r="H129" s="84">
        <f t="shared" si="71"/>
        <v>11000015.02161634</v>
      </c>
      <c r="I129" s="53">
        <f t="shared" si="71"/>
        <v>35856217.162608981</v>
      </c>
      <c r="J129" s="29">
        <v>-3955.7154019232839</v>
      </c>
      <c r="K129" s="32">
        <f t="shared" si="76"/>
        <v>-12894.254253845662</v>
      </c>
      <c r="L129" s="120">
        <f t="shared" si="72"/>
        <v>10996059.306214416</v>
      </c>
      <c r="M129" s="32">
        <f t="shared" si="77"/>
        <v>35843322.908355176</v>
      </c>
      <c r="N129" s="32"/>
      <c r="O129" s="29">
        <v>5498029.6531072035</v>
      </c>
      <c r="P129" s="32">
        <f t="shared" si="78"/>
        <v>27921661.454177588</v>
      </c>
      <c r="Q129" s="47"/>
      <c r="R129" s="29">
        <v>5498029.6531072073</v>
      </c>
      <c r="S129" s="53">
        <f t="shared" si="79"/>
        <v>7921661.4541775882</v>
      </c>
      <c r="T129" s="29">
        <f t="shared" si="73"/>
        <v>10996059.306214411</v>
      </c>
      <c r="U129" s="112">
        <f t="shared" si="73"/>
        <v>35843322.908355176</v>
      </c>
      <c r="V129" s="29">
        <v>20440.829999999998</v>
      </c>
      <c r="W129" s="53">
        <v>45896.05</v>
      </c>
      <c r="X129" s="29">
        <v>5518470.4831072073</v>
      </c>
      <c r="Y129" s="31">
        <v>7967557.504177589</v>
      </c>
      <c r="Z129" s="92"/>
      <c r="AA129" s="53"/>
      <c r="AB129" s="84"/>
      <c r="AC129" s="99"/>
    </row>
    <row r="130" spans="1:29" s="2" customFormat="1" ht="13.15" hidden="1" customHeight="1" x14ac:dyDescent="0.2">
      <c r="A130" s="18">
        <v>9</v>
      </c>
      <c r="B130" s="66">
        <v>40269</v>
      </c>
      <c r="C130" s="85"/>
      <c r="D130" s="29">
        <v>104419583.30431288</v>
      </c>
      <c r="E130" s="30">
        <f t="shared" si="74"/>
        <v>496121505.25825685</v>
      </c>
      <c r="F130" s="53">
        <v>110235654.19706452</v>
      </c>
      <c r="G130" s="30">
        <f t="shared" si="75"/>
        <v>466081358.98839951</v>
      </c>
      <c r="H130" s="81">
        <f t="shared" si="71"/>
        <v>-5816070.8927516341</v>
      </c>
      <c r="I130" s="87">
        <f t="shared" si="71"/>
        <v>30040146.269857347</v>
      </c>
      <c r="J130" s="81">
        <v>2044.6532931793481</v>
      </c>
      <c r="K130" s="30">
        <f t="shared" si="76"/>
        <v>-10849.600960666314</v>
      </c>
      <c r="L130" s="88">
        <f t="shared" si="72"/>
        <v>-5814026.2394584548</v>
      </c>
      <c r="M130" s="32">
        <f t="shared" si="77"/>
        <v>30029296.66889672</v>
      </c>
      <c r="N130" s="89"/>
      <c r="O130" s="29">
        <v>-2907013.1197292283</v>
      </c>
      <c r="P130" s="30">
        <f t="shared" si="78"/>
        <v>25014648.33444836</v>
      </c>
      <c r="Q130" s="47"/>
      <c r="R130" s="29">
        <v>-2907013.1197292283</v>
      </c>
      <c r="S130" s="31">
        <f t="shared" si="79"/>
        <v>5014648.3344483599</v>
      </c>
      <c r="T130" s="29">
        <f t="shared" si="73"/>
        <v>-5814026.2394584566</v>
      </c>
      <c r="U130" s="108">
        <f t="shared" si="73"/>
        <v>30029296.66889672</v>
      </c>
      <c r="V130" s="81">
        <v>33735.370000000003</v>
      </c>
      <c r="W130" s="31">
        <v>79631.420000000013</v>
      </c>
      <c r="X130" s="29">
        <v>-2873277.7497292282</v>
      </c>
      <c r="Y130" s="87">
        <v>5094279.7544483608</v>
      </c>
      <c r="Z130" s="92"/>
      <c r="AA130" s="53"/>
      <c r="AB130" s="84"/>
      <c r="AC130" s="99"/>
    </row>
    <row r="131" spans="1:29" s="2" customFormat="1" ht="13.15" hidden="1" customHeight="1" x14ac:dyDescent="0.2">
      <c r="A131" s="18">
        <v>9</v>
      </c>
      <c r="B131" s="66">
        <v>40299</v>
      </c>
      <c r="C131" s="85"/>
      <c r="D131" s="81">
        <v>90656776.734935537</v>
      </c>
      <c r="E131" s="30">
        <f t="shared" si="74"/>
        <v>586778281.99319243</v>
      </c>
      <c r="F131" s="29">
        <v>104215280.79157101</v>
      </c>
      <c r="G131" s="30">
        <f t="shared" si="75"/>
        <v>570296639.77997053</v>
      </c>
      <c r="H131" s="29">
        <f t="shared" si="71"/>
        <v>-13558504.056635469</v>
      </c>
      <c r="I131" s="31">
        <f t="shared" si="71"/>
        <v>16481642.213221908</v>
      </c>
      <c r="J131" s="29">
        <v>4733.2737661711872</v>
      </c>
      <c r="K131" s="30">
        <f t="shared" si="76"/>
        <v>-6116.3271944951266</v>
      </c>
      <c r="L131" s="120">
        <f t="shared" si="72"/>
        <v>-13553770.782869298</v>
      </c>
      <c r="M131" s="32">
        <f t="shared" si="77"/>
        <v>16475525.886027422</v>
      </c>
      <c r="N131" s="32"/>
      <c r="O131" s="29">
        <v>-8539122.4484209418</v>
      </c>
      <c r="P131" s="30">
        <f t="shared" si="78"/>
        <v>16475525.886027418</v>
      </c>
      <c r="Q131" s="47"/>
      <c r="R131" s="29">
        <v>-5014648.3344483599</v>
      </c>
      <c r="S131" s="31">
        <f t="shared" si="79"/>
        <v>0</v>
      </c>
      <c r="T131" s="29">
        <f t="shared" si="73"/>
        <v>-13553770.782869302</v>
      </c>
      <c r="U131" s="108">
        <f t="shared" si="73"/>
        <v>16475525.886027418</v>
      </c>
      <c r="V131" s="81">
        <v>26656.690000000002</v>
      </c>
      <c r="W131" s="31">
        <v>106288.11000000002</v>
      </c>
      <c r="X131" s="29">
        <v>-4987991.6444483595</v>
      </c>
      <c r="Y131" s="87">
        <v>106288.11000000127</v>
      </c>
      <c r="Z131" s="92"/>
      <c r="AA131" s="53"/>
      <c r="AB131" s="84"/>
      <c r="AC131" s="99"/>
    </row>
    <row r="132" spans="1:29" s="2" customFormat="1" ht="13.15" hidden="1" customHeight="1" x14ac:dyDescent="0.2">
      <c r="A132" s="18">
        <v>9</v>
      </c>
      <c r="B132" s="66">
        <v>40330</v>
      </c>
      <c r="C132" s="5" t="s">
        <v>38</v>
      </c>
      <c r="D132" s="81">
        <v>99678045.734935537</v>
      </c>
      <c r="E132" s="30">
        <f t="shared" si="74"/>
        <v>686456327.72812796</v>
      </c>
      <c r="F132" s="29">
        <v>90335556.644136995</v>
      </c>
      <c r="G132" s="30">
        <f t="shared" si="75"/>
        <v>660632196.42410755</v>
      </c>
      <c r="H132" s="29">
        <f t="shared" si="71"/>
        <v>9342489.0907985419</v>
      </c>
      <c r="I132" s="31">
        <f t="shared" si="71"/>
        <v>25824131.304020405</v>
      </c>
      <c r="J132" s="29">
        <v>-3261.4629415981472</v>
      </c>
      <c r="K132" s="30">
        <f t="shared" si="76"/>
        <v>-9377.7901360932738</v>
      </c>
      <c r="L132" s="120">
        <f t="shared" si="72"/>
        <v>9339227.6278569438</v>
      </c>
      <c r="M132" s="32">
        <f t="shared" si="77"/>
        <v>25814753.513884366</v>
      </c>
      <c r="N132" s="32"/>
      <c r="O132" s="29">
        <v>6431850.8709147647</v>
      </c>
      <c r="P132" s="30">
        <f t="shared" si="78"/>
        <v>22907376.756942183</v>
      </c>
      <c r="Q132" s="47"/>
      <c r="R132" s="29">
        <v>2907376.7569421828</v>
      </c>
      <c r="S132" s="31">
        <f t="shared" si="79"/>
        <v>2907376.7569421828</v>
      </c>
      <c r="T132" s="29">
        <f t="shared" si="73"/>
        <v>9339227.6278569475</v>
      </c>
      <c r="U132" s="108">
        <f t="shared" si="73"/>
        <v>25814753.513884366</v>
      </c>
      <c r="V132" s="81">
        <v>13092.48</v>
      </c>
      <c r="W132" s="31">
        <v>119380.59000000001</v>
      </c>
      <c r="X132" s="29">
        <v>2920469.2369421828</v>
      </c>
      <c r="Y132" s="87">
        <v>3026757.346942184</v>
      </c>
      <c r="Z132" s="92"/>
      <c r="AA132" s="53"/>
      <c r="AB132" s="84"/>
      <c r="AC132" s="99"/>
    </row>
    <row r="133" spans="1:29" s="2" customFormat="1" ht="12.75" hidden="1" customHeight="1" x14ac:dyDescent="0.2">
      <c r="A133" s="18">
        <v>9</v>
      </c>
      <c r="B133" s="66">
        <v>40360</v>
      </c>
      <c r="C133" s="85"/>
      <c r="D133" s="81">
        <v>93519760.734935537</v>
      </c>
      <c r="E133" s="30">
        <f t="shared" si="74"/>
        <v>779976088.46306348</v>
      </c>
      <c r="F133" s="29">
        <v>101296002.28430299</v>
      </c>
      <c r="G133" s="30">
        <f t="shared" si="75"/>
        <v>761928198.7084105</v>
      </c>
      <c r="H133" s="29">
        <f t="shared" si="71"/>
        <v>-7776241.5493674576</v>
      </c>
      <c r="I133" s="31">
        <f t="shared" si="71"/>
        <v>18047889.754652977</v>
      </c>
      <c r="J133" s="29">
        <v>2714.6859248839319</v>
      </c>
      <c r="K133" s="30">
        <f t="shared" si="76"/>
        <v>-6663.1042112093419</v>
      </c>
      <c r="L133" s="120">
        <f t="shared" si="72"/>
        <v>-7773526.8634425737</v>
      </c>
      <c r="M133" s="32">
        <f t="shared" si="77"/>
        <v>18041226.650441792</v>
      </c>
      <c r="N133" s="32"/>
      <c r="O133" s="29">
        <v>-4866150.1065003946</v>
      </c>
      <c r="P133" s="30">
        <f t="shared" si="78"/>
        <v>18041226.650441788</v>
      </c>
      <c r="Q133" s="47"/>
      <c r="R133" s="29">
        <v>-2907376.7569421828</v>
      </c>
      <c r="S133" s="31">
        <f t="shared" si="79"/>
        <v>0</v>
      </c>
      <c r="T133" s="29">
        <f t="shared" si="73"/>
        <v>-7773526.8634425774</v>
      </c>
      <c r="U133" s="108">
        <f t="shared" si="73"/>
        <v>18041226.650441788</v>
      </c>
      <c r="V133" s="81">
        <v>21027.670000000002</v>
      </c>
      <c r="W133" s="31">
        <v>140408.26</v>
      </c>
      <c r="X133" s="29">
        <v>-2886349.0869421829</v>
      </c>
      <c r="Y133" s="87">
        <v>140408.26000000117</v>
      </c>
      <c r="Z133" s="92"/>
      <c r="AA133" s="53"/>
      <c r="AB133" s="84"/>
      <c r="AC133" s="99"/>
    </row>
    <row r="134" spans="1:29" s="2" customFormat="1" ht="12.75" hidden="1" customHeight="1" x14ac:dyDescent="0.2">
      <c r="A134" s="18">
        <v>9</v>
      </c>
      <c r="B134" s="66">
        <v>40391</v>
      </c>
      <c r="C134" s="85"/>
      <c r="D134" s="81">
        <v>97662227.734935537</v>
      </c>
      <c r="E134" s="30">
        <f t="shared" si="74"/>
        <v>877638316.197999</v>
      </c>
      <c r="F134" s="29">
        <v>101910767.75062799</v>
      </c>
      <c r="G134" s="30">
        <f t="shared" si="75"/>
        <v>863838966.4590385</v>
      </c>
      <c r="H134" s="81">
        <f t="shared" si="71"/>
        <v>-4248540.0156924576</v>
      </c>
      <c r="I134" s="87">
        <f t="shared" si="71"/>
        <v>13799349.738960505</v>
      </c>
      <c r="J134" s="81">
        <v>1483.1653194781393</v>
      </c>
      <c r="K134" s="30">
        <f t="shared" si="76"/>
        <v>-5179.9388917312026</v>
      </c>
      <c r="L134" s="88">
        <f t="shared" si="72"/>
        <v>-4247056.8503729794</v>
      </c>
      <c r="M134" s="32">
        <f t="shared" si="77"/>
        <v>13794169.800068812</v>
      </c>
      <c r="N134" s="89"/>
      <c r="O134" s="29">
        <v>-4247056.8503729776</v>
      </c>
      <c r="P134" s="30">
        <f t="shared" si="78"/>
        <v>13794169.800068811</v>
      </c>
      <c r="Q134" s="47"/>
      <c r="R134" s="29">
        <v>0</v>
      </c>
      <c r="S134" s="31">
        <f t="shared" si="79"/>
        <v>0</v>
      </c>
      <c r="T134" s="29">
        <f t="shared" si="73"/>
        <v>-4247056.8503729776</v>
      </c>
      <c r="U134" s="108">
        <f t="shared" si="73"/>
        <v>13794169.800068811</v>
      </c>
      <c r="V134" s="81">
        <v>13261.390000000001</v>
      </c>
      <c r="W134" s="31">
        <v>153669.65000000002</v>
      </c>
      <c r="X134" s="29">
        <v>13261.390000000001</v>
      </c>
      <c r="Y134" s="87">
        <v>153669.65000000119</v>
      </c>
      <c r="Z134" s="92"/>
      <c r="AA134" s="53"/>
      <c r="AB134" s="84"/>
      <c r="AC134" s="99"/>
    </row>
    <row r="135" spans="1:29" s="2" customFormat="1" ht="12.75" hidden="1" customHeight="1" x14ac:dyDescent="0.2">
      <c r="A135" s="18">
        <v>9</v>
      </c>
      <c r="B135" s="66">
        <v>40422</v>
      </c>
      <c r="C135" s="85"/>
      <c r="D135" s="81">
        <v>105254060.73493554</v>
      </c>
      <c r="E135" s="30">
        <f t="shared" si="74"/>
        <v>982892376.93293452</v>
      </c>
      <c r="F135" s="29">
        <v>97163878.735434994</v>
      </c>
      <c r="G135" s="30">
        <f t="shared" si="75"/>
        <v>961002845.19447351</v>
      </c>
      <c r="H135" s="81">
        <f t="shared" si="71"/>
        <v>8090181.9995005429</v>
      </c>
      <c r="I135" s="87">
        <f t="shared" si="71"/>
        <v>21889531.738461018</v>
      </c>
      <c r="J135" s="81">
        <v>-2824.2825360251591</v>
      </c>
      <c r="K135" s="30">
        <f t="shared" si="76"/>
        <v>-8004.2214277563617</v>
      </c>
      <c r="L135" s="88">
        <f t="shared" si="72"/>
        <v>8087357.7169645177</v>
      </c>
      <c r="M135" s="32">
        <f t="shared" si="77"/>
        <v>21881527.517033331</v>
      </c>
      <c r="N135" s="89"/>
      <c r="O135" s="29">
        <v>7146593.9584478512</v>
      </c>
      <c r="P135" s="30">
        <f t="shared" si="78"/>
        <v>20940763.758516662</v>
      </c>
      <c r="Q135" s="47"/>
      <c r="R135" s="29">
        <v>940763.75851666555</v>
      </c>
      <c r="S135" s="31">
        <f t="shared" si="79"/>
        <v>940763.75851666555</v>
      </c>
      <c r="T135" s="29">
        <f t="shared" si="73"/>
        <v>8087357.7169645168</v>
      </c>
      <c r="U135" s="108">
        <f t="shared" si="73"/>
        <v>21881527.517033327</v>
      </c>
      <c r="V135" s="81">
        <v>12917.369999999999</v>
      </c>
      <c r="W135" s="31">
        <v>166587.02000000002</v>
      </c>
      <c r="X135" s="29">
        <v>953681.12851666554</v>
      </c>
      <c r="Y135" s="87">
        <v>1107350.7785166667</v>
      </c>
      <c r="Z135" s="92"/>
      <c r="AA135" s="53"/>
      <c r="AB135" s="84"/>
      <c r="AC135" s="99"/>
    </row>
    <row r="136" spans="1:29" s="2" customFormat="1" ht="13.15" hidden="1" customHeight="1" x14ac:dyDescent="0.2">
      <c r="A136" s="18">
        <v>9</v>
      </c>
      <c r="B136" s="66">
        <v>40452</v>
      </c>
      <c r="C136" s="85"/>
      <c r="D136" s="81">
        <v>113891198.73493554</v>
      </c>
      <c r="E136" s="30">
        <f t="shared" si="74"/>
        <v>1096783575.66787</v>
      </c>
      <c r="F136" s="29">
        <v>108947212.12718099</v>
      </c>
      <c r="G136" s="30">
        <f t="shared" si="75"/>
        <v>1069950057.3216546</v>
      </c>
      <c r="H136" s="81">
        <f t="shared" si="71"/>
        <v>4943986.6077545434</v>
      </c>
      <c r="I136" s="87">
        <f t="shared" si="71"/>
        <v>26833518.346215487</v>
      </c>
      <c r="J136" s="81">
        <v>-1725.9457247667015</v>
      </c>
      <c r="K136" s="30">
        <f t="shared" si="76"/>
        <v>-9730.1671525230631</v>
      </c>
      <c r="L136" s="88">
        <f t="shared" si="72"/>
        <v>4942260.6620297767</v>
      </c>
      <c r="M136" s="32">
        <f t="shared" si="77"/>
        <v>26823788.179063108</v>
      </c>
      <c r="N136" s="89"/>
      <c r="O136" s="29">
        <v>2471130.3310148939</v>
      </c>
      <c r="P136" s="30">
        <f t="shared" si="78"/>
        <v>23411894.089531556</v>
      </c>
      <c r="Q136" s="47"/>
      <c r="R136" s="29">
        <v>2471130.3310148884</v>
      </c>
      <c r="S136" s="31">
        <f t="shared" si="79"/>
        <v>3411894.0895315539</v>
      </c>
      <c r="T136" s="29">
        <f t="shared" si="73"/>
        <v>4942260.6620297823</v>
      </c>
      <c r="U136" s="108">
        <f t="shared" si="73"/>
        <v>26823788.179063112</v>
      </c>
      <c r="V136" s="81">
        <v>16078.19</v>
      </c>
      <c r="W136" s="31">
        <v>182665.21000000002</v>
      </c>
      <c r="X136" s="29">
        <v>2487208.5210148883</v>
      </c>
      <c r="Y136" s="87">
        <v>3594559.2995315548</v>
      </c>
      <c r="Z136" s="92"/>
      <c r="AA136" s="53"/>
      <c r="AB136" s="84"/>
      <c r="AC136" s="99"/>
    </row>
    <row r="137" spans="1:29" s="2" customFormat="1" ht="12.75" hidden="1" customHeight="1" x14ac:dyDescent="0.2">
      <c r="A137" s="18">
        <v>9</v>
      </c>
      <c r="B137" s="66">
        <v>40483</v>
      </c>
      <c r="C137" s="85"/>
      <c r="D137" s="81">
        <v>127729035.37493554</v>
      </c>
      <c r="E137" s="30">
        <f t="shared" si="74"/>
        <v>1224512611.0428057</v>
      </c>
      <c r="F137" s="29">
        <v>127209680.876862</v>
      </c>
      <c r="G137" s="30">
        <f t="shared" si="75"/>
        <v>1197159738.1985166</v>
      </c>
      <c r="H137" s="81">
        <f t="shared" si="71"/>
        <v>519354.49807353318</v>
      </c>
      <c r="I137" s="87">
        <f t="shared" si="71"/>
        <v>27352872.844289064</v>
      </c>
      <c r="J137" s="81">
        <v>-181.30665527743986</v>
      </c>
      <c r="K137" s="30">
        <f t="shared" si="76"/>
        <v>-9911.473807800503</v>
      </c>
      <c r="L137" s="88">
        <f t="shared" si="72"/>
        <v>519173.19141825574</v>
      </c>
      <c r="M137" s="32">
        <f t="shared" si="77"/>
        <v>27342961.370481364</v>
      </c>
      <c r="N137" s="89"/>
      <c r="O137" s="29">
        <v>259586.59570912272</v>
      </c>
      <c r="P137" s="30">
        <f t="shared" si="78"/>
        <v>23671480.685240678</v>
      </c>
      <c r="Q137" s="47"/>
      <c r="R137" s="29">
        <v>259586.59570912831</v>
      </c>
      <c r="S137" s="31">
        <f t="shared" si="79"/>
        <v>3671480.6852406822</v>
      </c>
      <c r="T137" s="29">
        <f t="shared" si="73"/>
        <v>519173.19141825102</v>
      </c>
      <c r="U137" s="108">
        <f t="shared" si="73"/>
        <v>27342961.370481361</v>
      </c>
      <c r="V137" s="81">
        <v>21970.68</v>
      </c>
      <c r="W137" s="31">
        <v>204635.89</v>
      </c>
      <c r="X137" s="29">
        <v>281557.2757091283</v>
      </c>
      <c r="Y137" s="87">
        <v>3876116.5752406833</v>
      </c>
      <c r="Z137" s="92"/>
      <c r="AA137" s="53"/>
      <c r="AB137" s="84"/>
      <c r="AC137" s="99"/>
    </row>
    <row r="138" spans="1:29" s="2" customFormat="1" ht="13.15" hidden="1" customHeight="1" x14ac:dyDescent="0.2">
      <c r="A138" s="18">
        <v>9</v>
      </c>
      <c r="B138" s="66">
        <v>40513</v>
      </c>
      <c r="C138" s="85"/>
      <c r="D138" s="94">
        <v>148516484.73493555</v>
      </c>
      <c r="E138" s="38">
        <f t="shared" si="74"/>
        <v>1373029095.7777412</v>
      </c>
      <c r="F138" s="37">
        <v>139692837.537413</v>
      </c>
      <c r="G138" s="38">
        <f t="shared" si="75"/>
        <v>1336852575.7359295</v>
      </c>
      <c r="H138" s="94">
        <f t="shared" si="71"/>
        <v>8823647.1975225508</v>
      </c>
      <c r="I138" s="65">
        <f t="shared" si="71"/>
        <v>36176520.041811705</v>
      </c>
      <c r="J138" s="94">
        <v>-3080.3352366555482</v>
      </c>
      <c r="K138" s="38">
        <f t="shared" si="76"/>
        <v>-12991.809044456051</v>
      </c>
      <c r="L138" s="95">
        <f t="shared" si="72"/>
        <v>8820566.8622858953</v>
      </c>
      <c r="M138" s="40">
        <f t="shared" si="77"/>
        <v>36163528.232767262</v>
      </c>
      <c r="N138" s="68"/>
      <c r="O138" s="37">
        <v>4410283.431142956</v>
      </c>
      <c r="P138" s="38">
        <f t="shared" si="78"/>
        <v>28081764.116383635</v>
      </c>
      <c r="Q138" s="41"/>
      <c r="R138" s="37">
        <v>4410283.4311429486</v>
      </c>
      <c r="S138" s="39">
        <f t="shared" si="79"/>
        <v>8081764.1163836308</v>
      </c>
      <c r="T138" s="37">
        <f t="shared" si="73"/>
        <v>8820566.8622859046</v>
      </c>
      <c r="U138" s="111">
        <f t="shared" si="73"/>
        <v>36163528.232767269</v>
      </c>
      <c r="V138" s="94">
        <v>23788.38</v>
      </c>
      <c r="W138" s="39">
        <v>228424.27000000002</v>
      </c>
      <c r="X138" s="37">
        <v>4434071.8111429485</v>
      </c>
      <c r="Y138" s="65">
        <v>8310188.3863836322</v>
      </c>
      <c r="Z138" s="92"/>
      <c r="AA138" s="53"/>
      <c r="AB138" s="84"/>
      <c r="AC138" s="99"/>
    </row>
    <row r="139" spans="1:29" s="2" customFormat="1" ht="13.15" hidden="1" customHeight="1" x14ac:dyDescent="0.2">
      <c r="A139" s="18"/>
      <c r="B139" s="66"/>
      <c r="C139" s="85"/>
      <c r="D139" s="84"/>
      <c r="E139" s="32"/>
      <c r="F139" s="53"/>
      <c r="G139" s="32"/>
      <c r="H139" s="84"/>
      <c r="I139" s="84"/>
      <c r="J139" s="84"/>
      <c r="K139" s="32"/>
      <c r="L139" s="89"/>
      <c r="M139" s="32"/>
      <c r="N139" s="89"/>
      <c r="O139" s="53"/>
      <c r="P139" s="32"/>
      <c r="Q139" s="47"/>
      <c r="R139" s="53"/>
      <c r="S139" s="53"/>
      <c r="T139" s="53"/>
      <c r="U139" s="112"/>
      <c r="V139" s="84"/>
      <c r="W139" s="53"/>
      <c r="X139" s="53"/>
      <c r="Y139" s="84"/>
      <c r="Z139" s="92"/>
      <c r="AA139" s="53"/>
      <c r="AB139" s="84"/>
      <c r="AC139" s="99"/>
    </row>
    <row r="140" spans="1:29" s="2" customFormat="1" ht="13.15" hidden="1" customHeight="1" x14ac:dyDescent="0.2">
      <c r="A140" s="97" t="s">
        <v>39</v>
      </c>
      <c r="B140" s="66"/>
      <c r="C140" s="85"/>
      <c r="D140" s="84"/>
      <c r="E140" s="32">
        <f>E122+E138</f>
        <v>9694833832.2287388</v>
      </c>
      <c r="F140" s="53"/>
      <c r="G140" s="32">
        <f>G122+G138</f>
        <v>9632053503.2895699</v>
      </c>
      <c r="H140" s="84"/>
      <c r="I140" s="32">
        <f>I122+I138</f>
        <v>62780328.939168692</v>
      </c>
      <c r="J140" s="84"/>
      <c r="K140" s="32">
        <f>K122+K138</f>
        <v>-33636.122769726826</v>
      </c>
      <c r="L140" s="89"/>
      <c r="M140" s="32"/>
      <c r="N140" s="89">
        <f>N122+M138</f>
        <v>62746691.351981752</v>
      </c>
      <c r="O140" s="53"/>
      <c r="P140" s="32">
        <f>P122+P138</f>
        <v>49860552.717254266</v>
      </c>
      <c r="Q140" s="47"/>
      <c r="R140" s="53"/>
      <c r="S140" s="53">
        <f>S122+S138</f>
        <v>12886138.599144697</v>
      </c>
      <c r="T140" s="53"/>
      <c r="U140" s="112">
        <f>U122+U138</f>
        <v>62746691.316398971</v>
      </c>
      <c r="V140" s="84"/>
      <c r="W140" s="53">
        <f>W122+W138</f>
        <v>1109973.4100000001</v>
      </c>
      <c r="X140" s="53"/>
      <c r="Y140" s="84">
        <f>Y122+Y138</f>
        <v>13996113.009144697</v>
      </c>
      <c r="Z140" s="92"/>
      <c r="AA140" s="53"/>
      <c r="AB140" s="84"/>
      <c r="AC140" s="99"/>
    </row>
    <row r="141" spans="1:29" s="2" customFormat="1" ht="15" hidden="1" customHeight="1" x14ac:dyDescent="0.2">
      <c r="A141" s="18"/>
      <c r="B141" s="66"/>
      <c r="C141" s="85"/>
      <c r="D141" s="84"/>
      <c r="E141" s="32"/>
      <c r="F141" s="53"/>
      <c r="G141" s="32"/>
      <c r="H141" s="84"/>
      <c r="I141" s="84"/>
      <c r="J141" s="84"/>
      <c r="K141" s="32"/>
      <c r="L141" s="89"/>
      <c r="M141" s="32"/>
      <c r="N141" s="89"/>
      <c r="O141" s="53"/>
      <c r="P141" s="32"/>
      <c r="Q141" s="47"/>
      <c r="R141" s="53"/>
      <c r="S141" s="53"/>
      <c r="T141" s="53"/>
      <c r="U141" s="112"/>
      <c r="V141" s="84"/>
      <c r="W141" s="53"/>
      <c r="X141" s="53"/>
      <c r="Y141" s="84"/>
      <c r="Z141" s="92"/>
      <c r="AA141" s="53"/>
      <c r="AB141" s="84"/>
      <c r="AC141" s="99"/>
    </row>
    <row r="142" spans="1:29" s="2" customFormat="1" ht="12.75" hidden="1" customHeight="1" x14ac:dyDescent="0.2">
      <c r="A142" s="18">
        <v>10</v>
      </c>
      <c r="B142" s="66">
        <v>40544</v>
      </c>
      <c r="C142" s="85"/>
      <c r="D142" s="76">
        <v>136860616.73493555</v>
      </c>
      <c r="E142" s="54">
        <f>D142</f>
        <v>136860616.73493555</v>
      </c>
      <c r="F142" s="115">
        <v>140508765.95571101</v>
      </c>
      <c r="G142" s="54">
        <f>F142</f>
        <v>140508765.95571101</v>
      </c>
      <c r="H142" s="76">
        <f t="shared" ref="H142:I153" si="80">D142-F142</f>
        <v>-3648149.2207754552</v>
      </c>
      <c r="I142" s="79">
        <f t="shared" si="80"/>
        <v>-3648149.2207754552</v>
      </c>
      <c r="J142" s="76">
        <v>1273.5688929725438</v>
      </c>
      <c r="K142" s="54">
        <f>J142</f>
        <v>1273.5688929725438</v>
      </c>
      <c r="L142" s="102">
        <f t="shared" ref="L142:L153" si="81">H142+J142</f>
        <v>-3646875.6518824827</v>
      </c>
      <c r="M142" s="116">
        <f>L142</f>
        <v>-3646875.6518824827</v>
      </c>
      <c r="N142" s="77"/>
      <c r="O142" s="115">
        <v>-3646875.6518824846</v>
      </c>
      <c r="P142" s="54">
        <f>O142</f>
        <v>-3646875.6518824846</v>
      </c>
      <c r="Q142" s="47"/>
      <c r="R142" s="115">
        <v>0</v>
      </c>
      <c r="S142" s="55">
        <f>R142</f>
        <v>0</v>
      </c>
      <c r="T142" s="115">
        <f t="shared" ref="T142:U153" si="82">O142+R142</f>
        <v>-3646875.6518824846</v>
      </c>
      <c r="U142" s="104">
        <f t="shared" si="82"/>
        <v>-3646875.6518824846</v>
      </c>
      <c r="V142" s="76">
        <v>35569.279999999999</v>
      </c>
      <c r="W142" s="55">
        <v>35569.279999999999</v>
      </c>
      <c r="X142" s="115">
        <v>35569.279999999999</v>
      </c>
      <c r="Y142" s="79">
        <v>35569.279999999999</v>
      </c>
      <c r="Z142" s="92"/>
      <c r="AA142" s="53"/>
      <c r="AB142" s="84"/>
      <c r="AC142" s="99"/>
    </row>
    <row r="143" spans="1:29" s="2" customFormat="1" ht="13.15" hidden="1" customHeight="1" x14ac:dyDescent="0.2">
      <c r="A143" s="18">
        <v>10</v>
      </c>
      <c r="B143" s="66">
        <v>40575</v>
      </c>
      <c r="C143" s="85"/>
      <c r="D143" s="81">
        <v>130443863.73493554</v>
      </c>
      <c r="E143" s="30">
        <f t="shared" ref="E143:E153" si="83">E142+D143</f>
        <v>267304480.4698711</v>
      </c>
      <c r="F143" s="29">
        <v>127314917.37198099</v>
      </c>
      <c r="G143" s="30">
        <f t="shared" ref="G143:G153" si="84">G142+F143</f>
        <v>267823683.327692</v>
      </c>
      <c r="H143" s="81">
        <f t="shared" si="80"/>
        <v>3128946.362954542</v>
      </c>
      <c r="I143" s="87">
        <f t="shared" si="80"/>
        <v>-519202.85782089829</v>
      </c>
      <c r="J143" s="81">
        <v>-1092.315175307449</v>
      </c>
      <c r="K143" s="30">
        <f t="shared" ref="K143:K153" si="85">K142+J143</f>
        <v>181.25371766509488</v>
      </c>
      <c r="L143" s="88">
        <f t="shared" si="81"/>
        <v>3127854.0477792346</v>
      </c>
      <c r="M143" s="32">
        <f t="shared" ref="M143:M153" si="86">M142+L143</f>
        <v>-519021.6041032481</v>
      </c>
      <c r="N143" s="86"/>
      <c r="O143" s="29">
        <v>3127854.0477792397</v>
      </c>
      <c r="P143" s="30">
        <f t="shared" ref="P143:P153" si="87">P142+O143</f>
        <v>-519021.60410324484</v>
      </c>
      <c r="Q143" s="47"/>
      <c r="R143" s="29">
        <v>0</v>
      </c>
      <c r="S143" s="31">
        <f t="shared" ref="S143:S153" si="88">R143+S142</f>
        <v>0</v>
      </c>
      <c r="T143" s="29">
        <f t="shared" si="82"/>
        <v>3127854.0477792397</v>
      </c>
      <c r="U143" s="108">
        <f t="shared" si="82"/>
        <v>-519021.60410324484</v>
      </c>
      <c r="V143" s="81">
        <v>32127.09</v>
      </c>
      <c r="W143" s="31">
        <v>67696.37</v>
      </c>
      <c r="X143" s="29">
        <v>32127.09</v>
      </c>
      <c r="Y143" s="87">
        <v>67696.37</v>
      </c>
      <c r="Z143" s="92"/>
      <c r="AA143" s="53"/>
      <c r="AB143" s="84"/>
      <c r="AC143" s="99"/>
    </row>
    <row r="144" spans="1:29" s="2" customFormat="1" ht="12.75" hidden="1" customHeight="1" x14ac:dyDescent="0.2">
      <c r="A144" s="18">
        <v>10</v>
      </c>
      <c r="B144" s="66">
        <v>40603</v>
      </c>
      <c r="C144" s="85"/>
      <c r="D144" s="29">
        <v>122241271.73493554</v>
      </c>
      <c r="E144" s="30">
        <f t="shared" si="83"/>
        <v>389545752.20480663</v>
      </c>
      <c r="F144" s="53">
        <v>126505123.36072101</v>
      </c>
      <c r="G144" s="30">
        <f t="shared" si="84"/>
        <v>394328806.68841302</v>
      </c>
      <c r="H144" s="84">
        <f t="shared" si="80"/>
        <v>-4263851.62578547</v>
      </c>
      <c r="I144" s="53">
        <f t="shared" si="80"/>
        <v>-4783054.4836063981</v>
      </c>
      <c r="J144" s="29">
        <v>1488.510602561757</v>
      </c>
      <c r="K144" s="32">
        <f t="shared" si="85"/>
        <v>1669.7643202268519</v>
      </c>
      <c r="L144" s="120">
        <f t="shared" si="81"/>
        <v>-4262363.1151829083</v>
      </c>
      <c r="M144" s="32">
        <f t="shared" si="86"/>
        <v>-4781384.7192861568</v>
      </c>
      <c r="N144" s="32"/>
      <c r="O144" s="29">
        <v>-4262363.1151829138</v>
      </c>
      <c r="P144" s="32">
        <f t="shared" si="87"/>
        <v>-4781384.7192861587</v>
      </c>
      <c r="Q144" s="47"/>
      <c r="R144" s="29">
        <v>0</v>
      </c>
      <c r="S144" s="53">
        <f t="shared" si="88"/>
        <v>0</v>
      </c>
      <c r="T144" s="29">
        <f t="shared" si="82"/>
        <v>-4262363.1151829138</v>
      </c>
      <c r="U144" s="112">
        <f t="shared" si="82"/>
        <v>-4781384.7192861587</v>
      </c>
      <c r="V144" s="81">
        <v>35569.279999999999</v>
      </c>
      <c r="W144" s="53">
        <v>103265.65</v>
      </c>
      <c r="X144" s="29">
        <v>35569.279999999999</v>
      </c>
      <c r="Y144" s="31">
        <v>103265.65</v>
      </c>
      <c r="Z144" s="92"/>
      <c r="AA144" s="53"/>
      <c r="AB144" s="84"/>
      <c r="AC144" s="99"/>
    </row>
    <row r="145" spans="1:29" s="2" customFormat="1" ht="13.15" hidden="1" customHeight="1" x14ac:dyDescent="0.2">
      <c r="A145" s="18">
        <v>10</v>
      </c>
      <c r="B145" s="66">
        <v>40634</v>
      </c>
      <c r="C145" s="85"/>
      <c r="D145" s="29">
        <v>104683647.73493554</v>
      </c>
      <c r="E145" s="30">
        <f t="shared" si="83"/>
        <v>494229399.93974215</v>
      </c>
      <c r="F145" s="53">
        <v>116015164.410971</v>
      </c>
      <c r="G145" s="30">
        <f t="shared" si="84"/>
        <v>510343971.09938401</v>
      </c>
      <c r="H145" s="81">
        <f t="shared" si="80"/>
        <v>-11331516.676035464</v>
      </c>
      <c r="I145" s="87">
        <f t="shared" si="80"/>
        <v>-16114571.159641862</v>
      </c>
      <c r="J145" s="81">
        <v>3955.8324716035277</v>
      </c>
      <c r="K145" s="30">
        <f t="shared" si="85"/>
        <v>5625.5967918303795</v>
      </c>
      <c r="L145" s="88">
        <f t="shared" si="81"/>
        <v>-11327560.84356386</v>
      </c>
      <c r="M145" s="32">
        <f t="shared" si="86"/>
        <v>-16108945.562850017</v>
      </c>
      <c r="N145" s="89"/>
      <c r="O145" s="29">
        <v>-11327560.843563855</v>
      </c>
      <c r="P145" s="30">
        <f t="shared" si="87"/>
        <v>-16108945.562850013</v>
      </c>
      <c r="Q145" s="47"/>
      <c r="R145" s="29">
        <v>0</v>
      </c>
      <c r="S145" s="31">
        <f t="shared" si="88"/>
        <v>0</v>
      </c>
      <c r="T145" s="29">
        <f t="shared" si="82"/>
        <v>-11327560.843563855</v>
      </c>
      <c r="U145" s="108">
        <f t="shared" si="82"/>
        <v>-16108945.562850013</v>
      </c>
      <c r="V145" s="81">
        <v>34421.880000000005</v>
      </c>
      <c r="W145" s="31">
        <v>137687.53</v>
      </c>
      <c r="X145" s="29">
        <v>34421.880000000005</v>
      </c>
      <c r="Y145" s="87">
        <v>137687.53</v>
      </c>
      <c r="Z145" s="92"/>
      <c r="AA145" s="53"/>
      <c r="AB145" s="84"/>
      <c r="AC145" s="99"/>
    </row>
    <row r="146" spans="1:29" s="2" customFormat="1" ht="13.15" hidden="1" customHeight="1" x14ac:dyDescent="0.2">
      <c r="A146" s="18">
        <v>10</v>
      </c>
      <c r="B146" s="66">
        <v>40664</v>
      </c>
      <c r="C146" s="85"/>
      <c r="D146" s="81">
        <v>89900086.734935537</v>
      </c>
      <c r="E146" s="30">
        <f t="shared" si="83"/>
        <v>584129486.67467773</v>
      </c>
      <c r="F146" s="29">
        <v>105909373.017239</v>
      </c>
      <c r="G146" s="30">
        <f t="shared" si="84"/>
        <v>616253344.11662304</v>
      </c>
      <c r="H146" s="29">
        <f t="shared" si="80"/>
        <v>-16009286.282303467</v>
      </c>
      <c r="I146" s="31">
        <f t="shared" si="80"/>
        <v>-32123857.441945314</v>
      </c>
      <c r="J146" s="29">
        <v>5588.8418411519378</v>
      </c>
      <c r="K146" s="30">
        <f t="shared" si="85"/>
        <v>11214.438632982317</v>
      </c>
      <c r="L146" s="120">
        <f t="shared" si="81"/>
        <v>-16003697.440462315</v>
      </c>
      <c r="M146" s="32">
        <f t="shared" si="86"/>
        <v>-32112643.003312334</v>
      </c>
      <c r="N146" s="32"/>
      <c r="O146" s="29">
        <v>-9947375.9388061538</v>
      </c>
      <c r="P146" s="30">
        <f t="shared" si="87"/>
        <v>-26056321.501656167</v>
      </c>
      <c r="Q146" s="47"/>
      <c r="R146" s="29">
        <v>-6056321.5016561672</v>
      </c>
      <c r="S146" s="31">
        <f t="shared" si="88"/>
        <v>-6056321.5016561672</v>
      </c>
      <c r="T146" s="29">
        <f t="shared" si="82"/>
        <v>-16003697.440462321</v>
      </c>
      <c r="U146" s="108">
        <f t="shared" si="82"/>
        <v>-32112643.003312334</v>
      </c>
      <c r="V146" s="81">
        <v>35030.009999999995</v>
      </c>
      <c r="W146" s="31">
        <v>172717.53999999998</v>
      </c>
      <c r="X146" s="29">
        <v>-6021291.4916561674</v>
      </c>
      <c r="Y146" s="87">
        <v>-5883603.9616561672</v>
      </c>
      <c r="Z146" s="92"/>
      <c r="AA146" s="53"/>
      <c r="AB146" s="84"/>
      <c r="AC146" s="99"/>
    </row>
    <row r="147" spans="1:29" s="2" customFormat="1" ht="12.75" hidden="1" customHeight="1" x14ac:dyDescent="0.2">
      <c r="A147" s="18">
        <v>10</v>
      </c>
      <c r="B147" s="66">
        <v>40695</v>
      </c>
      <c r="C147" s="5"/>
      <c r="D147" s="81">
        <v>99731062.734935537</v>
      </c>
      <c r="E147" s="30">
        <f t="shared" si="83"/>
        <v>683860549.40961325</v>
      </c>
      <c r="F147" s="29">
        <v>96350816.242631003</v>
      </c>
      <c r="G147" s="30">
        <f t="shared" si="84"/>
        <v>712604160.359254</v>
      </c>
      <c r="H147" s="29">
        <f t="shared" si="80"/>
        <v>3380246.4923045337</v>
      </c>
      <c r="I147" s="31">
        <f t="shared" si="80"/>
        <v>-28743610.949640751</v>
      </c>
      <c r="J147" s="29">
        <v>-1180.0440504634753</v>
      </c>
      <c r="K147" s="30">
        <f t="shared" si="85"/>
        <v>10034.394582518842</v>
      </c>
      <c r="L147" s="120">
        <f t="shared" si="81"/>
        <v>3379066.4482540702</v>
      </c>
      <c r="M147" s="32">
        <f t="shared" si="86"/>
        <v>-28733576.555058263</v>
      </c>
      <c r="N147" s="32"/>
      <c r="O147" s="29">
        <v>1689533.2241270356</v>
      </c>
      <c r="P147" s="30">
        <f t="shared" si="87"/>
        <v>-24366788.277529132</v>
      </c>
      <c r="Q147" s="47"/>
      <c r="R147" s="29">
        <v>1689533.2241270356</v>
      </c>
      <c r="S147" s="31">
        <f t="shared" si="88"/>
        <v>-4366788.2775291316</v>
      </c>
      <c r="T147" s="29">
        <f t="shared" si="82"/>
        <v>3379066.4482540712</v>
      </c>
      <c r="U147" s="108">
        <f t="shared" si="82"/>
        <v>-28733576.555058263</v>
      </c>
      <c r="V147" s="81">
        <v>18394.47</v>
      </c>
      <c r="W147" s="31">
        <v>191112.00999999998</v>
      </c>
      <c r="X147" s="29">
        <v>1707927.6941270356</v>
      </c>
      <c r="Y147" s="87">
        <v>-4175676.2675291318</v>
      </c>
      <c r="Z147" s="92"/>
      <c r="AA147" s="53"/>
      <c r="AB147" s="84"/>
      <c r="AC147" s="99"/>
    </row>
    <row r="148" spans="1:29" s="2" customFormat="1" ht="12.75" hidden="1" customHeight="1" x14ac:dyDescent="0.2">
      <c r="A148" s="18">
        <v>10</v>
      </c>
      <c r="B148" s="66">
        <v>40725</v>
      </c>
      <c r="C148" s="85"/>
      <c r="D148" s="81">
        <v>88229727.734935537</v>
      </c>
      <c r="E148" s="30">
        <f t="shared" si="83"/>
        <v>772090277.14454877</v>
      </c>
      <c r="F148" s="29">
        <v>98167272.011221007</v>
      </c>
      <c r="G148" s="30">
        <f t="shared" si="84"/>
        <v>810771432.37047505</v>
      </c>
      <c r="H148" s="29">
        <f t="shared" si="80"/>
        <v>-9937544.2762854695</v>
      </c>
      <c r="I148" s="31">
        <f t="shared" si="80"/>
        <v>-38681155.22592628</v>
      </c>
      <c r="J148" s="29">
        <v>3469.1967068519443</v>
      </c>
      <c r="K148" s="30">
        <f t="shared" si="85"/>
        <v>13503.591289370786</v>
      </c>
      <c r="L148" s="120">
        <f t="shared" si="81"/>
        <v>-9934075.0795786176</v>
      </c>
      <c r="M148" s="32">
        <f t="shared" si="86"/>
        <v>-38667651.634636879</v>
      </c>
      <c r="N148" s="32"/>
      <c r="O148" s="29">
        <v>-4967037.5397893079</v>
      </c>
      <c r="P148" s="30">
        <f t="shared" si="87"/>
        <v>-29333825.817318439</v>
      </c>
      <c r="Q148" s="47"/>
      <c r="R148" s="29">
        <v>-4967037.5397893079</v>
      </c>
      <c r="S148" s="31">
        <f t="shared" si="88"/>
        <v>-9333825.8173184395</v>
      </c>
      <c r="T148" s="29">
        <f t="shared" si="82"/>
        <v>-9934075.0795786157</v>
      </c>
      <c r="U148" s="108">
        <f t="shared" si="82"/>
        <v>-38667651.634636879</v>
      </c>
      <c r="V148" s="81">
        <v>23073.469999999998</v>
      </c>
      <c r="W148" s="31">
        <v>214185.47999999998</v>
      </c>
      <c r="X148" s="29">
        <v>-4943964.0697893081</v>
      </c>
      <c r="Y148" s="87">
        <v>-9119640.337318439</v>
      </c>
      <c r="Z148" s="92"/>
      <c r="AA148" s="53"/>
      <c r="AB148" s="84"/>
      <c r="AC148" s="99"/>
    </row>
    <row r="149" spans="1:29" s="2" customFormat="1" ht="12.75" hidden="1" customHeight="1" x14ac:dyDescent="0.2">
      <c r="A149" s="18">
        <v>10</v>
      </c>
      <c r="B149" s="66">
        <v>40756</v>
      </c>
      <c r="C149" s="85"/>
      <c r="D149" s="81">
        <v>89101046.734935537</v>
      </c>
      <c r="E149" s="30">
        <f t="shared" si="83"/>
        <v>861191323.8794843</v>
      </c>
      <c r="F149" s="29">
        <v>96828232.377148002</v>
      </c>
      <c r="G149" s="30">
        <f t="shared" si="84"/>
        <v>907599664.74762309</v>
      </c>
      <c r="H149" s="81">
        <f t="shared" si="80"/>
        <v>-7727185.6422124654</v>
      </c>
      <c r="I149" s="87">
        <f t="shared" si="80"/>
        <v>-46408340.86813879</v>
      </c>
      <c r="J149" s="81">
        <v>2697.5605076961219</v>
      </c>
      <c r="K149" s="30">
        <f t="shared" si="85"/>
        <v>16201.151797066908</v>
      </c>
      <c r="L149" s="88">
        <f t="shared" si="81"/>
        <v>-7724488.0817047693</v>
      </c>
      <c r="M149" s="32">
        <f t="shared" si="86"/>
        <v>-46392139.716341645</v>
      </c>
      <c r="N149" s="89"/>
      <c r="O149" s="29">
        <v>-1305388.154315725</v>
      </c>
      <c r="P149" s="30">
        <f t="shared" si="87"/>
        <v>-30639213.971634164</v>
      </c>
      <c r="Q149" s="47"/>
      <c r="R149" s="29">
        <v>-6419099.9273890406</v>
      </c>
      <c r="S149" s="31">
        <f t="shared" si="88"/>
        <v>-15752925.74470748</v>
      </c>
      <c r="T149" s="29">
        <f t="shared" si="82"/>
        <v>-7724488.0817047656</v>
      </c>
      <c r="U149" s="108">
        <f t="shared" si="82"/>
        <v>-46392139.716341645</v>
      </c>
      <c r="V149" s="81">
        <v>9233.7899999999991</v>
      </c>
      <c r="W149" s="31">
        <v>223419.27</v>
      </c>
      <c r="X149" s="29">
        <v>-6409866.1373890406</v>
      </c>
      <c r="Y149" s="87">
        <v>-15529506.474707481</v>
      </c>
      <c r="Z149" s="92"/>
      <c r="AA149" s="53"/>
      <c r="AB149" s="84"/>
      <c r="AC149" s="99"/>
    </row>
    <row r="150" spans="1:29" s="2" customFormat="1" ht="12.75" hidden="1" customHeight="1" x14ac:dyDescent="0.2">
      <c r="A150" s="18">
        <v>10</v>
      </c>
      <c r="B150" s="66">
        <v>40787</v>
      </c>
      <c r="C150" s="85"/>
      <c r="D150" s="81">
        <v>101359869.73493554</v>
      </c>
      <c r="E150" s="30">
        <f t="shared" si="83"/>
        <v>962551193.61441982</v>
      </c>
      <c r="F150" s="29">
        <v>98417999.463253006</v>
      </c>
      <c r="G150" s="30">
        <f t="shared" si="84"/>
        <v>1006017664.2108761</v>
      </c>
      <c r="H150" s="81">
        <f t="shared" si="80"/>
        <v>2941870.2716825306</v>
      </c>
      <c r="I150" s="87">
        <f t="shared" si="80"/>
        <v>-43466470.596456289</v>
      </c>
      <c r="J150" s="81">
        <v>-1027.0069118444808</v>
      </c>
      <c r="K150" s="30">
        <f t="shared" si="85"/>
        <v>15174.144885222428</v>
      </c>
      <c r="L150" s="88">
        <f t="shared" si="81"/>
        <v>2940843.2647706862</v>
      </c>
      <c r="M150" s="32">
        <f t="shared" si="86"/>
        <v>-43451296.451570958</v>
      </c>
      <c r="N150" s="89"/>
      <c r="O150" s="29">
        <v>294084.32647706941</v>
      </c>
      <c r="P150" s="30">
        <f t="shared" si="87"/>
        <v>-30345129.645157095</v>
      </c>
      <c r="Q150" s="47"/>
      <c r="R150" s="29">
        <v>2646758.9382936172</v>
      </c>
      <c r="S150" s="31">
        <f t="shared" si="88"/>
        <v>-13106166.806413863</v>
      </c>
      <c r="T150" s="29">
        <f t="shared" si="82"/>
        <v>2940843.2647706866</v>
      </c>
      <c r="U150" s="108">
        <f t="shared" si="82"/>
        <v>-43451296.451570958</v>
      </c>
      <c r="V150" s="81">
        <v>-7422.18</v>
      </c>
      <c r="W150" s="31">
        <v>215997.09</v>
      </c>
      <c r="X150" s="29">
        <v>2639336.7582936171</v>
      </c>
      <c r="Y150" s="87">
        <v>-12890169.716413863</v>
      </c>
      <c r="Z150" s="92"/>
      <c r="AA150" s="53"/>
      <c r="AB150" s="84"/>
      <c r="AC150" s="99"/>
    </row>
    <row r="151" spans="1:29" s="2" customFormat="1" ht="12.75" hidden="1" customHeight="1" x14ac:dyDescent="0.2">
      <c r="A151" s="18">
        <v>10</v>
      </c>
      <c r="B151" s="66">
        <v>40817</v>
      </c>
      <c r="C151" s="85"/>
      <c r="D151" s="81">
        <v>112528515.73493554</v>
      </c>
      <c r="E151" s="30">
        <f t="shared" si="83"/>
        <v>1075079709.3493555</v>
      </c>
      <c r="F151" s="29">
        <v>108689088.710618</v>
      </c>
      <c r="G151" s="30">
        <f t="shared" si="84"/>
        <v>1114706752.921494</v>
      </c>
      <c r="H151" s="81">
        <f t="shared" si="80"/>
        <v>3839427.0243175328</v>
      </c>
      <c r="I151" s="87">
        <f t="shared" si="80"/>
        <v>-39627043.572138548</v>
      </c>
      <c r="J151" s="81">
        <v>-1340.3439741893671</v>
      </c>
      <c r="K151" s="30">
        <f t="shared" si="85"/>
        <v>13833.80091103306</v>
      </c>
      <c r="L151" s="88">
        <f t="shared" si="81"/>
        <v>3838086.6803433434</v>
      </c>
      <c r="M151" s="32">
        <f t="shared" si="86"/>
        <v>-39613209.771227613</v>
      </c>
      <c r="N151" s="89"/>
      <c r="O151" s="29">
        <v>538524.7595432885</v>
      </c>
      <c r="P151" s="30">
        <f t="shared" si="87"/>
        <v>-29806604.885613807</v>
      </c>
      <c r="Q151" s="47"/>
      <c r="R151" s="29">
        <v>3299561.9208000563</v>
      </c>
      <c r="S151" s="31">
        <f t="shared" si="88"/>
        <v>-9806604.8856138065</v>
      </c>
      <c r="T151" s="29">
        <f t="shared" si="82"/>
        <v>3838086.6803433448</v>
      </c>
      <c r="U151" s="108">
        <f t="shared" si="82"/>
        <v>-39613209.771227613</v>
      </c>
      <c r="V151" s="81">
        <v>-313.54000000000002</v>
      </c>
      <c r="W151" s="31">
        <v>215683.55</v>
      </c>
      <c r="X151" s="29">
        <v>3299248.3808000563</v>
      </c>
      <c r="Y151" s="87">
        <v>-9590921.3356138058</v>
      </c>
      <c r="Z151" s="92"/>
      <c r="AA151" s="53"/>
      <c r="AB151" s="84"/>
      <c r="AC151" s="99"/>
    </row>
    <row r="152" spans="1:29" s="2" customFormat="1" ht="12.75" hidden="1" customHeight="1" x14ac:dyDescent="0.2">
      <c r="A152" s="18">
        <v>10</v>
      </c>
      <c r="B152" s="66">
        <v>40848</v>
      </c>
      <c r="C152" s="85"/>
      <c r="D152" s="81">
        <v>130621832.73493554</v>
      </c>
      <c r="E152" s="30">
        <f t="shared" si="83"/>
        <v>1205701542.084291</v>
      </c>
      <c r="F152" s="29">
        <v>128294165.56020801</v>
      </c>
      <c r="G152" s="30">
        <f t="shared" si="84"/>
        <v>1243000918.4817021</v>
      </c>
      <c r="H152" s="81">
        <f t="shared" si="80"/>
        <v>2327667.1747275293</v>
      </c>
      <c r="I152" s="87">
        <f t="shared" si="80"/>
        <v>-37299376.397411108</v>
      </c>
      <c r="J152" s="81">
        <v>-812.58861069753766</v>
      </c>
      <c r="K152" s="30">
        <f t="shared" si="85"/>
        <v>13021.212300335523</v>
      </c>
      <c r="L152" s="88">
        <f t="shared" si="81"/>
        <v>2326854.5861168317</v>
      </c>
      <c r="M152" s="32">
        <f t="shared" si="86"/>
        <v>-37286355.185110778</v>
      </c>
      <c r="N152" s="89"/>
      <c r="O152" s="29">
        <v>1163427.2930584177</v>
      </c>
      <c r="P152" s="30">
        <f t="shared" si="87"/>
        <v>-28643177.592555389</v>
      </c>
      <c r="Q152" s="47"/>
      <c r="R152" s="29">
        <v>1163427.2930584177</v>
      </c>
      <c r="S152" s="31">
        <f t="shared" si="88"/>
        <v>-8643177.5925553888</v>
      </c>
      <c r="T152" s="29">
        <f t="shared" si="82"/>
        <v>2326854.5861168355</v>
      </c>
      <c r="U152" s="108">
        <f t="shared" si="82"/>
        <v>-37286355.185110778</v>
      </c>
      <c r="V152" s="81">
        <v>8329.75</v>
      </c>
      <c r="W152" s="31">
        <v>224013.3</v>
      </c>
      <c r="X152" s="29">
        <v>1171757.0430584177</v>
      </c>
      <c r="Y152" s="87">
        <v>-8419164.2925553881</v>
      </c>
      <c r="Z152" s="92"/>
      <c r="AA152" s="53"/>
      <c r="AB152" s="84"/>
      <c r="AC152" s="99"/>
    </row>
    <row r="153" spans="1:29" s="2" customFormat="1" ht="13.15" hidden="1" customHeight="1" x14ac:dyDescent="0.2">
      <c r="A153" s="18">
        <v>10</v>
      </c>
      <c r="B153" s="66">
        <v>40878</v>
      </c>
      <c r="C153" s="85"/>
      <c r="D153" s="94">
        <v>145965984.73493555</v>
      </c>
      <c r="E153" s="38">
        <f t="shared" si="83"/>
        <v>1351667526.8192265</v>
      </c>
      <c r="F153" s="37">
        <v>143506588.496104</v>
      </c>
      <c r="G153" s="38">
        <f t="shared" si="84"/>
        <v>1386507506.9778061</v>
      </c>
      <c r="H153" s="94">
        <f t="shared" si="80"/>
        <v>2459396.2388315499</v>
      </c>
      <c r="I153" s="65">
        <f t="shared" si="80"/>
        <v>-34839980.158579588</v>
      </c>
      <c r="J153" s="94">
        <v>-858.57522697607055</v>
      </c>
      <c r="K153" s="38">
        <f t="shared" si="85"/>
        <v>12162.637073359452</v>
      </c>
      <c r="L153" s="95">
        <f t="shared" si="81"/>
        <v>2458537.6636045738</v>
      </c>
      <c r="M153" s="40">
        <f t="shared" si="86"/>
        <v>-34827817.521506205</v>
      </c>
      <c r="N153" s="68"/>
      <c r="O153" s="37">
        <v>1229268.8318022862</v>
      </c>
      <c r="P153" s="38">
        <f t="shared" si="87"/>
        <v>-27413908.760753103</v>
      </c>
      <c r="Q153" s="41"/>
      <c r="R153" s="37">
        <v>1229268.8318022862</v>
      </c>
      <c r="S153" s="39">
        <f t="shared" si="88"/>
        <v>-7413908.7607531026</v>
      </c>
      <c r="T153" s="37">
        <f t="shared" si="82"/>
        <v>2458537.6636045724</v>
      </c>
      <c r="U153" s="111">
        <f t="shared" si="82"/>
        <v>-34827817.521506205</v>
      </c>
      <c r="V153" s="94">
        <v>11821.19</v>
      </c>
      <c r="W153" s="39">
        <v>235834.49</v>
      </c>
      <c r="X153" s="37">
        <v>1241090.0218022862</v>
      </c>
      <c r="Y153" s="65">
        <v>-7178074.2707531024</v>
      </c>
      <c r="Z153" s="92"/>
      <c r="AA153" s="53"/>
      <c r="AB153" s="84"/>
      <c r="AC153" s="99"/>
    </row>
    <row r="154" spans="1:29" s="2" customFormat="1" ht="13.15" hidden="1" customHeight="1" x14ac:dyDescent="0.2">
      <c r="A154" s="18"/>
      <c r="B154" s="66"/>
      <c r="C154" s="85"/>
      <c r="D154" s="84"/>
      <c r="E154" s="32"/>
      <c r="F154" s="53"/>
      <c r="G154" s="32"/>
      <c r="H154" s="84"/>
      <c r="I154" s="84"/>
      <c r="J154" s="84"/>
      <c r="K154" s="32"/>
      <c r="L154" s="89"/>
      <c r="M154" s="32"/>
      <c r="N154" s="89"/>
      <c r="O154" s="53"/>
      <c r="P154" s="32"/>
      <c r="Q154" s="47"/>
      <c r="R154" s="53"/>
      <c r="S154" s="53"/>
      <c r="T154" s="53"/>
      <c r="U154" s="112"/>
      <c r="V154" s="84"/>
      <c r="W154" s="53"/>
      <c r="X154" s="53"/>
      <c r="Y154" s="84"/>
      <c r="Z154" s="92"/>
      <c r="AA154" s="53"/>
      <c r="AB154" s="84"/>
      <c r="AC154" s="99"/>
    </row>
    <row r="155" spans="1:29" s="2" customFormat="1" ht="13.15" hidden="1" customHeight="1" x14ac:dyDescent="0.2">
      <c r="A155" s="97" t="s">
        <v>40</v>
      </c>
      <c r="B155" s="66"/>
      <c r="C155" s="85"/>
      <c r="D155" s="84"/>
      <c r="E155" s="32">
        <f>E140+E153</f>
        <v>11046501359.047966</v>
      </c>
      <c r="F155" s="53"/>
      <c r="G155" s="32">
        <f>G140+G153</f>
        <v>11018561010.267376</v>
      </c>
      <c r="H155" s="84"/>
      <c r="I155" s="32">
        <f>I140+I153</f>
        <v>27940348.780589104</v>
      </c>
      <c r="J155" s="84"/>
      <c r="K155" s="32">
        <f>K140+K153</f>
        <v>-21473.485696367374</v>
      </c>
      <c r="L155" s="89"/>
      <c r="M155" s="32"/>
      <c r="N155" s="32">
        <f>N140+M153</f>
        <v>27918873.830475546</v>
      </c>
      <c r="O155" s="53"/>
      <c r="P155" s="32">
        <f>P140+P153</f>
        <v>22446643.956501164</v>
      </c>
      <c r="Q155" s="47"/>
      <c r="R155" s="53"/>
      <c r="S155" s="32">
        <f>S140+S153</f>
        <v>5472229.8383915946</v>
      </c>
      <c r="T155" s="53"/>
      <c r="U155" s="32">
        <f>U140+U153</f>
        <v>27918873.794892766</v>
      </c>
      <c r="V155" s="84"/>
      <c r="W155" s="32">
        <f>W140+W153</f>
        <v>1345807.9000000001</v>
      </c>
      <c r="X155" s="53"/>
      <c r="Y155" s="32">
        <f>Y140+Y153</f>
        <v>6818038.738391595</v>
      </c>
      <c r="Z155" s="92"/>
      <c r="AA155" s="53"/>
      <c r="AB155" s="84"/>
      <c r="AC155" s="99"/>
    </row>
    <row r="156" spans="1:29" s="2" customFormat="1" ht="13.15" hidden="1" customHeight="1" x14ac:dyDescent="0.2">
      <c r="A156" s="18"/>
      <c r="B156" s="66"/>
      <c r="C156" s="85"/>
      <c r="D156" s="84"/>
      <c r="E156" s="32"/>
      <c r="F156" s="53"/>
      <c r="G156" s="32"/>
      <c r="H156" s="84"/>
      <c r="I156" s="84"/>
      <c r="J156" s="84"/>
      <c r="K156" s="32"/>
      <c r="L156" s="89"/>
      <c r="M156" s="32"/>
      <c r="N156" s="89"/>
      <c r="O156" s="53"/>
      <c r="P156" s="32"/>
      <c r="Q156" s="47"/>
      <c r="R156" s="53"/>
      <c r="S156" s="53"/>
      <c r="T156" s="53"/>
      <c r="U156" s="112"/>
      <c r="V156" s="84"/>
      <c r="W156" s="53"/>
      <c r="X156" s="53"/>
      <c r="Y156" s="84"/>
      <c r="Z156" s="92"/>
      <c r="AA156" s="53"/>
      <c r="AB156" s="84"/>
      <c r="AC156" s="99"/>
    </row>
    <row r="157" spans="1:29" s="2" customFormat="1" ht="12.75" hidden="1" customHeight="1" x14ac:dyDescent="0.2">
      <c r="A157" s="18">
        <v>11</v>
      </c>
      <c r="B157" s="66">
        <v>40909</v>
      </c>
      <c r="C157" s="85"/>
      <c r="D157" s="76">
        <v>123262720.53493553</v>
      </c>
      <c r="E157" s="54">
        <f>D157</f>
        <v>123262720.53493553</v>
      </c>
      <c r="F157" s="115">
        <v>135790972.17931199</v>
      </c>
      <c r="G157" s="54">
        <f>F157</f>
        <v>135790972.17931199</v>
      </c>
      <c r="H157" s="76">
        <f t="shared" ref="H157:I168" si="89">D157-F157</f>
        <v>-12528251.644376457</v>
      </c>
      <c r="I157" s="79">
        <f t="shared" si="89"/>
        <v>-12528251.644376457</v>
      </c>
      <c r="J157" s="76">
        <v>4373.6126490514725</v>
      </c>
      <c r="K157" s="54">
        <f>J157</f>
        <v>4373.6126490514725</v>
      </c>
      <c r="L157" s="102">
        <f t="shared" ref="L157:L168" si="90">H157+J157</f>
        <v>-12523878.031727405</v>
      </c>
      <c r="M157" s="116">
        <f>L157</f>
        <v>-12523878.031727405</v>
      </c>
      <c r="N157" s="77"/>
      <c r="O157" s="115">
        <v>-12523878.031727405</v>
      </c>
      <c r="P157" s="54">
        <f>O157</f>
        <v>-12523878.031727405</v>
      </c>
      <c r="Q157" s="47"/>
      <c r="R157" s="115">
        <v>0</v>
      </c>
      <c r="S157" s="55">
        <f>R157</f>
        <v>0</v>
      </c>
      <c r="T157" s="115">
        <f t="shared" ref="T157:U168" si="91">O157+R157</f>
        <v>-12523878.031727405</v>
      </c>
      <c r="U157" s="104">
        <f t="shared" si="91"/>
        <v>-12523878.031727405</v>
      </c>
      <c r="V157" s="76">
        <v>15104.85</v>
      </c>
      <c r="W157" s="55">
        <v>15104.85</v>
      </c>
      <c r="X157" s="115">
        <v>15104.85</v>
      </c>
      <c r="Y157" s="79">
        <v>15104.85</v>
      </c>
      <c r="Z157" s="92"/>
      <c r="AA157" s="53"/>
      <c r="AB157" s="84"/>
      <c r="AC157" s="99"/>
    </row>
    <row r="158" spans="1:29" s="2" customFormat="1" ht="12.75" hidden="1" customHeight="1" x14ac:dyDescent="0.2">
      <c r="A158" s="18">
        <v>11</v>
      </c>
      <c r="B158" s="66">
        <v>40940</v>
      </c>
      <c r="C158" s="85"/>
      <c r="D158" s="81">
        <v>118235954.73493554</v>
      </c>
      <c r="E158" s="30">
        <f t="shared" ref="E158:E168" si="92">E157+D158</f>
        <v>241498675.26987106</v>
      </c>
      <c r="F158" s="29">
        <v>120665672.35500899</v>
      </c>
      <c r="G158" s="30">
        <f t="shared" ref="G158:G168" si="93">G157+F158</f>
        <v>256456644.53432098</v>
      </c>
      <c r="H158" s="81">
        <f t="shared" si="89"/>
        <v>-2429717.6200734526</v>
      </c>
      <c r="I158" s="87">
        <f t="shared" si="89"/>
        <v>-14957969.264449924</v>
      </c>
      <c r="J158" s="81">
        <v>848.21442116750404</v>
      </c>
      <c r="K158" s="30">
        <f t="shared" ref="K158:K168" si="94">K157+J158</f>
        <v>5221.8270702189766</v>
      </c>
      <c r="L158" s="88">
        <f t="shared" si="90"/>
        <v>-2428869.4056522851</v>
      </c>
      <c r="M158" s="32">
        <f t="shared" ref="M158:M168" si="95">M157+L158</f>
        <v>-14952747.43737969</v>
      </c>
      <c r="N158" s="86"/>
      <c r="O158" s="29">
        <v>-2428869.4056522846</v>
      </c>
      <c r="P158" s="30">
        <f t="shared" ref="P158:P168" si="96">P157+O158</f>
        <v>-14952747.43737969</v>
      </c>
      <c r="Q158" s="47"/>
      <c r="R158" s="29">
        <v>0</v>
      </c>
      <c r="S158" s="31">
        <f t="shared" ref="S158:S168" si="97">R158+S157</f>
        <v>0</v>
      </c>
      <c r="T158" s="29">
        <f t="shared" si="91"/>
        <v>-2428869.4056522846</v>
      </c>
      <c r="U158" s="108">
        <f t="shared" si="91"/>
        <v>-14952747.43737969</v>
      </c>
      <c r="V158" s="84">
        <v>14130.34</v>
      </c>
      <c r="W158" s="31">
        <v>29235.190000000002</v>
      </c>
      <c r="X158" s="29">
        <v>14130.34</v>
      </c>
      <c r="Y158" s="87">
        <v>29235.190000000002</v>
      </c>
      <c r="Z158" s="92"/>
      <c r="AA158" s="53"/>
      <c r="AB158" s="84"/>
      <c r="AC158" s="99"/>
    </row>
    <row r="159" spans="1:29" s="2" customFormat="1" ht="12.75" hidden="1" customHeight="1" x14ac:dyDescent="0.2">
      <c r="A159" s="18">
        <v>11</v>
      </c>
      <c r="B159" s="66">
        <v>40969</v>
      </c>
      <c r="C159" s="85"/>
      <c r="D159" s="29">
        <v>111205982.73493554</v>
      </c>
      <c r="E159" s="30">
        <f t="shared" si="92"/>
        <v>352704658.00480658</v>
      </c>
      <c r="F159" s="53">
        <v>127836729.50910899</v>
      </c>
      <c r="G159" s="30">
        <f t="shared" si="93"/>
        <v>384293374.04342997</v>
      </c>
      <c r="H159" s="84">
        <f t="shared" si="89"/>
        <v>-16630746.774173453</v>
      </c>
      <c r="I159" s="53">
        <f t="shared" si="89"/>
        <v>-31588716.038623393</v>
      </c>
      <c r="J159" s="29">
        <v>5805.7936988640577</v>
      </c>
      <c r="K159" s="32">
        <f t="shared" si="94"/>
        <v>11027.620769083034</v>
      </c>
      <c r="L159" s="120">
        <f t="shared" si="90"/>
        <v>-16624940.980474589</v>
      </c>
      <c r="M159" s="32">
        <f t="shared" si="95"/>
        <v>-31577688.417854279</v>
      </c>
      <c r="N159" s="32"/>
      <c r="O159" s="29">
        <v>-10836096.77154745</v>
      </c>
      <c r="P159" s="32">
        <f t="shared" si="96"/>
        <v>-25788844.20892714</v>
      </c>
      <c r="Q159" s="47"/>
      <c r="R159" s="29">
        <v>-5788844.2089271396</v>
      </c>
      <c r="S159" s="53">
        <f t="shared" si="97"/>
        <v>-5788844.2089271396</v>
      </c>
      <c r="T159" s="29">
        <f t="shared" si="91"/>
        <v>-16624940.980474589</v>
      </c>
      <c r="U159" s="112">
        <f t="shared" si="91"/>
        <v>-31577688.417854279</v>
      </c>
      <c r="V159" s="81">
        <v>14589.41</v>
      </c>
      <c r="W159" s="53">
        <v>43824.600000000006</v>
      </c>
      <c r="X159" s="29">
        <v>-5774254.7989271395</v>
      </c>
      <c r="Y159" s="31">
        <v>-5745019.6089271391</v>
      </c>
      <c r="Z159" s="92"/>
      <c r="AA159" s="53"/>
      <c r="AB159" s="84"/>
      <c r="AC159" s="99"/>
    </row>
    <row r="160" spans="1:29" s="2" customFormat="1" ht="13.15" hidden="1" customHeight="1" x14ac:dyDescent="0.2">
      <c r="A160" s="18">
        <v>11</v>
      </c>
      <c r="B160" s="66">
        <v>41000</v>
      </c>
      <c r="C160" s="85"/>
      <c r="D160" s="29">
        <v>85619305.734935537</v>
      </c>
      <c r="E160" s="30">
        <f t="shared" si="92"/>
        <v>438323963.7397421</v>
      </c>
      <c r="F160" s="53">
        <v>104780583.90085199</v>
      </c>
      <c r="G160" s="30">
        <f t="shared" si="93"/>
        <v>489073957.94428194</v>
      </c>
      <c r="H160" s="81">
        <f t="shared" si="89"/>
        <v>-19161278.165916458</v>
      </c>
      <c r="I160" s="87">
        <f t="shared" si="89"/>
        <v>-50749994.204539835</v>
      </c>
      <c r="J160" s="81">
        <v>6689.2022077217698</v>
      </c>
      <c r="K160" s="30">
        <f t="shared" si="94"/>
        <v>17716.822976804804</v>
      </c>
      <c r="L160" s="88">
        <f t="shared" si="90"/>
        <v>-19154588.963708736</v>
      </c>
      <c r="M160" s="32">
        <f t="shared" si="95"/>
        <v>-50732277.381563015</v>
      </c>
      <c r="N160" s="89"/>
      <c r="O160" s="29">
        <v>-5284383.5292291641</v>
      </c>
      <c r="P160" s="30">
        <f t="shared" si="96"/>
        <v>-31073227.738156304</v>
      </c>
      <c r="Q160" s="47"/>
      <c r="R160" s="29">
        <v>-13870205.434479572</v>
      </c>
      <c r="S160" s="31">
        <f t="shared" si="97"/>
        <v>-19659049.643406712</v>
      </c>
      <c r="T160" s="29">
        <f t="shared" si="91"/>
        <v>-19154588.963708736</v>
      </c>
      <c r="U160" s="108">
        <f t="shared" si="91"/>
        <v>-50732277.381563015</v>
      </c>
      <c r="V160" s="84">
        <v>-2080.77</v>
      </c>
      <c r="W160" s="31">
        <v>41743.830000000009</v>
      </c>
      <c r="X160" s="29">
        <v>-13872286.204479571</v>
      </c>
      <c r="Y160" s="87">
        <v>-19617305.81340671</v>
      </c>
      <c r="Z160" s="92"/>
      <c r="AA160" s="53"/>
      <c r="AB160" s="84"/>
      <c r="AC160" s="99"/>
    </row>
    <row r="161" spans="1:29" s="2" customFormat="1" ht="15" hidden="1" customHeight="1" x14ac:dyDescent="0.2">
      <c r="A161" s="18">
        <v>11</v>
      </c>
      <c r="B161" s="66">
        <v>41030</v>
      </c>
      <c r="C161" s="85"/>
      <c r="D161" s="29">
        <v>88333769.565757453</v>
      </c>
      <c r="E161" s="30">
        <f t="shared" si="92"/>
        <v>526657733.30549955</v>
      </c>
      <c r="F161" s="29">
        <v>97916638.550060034</v>
      </c>
      <c r="G161" s="30">
        <f t="shared" si="93"/>
        <v>586990596.49434197</v>
      </c>
      <c r="H161" s="29">
        <f t="shared" si="89"/>
        <v>-9582868.9843025804</v>
      </c>
      <c r="I161" s="31">
        <f t="shared" si="89"/>
        <v>-60332863.188842416</v>
      </c>
      <c r="J161" s="29">
        <v>3332.5817954540253</v>
      </c>
      <c r="K161" s="30">
        <f t="shared" si="94"/>
        <v>21049.404772258829</v>
      </c>
      <c r="L161" s="120">
        <f t="shared" si="90"/>
        <v>-9579536.4025071263</v>
      </c>
      <c r="M161" s="32">
        <f t="shared" si="95"/>
        <v>-60311813.784070142</v>
      </c>
      <c r="N161" s="32"/>
      <c r="O161" s="29">
        <v>-957953.64025070891</v>
      </c>
      <c r="P161" s="30">
        <f t="shared" si="96"/>
        <v>-32031181.378407013</v>
      </c>
      <c r="Q161" s="47"/>
      <c r="R161" s="29">
        <v>-8621582.7622564156</v>
      </c>
      <c r="S161" s="31">
        <f t="shared" si="97"/>
        <v>-28280632.405663125</v>
      </c>
      <c r="T161" s="29">
        <f t="shared" si="91"/>
        <v>-9579536.4025071245</v>
      </c>
      <c r="U161" s="108">
        <f t="shared" si="91"/>
        <v>-60311813.784070134</v>
      </c>
      <c r="V161" s="84">
        <v>-39927.19</v>
      </c>
      <c r="W161" s="31">
        <v>1816.6400000000067</v>
      </c>
      <c r="X161" s="29">
        <v>-8661509.952256415</v>
      </c>
      <c r="Y161" s="87">
        <v>-28278815.765663125</v>
      </c>
      <c r="Z161" s="92"/>
      <c r="AA161" s="53"/>
      <c r="AB161" s="84"/>
      <c r="AC161" s="99"/>
    </row>
    <row r="162" spans="1:29" s="2" customFormat="1" ht="12.75" hidden="1" customHeight="1" x14ac:dyDescent="0.2">
      <c r="A162" s="18">
        <v>11</v>
      </c>
      <c r="B162" s="66">
        <v>41061</v>
      </c>
      <c r="C162" s="5"/>
      <c r="D162" s="81">
        <v>93099490.721351057</v>
      </c>
      <c r="E162" s="30">
        <f t="shared" si="92"/>
        <v>619757224.02685058</v>
      </c>
      <c r="F162" s="29">
        <v>90778201.359846011</v>
      </c>
      <c r="G162" s="30">
        <f t="shared" si="93"/>
        <v>677768797.85418797</v>
      </c>
      <c r="H162" s="29">
        <f t="shared" si="89"/>
        <v>2321289.3615050465</v>
      </c>
      <c r="I162" s="31">
        <f t="shared" si="89"/>
        <v>-58011573.827337384</v>
      </c>
      <c r="J162" s="29">
        <v>-805.02315056975931</v>
      </c>
      <c r="K162" s="30">
        <f t="shared" si="94"/>
        <v>20244.38162168907</v>
      </c>
      <c r="L162" s="120">
        <f t="shared" si="90"/>
        <v>2320484.3383544767</v>
      </c>
      <c r="M162" s="32">
        <f t="shared" si="95"/>
        <v>-57991329.445715666</v>
      </c>
      <c r="N162" s="32"/>
      <c r="O162" s="29">
        <v>232048.43383544683</v>
      </c>
      <c r="P162" s="30">
        <f t="shared" si="96"/>
        <v>-31799132.944571566</v>
      </c>
      <c r="Q162" s="47"/>
      <c r="R162" s="29">
        <v>2088435.904519029</v>
      </c>
      <c r="S162" s="31">
        <f t="shared" si="97"/>
        <v>-26192196.501144096</v>
      </c>
      <c r="T162" s="29">
        <f t="shared" si="91"/>
        <v>2320484.3383544758</v>
      </c>
      <c r="U162" s="108">
        <f t="shared" si="91"/>
        <v>-57991329.445715666</v>
      </c>
      <c r="V162" s="84">
        <v>-60740.6</v>
      </c>
      <c r="W162" s="31">
        <v>-58923.959999999992</v>
      </c>
      <c r="X162" s="29">
        <v>2027695.3045190289</v>
      </c>
      <c r="Y162" s="87">
        <v>-26251120.461144097</v>
      </c>
      <c r="Z162" s="92"/>
      <c r="AA162" s="53"/>
      <c r="AB162" s="84"/>
      <c r="AC162" s="99"/>
    </row>
    <row r="163" spans="1:29" s="2" customFormat="1" ht="12.75" hidden="1" customHeight="1" x14ac:dyDescent="0.2">
      <c r="A163" s="18">
        <v>11</v>
      </c>
      <c r="B163" s="66">
        <v>41091</v>
      </c>
      <c r="C163" s="85"/>
      <c r="D163" s="81">
        <v>98008706.721351057</v>
      </c>
      <c r="E163" s="30">
        <f t="shared" si="92"/>
        <v>717765930.74820161</v>
      </c>
      <c r="F163" s="29">
        <v>95873017.639555007</v>
      </c>
      <c r="G163" s="30">
        <f t="shared" si="93"/>
        <v>773641815.49374294</v>
      </c>
      <c r="H163" s="29">
        <f t="shared" si="89"/>
        <v>2135689.0817960501</v>
      </c>
      <c r="I163" s="31">
        <f t="shared" si="89"/>
        <v>-55875884.745541334</v>
      </c>
      <c r="J163" s="29">
        <v>-740.65697356685996</v>
      </c>
      <c r="K163" s="30">
        <f t="shared" si="94"/>
        <v>19503.72464812221</v>
      </c>
      <c r="L163" s="120">
        <f t="shared" si="90"/>
        <v>2134948.4248224832</v>
      </c>
      <c r="M163" s="32">
        <f t="shared" si="95"/>
        <v>-55856381.020893186</v>
      </c>
      <c r="N163" s="32"/>
      <c r="O163" s="29">
        <v>213494.84248225018</v>
      </c>
      <c r="P163" s="30">
        <f t="shared" si="96"/>
        <v>-31585638.102089316</v>
      </c>
      <c r="Q163" s="47"/>
      <c r="R163" s="29">
        <v>1921453.5823402256</v>
      </c>
      <c r="S163" s="31">
        <f t="shared" si="97"/>
        <v>-24270742.918803871</v>
      </c>
      <c r="T163" s="29">
        <f t="shared" si="91"/>
        <v>2134948.4248224758</v>
      </c>
      <c r="U163" s="108">
        <f t="shared" si="91"/>
        <v>-55856381.020893186</v>
      </c>
      <c r="V163" s="84">
        <v>-57021.7</v>
      </c>
      <c r="W163" s="31">
        <v>-115945.65999999999</v>
      </c>
      <c r="X163" s="29">
        <v>1864431.8823402256</v>
      </c>
      <c r="Y163" s="87">
        <v>-24386688.578803871</v>
      </c>
      <c r="Z163" s="92"/>
      <c r="AA163" s="53"/>
      <c r="AB163" s="84"/>
      <c r="AC163" s="99"/>
    </row>
    <row r="164" spans="1:29" s="2" customFormat="1" ht="12.75" hidden="1" customHeight="1" x14ac:dyDescent="0.2">
      <c r="A164" s="18">
        <v>11</v>
      </c>
      <c r="B164" s="66">
        <v>41122</v>
      </c>
      <c r="C164" s="85"/>
      <c r="D164" s="81">
        <v>100026521.72135106</v>
      </c>
      <c r="E164" s="30">
        <f t="shared" si="92"/>
        <v>817792452.46955264</v>
      </c>
      <c r="F164" s="29">
        <v>97925915.485358998</v>
      </c>
      <c r="G164" s="30">
        <f t="shared" si="93"/>
        <v>871567730.9791019</v>
      </c>
      <c r="H164" s="81">
        <f t="shared" si="89"/>
        <v>2100606.2359920591</v>
      </c>
      <c r="I164" s="87">
        <f t="shared" si="89"/>
        <v>-53775278.50954926</v>
      </c>
      <c r="J164" s="81">
        <v>-728.49024264188483</v>
      </c>
      <c r="K164" s="30">
        <f t="shared" si="94"/>
        <v>18775.234405480325</v>
      </c>
      <c r="L164" s="88">
        <f t="shared" si="90"/>
        <v>2099877.7457494172</v>
      </c>
      <c r="M164" s="32">
        <f t="shared" si="95"/>
        <v>-53756503.275143772</v>
      </c>
      <c r="N164" s="89"/>
      <c r="O164" s="29">
        <v>209987.77457493916</v>
      </c>
      <c r="P164" s="30">
        <f t="shared" si="96"/>
        <v>-31375650.327514376</v>
      </c>
      <c r="Q164" s="47"/>
      <c r="R164" s="29">
        <v>1889889.9711744785</v>
      </c>
      <c r="S164" s="31">
        <f t="shared" si="97"/>
        <v>-22380852.947629392</v>
      </c>
      <c r="T164" s="29">
        <f t="shared" si="91"/>
        <v>2099877.7457494177</v>
      </c>
      <c r="U164" s="108">
        <f t="shared" si="91"/>
        <v>-53756503.275143772</v>
      </c>
      <c r="V164" s="84">
        <v>-51720.77</v>
      </c>
      <c r="W164" s="31">
        <v>-167666.43</v>
      </c>
      <c r="X164" s="29">
        <v>1838169.2011744785</v>
      </c>
      <c r="Y164" s="87">
        <v>-22548519.377629392</v>
      </c>
      <c r="Z164" s="92"/>
      <c r="AA164" s="53"/>
      <c r="AB164" s="84"/>
      <c r="AC164" s="99"/>
    </row>
    <row r="165" spans="1:29" s="2" customFormat="1" ht="12.75" hidden="1" customHeight="1" x14ac:dyDescent="0.2">
      <c r="A165" s="18">
        <v>11</v>
      </c>
      <c r="B165" s="66">
        <v>41153</v>
      </c>
      <c r="C165" s="85"/>
      <c r="D165" s="81">
        <v>103971056.72135106</v>
      </c>
      <c r="E165" s="30">
        <f t="shared" si="92"/>
        <v>921763509.19090366</v>
      </c>
      <c r="F165" s="29">
        <v>90086183.275517002</v>
      </c>
      <c r="G165" s="30">
        <f t="shared" si="93"/>
        <v>961653914.25461888</v>
      </c>
      <c r="H165" s="81">
        <f t="shared" si="89"/>
        <v>13884873.445834056</v>
      </c>
      <c r="I165" s="87">
        <f t="shared" si="89"/>
        <v>-39890405.063715219</v>
      </c>
      <c r="J165" s="81">
        <v>-4815.2741110157222</v>
      </c>
      <c r="K165" s="30">
        <f t="shared" si="94"/>
        <v>13959.960294464603</v>
      </c>
      <c r="L165" s="88">
        <f t="shared" si="90"/>
        <v>13880058.17172304</v>
      </c>
      <c r="M165" s="32">
        <f t="shared" si="95"/>
        <v>-39876445.103420734</v>
      </c>
      <c r="N165" s="89"/>
      <c r="O165" s="29">
        <v>1437427.7758040093</v>
      </c>
      <c r="P165" s="30">
        <f t="shared" si="96"/>
        <v>-29938222.551710367</v>
      </c>
      <c r="Q165" s="47"/>
      <c r="R165" s="29">
        <v>12442630.395919027</v>
      </c>
      <c r="S165" s="31">
        <f t="shared" si="97"/>
        <v>-9938222.5517103653</v>
      </c>
      <c r="T165" s="29">
        <f t="shared" si="91"/>
        <v>13880058.171723036</v>
      </c>
      <c r="U165" s="108">
        <f t="shared" si="91"/>
        <v>-39876445.103420734</v>
      </c>
      <c r="V165" s="84">
        <v>-44058.97</v>
      </c>
      <c r="W165" s="31">
        <v>-211725.4</v>
      </c>
      <c r="X165" s="29">
        <v>12398571.425919026</v>
      </c>
      <c r="Y165" s="87">
        <v>-10149947.951710366</v>
      </c>
      <c r="Z165" s="92"/>
      <c r="AA165" s="53"/>
      <c r="AB165" s="84"/>
      <c r="AC165" s="99"/>
    </row>
    <row r="166" spans="1:29" s="2" customFormat="1" ht="12.75" hidden="1" customHeight="1" x14ac:dyDescent="0.2">
      <c r="A166" s="18">
        <v>11</v>
      </c>
      <c r="B166" s="66">
        <v>41183</v>
      </c>
      <c r="C166" s="85"/>
      <c r="D166" s="81">
        <v>110736944.72135106</v>
      </c>
      <c r="E166" s="30">
        <f t="shared" si="92"/>
        <v>1032500453.9122547</v>
      </c>
      <c r="F166" s="29">
        <v>105762923.324331</v>
      </c>
      <c r="G166" s="30">
        <f t="shared" si="93"/>
        <v>1067416837.5789499</v>
      </c>
      <c r="H166" s="81">
        <f t="shared" si="89"/>
        <v>4974021.3970200568</v>
      </c>
      <c r="I166" s="87">
        <f t="shared" si="89"/>
        <v>-34916383.666695237</v>
      </c>
      <c r="J166" s="81">
        <v>-1724.9906204864383</v>
      </c>
      <c r="K166" s="30">
        <f t="shared" si="94"/>
        <v>12234.969673978165</v>
      </c>
      <c r="L166" s="88">
        <f t="shared" si="90"/>
        <v>4972296.4063995704</v>
      </c>
      <c r="M166" s="32">
        <f t="shared" si="95"/>
        <v>-34904148.697021164</v>
      </c>
      <c r="N166" s="89"/>
      <c r="O166" s="29">
        <v>2486148.2031997852</v>
      </c>
      <c r="P166" s="30">
        <f t="shared" si="96"/>
        <v>-27452074.348510582</v>
      </c>
      <c r="Q166" s="47"/>
      <c r="R166" s="29">
        <v>2486148.2031997852</v>
      </c>
      <c r="S166" s="31">
        <f t="shared" si="97"/>
        <v>-7452074.3485105801</v>
      </c>
      <c r="T166" s="29">
        <f t="shared" si="91"/>
        <v>4972296.4063995704</v>
      </c>
      <c r="U166" s="108">
        <f t="shared" si="91"/>
        <v>-34904148.697021164</v>
      </c>
      <c r="V166" s="84">
        <v>-12106</v>
      </c>
      <c r="W166" s="31">
        <v>-223831.4</v>
      </c>
      <c r="X166" s="29">
        <v>2474042.2031997852</v>
      </c>
      <c r="Y166" s="87">
        <v>-7675905.7485105805</v>
      </c>
      <c r="Z166" s="92"/>
      <c r="AA166" s="53"/>
      <c r="AB166" s="84"/>
      <c r="AC166" s="99"/>
    </row>
    <row r="167" spans="1:29" s="2" customFormat="1" ht="12.75" hidden="1" customHeight="1" x14ac:dyDescent="0.2">
      <c r="A167" s="18">
        <v>11</v>
      </c>
      <c r="B167" s="66">
        <v>41214</v>
      </c>
      <c r="C167" s="85"/>
      <c r="D167" s="81">
        <v>125413021.72135106</v>
      </c>
      <c r="E167" s="30">
        <f t="shared" si="92"/>
        <v>1157913475.6336057</v>
      </c>
      <c r="F167" s="29">
        <v>116823320.76680201</v>
      </c>
      <c r="G167" s="30">
        <f t="shared" si="93"/>
        <v>1184240158.345752</v>
      </c>
      <c r="H167" s="81">
        <f t="shared" si="89"/>
        <v>8589700.9545490444</v>
      </c>
      <c r="I167" s="87">
        <f t="shared" si="89"/>
        <v>-26326682.712146282</v>
      </c>
      <c r="J167" s="81">
        <v>-2978.9082910381258</v>
      </c>
      <c r="K167" s="30">
        <f t="shared" si="94"/>
        <v>9256.061382940039</v>
      </c>
      <c r="L167" s="88">
        <f t="shared" si="90"/>
        <v>8586722.0462580062</v>
      </c>
      <c r="M167" s="32">
        <f t="shared" si="95"/>
        <v>-26317426.650763158</v>
      </c>
      <c r="N167" s="89"/>
      <c r="O167" s="29">
        <v>4293361.023129005</v>
      </c>
      <c r="P167" s="30">
        <f t="shared" si="96"/>
        <v>-23158713.325381577</v>
      </c>
      <c r="Q167" s="47"/>
      <c r="R167" s="29">
        <v>4293361.0231290031</v>
      </c>
      <c r="S167" s="31">
        <f t="shared" si="97"/>
        <v>-3158713.325381577</v>
      </c>
      <c r="T167" s="29">
        <f t="shared" si="91"/>
        <v>8586722.0462580081</v>
      </c>
      <c r="U167" s="108">
        <f t="shared" si="91"/>
        <v>-26317426.650763154</v>
      </c>
      <c r="V167" s="84">
        <v>-4906.34</v>
      </c>
      <c r="W167" s="31">
        <v>-228737.74</v>
      </c>
      <c r="X167" s="29">
        <v>4288454.6831290033</v>
      </c>
      <c r="Y167" s="87">
        <v>-3387451.0653815772</v>
      </c>
      <c r="Z167" s="92"/>
      <c r="AA167" s="53"/>
      <c r="AB167" s="84"/>
      <c r="AC167" s="99"/>
    </row>
    <row r="168" spans="1:29" s="2" customFormat="1" ht="13.5" hidden="1" customHeight="1" x14ac:dyDescent="0.2">
      <c r="A168" s="18">
        <v>11</v>
      </c>
      <c r="B168" s="66">
        <v>41244</v>
      </c>
      <c r="C168" s="85"/>
      <c r="D168" s="94">
        <v>133466915.72135106</v>
      </c>
      <c r="E168" s="38">
        <f t="shared" si="92"/>
        <v>1291380391.3549569</v>
      </c>
      <c r="F168" s="37">
        <v>132793819.597855</v>
      </c>
      <c r="G168" s="38">
        <f t="shared" si="93"/>
        <v>1317033977.9436071</v>
      </c>
      <c r="H168" s="94">
        <f t="shared" si="89"/>
        <v>673096.1234960556</v>
      </c>
      <c r="I168" s="65">
        <f t="shared" si="89"/>
        <v>-25653586.588650227</v>
      </c>
      <c r="J168" s="94">
        <v>-233.42973562842235</v>
      </c>
      <c r="K168" s="38">
        <f t="shared" si="94"/>
        <v>9022.6316473116167</v>
      </c>
      <c r="L168" s="95">
        <f t="shared" si="90"/>
        <v>672862.69376042718</v>
      </c>
      <c r="M168" s="40">
        <f t="shared" si="95"/>
        <v>-25644563.957002729</v>
      </c>
      <c r="N168" s="68"/>
      <c r="O168" s="37">
        <v>336431.34688021243</v>
      </c>
      <c r="P168" s="38">
        <f t="shared" si="96"/>
        <v>-22822281.978501365</v>
      </c>
      <c r="Q168" s="41"/>
      <c r="R168" s="37">
        <v>336431.34688021429</v>
      </c>
      <c r="S168" s="39">
        <f t="shared" si="97"/>
        <v>-2822281.9785013627</v>
      </c>
      <c r="T168" s="37">
        <f t="shared" si="91"/>
        <v>672862.69376042672</v>
      </c>
      <c r="U168" s="111">
        <f t="shared" si="91"/>
        <v>-25644563.957002729</v>
      </c>
      <c r="V168" s="94">
        <v>6415.8899999999994</v>
      </c>
      <c r="W168" s="39">
        <v>-222321.84999999998</v>
      </c>
      <c r="X168" s="37">
        <v>342847.2368802143</v>
      </c>
      <c r="Y168" s="65">
        <v>-3044603.8285013628</v>
      </c>
      <c r="Z168" s="92"/>
      <c r="AA168" s="53"/>
      <c r="AB168" s="84"/>
      <c r="AC168" s="99"/>
    </row>
    <row r="169" spans="1:29" s="2" customFormat="1" ht="13.5" hidden="1" customHeight="1" x14ac:dyDescent="0.2">
      <c r="A169" s="18"/>
      <c r="B169" s="66"/>
      <c r="C169" s="85"/>
      <c r="D169" s="84"/>
      <c r="E169" s="32"/>
      <c r="F169" s="53"/>
      <c r="G169" s="32"/>
      <c r="H169" s="84"/>
      <c r="I169" s="84"/>
      <c r="J169" s="84"/>
      <c r="K169" s="32"/>
      <c r="L169" s="89"/>
      <c r="M169" s="32"/>
      <c r="N169" s="89"/>
      <c r="O169" s="53"/>
      <c r="P169" s="32"/>
      <c r="Q169" s="47"/>
      <c r="R169" s="53"/>
      <c r="S169" s="53"/>
      <c r="T169" s="53"/>
      <c r="U169" s="112"/>
      <c r="V169" s="84"/>
      <c r="W169" s="53"/>
      <c r="X169" s="53"/>
      <c r="Y169" s="84"/>
      <c r="Z169" s="92"/>
      <c r="AA169" s="53"/>
      <c r="AB169" s="84"/>
      <c r="AC169" s="99"/>
    </row>
    <row r="170" spans="1:29" s="2" customFormat="1" ht="15" hidden="1" customHeight="1" x14ac:dyDescent="0.2">
      <c r="A170" s="97" t="s">
        <v>41</v>
      </c>
      <c r="B170" s="66"/>
      <c r="C170" s="85"/>
      <c r="D170" s="84"/>
      <c r="E170" s="32">
        <f>E155+E168</f>
        <v>12337881750.402924</v>
      </c>
      <c r="F170" s="53"/>
      <c r="G170" s="32">
        <f>G155+G168</f>
        <v>12335594988.210983</v>
      </c>
      <c r="H170" s="84"/>
      <c r="I170" s="32">
        <f>I155+I168</f>
        <v>2286762.1919388771</v>
      </c>
      <c r="J170" s="84"/>
      <c r="K170" s="32">
        <f>K155+K168</f>
        <v>-12450.854049055757</v>
      </c>
      <c r="L170" s="89"/>
      <c r="M170" s="32"/>
      <c r="N170" s="32">
        <f>N155+M168</f>
        <v>2274309.8734728172</v>
      </c>
      <c r="O170" s="53"/>
      <c r="P170" s="32">
        <f>P155+P168</f>
        <v>-375638.02200020105</v>
      </c>
      <c r="Q170" s="47"/>
      <c r="R170" s="53"/>
      <c r="S170" s="32">
        <f>S155+S168</f>
        <v>2649947.8598902319</v>
      </c>
      <c r="T170" s="53"/>
      <c r="U170" s="32">
        <f>U155+U168</f>
        <v>2274309.8378900364</v>
      </c>
      <c r="V170" s="84"/>
      <c r="W170" s="32">
        <f>W155+W168</f>
        <v>1123486.0500000003</v>
      </c>
      <c r="X170" s="53"/>
      <c r="Y170" s="32">
        <f>Y155+Y168</f>
        <v>3773434.9098902321</v>
      </c>
      <c r="Z170" s="92"/>
      <c r="AA170" s="53"/>
      <c r="AB170" s="84"/>
      <c r="AC170" s="99"/>
    </row>
    <row r="171" spans="1:29" s="2" customFormat="1" ht="13.5" hidden="1" customHeight="1" x14ac:dyDescent="0.2">
      <c r="A171" s="18"/>
      <c r="B171" s="66"/>
      <c r="C171" s="85"/>
      <c r="D171" s="84"/>
      <c r="E171" s="32"/>
      <c r="F171" s="53"/>
      <c r="G171" s="32"/>
      <c r="H171" s="84"/>
      <c r="I171" s="84"/>
      <c r="J171" s="84"/>
      <c r="K171" s="32"/>
      <c r="L171" s="89"/>
      <c r="M171" s="32"/>
      <c r="N171" s="89"/>
      <c r="O171" s="53"/>
      <c r="P171" s="32"/>
      <c r="Q171" s="47"/>
      <c r="R171" s="53"/>
      <c r="S171" s="53"/>
      <c r="T171" s="53"/>
      <c r="U171" s="112"/>
      <c r="V171" s="84"/>
      <c r="W171" s="53"/>
      <c r="X171" s="53"/>
      <c r="Y171" s="84"/>
      <c r="Z171" s="92"/>
      <c r="AA171" s="53"/>
      <c r="AB171" s="84"/>
      <c r="AC171" s="99"/>
    </row>
    <row r="172" spans="1:29" s="2" customFormat="1" ht="12.75" hidden="1" customHeight="1" x14ac:dyDescent="0.2">
      <c r="A172" s="18">
        <v>12</v>
      </c>
      <c r="B172" s="66">
        <v>41275</v>
      </c>
      <c r="C172" s="85"/>
      <c r="D172" s="76">
        <v>129564185.85135105</v>
      </c>
      <c r="E172" s="54">
        <f>D172</f>
        <v>129564185.85135105</v>
      </c>
      <c r="F172" s="123">
        <v>141097103.54227802</v>
      </c>
      <c r="G172" s="54">
        <f>F172</f>
        <v>141097103.54227802</v>
      </c>
      <c r="H172" s="76">
        <f t="shared" ref="H172:I183" si="98">D172-F172</f>
        <v>-11532917.690926969</v>
      </c>
      <c r="I172" s="79">
        <f t="shared" si="98"/>
        <v>-11532917.690926969</v>
      </c>
      <c r="J172" s="123">
        <v>3999.6158552132547</v>
      </c>
      <c r="K172" s="54">
        <f>J172</f>
        <v>3999.6158552132547</v>
      </c>
      <c r="L172" s="102">
        <f t="shared" ref="L172:L183" si="99">H172+J172</f>
        <v>-11528918.075071756</v>
      </c>
      <c r="M172" s="116">
        <f>L172</f>
        <v>-11528918.075071756</v>
      </c>
      <c r="N172" s="77"/>
      <c r="O172" s="123">
        <v>-11528918.075071756</v>
      </c>
      <c r="P172" s="54">
        <f>O172</f>
        <v>-11528918.075071756</v>
      </c>
      <c r="Q172" s="47"/>
      <c r="R172" s="123">
        <v>0</v>
      </c>
      <c r="S172" s="55">
        <f>R172</f>
        <v>0</v>
      </c>
      <c r="T172" s="115">
        <f t="shared" ref="T172:U183" si="100">O172+R172</f>
        <v>-11528918.075071756</v>
      </c>
      <c r="U172" s="104">
        <f t="shared" si="100"/>
        <v>-11528918.075071756</v>
      </c>
      <c r="V172" s="76">
        <v>7314.58</v>
      </c>
      <c r="W172" s="55">
        <v>7314.58</v>
      </c>
      <c r="X172" s="115">
        <v>7314.58</v>
      </c>
      <c r="Y172" s="79">
        <v>7314.58</v>
      </c>
      <c r="Z172" s="92"/>
      <c r="AA172" s="53"/>
      <c r="AB172" s="84"/>
      <c r="AC172" s="99"/>
    </row>
    <row r="173" spans="1:29" s="2" customFormat="1" ht="12.75" hidden="1" customHeight="1" x14ac:dyDescent="0.2">
      <c r="A173" s="18">
        <v>12</v>
      </c>
      <c r="B173" s="66">
        <v>41306</v>
      </c>
      <c r="C173" s="85"/>
      <c r="D173" s="81">
        <v>115784534.72135106</v>
      </c>
      <c r="E173" s="30">
        <f t="shared" ref="E173:E183" si="101">E172+D173</f>
        <v>245348720.57270211</v>
      </c>
      <c r="F173" s="124">
        <v>116203010.21036501</v>
      </c>
      <c r="G173" s="30">
        <f t="shared" ref="G173:G183" si="102">G172+F173</f>
        <v>257300113.75264305</v>
      </c>
      <c r="H173" s="81">
        <f t="shared" si="98"/>
        <v>-418475.489013955</v>
      </c>
      <c r="I173" s="87">
        <f t="shared" si="98"/>
        <v>-11951393.179940939</v>
      </c>
      <c r="J173" s="124">
        <v>145.12729959003627</v>
      </c>
      <c r="K173" s="30">
        <f t="shared" ref="K173:K183" si="103">K172+J173</f>
        <v>4144.743154803291</v>
      </c>
      <c r="L173" s="88">
        <f t="shared" si="99"/>
        <v>-418330.36171436496</v>
      </c>
      <c r="M173" s="32">
        <f t="shared" ref="M173:M183" si="104">M172+L173</f>
        <v>-11947248.436786121</v>
      </c>
      <c r="N173" s="86"/>
      <c r="O173" s="124">
        <v>-418330.36171436496</v>
      </c>
      <c r="P173" s="30">
        <f t="shared" ref="P173:P183" si="105">P172+O173</f>
        <v>-11947248.436786121</v>
      </c>
      <c r="Q173" s="47"/>
      <c r="R173" s="124">
        <v>0</v>
      </c>
      <c r="S173" s="31">
        <f t="shared" ref="S173:S183" si="106">R173+S172</f>
        <v>0</v>
      </c>
      <c r="T173" s="29">
        <f t="shared" si="100"/>
        <v>-418330.36171436496</v>
      </c>
      <c r="U173" s="108">
        <f t="shared" si="100"/>
        <v>-11947248.436786121</v>
      </c>
      <c r="V173" s="81">
        <v>6606.71</v>
      </c>
      <c r="W173" s="31">
        <v>13921.29</v>
      </c>
      <c r="X173" s="29">
        <v>6606.71</v>
      </c>
      <c r="Y173" s="87">
        <v>13921.29</v>
      </c>
      <c r="Z173" s="92"/>
      <c r="AA173" s="53"/>
      <c r="AB173" s="84"/>
      <c r="AC173" s="99"/>
    </row>
    <row r="174" spans="1:29" s="2" customFormat="1" ht="12.75" hidden="1" customHeight="1" x14ac:dyDescent="0.2">
      <c r="A174" s="18">
        <v>12</v>
      </c>
      <c r="B174" s="66">
        <v>41334</v>
      </c>
      <c r="C174" s="85"/>
      <c r="D174" s="29">
        <v>113095238.72135106</v>
      </c>
      <c r="E174" s="30">
        <f t="shared" si="101"/>
        <v>358443959.2940532</v>
      </c>
      <c r="F174" s="125">
        <v>116447913.51489401</v>
      </c>
      <c r="G174" s="30">
        <f t="shared" si="102"/>
        <v>373748027.26753706</v>
      </c>
      <c r="H174" s="84">
        <f t="shared" si="98"/>
        <v>-3352674.7935429513</v>
      </c>
      <c r="I174" s="53">
        <f t="shared" si="98"/>
        <v>-15304067.97348386</v>
      </c>
      <c r="J174" s="124">
        <v>1162.7076184004545</v>
      </c>
      <c r="K174" s="32">
        <f t="shared" si="103"/>
        <v>5307.4507732037455</v>
      </c>
      <c r="L174" s="120">
        <f t="shared" si="99"/>
        <v>-3351512.0859245509</v>
      </c>
      <c r="M174" s="32">
        <f t="shared" si="104"/>
        <v>-15298760.522710672</v>
      </c>
      <c r="N174" s="32"/>
      <c r="O174" s="124">
        <v>-3351512.0859245509</v>
      </c>
      <c r="P174" s="32">
        <f t="shared" si="105"/>
        <v>-15298760.522710672</v>
      </c>
      <c r="Q174" s="47"/>
      <c r="R174" s="124">
        <v>0</v>
      </c>
      <c r="S174" s="53">
        <f t="shared" si="106"/>
        <v>0</v>
      </c>
      <c r="T174" s="29">
        <f t="shared" si="100"/>
        <v>-3351512.0859245509</v>
      </c>
      <c r="U174" s="112">
        <f t="shared" si="100"/>
        <v>-15298760.522710672</v>
      </c>
      <c r="V174" s="81">
        <v>7314.58</v>
      </c>
      <c r="W174" s="53">
        <v>21235.870000000003</v>
      </c>
      <c r="X174" s="29">
        <v>7314.58</v>
      </c>
      <c r="Y174" s="31">
        <v>21235.870000000003</v>
      </c>
      <c r="Z174" s="92"/>
      <c r="AA174" s="53"/>
      <c r="AB174" s="84"/>
      <c r="AC174" s="99"/>
    </row>
    <row r="175" spans="1:29" s="2" customFormat="1" ht="13.15" hidden="1" customHeight="1" x14ac:dyDescent="0.2">
      <c r="A175" s="18">
        <v>12</v>
      </c>
      <c r="B175" s="66">
        <v>41365</v>
      </c>
      <c r="C175" s="85"/>
      <c r="D175" s="29">
        <v>90817625.721351057</v>
      </c>
      <c r="E175" s="30">
        <f t="shared" si="101"/>
        <v>449261585.01540422</v>
      </c>
      <c r="F175" s="125">
        <v>104018805.995858</v>
      </c>
      <c r="G175" s="30">
        <f>G174+F175</f>
        <v>477766833.26339507</v>
      </c>
      <c r="H175" s="81">
        <f t="shared" si="98"/>
        <v>-13201180.274506941</v>
      </c>
      <c r="I175" s="87">
        <f t="shared" si="98"/>
        <v>-28505248.247990847</v>
      </c>
      <c r="J175" s="124">
        <v>4578.1693191993982</v>
      </c>
      <c r="K175" s="30">
        <f t="shared" si="103"/>
        <v>9885.6200924031436</v>
      </c>
      <c r="L175" s="88">
        <f t="shared" si="99"/>
        <v>-13196602.105187742</v>
      </c>
      <c r="M175" s="32">
        <f t="shared" si="104"/>
        <v>-28495362.627898414</v>
      </c>
      <c r="N175" s="89"/>
      <c r="O175" s="124">
        <v>-8948920.7912385333</v>
      </c>
      <c r="P175" s="30">
        <f t="shared" si="105"/>
        <v>-24247681.313949205</v>
      </c>
      <c r="Q175" s="47"/>
      <c r="R175" s="124">
        <v>-4247681.3139492068</v>
      </c>
      <c r="S175" s="31">
        <f t="shared" si="106"/>
        <v>-4247681.3139492068</v>
      </c>
      <c r="T175" s="29">
        <f t="shared" si="100"/>
        <v>-13196602.10518774</v>
      </c>
      <c r="U175" s="108">
        <f t="shared" si="100"/>
        <v>-28495362.62789841</v>
      </c>
      <c r="V175" s="81">
        <v>6700.41</v>
      </c>
      <c r="W175" s="31">
        <v>27936.280000000002</v>
      </c>
      <c r="X175" s="29">
        <v>-4240980.9039492067</v>
      </c>
      <c r="Y175" s="87">
        <v>-4219745.0339492066</v>
      </c>
      <c r="Z175" s="92"/>
      <c r="AA175" s="53"/>
      <c r="AB175" s="84"/>
      <c r="AC175" s="99"/>
    </row>
    <row r="176" spans="1:29" s="2" customFormat="1" ht="15" hidden="1" customHeight="1" x14ac:dyDescent="0.2">
      <c r="A176" s="18">
        <v>12</v>
      </c>
      <c r="B176" s="66">
        <v>41395</v>
      </c>
      <c r="C176" s="85"/>
      <c r="D176" s="29">
        <v>89000892.721351057</v>
      </c>
      <c r="E176" s="30">
        <f t="shared" si="101"/>
        <v>538262477.73675525</v>
      </c>
      <c r="F176" s="124">
        <v>97391969.162228003</v>
      </c>
      <c r="G176" s="30">
        <f t="shared" si="102"/>
        <v>575158802.42562306</v>
      </c>
      <c r="H176" s="29">
        <f t="shared" si="98"/>
        <v>-8391076.4408769459</v>
      </c>
      <c r="I176" s="31">
        <f t="shared" si="98"/>
        <v>-36896324.688867807</v>
      </c>
      <c r="J176" s="124">
        <v>2910.0253096958622</v>
      </c>
      <c r="K176" s="30">
        <f t="shared" si="103"/>
        <v>12795.645402099006</v>
      </c>
      <c r="L176" s="120">
        <f t="shared" si="99"/>
        <v>-8388166.41556725</v>
      </c>
      <c r="M176" s="32">
        <f t="shared" si="104"/>
        <v>-36883529.043465666</v>
      </c>
      <c r="N176" s="32"/>
      <c r="O176" s="124">
        <v>-4194083.2077836283</v>
      </c>
      <c r="P176" s="30">
        <f t="shared" si="105"/>
        <v>-28441764.521732833</v>
      </c>
      <c r="Q176" s="47"/>
      <c r="R176" s="124">
        <v>-4194083.2077836264</v>
      </c>
      <c r="S176" s="31">
        <f t="shared" si="106"/>
        <v>-8441764.5217328332</v>
      </c>
      <c r="T176" s="29">
        <f t="shared" si="100"/>
        <v>-8388166.4155672546</v>
      </c>
      <c r="U176" s="108">
        <f t="shared" si="100"/>
        <v>-36883529.043465666</v>
      </c>
      <c r="V176" s="81">
        <v>-4783.63</v>
      </c>
      <c r="W176" s="31">
        <v>23152.65</v>
      </c>
      <c r="X176" s="29">
        <v>-4198866.8377836263</v>
      </c>
      <c r="Y176" s="87">
        <v>-8418611.8717328329</v>
      </c>
      <c r="Z176" s="92"/>
      <c r="AA176" s="53"/>
      <c r="AB176" s="84"/>
      <c r="AC176" s="99"/>
    </row>
    <row r="177" spans="1:29" s="2" customFormat="1" ht="12.75" hidden="1" customHeight="1" x14ac:dyDescent="0.2">
      <c r="A177" s="18">
        <v>12</v>
      </c>
      <c r="B177" s="66">
        <v>41426</v>
      </c>
      <c r="C177" s="5"/>
      <c r="D177" s="81">
        <v>85948766.721351057</v>
      </c>
      <c r="E177" s="30">
        <f t="shared" si="101"/>
        <v>624211244.45810628</v>
      </c>
      <c r="F177" s="124">
        <v>88080531.870513007</v>
      </c>
      <c r="G177" s="30">
        <f t="shared" si="102"/>
        <v>663239334.29613602</v>
      </c>
      <c r="H177" s="29">
        <f t="shared" si="98"/>
        <v>-2131765.1491619498</v>
      </c>
      <c r="I177" s="31">
        <f t="shared" si="98"/>
        <v>-39028089.838029742</v>
      </c>
      <c r="J177" s="124">
        <v>739.29615372931585</v>
      </c>
      <c r="K177" s="30">
        <f t="shared" si="103"/>
        <v>13534.941555828322</v>
      </c>
      <c r="L177" s="120">
        <f t="shared" si="99"/>
        <v>-2131025.8530082204</v>
      </c>
      <c r="M177" s="32">
        <f t="shared" si="104"/>
        <v>-39014554.896473885</v>
      </c>
      <c r="N177" s="32"/>
      <c r="O177" s="124">
        <v>-1065512.9265041091</v>
      </c>
      <c r="P177" s="30">
        <f t="shared" si="105"/>
        <v>-29507277.448236942</v>
      </c>
      <c r="Q177" s="47"/>
      <c r="R177" s="124">
        <v>-1065512.9265041091</v>
      </c>
      <c r="S177" s="31">
        <f t="shared" si="106"/>
        <v>-9507277.4482369423</v>
      </c>
      <c r="T177" s="29">
        <f t="shared" si="100"/>
        <v>-2131025.8530082181</v>
      </c>
      <c r="U177" s="108">
        <f t="shared" si="100"/>
        <v>-39014554.896473885</v>
      </c>
      <c r="V177" s="81">
        <v>-15566.16</v>
      </c>
      <c r="W177" s="31">
        <v>7586.4900000000016</v>
      </c>
      <c r="X177" s="29">
        <v>-1081079.086504109</v>
      </c>
      <c r="Y177" s="87">
        <v>-9499690.9582369421</v>
      </c>
      <c r="Z177" s="92"/>
      <c r="AA177" s="53"/>
      <c r="AB177" s="84"/>
      <c r="AC177" s="99"/>
    </row>
    <row r="178" spans="1:29" s="2" customFormat="1" ht="12.75" hidden="1" customHeight="1" x14ac:dyDescent="0.2">
      <c r="A178" s="18">
        <v>12</v>
      </c>
      <c r="B178" s="66">
        <v>41456</v>
      </c>
      <c r="C178" s="85"/>
      <c r="D178" s="81">
        <v>90198447.721351057</v>
      </c>
      <c r="E178" s="30">
        <f t="shared" si="101"/>
        <v>714409692.17945731</v>
      </c>
      <c r="F178" s="124">
        <v>96675912.71231401</v>
      </c>
      <c r="G178" s="30">
        <f t="shared" si="102"/>
        <v>759915247.00845003</v>
      </c>
      <c r="H178" s="29">
        <f t="shared" si="98"/>
        <v>-6477464.9909629524</v>
      </c>
      <c r="I178" s="31">
        <f t="shared" si="98"/>
        <v>-45505554.828992724</v>
      </c>
      <c r="J178" s="124">
        <v>2246.3848588662222</v>
      </c>
      <c r="K178" s="30">
        <f t="shared" si="103"/>
        <v>15781.326414694544</v>
      </c>
      <c r="L178" s="120">
        <f t="shared" si="99"/>
        <v>-6475218.6061040862</v>
      </c>
      <c r="M178" s="32">
        <f t="shared" si="104"/>
        <v>-45489773.502577968</v>
      </c>
      <c r="N178" s="32"/>
      <c r="O178" s="124">
        <v>-1041699.902020853</v>
      </c>
      <c r="P178" s="30">
        <f t="shared" si="105"/>
        <v>-30548977.350257795</v>
      </c>
      <c r="Q178" s="47"/>
      <c r="R178" s="124">
        <v>-5433518.7040832303</v>
      </c>
      <c r="S178" s="31">
        <f t="shared" si="106"/>
        <v>-14940796.152320173</v>
      </c>
      <c r="T178" s="29">
        <f t="shared" si="100"/>
        <v>-6475218.6061040834</v>
      </c>
      <c r="U178" s="108">
        <f t="shared" si="100"/>
        <v>-45489773.502577968</v>
      </c>
      <c r="V178" s="81">
        <v>-19411.91</v>
      </c>
      <c r="W178" s="31">
        <v>-11825.419999999998</v>
      </c>
      <c r="X178" s="29">
        <v>-5452930.6140832305</v>
      </c>
      <c r="Y178" s="87">
        <v>-14952621.572320173</v>
      </c>
      <c r="Z178" s="92"/>
      <c r="AA178" s="53"/>
      <c r="AB178" s="84"/>
      <c r="AC178" s="99"/>
    </row>
    <row r="179" spans="1:29" s="2" customFormat="1" ht="12.75" hidden="1" customHeight="1" x14ac:dyDescent="0.2">
      <c r="A179" s="18">
        <v>12</v>
      </c>
      <c r="B179" s="66">
        <v>41487</v>
      </c>
      <c r="C179" s="85"/>
      <c r="D179" s="81">
        <v>94750048.721351057</v>
      </c>
      <c r="E179" s="30">
        <f t="shared" si="101"/>
        <v>809159740.90080833</v>
      </c>
      <c r="F179" s="124">
        <v>98240448.542521998</v>
      </c>
      <c r="G179" s="30">
        <f t="shared" si="102"/>
        <v>858155695.55097198</v>
      </c>
      <c r="H179" s="81">
        <f t="shared" si="98"/>
        <v>-3490399.821170941</v>
      </c>
      <c r="I179" s="87">
        <f t="shared" si="98"/>
        <v>-48995954.650163651</v>
      </c>
      <c r="J179" s="124">
        <v>1210.4706579819322</v>
      </c>
      <c r="K179" s="30">
        <f t="shared" si="103"/>
        <v>16991.797072676476</v>
      </c>
      <c r="L179" s="88">
        <f t="shared" si="99"/>
        <v>-3489189.3505129591</v>
      </c>
      <c r="M179" s="32">
        <f t="shared" si="104"/>
        <v>-48978962.853090927</v>
      </c>
      <c r="N179" s="89"/>
      <c r="O179" s="124">
        <v>-348918.93505129591</v>
      </c>
      <c r="P179" s="30">
        <f t="shared" si="105"/>
        <v>-30897896.285309091</v>
      </c>
      <c r="Q179" s="47"/>
      <c r="R179" s="124">
        <v>-3140270.4154616632</v>
      </c>
      <c r="S179" s="31">
        <f t="shared" si="106"/>
        <v>-18081066.567781836</v>
      </c>
      <c r="T179" s="29">
        <f t="shared" si="100"/>
        <v>-3489189.3505129591</v>
      </c>
      <c r="U179" s="108">
        <f t="shared" si="100"/>
        <v>-48978962.853090927</v>
      </c>
      <c r="V179" s="81">
        <v>-34205.72</v>
      </c>
      <c r="W179" s="31">
        <v>-46031.14</v>
      </c>
      <c r="X179" s="29">
        <v>-3174476.1354616634</v>
      </c>
      <c r="Y179" s="87">
        <v>-18127097.707781836</v>
      </c>
      <c r="Z179" s="92"/>
      <c r="AA179" s="53"/>
      <c r="AB179" s="84"/>
      <c r="AC179" s="99"/>
    </row>
    <row r="180" spans="1:29" s="2" customFormat="1" ht="12.75" hidden="1" customHeight="1" x14ac:dyDescent="0.2">
      <c r="A180" s="18">
        <v>12</v>
      </c>
      <c r="B180" s="66">
        <v>41518</v>
      </c>
      <c r="C180" s="85"/>
      <c r="D180" s="81">
        <v>93586916.721351057</v>
      </c>
      <c r="E180" s="30">
        <f t="shared" si="101"/>
        <v>902746657.62215936</v>
      </c>
      <c r="F180" s="124">
        <v>96029405.966845006</v>
      </c>
      <c r="G180" s="30">
        <f t="shared" si="102"/>
        <v>954185101.51781702</v>
      </c>
      <c r="H180" s="81">
        <f t="shared" si="98"/>
        <v>-2442489.2454939485</v>
      </c>
      <c r="I180" s="87">
        <f t="shared" si="98"/>
        <v>-51438443.895657659</v>
      </c>
      <c r="J180" s="124">
        <v>847.05527033703402</v>
      </c>
      <c r="K180" s="30">
        <f t="shared" si="103"/>
        <v>17838.85234301351</v>
      </c>
      <c r="L180" s="88">
        <f t="shared" si="99"/>
        <v>-2441642.1902236114</v>
      </c>
      <c r="M180" s="32">
        <f t="shared" si="104"/>
        <v>-51420605.043314539</v>
      </c>
      <c r="N180" s="89"/>
      <c r="O180" s="124">
        <v>-244164.21902236342</v>
      </c>
      <c r="P180" s="30">
        <f t="shared" si="105"/>
        <v>-31142060.504331455</v>
      </c>
      <c r="Q180" s="47"/>
      <c r="R180" s="124">
        <v>-2197477.9712012503</v>
      </c>
      <c r="S180" s="31">
        <f t="shared" si="106"/>
        <v>-20278544.538983084</v>
      </c>
      <c r="T180" s="29">
        <f t="shared" si="100"/>
        <v>-2441642.1902236138</v>
      </c>
      <c r="U180" s="108">
        <f t="shared" si="100"/>
        <v>-51420605.043314539</v>
      </c>
      <c r="V180" s="81">
        <v>-41415.78</v>
      </c>
      <c r="W180" s="31">
        <v>-87446.92</v>
      </c>
      <c r="X180" s="29">
        <v>-2238893.7512012501</v>
      </c>
      <c r="Y180" s="87">
        <v>-20365991.458983086</v>
      </c>
      <c r="Z180" s="92"/>
      <c r="AA180" s="53"/>
      <c r="AB180" s="84"/>
      <c r="AC180" s="99"/>
    </row>
    <row r="181" spans="1:29" s="2" customFormat="1" ht="12.75" hidden="1" customHeight="1" x14ac:dyDescent="0.2">
      <c r="A181" s="18">
        <v>12</v>
      </c>
      <c r="B181" s="66">
        <v>41548</v>
      </c>
      <c r="C181" s="85"/>
      <c r="D181" s="81">
        <v>106266574.72135106</v>
      </c>
      <c r="E181" s="30">
        <f t="shared" si="101"/>
        <v>1009013232.3435104</v>
      </c>
      <c r="F181" s="124">
        <v>108546275.48849501</v>
      </c>
      <c r="G181" s="30">
        <f t="shared" si="102"/>
        <v>1062731377.006312</v>
      </c>
      <c r="H181" s="81">
        <f t="shared" si="98"/>
        <v>-2279700.7671439499</v>
      </c>
      <c r="I181" s="87">
        <f t="shared" si="98"/>
        <v>-53718144.662801623</v>
      </c>
      <c r="J181" s="124">
        <v>790.60022604558617</v>
      </c>
      <c r="K181" s="30">
        <f t="shared" si="103"/>
        <v>18629.452569059096</v>
      </c>
      <c r="L181" s="88">
        <f t="shared" si="99"/>
        <v>-2278910.1669179043</v>
      </c>
      <c r="M181" s="32">
        <f t="shared" si="104"/>
        <v>-53699515.210232444</v>
      </c>
      <c r="N181" s="89"/>
      <c r="O181" s="124">
        <v>-227891.01669178903</v>
      </c>
      <c r="P181" s="30">
        <f t="shared" si="105"/>
        <v>-31369951.521023244</v>
      </c>
      <c r="Q181" s="47"/>
      <c r="R181" s="124">
        <v>-2051019.1502261162</v>
      </c>
      <c r="S181" s="31">
        <f t="shared" si="106"/>
        <v>-22329563.6892092</v>
      </c>
      <c r="T181" s="29">
        <f t="shared" si="100"/>
        <v>-2278910.1669179052</v>
      </c>
      <c r="U181" s="108">
        <f t="shared" si="100"/>
        <v>-53699515.210232444</v>
      </c>
      <c r="V181" s="81">
        <v>-48842.38</v>
      </c>
      <c r="W181" s="31">
        <v>-136289.29999999999</v>
      </c>
      <c r="X181" s="29">
        <v>-2099861.5302261161</v>
      </c>
      <c r="Y181" s="87">
        <v>-22465852.989209201</v>
      </c>
      <c r="Z181" s="92"/>
      <c r="AA181" s="53"/>
      <c r="AB181" s="84"/>
      <c r="AC181" s="99"/>
    </row>
    <row r="182" spans="1:29" s="2" customFormat="1" ht="12.75" hidden="1" customHeight="1" x14ac:dyDescent="0.2">
      <c r="A182" s="18">
        <v>12</v>
      </c>
      <c r="B182" s="66">
        <v>41579</v>
      </c>
      <c r="C182" s="85"/>
      <c r="D182" s="81">
        <v>123727676.50200094</v>
      </c>
      <c r="E182" s="30">
        <f t="shared" si="101"/>
        <v>1132740908.8455114</v>
      </c>
      <c r="F182" s="124">
        <v>112221912.96991999</v>
      </c>
      <c r="G182" s="30">
        <f t="shared" si="102"/>
        <v>1174953289.9762321</v>
      </c>
      <c r="H182" s="81">
        <f t="shared" si="98"/>
        <v>11505763.532080948</v>
      </c>
      <c r="I182" s="87">
        <f t="shared" si="98"/>
        <v>-42212381.130720615</v>
      </c>
      <c r="J182" s="124">
        <v>-4150.1289060208946</v>
      </c>
      <c r="K182" s="30">
        <f t="shared" si="103"/>
        <v>14479.323663038202</v>
      </c>
      <c r="L182" s="88">
        <f t="shared" si="99"/>
        <v>11501613.403174927</v>
      </c>
      <c r="M182" s="32">
        <f t="shared" si="104"/>
        <v>-42197901.807057515</v>
      </c>
      <c r="N182" s="89"/>
      <c r="O182" s="124">
        <v>1150161.3403174914</v>
      </c>
      <c r="P182" s="30">
        <f t="shared" si="105"/>
        <v>-30219790.180705752</v>
      </c>
      <c r="Q182" s="47"/>
      <c r="R182" s="124">
        <v>10351452.06285744</v>
      </c>
      <c r="S182" s="31">
        <f t="shared" si="106"/>
        <v>-11978111.626351761</v>
      </c>
      <c r="T182" s="29">
        <f t="shared" si="100"/>
        <v>11501613.403174931</v>
      </c>
      <c r="U182" s="108">
        <f t="shared" si="100"/>
        <v>-42197901.807057515</v>
      </c>
      <c r="V182" s="81">
        <v>-51647.13</v>
      </c>
      <c r="W182" s="31">
        <v>-187936.43</v>
      </c>
      <c r="X182" s="29">
        <v>10299804.932857439</v>
      </c>
      <c r="Y182" s="87">
        <v>-12166048.056351762</v>
      </c>
      <c r="Z182" s="92"/>
      <c r="AA182" s="53"/>
      <c r="AB182" s="84"/>
      <c r="AC182" s="99"/>
    </row>
    <row r="183" spans="1:29" s="2" customFormat="1" ht="13.15" hidden="1" customHeight="1" x14ac:dyDescent="0.2">
      <c r="A183" s="18">
        <v>12</v>
      </c>
      <c r="B183" s="66">
        <v>41609</v>
      </c>
      <c r="C183" s="85"/>
      <c r="D183" s="94">
        <v>141362088.50200093</v>
      </c>
      <c r="E183" s="38">
        <f t="shared" si="101"/>
        <v>1274102997.3475122</v>
      </c>
      <c r="F183" s="126">
        <v>137201568.65126398</v>
      </c>
      <c r="G183" s="38">
        <f t="shared" si="102"/>
        <v>1312154858.627496</v>
      </c>
      <c r="H183" s="94">
        <f t="shared" si="98"/>
        <v>4160519.8507369459</v>
      </c>
      <c r="I183" s="65">
        <f t="shared" si="98"/>
        <v>-38051861.279983759</v>
      </c>
      <c r="J183" s="126">
        <v>-1500.6995101608336</v>
      </c>
      <c r="K183" s="38">
        <f t="shared" si="103"/>
        <v>12978.624152877368</v>
      </c>
      <c r="L183" s="95">
        <f t="shared" si="99"/>
        <v>4159019.151226785</v>
      </c>
      <c r="M183" s="40">
        <f t="shared" si="104"/>
        <v>-38038882.655830726</v>
      </c>
      <c r="N183" s="68"/>
      <c r="O183" s="126">
        <v>1200348.8527903892</v>
      </c>
      <c r="P183" s="38">
        <f t="shared" si="105"/>
        <v>-29019441.327915363</v>
      </c>
      <c r="Q183" s="41"/>
      <c r="R183" s="126">
        <v>2958670.2984363995</v>
      </c>
      <c r="S183" s="39">
        <f t="shared" si="106"/>
        <v>-9019441.3279153612</v>
      </c>
      <c r="T183" s="37">
        <f t="shared" si="100"/>
        <v>4159019.1512267888</v>
      </c>
      <c r="U183" s="111">
        <f t="shared" si="100"/>
        <v>-38038882.655830726</v>
      </c>
      <c r="V183" s="94">
        <v>-25484.850000000002</v>
      </c>
      <c r="W183" s="39">
        <v>-213421.28</v>
      </c>
      <c r="X183" s="37">
        <v>2933185.4484363995</v>
      </c>
      <c r="Y183" s="65">
        <v>-9232862.6079153623</v>
      </c>
      <c r="Z183" s="92"/>
      <c r="AA183" s="53"/>
      <c r="AB183" s="84"/>
      <c r="AC183" s="99"/>
    </row>
    <row r="184" spans="1:29" s="2" customFormat="1" ht="13.15" hidden="1" customHeight="1" x14ac:dyDescent="0.2">
      <c r="A184" s="18"/>
      <c r="B184" s="66"/>
      <c r="C184" s="85"/>
      <c r="D184" s="127"/>
      <c r="E184" s="128"/>
      <c r="F184" s="129"/>
      <c r="G184" s="128"/>
      <c r="H184" s="127"/>
      <c r="I184" s="127"/>
      <c r="J184" s="127"/>
      <c r="K184" s="128"/>
      <c r="L184" s="130"/>
      <c r="M184" s="128"/>
      <c r="N184" s="130"/>
      <c r="O184" s="129"/>
      <c r="P184" s="128"/>
      <c r="Q184" s="131"/>
      <c r="R184" s="129"/>
      <c r="S184" s="129"/>
      <c r="T184" s="129"/>
      <c r="U184" s="132"/>
      <c r="V184" s="127"/>
      <c r="W184" s="129"/>
      <c r="X184" s="129"/>
      <c r="Y184" s="127"/>
      <c r="Z184" s="92"/>
      <c r="AA184" s="53"/>
      <c r="AB184" s="84"/>
      <c r="AC184" s="99"/>
    </row>
    <row r="185" spans="1:29" s="2" customFormat="1" ht="13.5" hidden="1" customHeight="1" x14ac:dyDescent="0.2">
      <c r="A185" s="97" t="s">
        <v>42</v>
      </c>
      <c r="B185" s="66"/>
      <c r="C185" s="85"/>
      <c r="D185" s="84"/>
      <c r="E185" s="32">
        <f>E170+E183</f>
        <v>13611984747.750435</v>
      </c>
      <c r="F185" s="53"/>
      <c r="G185" s="32">
        <f>G170+G183</f>
        <v>13647749846.83848</v>
      </c>
      <c r="H185" s="84"/>
      <c r="I185" s="84">
        <f>I170+I183</f>
        <v>-35765099.088044882</v>
      </c>
      <c r="J185" s="84"/>
      <c r="K185" s="32">
        <f>K170+K183</f>
        <v>527.77010382161097</v>
      </c>
      <c r="L185" s="89"/>
      <c r="M185" s="32"/>
      <c r="N185" s="89">
        <f>N170+M183</f>
        <v>-35764572.782357909</v>
      </c>
      <c r="O185" s="53"/>
      <c r="P185" s="32">
        <f>P170+P183</f>
        <v>-29395079.349915564</v>
      </c>
      <c r="Q185" s="47"/>
      <c r="R185" s="53"/>
      <c r="S185" s="53">
        <f>S170+S183</f>
        <v>-6369493.4680251293</v>
      </c>
      <c r="T185" s="53"/>
      <c r="U185" s="112">
        <f>U170+U183</f>
        <v>-35764572.81794069</v>
      </c>
      <c r="V185" s="84"/>
      <c r="W185" s="53">
        <f>W170+W183</f>
        <v>910064.77000000025</v>
      </c>
      <c r="X185" s="53"/>
      <c r="Y185" s="84">
        <f>Y170+Y183</f>
        <v>-5459427.6980251297</v>
      </c>
      <c r="Z185" s="92"/>
      <c r="AA185" s="53"/>
      <c r="AB185" s="84"/>
      <c r="AC185" s="99"/>
    </row>
    <row r="186" spans="1:29" s="2" customFormat="1" ht="13.5" hidden="1" customHeight="1" x14ac:dyDescent="0.2">
      <c r="A186" s="18"/>
      <c r="B186" s="66"/>
      <c r="C186" s="85"/>
      <c r="D186" s="133"/>
      <c r="E186" s="134"/>
      <c r="F186" s="135"/>
      <c r="G186" s="134"/>
      <c r="H186" s="133"/>
      <c r="I186" s="133"/>
      <c r="J186" s="133"/>
      <c r="K186" s="134"/>
      <c r="L186" s="136"/>
      <c r="M186" s="134"/>
      <c r="N186" s="136"/>
      <c r="O186" s="135"/>
      <c r="P186" s="134"/>
      <c r="Q186" s="137"/>
      <c r="R186" s="135"/>
      <c r="S186" s="135"/>
      <c r="T186" s="135"/>
      <c r="U186" s="138"/>
      <c r="V186" s="133"/>
      <c r="W186" s="135"/>
      <c r="X186" s="135"/>
      <c r="Y186" s="133"/>
      <c r="Z186" s="92"/>
      <c r="AA186" s="53"/>
      <c r="AB186" s="84"/>
      <c r="AC186" s="99"/>
    </row>
    <row r="187" spans="1:29" s="2" customFormat="1" ht="12.75" hidden="1" customHeight="1" x14ac:dyDescent="0.2">
      <c r="A187" s="18">
        <v>13</v>
      </c>
      <c r="B187" s="66">
        <v>41640</v>
      </c>
      <c r="C187" s="85"/>
      <c r="D187" s="76">
        <v>126181085.50200094</v>
      </c>
      <c r="E187" s="54">
        <f>D187</f>
        <v>126181085.50200094</v>
      </c>
      <c r="F187" s="115">
        <v>125820649.740032</v>
      </c>
      <c r="G187" s="54">
        <f>F187</f>
        <v>125820649.740032</v>
      </c>
      <c r="H187" s="76">
        <f t="shared" ref="H187:I198" si="107">D187-F187</f>
        <v>360435.7619689405</v>
      </c>
      <c r="I187" s="79">
        <f t="shared" si="107"/>
        <v>360435.7619689405</v>
      </c>
      <c r="J187" s="76">
        <v>-130.00917934218887</v>
      </c>
      <c r="K187" s="54">
        <f>J187</f>
        <v>-130.00917934218887</v>
      </c>
      <c r="L187" s="102">
        <f t="shared" ref="L187:L198" si="108">H187+J187</f>
        <v>360305.75278959831</v>
      </c>
      <c r="M187" s="116">
        <f>L187</f>
        <v>360305.75278959831</v>
      </c>
      <c r="N187" s="77"/>
      <c r="O187" s="115">
        <v>360305.75278959796</v>
      </c>
      <c r="P187" s="54">
        <f>O187</f>
        <v>360305.75278959796</v>
      </c>
      <c r="Q187" s="47"/>
      <c r="R187" s="115">
        <v>0</v>
      </c>
      <c r="S187" s="55">
        <f>R187</f>
        <v>0</v>
      </c>
      <c r="T187" s="115">
        <f t="shared" ref="T187:U198" si="109">O187+R187</f>
        <v>360305.75278959796</v>
      </c>
      <c r="U187" s="104">
        <f t="shared" si="109"/>
        <v>360305.75278959796</v>
      </c>
      <c r="V187" s="76">
        <v>-17581.550000000003</v>
      </c>
      <c r="W187" s="55">
        <v>-17581.550000000003</v>
      </c>
      <c r="X187" s="115">
        <v>-17581.550000000003</v>
      </c>
      <c r="Y187" s="79">
        <v>-17581.550000000003</v>
      </c>
      <c r="Z187" s="92"/>
      <c r="AA187" s="53"/>
      <c r="AB187" s="84"/>
      <c r="AC187" s="99"/>
    </row>
    <row r="188" spans="1:29" s="2" customFormat="1" ht="12.75" hidden="1" customHeight="1" x14ac:dyDescent="0.2">
      <c r="A188" s="18">
        <v>13</v>
      </c>
      <c r="B188" s="66">
        <v>41671</v>
      </c>
      <c r="C188" s="85"/>
      <c r="D188" s="81">
        <v>136695674.50200093</v>
      </c>
      <c r="E188" s="30">
        <f t="shared" ref="E188:E198" si="110">E187+D188</f>
        <v>262876760.00400186</v>
      </c>
      <c r="F188" s="29">
        <v>116568822.684288</v>
      </c>
      <c r="G188" s="30">
        <f t="shared" ref="G188:G198" si="111">G187+F188</f>
        <v>242389472.42431998</v>
      </c>
      <c r="H188" s="81">
        <f t="shared" si="107"/>
        <v>20126851.817712933</v>
      </c>
      <c r="I188" s="87">
        <f t="shared" si="107"/>
        <v>20487287.579681873</v>
      </c>
      <c r="J188" s="81">
        <v>-7259.7554506473243</v>
      </c>
      <c r="K188" s="30">
        <f t="shared" ref="K188:K198" si="112">K187+J188</f>
        <v>-7389.7646299895132</v>
      </c>
      <c r="L188" s="88">
        <f t="shared" si="108"/>
        <v>20119592.062262286</v>
      </c>
      <c r="M188" s="32">
        <f t="shared" ref="M188:M198" si="113">M187+L188</f>
        <v>20479897.815051883</v>
      </c>
      <c r="N188" s="86"/>
      <c r="O188" s="29">
        <v>19879643.154736344</v>
      </c>
      <c r="P188" s="30">
        <f t="shared" ref="P188:P198" si="114">P187+O188</f>
        <v>20239948.907525942</v>
      </c>
      <c r="Q188" s="47"/>
      <c r="R188" s="29">
        <v>239948.90752594173</v>
      </c>
      <c r="S188" s="31">
        <f t="shared" ref="S188:S198" si="115">R188+S187</f>
        <v>239948.90752594173</v>
      </c>
      <c r="T188" s="29">
        <f t="shared" si="109"/>
        <v>20119592.062262286</v>
      </c>
      <c r="U188" s="108">
        <f t="shared" si="109"/>
        <v>20479897.815051883</v>
      </c>
      <c r="V188" s="81">
        <v>-15858.74</v>
      </c>
      <c r="W188" s="31">
        <v>-33440.29</v>
      </c>
      <c r="X188" s="29">
        <v>224090.16752594174</v>
      </c>
      <c r="Y188" s="87">
        <v>206508.61752594175</v>
      </c>
      <c r="Z188" s="92"/>
      <c r="AA188" s="53"/>
      <c r="AB188" s="84"/>
      <c r="AC188" s="99"/>
    </row>
    <row r="189" spans="1:29" s="2" customFormat="1" ht="12.75" hidden="1" customHeight="1" x14ac:dyDescent="0.2">
      <c r="A189" s="18">
        <v>13</v>
      </c>
      <c r="B189" s="66">
        <v>41699</v>
      </c>
      <c r="C189" s="85"/>
      <c r="D189" s="29">
        <v>111391763.50200094</v>
      </c>
      <c r="E189" s="30">
        <f t="shared" si="110"/>
        <v>374268523.50600278</v>
      </c>
      <c r="F189" s="53">
        <v>112973984.81075199</v>
      </c>
      <c r="G189" s="30">
        <f t="shared" si="111"/>
        <v>355363457.23507196</v>
      </c>
      <c r="H189" s="84">
        <f t="shared" si="107"/>
        <v>-1582221.3087510467</v>
      </c>
      <c r="I189" s="53">
        <f t="shared" si="107"/>
        <v>18905066.270930827</v>
      </c>
      <c r="J189" s="29">
        <v>570.70722606638446</v>
      </c>
      <c r="K189" s="32">
        <f t="shared" si="112"/>
        <v>-6819.0574039231287</v>
      </c>
      <c r="L189" s="120">
        <f t="shared" si="108"/>
        <v>-1581650.6015249803</v>
      </c>
      <c r="M189" s="32">
        <f t="shared" si="113"/>
        <v>18898247.213526905</v>
      </c>
      <c r="N189" s="32"/>
      <c r="O189" s="29">
        <v>-1341701.6939990371</v>
      </c>
      <c r="P189" s="32">
        <f t="shared" si="114"/>
        <v>18898247.213526905</v>
      </c>
      <c r="Q189" s="47"/>
      <c r="R189" s="29">
        <v>-239948.90752594173</v>
      </c>
      <c r="S189" s="53">
        <f t="shared" si="115"/>
        <v>0</v>
      </c>
      <c r="T189" s="29">
        <f t="shared" si="109"/>
        <v>-1581650.6015249789</v>
      </c>
      <c r="U189" s="112">
        <f t="shared" si="109"/>
        <v>18898247.213526905</v>
      </c>
      <c r="V189" s="81">
        <v>-16940.59</v>
      </c>
      <c r="W189" s="53">
        <v>-50380.880000000005</v>
      </c>
      <c r="X189" s="29">
        <v>-256889.49752594173</v>
      </c>
      <c r="Y189" s="31">
        <v>-50380.879999999976</v>
      </c>
      <c r="Z189" s="92"/>
      <c r="AA189" s="53"/>
      <c r="AB189" s="84"/>
      <c r="AC189" s="99"/>
    </row>
    <row r="190" spans="1:29" s="2" customFormat="1" ht="13.15" hidden="1" customHeight="1" x14ac:dyDescent="0.2">
      <c r="A190" s="18">
        <v>13</v>
      </c>
      <c r="B190" s="66">
        <v>41730</v>
      </c>
      <c r="C190" s="85"/>
      <c r="D190" s="29">
        <v>96575171.502000943</v>
      </c>
      <c r="E190" s="30">
        <f t="shared" si="110"/>
        <v>470843695.00800371</v>
      </c>
      <c r="F190" s="53">
        <v>99028887.092096001</v>
      </c>
      <c r="G190" s="30">
        <f t="shared" si="111"/>
        <v>454392344.32716799</v>
      </c>
      <c r="H190" s="81">
        <f t="shared" si="107"/>
        <v>-2453715.5900950581</v>
      </c>
      <c r="I190" s="87">
        <f t="shared" si="107"/>
        <v>16451350.680835724</v>
      </c>
      <c r="J190" s="81">
        <v>885.05521334707737</v>
      </c>
      <c r="K190" s="30">
        <f t="shared" si="112"/>
        <v>-5934.0021905760514</v>
      </c>
      <c r="L190" s="88">
        <f t="shared" si="108"/>
        <v>-2452830.534881711</v>
      </c>
      <c r="M190" s="32">
        <f t="shared" si="113"/>
        <v>16445416.678645194</v>
      </c>
      <c r="N190" s="89"/>
      <c r="O190" s="29">
        <v>-2452830.534881711</v>
      </c>
      <c r="P190" s="30">
        <f t="shared" si="114"/>
        <v>16445416.678645194</v>
      </c>
      <c r="Q190" s="47"/>
      <c r="R190" s="29">
        <v>0</v>
      </c>
      <c r="S190" s="31">
        <f t="shared" si="115"/>
        <v>0</v>
      </c>
      <c r="T190" s="29">
        <f t="shared" si="109"/>
        <v>-2452830.534881711</v>
      </c>
      <c r="U190" s="108">
        <f t="shared" si="109"/>
        <v>16445416.678645194</v>
      </c>
      <c r="V190" s="81">
        <v>-17014.400000000001</v>
      </c>
      <c r="W190" s="31">
        <v>-67395.28</v>
      </c>
      <c r="X190" s="29">
        <v>-17014.400000000001</v>
      </c>
      <c r="Y190" s="87">
        <v>-67395.27999999997</v>
      </c>
      <c r="Z190" s="92"/>
      <c r="AA190" s="53"/>
      <c r="AB190" s="84"/>
      <c r="AC190" s="99"/>
    </row>
    <row r="191" spans="1:29" s="2" customFormat="1" ht="15" hidden="1" customHeight="1" x14ac:dyDescent="0.2">
      <c r="A191" s="18">
        <v>13</v>
      </c>
      <c r="B191" s="66">
        <v>41760</v>
      </c>
      <c r="C191" s="85"/>
      <c r="D191" s="29">
        <v>93358976.502000943</v>
      </c>
      <c r="E191" s="30">
        <f t="shared" si="110"/>
        <v>564202671.51000464</v>
      </c>
      <c r="F191" s="29">
        <v>90267222.939712003</v>
      </c>
      <c r="G191" s="30">
        <f t="shared" si="111"/>
        <v>544659567.26688004</v>
      </c>
      <c r="H191" s="29">
        <f t="shared" si="107"/>
        <v>3091753.56228894</v>
      </c>
      <c r="I191" s="31">
        <f t="shared" si="107"/>
        <v>19543104.243124604</v>
      </c>
      <c r="J191" s="29">
        <v>-1115.1955099175684</v>
      </c>
      <c r="K191" s="30">
        <f t="shared" si="112"/>
        <v>-7049.1977004936198</v>
      </c>
      <c r="L191" s="120">
        <f t="shared" si="108"/>
        <v>3090638.3667790224</v>
      </c>
      <c r="M191" s="32">
        <f t="shared" si="113"/>
        <v>19536055.045424215</v>
      </c>
      <c r="N191" s="32"/>
      <c r="O191" s="29">
        <v>3090638.3667790219</v>
      </c>
      <c r="P191" s="30">
        <f t="shared" si="114"/>
        <v>19536055.045424215</v>
      </c>
      <c r="Q191" s="47"/>
      <c r="R191" s="29">
        <v>0</v>
      </c>
      <c r="S191" s="31">
        <f t="shared" si="115"/>
        <v>0</v>
      </c>
      <c r="T191" s="29">
        <f t="shared" si="109"/>
        <v>3090638.3667790219</v>
      </c>
      <c r="U191" s="108">
        <f t="shared" si="109"/>
        <v>19536055.045424215</v>
      </c>
      <c r="V191" s="81">
        <v>-17581.550000000003</v>
      </c>
      <c r="W191" s="31">
        <v>-84976.83</v>
      </c>
      <c r="X191" s="29">
        <v>-17581.550000000003</v>
      </c>
      <c r="Y191" s="87">
        <v>-84976.829999999973</v>
      </c>
      <c r="Z191" s="92"/>
      <c r="AA191" s="53"/>
      <c r="AB191" s="84"/>
      <c r="AC191" s="99"/>
    </row>
    <row r="192" spans="1:29" s="2" customFormat="1" ht="12.75" hidden="1" customHeight="1" x14ac:dyDescent="0.2">
      <c r="A192" s="18">
        <v>13</v>
      </c>
      <c r="B192" s="66">
        <v>41791</v>
      </c>
      <c r="C192" s="5"/>
      <c r="D192" s="81">
        <v>87527239.502000943</v>
      </c>
      <c r="E192" s="30">
        <f t="shared" si="110"/>
        <v>651729911.01200557</v>
      </c>
      <c r="F192" s="29">
        <v>88851629.491456002</v>
      </c>
      <c r="G192" s="30">
        <f t="shared" si="111"/>
        <v>633511196.75833607</v>
      </c>
      <c r="H192" s="29">
        <f t="shared" si="107"/>
        <v>-1324389.9894550592</v>
      </c>
      <c r="I192" s="31">
        <f t="shared" si="107"/>
        <v>18218714.2536695</v>
      </c>
      <c r="J192" s="29">
        <v>477.70746919652447</v>
      </c>
      <c r="K192" s="30">
        <f t="shared" si="112"/>
        <v>-6571.4902312970953</v>
      </c>
      <c r="L192" s="120">
        <f t="shared" si="108"/>
        <v>-1323912.2819858626</v>
      </c>
      <c r="M192" s="32">
        <f t="shared" si="113"/>
        <v>18212142.763438351</v>
      </c>
      <c r="N192" s="32"/>
      <c r="O192" s="29">
        <v>-1323912.281985864</v>
      </c>
      <c r="P192" s="30">
        <f t="shared" si="114"/>
        <v>18212142.763438351</v>
      </c>
      <c r="Q192" s="47"/>
      <c r="R192" s="29">
        <v>0</v>
      </c>
      <c r="S192" s="31">
        <f t="shared" si="115"/>
        <v>0</v>
      </c>
      <c r="T192" s="29">
        <f t="shared" si="109"/>
        <v>-1323912.281985864</v>
      </c>
      <c r="U192" s="108">
        <f t="shared" si="109"/>
        <v>18212142.763438351</v>
      </c>
      <c r="V192" s="81">
        <v>-17014.400000000001</v>
      </c>
      <c r="W192" s="31">
        <v>-101991.23000000001</v>
      </c>
      <c r="X192" s="29">
        <v>-17014.400000000001</v>
      </c>
      <c r="Y192" s="87">
        <v>-101991.22999999998</v>
      </c>
      <c r="Z192" s="92"/>
      <c r="AA192" s="53"/>
      <c r="AB192" s="84"/>
      <c r="AC192" s="99"/>
    </row>
    <row r="193" spans="1:29" s="2" customFormat="1" ht="12.75" hidden="1" customHeight="1" x14ac:dyDescent="0.2">
      <c r="A193" s="18">
        <v>13</v>
      </c>
      <c r="B193" s="66">
        <v>41821</v>
      </c>
      <c r="C193" s="85"/>
      <c r="D193" s="81">
        <v>96295495.502000943</v>
      </c>
      <c r="E193" s="30">
        <f t="shared" si="110"/>
        <v>748025406.5140065</v>
      </c>
      <c r="F193" s="29">
        <v>99420909.426175997</v>
      </c>
      <c r="G193" s="30">
        <f t="shared" si="111"/>
        <v>732932106.18451202</v>
      </c>
      <c r="H193" s="29">
        <f t="shared" si="107"/>
        <v>-3125413.9241750538</v>
      </c>
      <c r="I193" s="31">
        <f t="shared" si="107"/>
        <v>15093300.329494476</v>
      </c>
      <c r="J193" s="29">
        <v>1127.3368024500087</v>
      </c>
      <c r="K193" s="30">
        <f t="shared" si="112"/>
        <v>-5444.1534288470866</v>
      </c>
      <c r="L193" s="120">
        <f t="shared" si="108"/>
        <v>-3124286.5873726038</v>
      </c>
      <c r="M193" s="32">
        <f t="shared" si="113"/>
        <v>15087856.176065747</v>
      </c>
      <c r="N193" s="32"/>
      <c r="O193" s="29">
        <v>-3124286.5873726048</v>
      </c>
      <c r="P193" s="30">
        <f t="shared" si="114"/>
        <v>15087856.176065747</v>
      </c>
      <c r="Q193" s="47"/>
      <c r="R193" s="29">
        <v>0</v>
      </c>
      <c r="S193" s="31">
        <f t="shared" si="115"/>
        <v>0</v>
      </c>
      <c r="T193" s="29">
        <f t="shared" si="109"/>
        <v>-3124286.5873726048</v>
      </c>
      <c r="U193" s="108">
        <f t="shared" si="109"/>
        <v>15087856.176065747</v>
      </c>
      <c r="V193" s="81">
        <v>-17581.550000000003</v>
      </c>
      <c r="W193" s="31">
        <v>-119572.78000000001</v>
      </c>
      <c r="X193" s="29">
        <v>-17581.550000000003</v>
      </c>
      <c r="Y193" s="87">
        <v>-119572.77999999998</v>
      </c>
      <c r="Z193" s="92"/>
      <c r="AA193" s="53"/>
      <c r="AB193" s="84"/>
      <c r="AC193" s="99"/>
    </row>
    <row r="194" spans="1:29" s="2" customFormat="1" ht="12.75" hidden="1" customHeight="1" x14ac:dyDescent="0.2">
      <c r="A194" s="18">
        <v>13</v>
      </c>
      <c r="B194" s="66">
        <v>41852</v>
      </c>
      <c r="C194" s="85"/>
      <c r="D194" s="81">
        <v>99122120.502000943</v>
      </c>
      <c r="E194" s="30">
        <f t="shared" si="110"/>
        <v>847147527.01600742</v>
      </c>
      <c r="F194" s="29">
        <v>95837690.956799999</v>
      </c>
      <c r="G194" s="30">
        <f t="shared" si="111"/>
        <v>828769797.141312</v>
      </c>
      <c r="H194" s="81">
        <f t="shared" si="107"/>
        <v>3284429.5452009439</v>
      </c>
      <c r="I194" s="87">
        <f t="shared" si="107"/>
        <v>18377729.87469542</v>
      </c>
      <c r="J194" s="81">
        <v>-1184.6937369541265</v>
      </c>
      <c r="K194" s="30">
        <f t="shared" si="112"/>
        <v>-6628.8471658012131</v>
      </c>
      <c r="L194" s="88">
        <f t="shared" si="108"/>
        <v>3283244.8514639898</v>
      </c>
      <c r="M194" s="32">
        <f t="shared" si="113"/>
        <v>18371101.027529735</v>
      </c>
      <c r="N194" s="89"/>
      <c r="O194" s="29">
        <v>3283244.8514639884</v>
      </c>
      <c r="P194" s="30">
        <f t="shared" si="114"/>
        <v>18371101.027529735</v>
      </c>
      <c r="Q194" s="47"/>
      <c r="R194" s="29">
        <v>0</v>
      </c>
      <c r="S194" s="31">
        <f t="shared" si="115"/>
        <v>0</v>
      </c>
      <c r="T194" s="29">
        <f t="shared" si="109"/>
        <v>3283244.8514639884</v>
      </c>
      <c r="U194" s="108">
        <f t="shared" si="109"/>
        <v>18371101.027529735</v>
      </c>
      <c r="V194" s="81">
        <v>-17581.550000000003</v>
      </c>
      <c r="W194" s="31">
        <v>-137154.33000000002</v>
      </c>
      <c r="X194" s="29">
        <v>-17581.550000000003</v>
      </c>
      <c r="Y194" s="87">
        <v>-137154.32999999999</v>
      </c>
      <c r="Z194" s="92"/>
      <c r="AA194" s="53"/>
      <c r="AB194" s="84"/>
      <c r="AC194" s="99"/>
    </row>
    <row r="195" spans="1:29" s="2" customFormat="1" ht="12.75" hidden="1" customHeight="1" x14ac:dyDescent="0.2">
      <c r="A195" s="18">
        <v>13</v>
      </c>
      <c r="B195" s="66">
        <v>41883</v>
      </c>
      <c r="C195" s="85"/>
      <c r="D195" s="81">
        <v>97295066.502000943</v>
      </c>
      <c r="E195" s="30">
        <f t="shared" si="110"/>
        <v>944442593.51800835</v>
      </c>
      <c r="F195" s="29">
        <v>87806884.410751998</v>
      </c>
      <c r="G195" s="30">
        <f t="shared" si="111"/>
        <v>916576681.55206394</v>
      </c>
      <c r="H195" s="81">
        <f t="shared" si="107"/>
        <v>9488182.0912489444</v>
      </c>
      <c r="I195" s="87">
        <f t="shared" si="107"/>
        <v>27865911.965944409</v>
      </c>
      <c r="J195" s="81">
        <v>-3422.3872803132981</v>
      </c>
      <c r="K195" s="30">
        <f t="shared" si="112"/>
        <v>-10051.234446114511</v>
      </c>
      <c r="L195" s="88">
        <f t="shared" si="108"/>
        <v>9484759.7039686311</v>
      </c>
      <c r="M195" s="32">
        <f t="shared" si="113"/>
        <v>27855860.731498368</v>
      </c>
      <c r="N195" s="89"/>
      <c r="O195" s="29">
        <v>5556829.3382194489</v>
      </c>
      <c r="P195" s="30">
        <f t="shared" si="114"/>
        <v>23927930.365749184</v>
      </c>
      <c r="Q195" s="47"/>
      <c r="R195" s="29">
        <v>3927930.365749184</v>
      </c>
      <c r="S195" s="31">
        <f t="shared" si="115"/>
        <v>3927930.365749184</v>
      </c>
      <c r="T195" s="29">
        <f t="shared" si="109"/>
        <v>9484759.703968633</v>
      </c>
      <c r="U195" s="108">
        <f t="shared" si="109"/>
        <v>27855860.731498368</v>
      </c>
      <c r="V195" s="81">
        <v>-16664.650000000001</v>
      </c>
      <c r="W195" s="31">
        <v>-153818.98000000001</v>
      </c>
      <c r="X195" s="29">
        <v>3911265.7157491841</v>
      </c>
      <c r="Y195" s="87">
        <v>3774111.3857491841</v>
      </c>
      <c r="Z195" s="92"/>
      <c r="AA195" s="53"/>
      <c r="AB195" s="84"/>
      <c r="AC195" s="99"/>
    </row>
    <row r="196" spans="1:29" s="2" customFormat="1" ht="12.75" hidden="1" customHeight="1" x14ac:dyDescent="0.2">
      <c r="A196" s="18">
        <v>13</v>
      </c>
      <c r="B196" s="66">
        <v>41913</v>
      </c>
      <c r="C196" s="85"/>
      <c r="D196" s="81">
        <v>102212120.50200094</v>
      </c>
      <c r="E196" s="30">
        <f t="shared" si="110"/>
        <v>1046654714.0200093</v>
      </c>
      <c r="F196" s="29">
        <v>96697040.490751997</v>
      </c>
      <c r="G196" s="30">
        <f t="shared" si="111"/>
        <v>1013273722.0428159</v>
      </c>
      <c r="H196" s="81">
        <f t="shared" si="107"/>
        <v>5515080.0112489462</v>
      </c>
      <c r="I196" s="87">
        <f t="shared" si="107"/>
        <v>33380991.977193356</v>
      </c>
      <c r="J196" s="81">
        <v>-1989.2893600575626</v>
      </c>
      <c r="K196" s="30">
        <f t="shared" si="112"/>
        <v>-12040.523806172074</v>
      </c>
      <c r="L196" s="88">
        <f t="shared" si="108"/>
        <v>5513090.7218888886</v>
      </c>
      <c r="M196" s="32">
        <f t="shared" si="113"/>
        <v>33368951.453387257</v>
      </c>
      <c r="N196" s="89"/>
      <c r="O196" s="29">
        <v>2756545.3609444462</v>
      </c>
      <c r="P196" s="30">
        <f t="shared" si="114"/>
        <v>26684475.72669363</v>
      </c>
      <c r="Q196" s="47"/>
      <c r="R196" s="29">
        <v>2756545.3609444443</v>
      </c>
      <c r="S196" s="31">
        <f t="shared" si="115"/>
        <v>6684475.7266936284</v>
      </c>
      <c r="T196" s="29">
        <f t="shared" si="109"/>
        <v>5513090.7218888905</v>
      </c>
      <c r="U196" s="108">
        <f t="shared" si="109"/>
        <v>33368951.45338726</v>
      </c>
      <c r="V196" s="81">
        <v>-6493.9299999999994</v>
      </c>
      <c r="W196" s="31">
        <v>-160312.91</v>
      </c>
      <c r="X196" s="29">
        <v>2750051.4309444441</v>
      </c>
      <c r="Y196" s="87">
        <v>6524162.8166936282</v>
      </c>
      <c r="Z196" s="92"/>
      <c r="AA196" s="53"/>
      <c r="AB196" s="84"/>
      <c r="AC196" s="99"/>
    </row>
    <row r="197" spans="1:29" s="2" customFormat="1" ht="12.6" hidden="1" customHeight="1" x14ac:dyDescent="0.2">
      <c r="A197" s="18">
        <v>13</v>
      </c>
      <c r="B197" s="66">
        <v>41944</v>
      </c>
      <c r="C197" s="85"/>
      <c r="D197" s="81">
        <v>117974710.50200094</v>
      </c>
      <c r="E197" s="30">
        <f t="shared" si="110"/>
        <v>1164629424.5220103</v>
      </c>
      <c r="F197" s="29">
        <v>113411893.800192</v>
      </c>
      <c r="G197" s="30">
        <f t="shared" si="111"/>
        <v>1126685615.843008</v>
      </c>
      <c r="H197" s="81">
        <f t="shared" si="107"/>
        <v>4562816.7018089443</v>
      </c>
      <c r="I197" s="87">
        <f t="shared" si="107"/>
        <v>37943808.679002285</v>
      </c>
      <c r="J197" s="81">
        <v>-1645.8079843427986</v>
      </c>
      <c r="K197" s="30">
        <f t="shared" si="112"/>
        <v>-13686.331790514872</v>
      </c>
      <c r="L197" s="88">
        <f t="shared" si="108"/>
        <v>4561170.8938246015</v>
      </c>
      <c r="M197" s="32">
        <f t="shared" si="113"/>
        <v>37930122.34721186</v>
      </c>
      <c r="N197" s="89"/>
      <c r="O197" s="29">
        <v>2280585.4469122998</v>
      </c>
      <c r="P197" s="30">
        <f t="shared" si="114"/>
        <v>28965061.17360593</v>
      </c>
      <c r="Q197" s="47"/>
      <c r="R197" s="29">
        <v>2280585.4469123017</v>
      </c>
      <c r="S197" s="31">
        <f t="shared" si="115"/>
        <v>8965061.1736059301</v>
      </c>
      <c r="T197" s="29">
        <f t="shared" si="109"/>
        <v>4561170.8938246015</v>
      </c>
      <c r="U197" s="108">
        <f t="shared" si="109"/>
        <v>37930122.34721186</v>
      </c>
      <c r="V197" s="81">
        <v>1044.45</v>
      </c>
      <c r="W197" s="31">
        <v>-159268.46</v>
      </c>
      <c r="X197" s="29">
        <v>2281629.8969123019</v>
      </c>
      <c r="Y197" s="87">
        <v>8805792.7136059292</v>
      </c>
      <c r="Z197" s="92"/>
      <c r="AA197" s="53"/>
      <c r="AB197" s="84"/>
      <c r="AC197" s="99"/>
    </row>
    <row r="198" spans="1:29" s="2" customFormat="1" ht="13.5" hidden="1" customHeight="1" x14ac:dyDescent="0.2">
      <c r="A198" s="18">
        <v>13</v>
      </c>
      <c r="B198" s="66">
        <v>41974</v>
      </c>
      <c r="C198" s="85"/>
      <c r="D198" s="94">
        <v>123344793.8</v>
      </c>
      <c r="E198" s="38">
        <f t="shared" si="110"/>
        <v>1287974218.3220103</v>
      </c>
      <c r="F198" s="37">
        <v>121626642.93518399</v>
      </c>
      <c r="G198" s="38">
        <f t="shared" si="111"/>
        <v>1248312258.778192</v>
      </c>
      <c r="H198" s="94">
        <f t="shared" si="107"/>
        <v>1718150.86481601</v>
      </c>
      <c r="I198" s="65">
        <f t="shared" si="107"/>
        <v>39661959.543818235</v>
      </c>
      <c r="J198" s="94">
        <v>-598.94739147485234</v>
      </c>
      <c r="K198" s="38">
        <f t="shared" si="112"/>
        <v>-14285.279181989725</v>
      </c>
      <c r="L198" s="95">
        <f t="shared" si="108"/>
        <v>1717551.9174245351</v>
      </c>
      <c r="M198" s="40">
        <f t="shared" si="113"/>
        <v>39647674.264636397</v>
      </c>
      <c r="N198" s="68"/>
      <c r="O198" s="37">
        <v>858775.95871226862</v>
      </c>
      <c r="P198" s="38">
        <f t="shared" si="114"/>
        <v>29823837.132318199</v>
      </c>
      <c r="Q198" s="41"/>
      <c r="R198" s="37">
        <v>858775.95871226862</v>
      </c>
      <c r="S198" s="39">
        <f t="shared" si="115"/>
        <v>9823837.1323181987</v>
      </c>
      <c r="T198" s="37">
        <f t="shared" si="109"/>
        <v>1717551.9174245372</v>
      </c>
      <c r="U198" s="111">
        <f t="shared" si="109"/>
        <v>39647674.264636397</v>
      </c>
      <c r="V198" s="94">
        <v>7240.95</v>
      </c>
      <c r="W198" s="39">
        <v>-152027.50999999998</v>
      </c>
      <c r="X198" s="37">
        <v>866016.90871226857</v>
      </c>
      <c r="Y198" s="65">
        <v>9671809.622318197</v>
      </c>
      <c r="Z198" s="92"/>
      <c r="AA198" s="53"/>
      <c r="AB198" s="84"/>
      <c r="AC198" s="99"/>
    </row>
    <row r="199" spans="1:29" s="2" customFormat="1" ht="13.5" hidden="1" customHeight="1" x14ac:dyDescent="0.2">
      <c r="A199" s="18"/>
      <c r="B199" s="66"/>
      <c r="C199" s="85"/>
      <c r="D199" s="84"/>
      <c r="E199" s="32"/>
      <c r="F199" s="53"/>
      <c r="G199" s="32"/>
      <c r="H199" s="84"/>
      <c r="I199" s="84"/>
      <c r="J199" s="84"/>
      <c r="K199" s="32"/>
      <c r="L199" s="89"/>
      <c r="M199" s="32"/>
      <c r="N199" s="89"/>
      <c r="O199" s="53"/>
      <c r="P199" s="32"/>
      <c r="Q199" s="47"/>
      <c r="R199" s="53"/>
      <c r="S199" s="53"/>
      <c r="T199" s="53"/>
      <c r="U199" s="112"/>
      <c r="V199" s="84"/>
      <c r="W199" s="53"/>
      <c r="X199" s="53"/>
      <c r="Y199" s="84"/>
      <c r="Z199" s="92"/>
      <c r="AA199" s="53"/>
      <c r="AB199" s="84"/>
      <c r="AC199" s="99"/>
    </row>
    <row r="200" spans="1:29" s="2" customFormat="1" ht="13.5" hidden="1" customHeight="1" x14ac:dyDescent="0.2">
      <c r="A200" s="97" t="s">
        <v>43</v>
      </c>
      <c r="B200" s="66"/>
      <c r="C200" s="85"/>
      <c r="D200" s="84"/>
      <c r="E200" s="32">
        <f>E185+E198</f>
        <v>14899958966.072445</v>
      </c>
      <c r="F200" s="53"/>
      <c r="G200" s="32">
        <f>G185+G198</f>
        <v>14896062105.616673</v>
      </c>
      <c r="H200" s="84"/>
      <c r="I200" s="84">
        <f>I185+I198</f>
        <v>3896860.4557733536</v>
      </c>
      <c r="J200" s="84"/>
      <c r="K200" s="32">
        <f>K185+K198</f>
        <v>-13757.509078168114</v>
      </c>
      <c r="L200" s="89"/>
      <c r="M200" s="32"/>
      <c r="N200" s="89">
        <f>N185+M198</f>
        <v>3883101.4822784886</v>
      </c>
      <c r="O200" s="53"/>
      <c r="P200" s="32">
        <f>P185+P198</f>
        <v>428757.78240263462</v>
      </c>
      <c r="Q200" s="47"/>
      <c r="R200" s="53"/>
      <c r="S200" s="53">
        <f>S185+S198</f>
        <v>3454343.6642930694</v>
      </c>
      <c r="T200" s="53"/>
      <c r="U200" s="112">
        <f>U185+U198</f>
        <v>3883101.4466957077</v>
      </c>
      <c r="V200" s="84"/>
      <c r="W200" s="53">
        <f>W185+W198</f>
        <v>758037.26000000024</v>
      </c>
      <c r="X200" s="53"/>
      <c r="Y200" s="84">
        <f>Y185+Y198</f>
        <v>4212381.9242930673</v>
      </c>
      <c r="Z200" s="92"/>
      <c r="AA200" s="53"/>
      <c r="AB200" s="84"/>
      <c r="AC200" s="99"/>
    </row>
    <row r="201" spans="1:29" s="2" customFormat="1" ht="13.5" hidden="1" customHeight="1" x14ac:dyDescent="0.2">
      <c r="A201" s="18"/>
      <c r="B201" s="66"/>
      <c r="C201" s="85"/>
      <c r="D201" s="84"/>
      <c r="E201" s="32"/>
      <c r="F201" s="53"/>
      <c r="G201" s="32"/>
      <c r="H201" s="84"/>
      <c r="I201" s="84"/>
      <c r="J201" s="84"/>
      <c r="K201" s="32"/>
      <c r="L201" s="89"/>
      <c r="M201" s="32"/>
      <c r="N201" s="89"/>
      <c r="O201" s="53"/>
      <c r="P201" s="32"/>
      <c r="Q201" s="47"/>
      <c r="R201" s="53"/>
      <c r="S201" s="53"/>
      <c r="T201" s="53"/>
      <c r="U201" s="112"/>
      <c r="V201" s="84"/>
      <c r="W201" s="53"/>
      <c r="X201" s="53"/>
      <c r="Y201" s="84"/>
      <c r="Z201" s="92"/>
      <c r="AA201" s="53"/>
      <c r="AB201" s="84"/>
      <c r="AC201" s="99"/>
    </row>
    <row r="202" spans="1:29" s="2" customFormat="1" ht="12.75" hidden="1" customHeight="1" x14ac:dyDescent="0.2">
      <c r="A202" s="18">
        <v>14</v>
      </c>
      <c r="B202" s="66">
        <v>42005</v>
      </c>
      <c r="C202" s="85"/>
      <c r="D202" s="76">
        <v>119235519.24753395</v>
      </c>
      <c r="E202" s="54">
        <f>D202</f>
        <v>119235519.24753395</v>
      </c>
      <c r="F202" s="115">
        <v>121481127.35542199</v>
      </c>
      <c r="G202" s="54">
        <f>F202</f>
        <v>121481127.35542199</v>
      </c>
      <c r="H202" s="76">
        <f t="shared" ref="H202:I213" si="116">D202-F202</f>
        <v>-2245608.1078880429</v>
      </c>
      <c r="I202" s="79">
        <f t="shared" si="116"/>
        <v>-2245608.1078880429</v>
      </c>
      <c r="J202" s="76">
        <v>782.81898640980944</v>
      </c>
      <c r="K202" s="54">
        <f>J202</f>
        <v>782.81898640980944</v>
      </c>
      <c r="L202" s="102">
        <f t="shared" ref="L202:L213" si="117">H202+J202</f>
        <v>-2244825.2889016331</v>
      </c>
      <c r="M202" s="116">
        <f>L202</f>
        <v>-2244825.2889016331</v>
      </c>
      <c r="N202" s="77"/>
      <c r="O202" s="115">
        <v>-2244825.2889016331</v>
      </c>
      <c r="P202" s="54">
        <f>O202</f>
        <v>-2244825.2889016331</v>
      </c>
      <c r="Q202" s="47"/>
      <c r="R202" s="115">
        <v>0</v>
      </c>
      <c r="S202" s="55">
        <f>R202</f>
        <v>0</v>
      </c>
      <c r="T202" s="115">
        <f t="shared" ref="T202:U213" si="118">O202+R202</f>
        <v>-2244825.2889016331</v>
      </c>
      <c r="U202" s="104">
        <f t="shared" si="118"/>
        <v>-2244825.2889016331</v>
      </c>
      <c r="V202" s="76">
        <v>9534.94</v>
      </c>
      <c r="W202" s="55">
        <v>9534.94</v>
      </c>
      <c r="X202" s="115">
        <v>9534.94</v>
      </c>
      <c r="Y202" s="79">
        <v>9534.94</v>
      </c>
      <c r="Z202" s="92"/>
      <c r="AA202" s="53"/>
      <c r="AB202" s="84"/>
      <c r="AC202" s="99"/>
    </row>
    <row r="203" spans="1:29" s="2" customFormat="1" ht="12.75" hidden="1" customHeight="1" x14ac:dyDescent="0.2">
      <c r="A203" s="18">
        <v>14</v>
      </c>
      <c r="B203" s="66">
        <v>42036</v>
      </c>
      <c r="C203" s="85"/>
      <c r="D203" s="81">
        <v>105377338.24753395</v>
      </c>
      <c r="E203" s="30">
        <f t="shared" ref="E203:E213" si="119">E202+D203</f>
        <v>224612857.49506789</v>
      </c>
      <c r="F203" s="29">
        <v>100844823.70908299</v>
      </c>
      <c r="G203" s="30">
        <f t="shared" ref="G203:G213" si="120">G202+F203</f>
        <v>222325951.06450498</v>
      </c>
      <c r="H203" s="81">
        <f t="shared" si="116"/>
        <v>4532514.5384509563</v>
      </c>
      <c r="I203" s="87">
        <f t="shared" si="116"/>
        <v>2286906.4305629134</v>
      </c>
      <c r="J203" s="81">
        <v>-1580.0345681039616</v>
      </c>
      <c r="K203" s="30">
        <f t="shared" ref="K203:K213" si="121">K202+J203</f>
        <v>-797.21558169415221</v>
      </c>
      <c r="L203" s="88">
        <f t="shared" si="117"/>
        <v>4530934.5038828524</v>
      </c>
      <c r="M203" s="32">
        <f t="shared" ref="M203:M213" si="122">M202+L203</f>
        <v>2286109.2149812193</v>
      </c>
      <c r="N203" s="86"/>
      <c r="O203" s="29">
        <v>4530934.5038828524</v>
      </c>
      <c r="P203" s="30">
        <f t="shared" ref="P203:P213" si="123">P202+O203</f>
        <v>2286109.2149812193</v>
      </c>
      <c r="Q203" s="47"/>
      <c r="R203" s="29">
        <v>0</v>
      </c>
      <c r="S203" s="31">
        <f t="shared" ref="S203:S213" si="124">R203+S202</f>
        <v>0</v>
      </c>
      <c r="T203" s="29">
        <f t="shared" si="118"/>
        <v>4530934.5038828524</v>
      </c>
      <c r="U203" s="108">
        <f t="shared" si="118"/>
        <v>2286109.2149812193</v>
      </c>
      <c r="V203" s="81">
        <v>8612.2000000000007</v>
      </c>
      <c r="W203" s="31">
        <v>18147.14</v>
      </c>
      <c r="X203" s="29">
        <v>8612.2000000000007</v>
      </c>
      <c r="Y203" s="87">
        <v>18147.14</v>
      </c>
      <c r="Z203" s="92"/>
      <c r="AA203" s="53"/>
      <c r="AB203" s="84"/>
      <c r="AC203" s="99"/>
    </row>
    <row r="204" spans="1:29" s="2" customFormat="1" ht="12.75" hidden="1" customHeight="1" x14ac:dyDescent="0.2">
      <c r="A204" s="18">
        <v>14</v>
      </c>
      <c r="B204" s="66">
        <v>42064</v>
      </c>
      <c r="C204" s="85"/>
      <c r="D204" s="29">
        <v>105640903.24753395</v>
      </c>
      <c r="E204" s="30">
        <f t="shared" si="119"/>
        <v>330253760.74260187</v>
      </c>
      <c r="F204" s="53">
        <v>106071722.148637</v>
      </c>
      <c r="G204" s="30">
        <f t="shared" si="120"/>
        <v>328397673.21314198</v>
      </c>
      <c r="H204" s="84">
        <f t="shared" si="116"/>
        <v>-430818.90110304952</v>
      </c>
      <c r="I204" s="53">
        <f t="shared" si="116"/>
        <v>1856087.5294598937</v>
      </c>
      <c r="J204" s="29">
        <v>150.18346892454429</v>
      </c>
      <c r="K204" s="32">
        <f t="shared" si="121"/>
        <v>-647.03211276960792</v>
      </c>
      <c r="L204" s="120">
        <f t="shared" si="117"/>
        <v>-430668.71763412497</v>
      </c>
      <c r="M204" s="32">
        <f t="shared" si="122"/>
        <v>1855440.4973470944</v>
      </c>
      <c r="N204" s="32"/>
      <c r="O204" s="29">
        <v>-430668.71763412515</v>
      </c>
      <c r="P204" s="32">
        <f t="shared" si="123"/>
        <v>1855440.4973470941</v>
      </c>
      <c r="Q204" s="47"/>
      <c r="R204" s="29">
        <v>0</v>
      </c>
      <c r="S204" s="53">
        <f t="shared" si="124"/>
        <v>0</v>
      </c>
      <c r="T204" s="29">
        <f t="shared" si="118"/>
        <v>-430668.71763412515</v>
      </c>
      <c r="U204" s="112">
        <f t="shared" si="118"/>
        <v>1855440.4973470941</v>
      </c>
      <c r="V204" s="81">
        <v>9534.94</v>
      </c>
      <c r="W204" s="53">
        <v>27682.080000000002</v>
      </c>
      <c r="X204" s="29">
        <v>9534.94</v>
      </c>
      <c r="Y204" s="31">
        <v>27682.080000000002</v>
      </c>
      <c r="Z204" s="92"/>
      <c r="AA204" s="53"/>
      <c r="AB204" s="84"/>
      <c r="AC204" s="99"/>
    </row>
    <row r="205" spans="1:29" s="2" customFormat="1" ht="13.15" hidden="1" customHeight="1" x14ac:dyDescent="0.2">
      <c r="A205" s="18">
        <v>14</v>
      </c>
      <c r="B205" s="66">
        <v>42095</v>
      </c>
      <c r="C205" s="85"/>
      <c r="D205" s="29">
        <v>95557329.247533947</v>
      </c>
      <c r="E205" s="30">
        <f t="shared" si="119"/>
        <v>425811089.99013579</v>
      </c>
      <c r="F205" s="53">
        <v>99985490.993270993</v>
      </c>
      <c r="G205" s="30">
        <f t="shared" si="120"/>
        <v>428383164.20641297</v>
      </c>
      <c r="H205" s="81">
        <f t="shared" si="116"/>
        <v>-4428161.745737046</v>
      </c>
      <c r="I205" s="87">
        <f t="shared" si="116"/>
        <v>-2572074.2162771821</v>
      </c>
      <c r="J205" s="81">
        <v>1543.6571845645085</v>
      </c>
      <c r="K205" s="30">
        <f t="shared" si="121"/>
        <v>896.62507179490058</v>
      </c>
      <c r="L205" s="88">
        <f t="shared" si="117"/>
        <v>-4426618.0885524815</v>
      </c>
      <c r="M205" s="32">
        <f t="shared" si="122"/>
        <v>-2571177.5912053874</v>
      </c>
      <c r="N205" s="89"/>
      <c r="O205" s="29">
        <v>-4426618.0885524815</v>
      </c>
      <c r="P205" s="30">
        <f t="shared" si="123"/>
        <v>-2571177.5912053874</v>
      </c>
      <c r="Q205" s="47"/>
      <c r="R205" s="29">
        <v>0</v>
      </c>
      <c r="S205" s="31">
        <f t="shared" si="124"/>
        <v>0</v>
      </c>
      <c r="T205" s="29">
        <f t="shared" si="118"/>
        <v>-4426618.0885524815</v>
      </c>
      <c r="U205" s="108">
        <f t="shared" si="118"/>
        <v>-2571177.5912053874</v>
      </c>
      <c r="V205" s="81">
        <v>9227.36</v>
      </c>
      <c r="W205" s="31">
        <v>36909.440000000002</v>
      </c>
      <c r="X205" s="29">
        <v>9227.36</v>
      </c>
      <c r="Y205" s="87">
        <v>36909.440000000002</v>
      </c>
      <c r="Z205" s="92"/>
      <c r="AA205" s="53"/>
      <c r="AB205" s="84"/>
      <c r="AC205" s="99"/>
    </row>
    <row r="206" spans="1:29" s="2" customFormat="1" ht="15" hidden="1" customHeight="1" x14ac:dyDescent="0.2">
      <c r="A206" s="18">
        <v>14</v>
      </c>
      <c r="B206" s="66">
        <v>42125</v>
      </c>
      <c r="C206" s="85"/>
      <c r="D206" s="29">
        <v>94657182.247533947</v>
      </c>
      <c r="E206" s="30">
        <f t="shared" si="119"/>
        <v>520468272.23766971</v>
      </c>
      <c r="F206" s="29">
        <v>88865117.478068992</v>
      </c>
      <c r="G206" s="30">
        <f t="shared" si="120"/>
        <v>517248281.68448198</v>
      </c>
      <c r="H206" s="29">
        <f t="shared" si="116"/>
        <v>5792064.7694649547</v>
      </c>
      <c r="I206" s="31">
        <f t="shared" si="116"/>
        <v>3219990.5531877279</v>
      </c>
      <c r="J206" s="29">
        <v>-2019.1137786358595</v>
      </c>
      <c r="K206" s="30">
        <f t="shared" si="121"/>
        <v>-1122.4887068409589</v>
      </c>
      <c r="L206" s="120">
        <f t="shared" si="117"/>
        <v>5790045.6556863189</v>
      </c>
      <c r="M206" s="32">
        <f t="shared" si="122"/>
        <v>3218868.0644809315</v>
      </c>
      <c r="N206" s="32"/>
      <c r="O206" s="29">
        <v>5790045.6556863189</v>
      </c>
      <c r="P206" s="30">
        <f t="shared" si="123"/>
        <v>3218868.0644809315</v>
      </c>
      <c r="Q206" s="47"/>
      <c r="R206" s="29">
        <v>0</v>
      </c>
      <c r="S206" s="31">
        <f t="shared" si="124"/>
        <v>0</v>
      </c>
      <c r="T206" s="29">
        <f t="shared" si="118"/>
        <v>5790045.6556863189</v>
      </c>
      <c r="U206" s="108">
        <f t="shared" si="118"/>
        <v>3218868.0644809315</v>
      </c>
      <c r="V206" s="81">
        <v>9534.94</v>
      </c>
      <c r="W206" s="31">
        <v>46444.380000000005</v>
      </c>
      <c r="X206" s="29">
        <v>9534.94</v>
      </c>
      <c r="Y206" s="87">
        <v>46444.380000000005</v>
      </c>
      <c r="Z206" s="92"/>
      <c r="AA206" s="53"/>
      <c r="AB206" s="84"/>
      <c r="AC206" s="99"/>
    </row>
    <row r="207" spans="1:29" s="2" customFormat="1" ht="12.75" hidden="1" customHeight="1" x14ac:dyDescent="0.2">
      <c r="A207" s="18">
        <v>14</v>
      </c>
      <c r="B207" s="66">
        <v>42156</v>
      </c>
      <c r="C207" s="5"/>
      <c r="D207" s="81">
        <v>94331422.247533947</v>
      </c>
      <c r="E207" s="30">
        <f t="shared" si="119"/>
        <v>614799694.48520362</v>
      </c>
      <c r="F207" s="29">
        <v>92822917.967196003</v>
      </c>
      <c r="G207" s="30">
        <f t="shared" si="120"/>
        <v>610071199.65167797</v>
      </c>
      <c r="H207" s="29">
        <f t="shared" si="116"/>
        <v>1508504.2803379446</v>
      </c>
      <c r="I207" s="31">
        <f t="shared" si="116"/>
        <v>4728494.8335256577</v>
      </c>
      <c r="J207" s="29">
        <v>-525.86459212587215</v>
      </c>
      <c r="K207" s="30">
        <f t="shared" si="121"/>
        <v>-1648.3532989668311</v>
      </c>
      <c r="L207" s="120">
        <f t="shared" si="117"/>
        <v>1507978.4157458188</v>
      </c>
      <c r="M207" s="32">
        <f t="shared" si="122"/>
        <v>4726846.4802267505</v>
      </c>
      <c r="N207" s="32"/>
      <c r="O207" s="29">
        <v>1507978.415745819</v>
      </c>
      <c r="P207" s="30">
        <f t="shared" si="123"/>
        <v>4726846.4802267505</v>
      </c>
      <c r="Q207" s="47"/>
      <c r="R207" s="29">
        <v>0</v>
      </c>
      <c r="S207" s="31">
        <f t="shared" si="124"/>
        <v>0</v>
      </c>
      <c r="T207" s="29">
        <f t="shared" si="118"/>
        <v>1507978.415745819</v>
      </c>
      <c r="U207" s="108">
        <f t="shared" si="118"/>
        <v>4726846.4802267505</v>
      </c>
      <c r="V207" s="81">
        <v>9227.36</v>
      </c>
      <c r="W207" s="31">
        <v>55671.740000000005</v>
      </c>
      <c r="X207" s="29">
        <v>9227.36</v>
      </c>
      <c r="Y207" s="87">
        <v>55671.740000000005</v>
      </c>
      <c r="Z207" s="92"/>
      <c r="AA207" s="53"/>
      <c r="AB207" s="84"/>
      <c r="AC207" s="99"/>
    </row>
    <row r="208" spans="1:29" s="2" customFormat="1" ht="12.75" hidden="1" customHeight="1" x14ac:dyDescent="0.2">
      <c r="A208" s="18">
        <v>14</v>
      </c>
      <c r="B208" s="66">
        <v>42186</v>
      </c>
      <c r="C208" s="85"/>
      <c r="D208" s="81">
        <v>101097386.24753395</v>
      </c>
      <c r="E208" s="30">
        <f t="shared" si="119"/>
        <v>715897080.73273754</v>
      </c>
      <c r="F208" s="29">
        <v>98037157.928702995</v>
      </c>
      <c r="G208" s="30">
        <f t="shared" si="120"/>
        <v>708108357.58038092</v>
      </c>
      <c r="H208" s="29">
        <f t="shared" si="116"/>
        <v>3060228.318830952</v>
      </c>
      <c r="I208" s="31">
        <f t="shared" si="116"/>
        <v>7788723.1523566246</v>
      </c>
      <c r="J208" s="29">
        <v>-1066.795591944363</v>
      </c>
      <c r="K208" s="30">
        <f t="shared" si="121"/>
        <v>-2715.148890911194</v>
      </c>
      <c r="L208" s="120">
        <f t="shared" si="117"/>
        <v>3059161.5232390077</v>
      </c>
      <c r="M208" s="32">
        <f t="shared" si="122"/>
        <v>7786008.0034657586</v>
      </c>
      <c r="N208" s="32"/>
      <c r="O208" s="29">
        <v>3059161.5232390082</v>
      </c>
      <c r="P208" s="30">
        <f t="shared" si="123"/>
        <v>7786008.0034657586</v>
      </c>
      <c r="Q208" s="47"/>
      <c r="R208" s="29">
        <v>0</v>
      </c>
      <c r="S208" s="31">
        <f t="shared" si="124"/>
        <v>0</v>
      </c>
      <c r="T208" s="29">
        <f t="shared" si="118"/>
        <v>3059161.5232390082</v>
      </c>
      <c r="U208" s="108">
        <f t="shared" si="118"/>
        <v>7786008.0034657586</v>
      </c>
      <c r="V208" s="81">
        <v>9534.94</v>
      </c>
      <c r="W208" s="31">
        <v>65206.680000000008</v>
      </c>
      <c r="X208" s="29">
        <v>9534.94</v>
      </c>
      <c r="Y208" s="87">
        <v>65206.680000000008</v>
      </c>
      <c r="Z208" s="92"/>
      <c r="AA208" s="53"/>
      <c r="AB208" s="84"/>
      <c r="AC208" s="99"/>
    </row>
    <row r="209" spans="1:29" s="2" customFormat="1" ht="12.75" hidden="1" customHeight="1" x14ac:dyDescent="0.2">
      <c r="A209" s="18">
        <v>14</v>
      </c>
      <c r="B209" s="66">
        <v>42217</v>
      </c>
      <c r="C209" s="85"/>
      <c r="D209" s="81">
        <v>97525273.247533947</v>
      </c>
      <c r="E209" s="30">
        <f t="shared" si="119"/>
        <v>813422353.98027146</v>
      </c>
      <c r="F209" s="29">
        <v>94703196.510757998</v>
      </c>
      <c r="G209" s="30">
        <f t="shared" si="120"/>
        <v>802811554.09113896</v>
      </c>
      <c r="H209" s="81">
        <f t="shared" si="116"/>
        <v>2822076.7367759496</v>
      </c>
      <c r="I209" s="87">
        <f t="shared" si="116"/>
        <v>10610799.8891325</v>
      </c>
      <c r="J209" s="81">
        <v>-983.77595044020563</v>
      </c>
      <c r="K209" s="30">
        <f t="shared" si="121"/>
        <v>-3698.9248413513997</v>
      </c>
      <c r="L209" s="88">
        <f t="shared" si="117"/>
        <v>2821092.9608255094</v>
      </c>
      <c r="M209" s="32">
        <f t="shared" si="122"/>
        <v>10607100.964291267</v>
      </c>
      <c r="N209" s="89"/>
      <c r="O209" s="29">
        <v>2821092.9608255085</v>
      </c>
      <c r="P209" s="30">
        <f t="shared" si="123"/>
        <v>10607100.964291267</v>
      </c>
      <c r="Q209" s="47"/>
      <c r="R209" s="29">
        <v>0</v>
      </c>
      <c r="S209" s="31">
        <f t="shared" si="124"/>
        <v>0</v>
      </c>
      <c r="T209" s="29">
        <f t="shared" si="118"/>
        <v>2821092.9608255085</v>
      </c>
      <c r="U209" s="108">
        <f t="shared" si="118"/>
        <v>10607100.964291267</v>
      </c>
      <c r="V209" s="81">
        <v>9534.94</v>
      </c>
      <c r="W209" s="31">
        <v>74741.62000000001</v>
      </c>
      <c r="X209" s="29">
        <v>9534.94</v>
      </c>
      <c r="Y209" s="87">
        <v>74741.62000000001</v>
      </c>
      <c r="Z209" s="92"/>
      <c r="AA209" s="53"/>
      <c r="AB209" s="84"/>
      <c r="AC209" s="99"/>
    </row>
    <row r="210" spans="1:29" s="2" customFormat="1" ht="12.75" hidden="1" customHeight="1" x14ac:dyDescent="0.2">
      <c r="A210" s="18">
        <v>14</v>
      </c>
      <c r="B210" s="66">
        <v>42248</v>
      </c>
      <c r="C210" s="85"/>
      <c r="D210" s="81">
        <v>90491148.247533947</v>
      </c>
      <c r="E210" s="30">
        <f t="shared" si="119"/>
        <v>903913502.22780538</v>
      </c>
      <c r="F210" s="29">
        <v>86658978.162232995</v>
      </c>
      <c r="G210" s="30">
        <f t="shared" si="120"/>
        <v>889470532.25337195</v>
      </c>
      <c r="H210" s="81">
        <f t="shared" si="116"/>
        <v>3832170.0853009522</v>
      </c>
      <c r="I210" s="87">
        <f t="shared" si="116"/>
        <v>14442969.974433422</v>
      </c>
      <c r="J210" s="81">
        <v>-1335.8944917358458</v>
      </c>
      <c r="K210" s="30">
        <f t="shared" si="121"/>
        <v>-5034.8193330872455</v>
      </c>
      <c r="L210" s="88">
        <f t="shared" si="117"/>
        <v>3830834.1908092164</v>
      </c>
      <c r="M210" s="32">
        <f t="shared" si="122"/>
        <v>14437935.155100483</v>
      </c>
      <c r="N210" s="89"/>
      <c r="O210" s="29">
        <v>3830834.1908092164</v>
      </c>
      <c r="P210" s="30">
        <f t="shared" si="123"/>
        <v>14437935.155100483</v>
      </c>
      <c r="Q210" s="47"/>
      <c r="R210" s="29">
        <v>0</v>
      </c>
      <c r="S210" s="31">
        <f t="shared" si="124"/>
        <v>0</v>
      </c>
      <c r="T210" s="29">
        <f t="shared" si="118"/>
        <v>3830834.1908092164</v>
      </c>
      <c r="U210" s="108">
        <f t="shared" si="118"/>
        <v>14437935.155100483</v>
      </c>
      <c r="V210" s="81">
        <v>9227.36</v>
      </c>
      <c r="W210" s="31">
        <v>83968.98000000001</v>
      </c>
      <c r="X210" s="29">
        <v>9227.36</v>
      </c>
      <c r="Y210" s="87">
        <v>83968.98000000001</v>
      </c>
      <c r="Z210" s="92"/>
      <c r="AA210" s="53"/>
      <c r="AB210" s="84"/>
      <c r="AC210" s="99"/>
    </row>
    <row r="211" spans="1:29" s="2" customFormat="1" ht="12.6" hidden="1" customHeight="1" x14ac:dyDescent="0.2">
      <c r="A211" s="18">
        <v>14</v>
      </c>
      <c r="B211" s="66">
        <v>42278</v>
      </c>
      <c r="C211" s="85"/>
      <c r="D211" s="81">
        <v>97346832.147533953</v>
      </c>
      <c r="E211" s="30">
        <f t="shared" si="119"/>
        <v>1001260334.3753393</v>
      </c>
      <c r="F211" s="29">
        <v>94615523.571054995</v>
      </c>
      <c r="G211" s="30">
        <f t="shared" si="120"/>
        <v>984086055.82442689</v>
      </c>
      <c r="H211" s="81">
        <f t="shared" si="116"/>
        <v>2731308.5764789581</v>
      </c>
      <c r="I211" s="87">
        <f t="shared" si="116"/>
        <v>17174278.55091238</v>
      </c>
      <c r="J211" s="81">
        <v>-952.13416976062581</v>
      </c>
      <c r="K211" s="30">
        <f t="shared" si="121"/>
        <v>-5986.9535028478713</v>
      </c>
      <c r="L211" s="88">
        <f t="shared" si="117"/>
        <v>2730356.4423091975</v>
      </c>
      <c r="M211" s="32">
        <f t="shared" si="122"/>
        <v>17168291.59740968</v>
      </c>
      <c r="N211" s="89"/>
      <c r="O211" s="29">
        <v>2730356.442309197</v>
      </c>
      <c r="P211" s="30">
        <f t="shared" si="123"/>
        <v>17168291.59740968</v>
      </c>
      <c r="Q211" s="47"/>
      <c r="R211" s="29">
        <v>0</v>
      </c>
      <c r="S211" s="31">
        <f t="shared" si="124"/>
        <v>0</v>
      </c>
      <c r="T211" s="29">
        <f t="shared" si="118"/>
        <v>2730356.442309197</v>
      </c>
      <c r="U211" s="108">
        <f t="shared" si="118"/>
        <v>17168291.59740968</v>
      </c>
      <c r="V211" s="81">
        <v>9534.94</v>
      </c>
      <c r="W211" s="31">
        <v>93503.920000000013</v>
      </c>
      <c r="X211" s="29">
        <v>9534.94</v>
      </c>
      <c r="Y211" s="87">
        <v>93503.920000000013</v>
      </c>
      <c r="Z211" s="92"/>
      <c r="AA211" s="53"/>
      <c r="AB211" s="84"/>
      <c r="AC211" s="99"/>
    </row>
    <row r="212" spans="1:29" s="2" customFormat="1" ht="12.6" hidden="1" customHeight="1" x14ac:dyDescent="0.2">
      <c r="A212" s="18">
        <v>14</v>
      </c>
      <c r="B212" s="66">
        <v>42309</v>
      </c>
      <c r="C212" s="85"/>
      <c r="D212" s="81">
        <v>113165980.24753395</v>
      </c>
      <c r="E212" s="30">
        <f t="shared" si="119"/>
        <v>1114426314.6228733</v>
      </c>
      <c r="F212" s="29">
        <v>116681143.42031699</v>
      </c>
      <c r="G212" s="30">
        <f t="shared" si="120"/>
        <v>1100767199.2447438</v>
      </c>
      <c r="H212" s="81">
        <f t="shared" si="116"/>
        <v>-3515163.172783047</v>
      </c>
      <c r="I212" s="87">
        <f t="shared" si="116"/>
        <v>13659115.378129482</v>
      </c>
      <c r="J212" s="81">
        <v>1225.3858820321038</v>
      </c>
      <c r="K212" s="30">
        <f t="shared" si="121"/>
        <v>-4761.5676208157674</v>
      </c>
      <c r="L212" s="88">
        <f t="shared" si="117"/>
        <v>-3513937.7869010149</v>
      </c>
      <c r="M212" s="32">
        <f t="shared" si="122"/>
        <v>13654353.810508665</v>
      </c>
      <c r="N212" s="89"/>
      <c r="O212" s="29">
        <v>-3513937.7869010158</v>
      </c>
      <c r="P212" s="30">
        <f t="shared" si="123"/>
        <v>13654353.810508665</v>
      </c>
      <c r="Q212" s="47"/>
      <c r="R212" s="29">
        <v>0</v>
      </c>
      <c r="S212" s="31">
        <f t="shared" si="124"/>
        <v>0</v>
      </c>
      <c r="T212" s="29">
        <f t="shared" si="118"/>
        <v>-3513937.7869010158</v>
      </c>
      <c r="U212" s="108">
        <f t="shared" si="118"/>
        <v>13654353.810508665</v>
      </c>
      <c r="V212" s="81">
        <v>9227.36</v>
      </c>
      <c r="W212" s="31">
        <v>102731.28000000001</v>
      </c>
      <c r="X212" s="29">
        <v>9227.36</v>
      </c>
      <c r="Y212" s="87">
        <v>102731.28000000001</v>
      </c>
      <c r="Z212" s="92"/>
      <c r="AA212" s="53"/>
      <c r="AB212" s="84"/>
      <c r="AC212" s="99"/>
    </row>
    <row r="213" spans="1:29" s="2" customFormat="1" ht="13.5" hidden="1" customHeight="1" x14ac:dyDescent="0.2">
      <c r="A213" s="18">
        <v>14</v>
      </c>
      <c r="B213" s="66">
        <v>42339</v>
      </c>
      <c r="C213" s="85"/>
      <c r="D213" s="94">
        <v>121591637.24753395</v>
      </c>
      <c r="E213" s="38">
        <f t="shared" si="119"/>
        <v>1236017951.8704073</v>
      </c>
      <c r="F213" s="37">
        <v>127014913.35628699</v>
      </c>
      <c r="G213" s="38">
        <f t="shared" si="120"/>
        <v>1227782112.6010308</v>
      </c>
      <c r="H213" s="94">
        <f t="shared" si="116"/>
        <v>-5423276.1087530404</v>
      </c>
      <c r="I213" s="65">
        <f t="shared" si="116"/>
        <v>8235839.2693765163</v>
      </c>
      <c r="J213" s="94">
        <v>1890.554051511921</v>
      </c>
      <c r="K213" s="38">
        <f t="shared" si="121"/>
        <v>-2871.0135693038465</v>
      </c>
      <c r="L213" s="95">
        <f t="shared" si="117"/>
        <v>-5421385.5547015285</v>
      </c>
      <c r="M213" s="40">
        <f t="shared" si="122"/>
        <v>8232968.2558071362</v>
      </c>
      <c r="N213" s="68"/>
      <c r="O213" s="37">
        <v>-5421385.5547015294</v>
      </c>
      <c r="P213" s="38">
        <f t="shared" si="123"/>
        <v>8232968.2558071353</v>
      </c>
      <c r="Q213" s="41"/>
      <c r="R213" s="37">
        <v>0</v>
      </c>
      <c r="S213" s="39">
        <f t="shared" si="124"/>
        <v>0</v>
      </c>
      <c r="T213" s="37">
        <f t="shared" si="118"/>
        <v>-5421385.5547015294</v>
      </c>
      <c r="U213" s="111">
        <f t="shared" si="118"/>
        <v>8232968.2558071353</v>
      </c>
      <c r="V213" s="94">
        <v>9534.94</v>
      </c>
      <c r="W213" s="39">
        <v>112266.22000000002</v>
      </c>
      <c r="X213" s="37">
        <v>9534.94</v>
      </c>
      <c r="Y213" s="65">
        <v>112266.22000000002</v>
      </c>
      <c r="Z213" s="92"/>
      <c r="AA213" s="53"/>
      <c r="AB213" s="84"/>
      <c r="AC213" s="99"/>
    </row>
    <row r="214" spans="1:29" s="2" customFormat="1" ht="13.15" hidden="1" customHeight="1" x14ac:dyDescent="0.2">
      <c r="A214" s="18"/>
      <c r="B214" s="66"/>
      <c r="C214" s="85"/>
      <c r="D214" s="78"/>
      <c r="E214" s="116"/>
      <c r="F214" s="83"/>
      <c r="G214" s="116"/>
      <c r="H214" s="78"/>
      <c r="I214" s="78"/>
      <c r="J214" s="78"/>
      <c r="K214" s="116"/>
      <c r="L214" s="80"/>
      <c r="M214" s="116"/>
      <c r="N214" s="80"/>
      <c r="O214" s="83"/>
      <c r="P214" s="116"/>
      <c r="Q214" s="121"/>
      <c r="R214" s="83"/>
      <c r="S214" s="83"/>
      <c r="T214" s="83"/>
      <c r="U214" s="122"/>
      <c r="V214" s="78"/>
      <c r="W214" s="83"/>
      <c r="X214" s="83"/>
      <c r="Y214" s="78"/>
      <c r="Z214" s="92"/>
      <c r="AA214" s="53"/>
      <c r="AB214" s="84"/>
      <c r="AC214" s="99"/>
    </row>
    <row r="215" spans="1:29" s="2" customFormat="1" ht="12.75" hidden="1" customHeight="1" x14ac:dyDescent="0.2">
      <c r="A215" s="97" t="s">
        <v>44</v>
      </c>
      <c r="B215" s="66"/>
      <c r="C215" s="85"/>
      <c r="D215" s="84"/>
      <c r="E215" s="32">
        <f>E200+E213</f>
        <v>16135976917.942852</v>
      </c>
      <c r="F215" s="53"/>
      <c r="G215" s="32">
        <f>G200+G213</f>
        <v>16123844218.217703</v>
      </c>
      <c r="H215" s="84"/>
      <c r="I215" s="32">
        <f>I200+I213</f>
        <v>12132699.72514987</v>
      </c>
      <c r="J215" s="84"/>
      <c r="K215" s="32">
        <f>K200+K213</f>
        <v>-16628.52264747196</v>
      </c>
      <c r="L215" s="89"/>
      <c r="M215" s="32"/>
      <c r="N215" s="89">
        <f>N200+M213</f>
        <v>12116069.738085624</v>
      </c>
      <c r="O215" s="53"/>
      <c r="P215" s="32">
        <f>P200+P213</f>
        <v>8661726.0382097699</v>
      </c>
      <c r="Q215" s="47"/>
      <c r="R215" s="53"/>
      <c r="S215" s="53">
        <f>S200+S213</f>
        <v>3454343.6642930694</v>
      </c>
      <c r="T215" s="53"/>
      <c r="U215" s="53">
        <f>U200+U213</f>
        <v>12116069.702502843</v>
      </c>
      <c r="V215" s="84"/>
      <c r="W215" s="53">
        <f>W200+W213</f>
        <v>870303.48000000021</v>
      </c>
      <c r="X215" s="53"/>
      <c r="Y215" s="53">
        <f>Y200+Y213</f>
        <v>4324648.144293067</v>
      </c>
      <c r="Z215" s="92"/>
      <c r="AA215" s="53"/>
      <c r="AB215" s="84"/>
      <c r="AC215" s="99"/>
    </row>
    <row r="216" spans="1:29" s="2" customFormat="1" ht="13.15" hidden="1" customHeight="1" x14ac:dyDescent="0.2">
      <c r="A216" s="18"/>
      <c r="B216" s="66"/>
      <c r="C216" s="85"/>
      <c r="D216" s="84"/>
      <c r="E216" s="32"/>
      <c r="F216" s="53"/>
      <c r="G216" s="32"/>
      <c r="H216" s="84"/>
      <c r="I216" s="84"/>
      <c r="J216" s="84"/>
      <c r="K216" s="32"/>
      <c r="L216" s="89"/>
      <c r="M216" s="32"/>
      <c r="N216" s="89"/>
      <c r="O216" s="53"/>
      <c r="P216" s="32"/>
      <c r="Q216" s="47"/>
      <c r="R216" s="53"/>
      <c r="S216" s="53"/>
      <c r="T216" s="53"/>
      <c r="U216" s="112"/>
      <c r="V216" s="84"/>
      <c r="W216" s="53"/>
      <c r="X216" s="53"/>
      <c r="Y216" s="84"/>
      <c r="Z216" s="92"/>
      <c r="AA216" s="53"/>
      <c r="AB216" s="84"/>
      <c r="AC216" s="99"/>
    </row>
    <row r="217" spans="1:29" s="2" customFormat="1" ht="12.75" hidden="1" customHeight="1" x14ac:dyDescent="0.2">
      <c r="A217" s="18">
        <v>15</v>
      </c>
      <c r="B217" s="66">
        <v>42370</v>
      </c>
      <c r="C217" s="85"/>
      <c r="D217" s="76">
        <v>118037710.24753395</v>
      </c>
      <c r="E217" s="54">
        <f>D217</f>
        <v>118037710.24753395</v>
      </c>
      <c r="F217" s="115">
        <v>126240913.10198399</v>
      </c>
      <c r="G217" s="54">
        <f>F217</f>
        <v>126240913.10198399</v>
      </c>
      <c r="H217" s="76">
        <f t="shared" ref="H217:I228" si="125">D217-F217</f>
        <v>-8203202.854450047</v>
      </c>
      <c r="I217" s="79">
        <f t="shared" si="125"/>
        <v>-8203202.854450047</v>
      </c>
      <c r="J217" s="76">
        <v>2859.636515061371</v>
      </c>
      <c r="K217" s="54">
        <f>J217</f>
        <v>2859.636515061371</v>
      </c>
      <c r="L217" s="102">
        <f t="shared" ref="L217:L228" si="126">H217+J217</f>
        <v>-8200343.2179349856</v>
      </c>
      <c r="M217" s="116">
        <f>L217</f>
        <v>-8200343.2179349856</v>
      </c>
      <c r="N217" s="77"/>
      <c r="O217" s="115">
        <v>-8200343.2179349856</v>
      </c>
      <c r="P217" s="54">
        <f>O217</f>
        <v>-8200343.2179349856</v>
      </c>
      <c r="Q217" s="47"/>
      <c r="R217" s="115">
        <v>0</v>
      </c>
      <c r="S217" s="55">
        <f>R217</f>
        <v>0</v>
      </c>
      <c r="T217" s="115">
        <f t="shared" ref="T217:U228" si="127">O217+R217</f>
        <v>-8200343.2179349856</v>
      </c>
      <c r="U217" s="104">
        <f t="shared" si="127"/>
        <v>-8200343.2179349856</v>
      </c>
      <c r="V217" s="76">
        <v>9534.94</v>
      </c>
      <c r="W217" s="55">
        <v>9534.94</v>
      </c>
      <c r="X217" s="115">
        <v>9534.94</v>
      </c>
      <c r="Y217" s="79">
        <v>9534.94</v>
      </c>
      <c r="Z217" s="92"/>
      <c r="AA217" s="53"/>
      <c r="AB217" s="84"/>
      <c r="AC217" s="99"/>
    </row>
    <row r="218" spans="1:29" s="2" customFormat="1" ht="12.75" hidden="1" customHeight="1" x14ac:dyDescent="0.2">
      <c r="A218" s="18">
        <v>15</v>
      </c>
      <c r="B218" s="66">
        <v>42401</v>
      </c>
      <c r="C218" s="85"/>
      <c r="D218" s="81">
        <v>106321602.24753395</v>
      </c>
      <c r="E218" s="30">
        <f t="shared" ref="E218:E228" si="128">E217+D218</f>
        <v>224359312.49506789</v>
      </c>
      <c r="F218" s="29">
        <v>109499535.330433</v>
      </c>
      <c r="G218" s="30">
        <f t="shared" ref="G218:G228" si="129">G217+F218</f>
        <v>235740448.43241698</v>
      </c>
      <c r="H218" s="81">
        <f t="shared" si="125"/>
        <v>-3177933.0828990489</v>
      </c>
      <c r="I218" s="87">
        <f t="shared" si="125"/>
        <v>-11381135.937349081</v>
      </c>
      <c r="J218" s="81">
        <v>1107.8274726988748</v>
      </c>
      <c r="K218" s="30">
        <f t="shared" ref="K218:K228" si="130">K217+J218</f>
        <v>3967.4639877602458</v>
      </c>
      <c r="L218" s="88">
        <f t="shared" si="126"/>
        <v>-3176825.25542635</v>
      </c>
      <c r="M218" s="32">
        <f t="shared" ref="M218:M228" si="131">M217+L218</f>
        <v>-11377168.473361336</v>
      </c>
      <c r="N218" s="86"/>
      <c r="O218" s="29">
        <v>-3176825.25542635</v>
      </c>
      <c r="P218" s="30">
        <f t="shared" ref="P218:P228" si="132">P217+O218</f>
        <v>-11377168.473361336</v>
      </c>
      <c r="Q218" s="47"/>
      <c r="R218" s="29">
        <v>0</v>
      </c>
      <c r="S218" s="31">
        <f t="shared" ref="S218:S228" si="133">R218+S217</f>
        <v>0</v>
      </c>
      <c r="T218" s="29">
        <f t="shared" si="127"/>
        <v>-3176825.25542635</v>
      </c>
      <c r="U218" s="108">
        <f t="shared" si="127"/>
        <v>-11377168.473361336</v>
      </c>
      <c r="V218" s="81">
        <v>8919.7800000000007</v>
      </c>
      <c r="W218" s="31">
        <v>18454.72</v>
      </c>
      <c r="X218" s="29">
        <v>8919.7800000000007</v>
      </c>
      <c r="Y218" s="87">
        <v>18454.72</v>
      </c>
      <c r="Z218" s="92"/>
      <c r="AA218" s="53"/>
      <c r="AB218" s="84"/>
      <c r="AC218" s="99"/>
    </row>
    <row r="219" spans="1:29" s="2" customFormat="1" ht="12.75" hidden="1" customHeight="1" x14ac:dyDescent="0.2">
      <c r="A219" s="18">
        <v>15</v>
      </c>
      <c r="B219" s="66">
        <v>42430</v>
      </c>
      <c r="C219" s="85"/>
      <c r="D219" s="29">
        <v>106720850.24753395</v>
      </c>
      <c r="E219" s="30">
        <f t="shared" si="128"/>
        <v>331080162.74260187</v>
      </c>
      <c r="F219" s="53">
        <v>107261355.46272199</v>
      </c>
      <c r="G219" s="30">
        <f t="shared" si="129"/>
        <v>343001803.89513898</v>
      </c>
      <c r="H219" s="84">
        <f t="shared" si="125"/>
        <v>-540505.21518804133</v>
      </c>
      <c r="I219" s="53">
        <f t="shared" si="125"/>
        <v>-11921641.152537107</v>
      </c>
      <c r="J219" s="29">
        <v>188.42011801456101</v>
      </c>
      <c r="K219" s="32">
        <f t="shared" si="130"/>
        <v>4155.8841057748068</v>
      </c>
      <c r="L219" s="120">
        <f t="shared" si="126"/>
        <v>-540316.79507002677</v>
      </c>
      <c r="M219" s="32">
        <f t="shared" si="131"/>
        <v>-11917485.268431362</v>
      </c>
      <c r="N219" s="32"/>
      <c r="O219" s="29">
        <v>-540316.79507002607</v>
      </c>
      <c r="P219" s="32">
        <f t="shared" si="132"/>
        <v>-11917485.268431362</v>
      </c>
      <c r="Q219" s="47"/>
      <c r="R219" s="29">
        <v>0</v>
      </c>
      <c r="S219" s="53">
        <f t="shared" si="133"/>
        <v>0</v>
      </c>
      <c r="T219" s="29">
        <f t="shared" si="127"/>
        <v>-540316.79507002607</v>
      </c>
      <c r="U219" s="112">
        <f t="shared" si="127"/>
        <v>-11917485.268431362</v>
      </c>
      <c r="V219" s="81">
        <v>9534.94</v>
      </c>
      <c r="W219" s="53">
        <v>27989.660000000003</v>
      </c>
      <c r="X219" s="29">
        <v>9534.94</v>
      </c>
      <c r="Y219" s="31">
        <v>27989.660000000003</v>
      </c>
      <c r="Z219" s="92"/>
      <c r="AA219" s="53"/>
      <c r="AB219" s="84"/>
      <c r="AC219" s="99"/>
    </row>
    <row r="220" spans="1:29" s="2" customFormat="1" ht="13.15" hidden="1" customHeight="1" x14ac:dyDescent="0.2">
      <c r="A220" s="18">
        <v>15</v>
      </c>
      <c r="B220" s="66">
        <v>42461</v>
      </c>
      <c r="C220" s="85"/>
      <c r="D220" s="29">
        <v>96267837.247533947</v>
      </c>
      <c r="E220" s="30">
        <f t="shared" si="128"/>
        <v>427347999.99013579</v>
      </c>
      <c r="F220" s="53">
        <v>89055250.016084999</v>
      </c>
      <c r="G220" s="30">
        <f t="shared" si="129"/>
        <v>432057053.91122401</v>
      </c>
      <c r="H220" s="81">
        <f t="shared" si="125"/>
        <v>7212587.2314489484</v>
      </c>
      <c r="I220" s="87">
        <f t="shared" si="125"/>
        <v>-4709053.9210882187</v>
      </c>
      <c r="J220" s="81">
        <v>-2514.3079088833183</v>
      </c>
      <c r="K220" s="30">
        <f t="shared" si="130"/>
        <v>1641.5761968914885</v>
      </c>
      <c r="L220" s="88">
        <f t="shared" si="126"/>
        <v>7210072.9235400651</v>
      </c>
      <c r="M220" s="32">
        <f t="shared" si="131"/>
        <v>-4707412.3448912967</v>
      </c>
      <c r="N220" s="89"/>
      <c r="O220" s="29">
        <v>7210072.9235400651</v>
      </c>
      <c r="P220" s="30">
        <f t="shared" si="132"/>
        <v>-4707412.3448912967</v>
      </c>
      <c r="Q220" s="47"/>
      <c r="R220" s="29">
        <v>0</v>
      </c>
      <c r="S220" s="31">
        <f t="shared" si="133"/>
        <v>0</v>
      </c>
      <c r="T220" s="29">
        <f t="shared" si="127"/>
        <v>7210072.9235400651</v>
      </c>
      <c r="U220" s="108">
        <f t="shared" si="127"/>
        <v>-4707412.3448912967</v>
      </c>
      <c r="V220" s="81">
        <v>9823.58</v>
      </c>
      <c r="W220" s="31">
        <v>37813.240000000005</v>
      </c>
      <c r="X220" s="29">
        <v>9823.58</v>
      </c>
      <c r="Y220" s="87">
        <v>37813.240000000005</v>
      </c>
      <c r="Z220" s="92"/>
      <c r="AA220" s="53"/>
      <c r="AB220" s="84"/>
      <c r="AC220" s="99"/>
    </row>
    <row r="221" spans="1:29" s="2" customFormat="1" ht="15" hidden="1" customHeight="1" x14ac:dyDescent="0.2">
      <c r="A221" s="18">
        <v>15</v>
      </c>
      <c r="B221" s="66">
        <v>42491</v>
      </c>
      <c r="C221" s="85"/>
      <c r="D221" s="29">
        <v>92858077.247533947</v>
      </c>
      <c r="E221" s="30">
        <f t="shared" si="128"/>
        <v>520206077.23766971</v>
      </c>
      <c r="F221" s="29">
        <v>89327891.498990998</v>
      </c>
      <c r="G221" s="30">
        <f t="shared" si="129"/>
        <v>521384945.41021502</v>
      </c>
      <c r="H221" s="29">
        <f t="shared" si="125"/>
        <v>3530185.7485429496</v>
      </c>
      <c r="I221" s="31">
        <f t="shared" si="125"/>
        <v>-1178868.1725453138</v>
      </c>
      <c r="J221" s="29">
        <v>-1230.6227519423701</v>
      </c>
      <c r="K221" s="30">
        <f t="shared" si="130"/>
        <v>410.95344494911842</v>
      </c>
      <c r="L221" s="120">
        <f t="shared" si="126"/>
        <v>3528955.1257910072</v>
      </c>
      <c r="M221" s="32">
        <f t="shared" si="131"/>
        <v>-1178457.2191002895</v>
      </c>
      <c r="N221" s="32"/>
      <c r="O221" s="29">
        <v>3528955.1257910077</v>
      </c>
      <c r="P221" s="30">
        <f t="shared" si="132"/>
        <v>-1178457.219100289</v>
      </c>
      <c r="Q221" s="47"/>
      <c r="R221" s="29">
        <v>0</v>
      </c>
      <c r="S221" s="31">
        <f t="shared" si="133"/>
        <v>0</v>
      </c>
      <c r="T221" s="29">
        <f t="shared" si="127"/>
        <v>3528955.1257910077</v>
      </c>
      <c r="U221" s="108">
        <f t="shared" si="127"/>
        <v>-1178457.219100289</v>
      </c>
      <c r="V221" s="81">
        <v>10151.040000000001</v>
      </c>
      <c r="W221" s="31">
        <v>47964.280000000006</v>
      </c>
      <c r="X221" s="29">
        <v>10151.040000000001</v>
      </c>
      <c r="Y221" s="87">
        <v>47964.280000000006</v>
      </c>
      <c r="Z221" s="92"/>
      <c r="AA221" s="53"/>
      <c r="AB221" s="84"/>
      <c r="AC221" s="99"/>
    </row>
    <row r="222" spans="1:29" s="2" customFormat="1" ht="12.75" hidden="1" customHeight="1" x14ac:dyDescent="0.2">
      <c r="A222" s="18">
        <v>15</v>
      </c>
      <c r="B222" s="66">
        <v>42522</v>
      </c>
      <c r="C222" s="5"/>
      <c r="D222" s="81">
        <v>92032727.247533947</v>
      </c>
      <c r="E222" s="30">
        <f t="shared" si="128"/>
        <v>612238804.48520362</v>
      </c>
      <c r="F222" s="29">
        <v>88009809.504215002</v>
      </c>
      <c r="G222" s="30">
        <f t="shared" si="129"/>
        <v>609394754.91443002</v>
      </c>
      <c r="H222" s="29">
        <f t="shared" si="125"/>
        <v>4022917.7433189452</v>
      </c>
      <c r="I222" s="31">
        <f t="shared" si="125"/>
        <v>2844049.5707736015</v>
      </c>
      <c r="J222" s="29">
        <v>-1402.3891253210604</v>
      </c>
      <c r="K222" s="30">
        <f t="shared" si="130"/>
        <v>-991.435680371942</v>
      </c>
      <c r="L222" s="120">
        <f t="shared" si="126"/>
        <v>4021515.3541936241</v>
      </c>
      <c r="M222" s="32">
        <f t="shared" si="131"/>
        <v>2843058.1350933346</v>
      </c>
      <c r="N222" s="32"/>
      <c r="O222" s="29">
        <v>4021515.3541936241</v>
      </c>
      <c r="P222" s="30">
        <f t="shared" si="132"/>
        <v>2843058.1350933351</v>
      </c>
      <c r="Q222" s="47"/>
      <c r="R222" s="29">
        <v>0</v>
      </c>
      <c r="S222" s="31">
        <f t="shared" si="133"/>
        <v>0</v>
      </c>
      <c r="T222" s="29">
        <f t="shared" si="127"/>
        <v>4021515.3541936241</v>
      </c>
      <c r="U222" s="108">
        <f t="shared" si="127"/>
        <v>2843058.1350933351</v>
      </c>
      <c r="V222" s="81">
        <v>9823.58</v>
      </c>
      <c r="W222" s="31">
        <v>57787.860000000008</v>
      </c>
      <c r="X222" s="29">
        <v>9823.58</v>
      </c>
      <c r="Y222" s="87">
        <v>57787.860000000008</v>
      </c>
      <c r="Z222" s="92"/>
      <c r="AA222" s="53"/>
      <c r="AB222" s="84"/>
      <c r="AC222" s="99"/>
    </row>
    <row r="223" spans="1:29" s="2" customFormat="1" ht="12.75" hidden="1" customHeight="1" x14ac:dyDescent="0.2">
      <c r="A223" s="18">
        <v>15</v>
      </c>
      <c r="B223" s="66">
        <v>42552</v>
      </c>
      <c r="C223" s="85"/>
      <c r="D223" s="81">
        <v>88635581.247533947</v>
      </c>
      <c r="E223" s="30">
        <f t="shared" si="128"/>
        <v>700874385.73273754</v>
      </c>
      <c r="F223" s="29">
        <v>93360634.90625</v>
      </c>
      <c r="G223" s="30">
        <f t="shared" si="129"/>
        <v>702755389.82068002</v>
      </c>
      <c r="H223" s="29">
        <f t="shared" si="125"/>
        <v>-4725053.6587160528</v>
      </c>
      <c r="I223" s="31">
        <f t="shared" si="125"/>
        <v>-1881004.087942481</v>
      </c>
      <c r="J223" s="29">
        <v>1647.1537054283544</v>
      </c>
      <c r="K223" s="30">
        <f t="shared" si="130"/>
        <v>655.71802505641244</v>
      </c>
      <c r="L223" s="120">
        <f t="shared" si="126"/>
        <v>-4723406.5050106244</v>
      </c>
      <c r="M223" s="32">
        <f t="shared" si="131"/>
        <v>-1880348.3699172898</v>
      </c>
      <c r="N223" s="32"/>
      <c r="O223" s="29">
        <v>-4723406.5050106253</v>
      </c>
      <c r="P223" s="30">
        <f t="shared" si="132"/>
        <v>-1880348.3699172903</v>
      </c>
      <c r="Q223" s="47"/>
      <c r="R223" s="29">
        <v>0</v>
      </c>
      <c r="S223" s="31">
        <f t="shared" si="133"/>
        <v>0</v>
      </c>
      <c r="T223" s="29">
        <f t="shared" si="127"/>
        <v>-4723406.5050106253</v>
      </c>
      <c r="U223" s="108">
        <f t="shared" si="127"/>
        <v>-1880348.3699172903</v>
      </c>
      <c r="V223" s="81">
        <v>10268.39</v>
      </c>
      <c r="W223" s="31">
        <v>68056.25</v>
      </c>
      <c r="X223" s="29">
        <v>10268.39</v>
      </c>
      <c r="Y223" s="87">
        <v>68056.25</v>
      </c>
      <c r="Z223" s="92"/>
      <c r="AA223" s="53"/>
      <c r="AB223" s="84"/>
      <c r="AC223" s="99"/>
    </row>
    <row r="224" spans="1:29" s="2" customFormat="1" ht="12.75" hidden="1" customHeight="1" x14ac:dyDescent="0.2">
      <c r="A224" s="18">
        <v>15</v>
      </c>
      <c r="B224" s="66">
        <v>42583</v>
      </c>
      <c r="C224" s="85"/>
      <c r="D224" s="81">
        <v>92024442.247533947</v>
      </c>
      <c r="E224" s="30">
        <f t="shared" si="128"/>
        <v>792898827.98027146</v>
      </c>
      <c r="F224" s="29">
        <v>93864367.235747993</v>
      </c>
      <c r="G224" s="30">
        <f t="shared" si="129"/>
        <v>796619757.05642796</v>
      </c>
      <c r="H224" s="81">
        <f t="shared" si="125"/>
        <v>-1839924.9882140458</v>
      </c>
      <c r="I224" s="87">
        <f t="shared" si="125"/>
        <v>-3720929.076156497</v>
      </c>
      <c r="J224" s="81">
        <v>641.39785089157522</v>
      </c>
      <c r="K224" s="30">
        <f t="shared" si="130"/>
        <v>1297.1158759479877</v>
      </c>
      <c r="L224" s="88">
        <f t="shared" si="126"/>
        <v>-1839283.5903631542</v>
      </c>
      <c r="M224" s="32">
        <f t="shared" si="131"/>
        <v>-3719631.960280444</v>
      </c>
      <c r="N224" s="89"/>
      <c r="O224" s="29">
        <v>-1839283.5903631542</v>
      </c>
      <c r="P224" s="30">
        <f t="shared" si="132"/>
        <v>-3719631.9602804445</v>
      </c>
      <c r="Q224" s="47"/>
      <c r="R224" s="29">
        <v>0</v>
      </c>
      <c r="S224" s="31">
        <f t="shared" si="133"/>
        <v>0</v>
      </c>
      <c r="T224" s="29">
        <f t="shared" si="127"/>
        <v>-1839283.5903631542</v>
      </c>
      <c r="U224" s="108">
        <f t="shared" si="127"/>
        <v>-3719631.9602804445</v>
      </c>
      <c r="V224" s="81">
        <v>10268.39</v>
      </c>
      <c r="W224" s="31">
        <v>78324.639999999999</v>
      </c>
      <c r="X224" s="29">
        <v>10268.39</v>
      </c>
      <c r="Y224" s="87">
        <v>78324.639999999999</v>
      </c>
      <c r="Z224" s="92"/>
      <c r="AA224" s="53"/>
      <c r="AB224" s="84"/>
      <c r="AC224" s="99"/>
    </row>
    <row r="225" spans="1:29" s="2" customFormat="1" ht="13.5" hidden="1" customHeight="1" x14ac:dyDescent="0.2">
      <c r="A225" s="18">
        <v>15</v>
      </c>
      <c r="B225" s="66">
        <v>42614</v>
      </c>
      <c r="C225" s="85"/>
      <c r="D225" s="81">
        <v>91175073.247533947</v>
      </c>
      <c r="E225" s="30">
        <f t="shared" si="128"/>
        <v>884073901.22780538</v>
      </c>
      <c r="F225" s="29">
        <v>87819421.120335996</v>
      </c>
      <c r="G225" s="30">
        <f t="shared" si="129"/>
        <v>884439178.17676401</v>
      </c>
      <c r="H225" s="81">
        <f t="shared" si="125"/>
        <v>3355652.1271979511</v>
      </c>
      <c r="I225" s="87">
        <f t="shared" si="125"/>
        <v>-365276.94895863533</v>
      </c>
      <c r="J225" s="81">
        <v>-1169.7803315413184</v>
      </c>
      <c r="K225" s="30">
        <f t="shared" si="130"/>
        <v>127.33554440666921</v>
      </c>
      <c r="L225" s="88">
        <f t="shared" si="126"/>
        <v>3354482.3468664098</v>
      </c>
      <c r="M225" s="32">
        <f t="shared" si="131"/>
        <v>-365149.61341403425</v>
      </c>
      <c r="N225" s="89"/>
      <c r="O225" s="29">
        <v>3354482.3468664102</v>
      </c>
      <c r="P225" s="30">
        <f t="shared" si="132"/>
        <v>-365149.61341403425</v>
      </c>
      <c r="Q225" s="47"/>
      <c r="R225" s="29">
        <v>0</v>
      </c>
      <c r="S225" s="31">
        <f t="shared" si="133"/>
        <v>0</v>
      </c>
      <c r="T225" s="29">
        <f t="shared" si="127"/>
        <v>3354482.3468664102</v>
      </c>
      <c r="U225" s="108">
        <f t="shared" si="127"/>
        <v>-365149.61341403425</v>
      </c>
      <c r="V225" s="81">
        <v>9937.15</v>
      </c>
      <c r="W225" s="31">
        <v>88261.79</v>
      </c>
      <c r="X225" s="29">
        <v>9937.15</v>
      </c>
      <c r="Y225" s="87">
        <v>88261.79</v>
      </c>
      <c r="Z225" s="92"/>
      <c r="AA225" s="53"/>
      <c r="AB225" s="84"/>
      <c r="AC225" s="99"/>
    </row>
    <row r="226" spans="1:29" s="2" customFormat="1" ht="12.6" hidden="1" customHeight="1" x14ac:dyDescent="0.2">
      <c r="A226" s="18">
        <v>15</v>
      </c>
      <c r="B226" s="66">
        <v>42644</v>
      </c>
      <c r="C226" s="85"/>
      <c r="D226" s="81">
        <v>99767106.247533947</v>
      </c>
      <c r="E226" s="30">
        <f t="shared" si="128"/>
        <v>983841007.47533929</v>
      </c>
      <c r="F226" s="29">
        <v>98497101.194906995</v>
      </c>
      <c r="G226" s="30">
        <f t="shared" si="129"/>
        <v>982936279.37167096</v>
      </c>
      <c r="H226" s="81">
        <f t="shared" si="125"/>
        <v>1270005.0526269525</v>
      </c>
      <c r="I226" s="87">
        <f t="shared" si="125"/>
        <v>904728.1036683321</v>
      </c>
      <c r="J226" s="81">
        <v>-442.72376134572551</v>
      </c>
      <c r="K226" s="30">
        <f t="shared" si="130"/>
        <v>-315.38821693905629</v>
      </c>
      <c r="L226" s="88">
        <f t="shared" si="126"/>
        <v>1269562.3288656068</v>
      </c>
      <c r="M226" s="32">
        <f t="shared" si="131"/>
        <v>904412.71545157256</v>
      </c>
      <c r="N226" s="89"/>
      <c r="O226" s="29">
        <v>1269562.3288656063</v>
      </c>
      <c r="P226" s="30">
        <f t="shared" si="132"/>
        <v>904412.71545157209</v>
      </c>
      <c r="Q226" s="47"/>
      <c r="R226" s="29">
        <v>0</v>
      </c>
      <c r="S226" s="31">
        <f t="shared" si="133"/>
        <v>0</v>
      </c>
      <c r="T226" s="29">
        <f t="shared" si="127"/>
        <v>1269562.3288656063</v>
      </c>
      <c r="U226" s="108">
        <f t="shared" si="127"/>
        <v>904412.71545157209</v>
      </c>
      <c r="V226" s="81">
        <v>10268.39</v>
      </c>
      <c r="W226" s="31">
        <v>98530.18</v>
      </c>
      <c r="X226" s="29">
        <v>10268.39</v>
      </c>
      <c r="Y226" s="87">
        <v>98530.18</v>
      </c>
      <c r="Z226" s="92"/>
      <c r="AA226" s="53"/>
      <c r="AB226" s="84"/>
      <c r="AC226" s="99"/>
    </row>
    <row r="227" spans="1:29" s="2" customFormat="1" ht="12.6" hidden="1" customHeight="1" x14ac:dyDescent="0.2">
      <c r="A227" s="18">
        <v>15</v>
      </c>
      <c r="B227" s="66">
        <v>42675</v>
      </c>
      <c r="C227" s="85"/>
      <c r="D227" s="81">
        <v>108304361.24753395</v>
      </c>
      <c r="E227" s="30">
        <f t="shared" si="128"/>
        <v>1092145368.7228732</v>
      </c>
      <c r="F227" s="29">
        <v>100898060.82451299</v>
      </c>
      <c r="G227" s="30">
        <f t="shared" si="129"/>
        <v>1083834340.1961839</v>
      </c>
      <c r="H227" s="81">
        <f t="shared" si="125"/>
        <v>7406300.4230209589</v>
      </c>
      <c r="I227" s="87">
        <f t="shared" si="125"/>
        <v>8311028.526689291</v>
      </c>
      <c r="J227" s="81">
        <v>-2581.8363274652511</v>
      </c>
      <c r="K227" s="30">
        <f t="shared" si="130"/>
        <v>-2897.2245444043074</v>
      </c>
      <c r="L227" s="88">
        <f t="shared" si="126"/>
        <v>7403718.5866934936</v>
      </c>
      <c r="M227" s="32">
        <f t="shared" si="131"/>
        <v>8308131.3021450657</v>
      </c>
      <c r="N227" s="89"/>
      <c r="O227" s="29">
        <v>7403718.5866934955</v>
      </c>
      <c r="P227" s="30">
        <f t="shared" si="132"/>
        <v>8308131.3021450676</v>
      </c>
      <c r="Q227" s="47"/>
      <c r="R227" s="29">
        <v>0</v>
      </c>
      <c r="S227" s="31">
        <f t="shared" si="133"/>
        <v>0</v>
      </c>
      <c r="T227" s="29">
        <f t="shared" si="127"/>
        <v>7403718.5866934955</v>
      </c>
      <c r="U227" s="108">
        <f t="shared" si="127"/>
        <v>8308131.3021450676</v>
      </c>
      <c r="V227" s="81">
        <v>9937.15</v>
      </c>
      <c r="W227" s="31">
        <v>108467.32999999999</v>
      </c>
      <c r="X227" s="29">
        <v>9937.15</v>
      </c>
      <c r="Y227" s="87">
        <v>108467.32999999999</v>
      </c>
      <c r="Z227" s="92"/>
      <c r="AA227" s="53"/>
      <c r="AB227" s="84"/>
      <c r="AC227" s="99"/>
    </row>
    <row r="228" spans="1:29" s="2" customFormat="1" ht="13.5" hidden="1" customHeight="1" x14ac:dyDescent="0.2">
      <c r="A228" s="18">
        <v>15</v>
      </c>
      <c r="B228" s="66">
        <v>42705</v>
      </c>
      <c r="C228" s="85"/>
      <c r="D228" s="94">
        <v>128451174.24753395</v>
      </c>
      <c r="E228" s="38">
        <f t="shared" si="128"/>
        <v>1220596542.9704072</v>
      </c>
      <c r="F228" s="37">
        <v>134703102.95036802</v>
      </c>
      <c r="G228" s="38">
        <f t="shared" si="129"/>
        <v>1218537443.1465518</v>
      </c>
      <c r="H228" s="94">
        <f t="shared" si="125"/>
        <v>-6251928.7028340697</v>
      </c>
      <c r="I228" s="65">
        <f t="shared" si="125"/>
        <v>2059099.8238554001</v>
      </c>
      <c r="J228" s="94">
        <v>2179.4223458077759</v>
      </c>
      <c r="K228" s="38">
        <f t="shared" si="130"/>
        <v>-717.80219859653153</v>
      </c>
      <c r="L228" s="95">
        <f t="shared" si="126"/>
        <v>-6249749.280488262</v>
      </c>
      <c r="M228" s="40">
        <f t="shared" si="131"/>
        <v>2058382.0216568038</v>
      </c>
      <c r="N228" s="68"/>
      <c r="O228" s="37">
        <v>-6249749.2804882638</v>
      </c>
      <c r="P228" s="38">
        <f t="shared" si="132"/>
        <v>2058382.0216568038</v>
      </c>
      <c r="Q228" s="41"/>
      <c r="R228" s="37">
        <v>0</v>
      </c>
      <c r="S228" s="39">
        <f t="shared" si="133"/>
        <v>0</v>
      </c>
      <c r="T228" s="37">
        <f t="shared" si="127"/>
        <v>-6249749.2804882638</v>
      </c>
      <c r="U228" s="111">
        <f t="shared" si="127"/>
        <v>2058382.0216568038</v>
      </c>
      <c r="V228" s="94">
        <v>10268.39</v>
      </c>
      <c r="W228" s="39">
        <v>118735.71999999999</v>
      </c>
      <c r="X228" s="37">
        <v>10268.39</v>
      </c>
      <c r="Y228" s="65">
        <v>118735.71999999999</v>
      </c>
      <c r="Z228" s="92"/>
      <c r="AA228" s="53"/>
      <c r="AB228" s="84"/>
      <c r="AC228" s="99"/>
    </row>
    <row r="229" spans="1:29" s="2" customFormat="1" ht="13.5" hidden="1" customHeight="1" x14ac:dyDescent="0.2">
      <c r="A229" s="18"/>
      <c r="B229" s="66"/>
      <c r="C229" s="85"/>
      <c r="D229" s="84"/>
      <c r="E229" s="32"/>
      <c r="F229" s="53"/>
      <c r="G229" s="32"/>
      <c r="H229" s="84"/>
      <c r="I229" s="84"/>
      <c r="J229" s="84"/>
      <c r="K229" s="32"/>
      <c r="L229" s="89"/>
      <c r="M229" s="32"/>
      <c r="N229" s="89"/>
      <c r="O229" s="53"/>
      <c r="P229" s="32"/>
      <c r="Q229" s="47"/>
      <c r="R229" s="53"/>
      <c r="S229" s="53"/>
      <c r="T229" s="53"/>
      <c r="U229" s="112"/>
      <c r="V229" s="84"/>
      <c r="W229" s="53"/>
      <c r="X229" s="53"/>
      <c r="Y229" s="84"/>
      <c r="Z229" s="92"/>
      <c r="AA229" s="53"/>
      <c r="AB229" s="84"/>
      <c r="AC229" s="99"/>
    </row>
    <row r="230" spans="1:29" s="2" customFormat="1" ht="13.5" hidden="1" customHeight="1" x14ac:dyDescent="0.2">
      <c r="A230" s="97" t="s">
        <v>45</v>
      </c>
      <c r="B230" s="66"/>
      <c r="C230" s="85"/>
      <c r="D230" s="84"/>
      <c r="E230" s="32">
        <f>E215+E228</f>
        <v>17356573460.913258</v>
      </c>
      <c r="F230" s="53"/>
      <c r="G230" s="32">
        <f>G215+G228</f>
        <v>17342381661.364254</v>
      </c>
      <c r="H230" s="84"/>
      <c r="I230" s="84">
        <f>I215+I228</f>
        <v>14191799.54900527</v>
      </c>
      <c r="J230" s="84"/>
      <c r="K230" s="32">
        <f>K215+K228</f>
        <v>-17346.324846068492</v>
      </c>
      <c r="L230" s="89"/>
      <c r="M230" s="32"/>
      <c r="N230" s="89">
        <f>N215+M228</f>
        <v>14174451.759742428</v>
      </c>
      <c r="O230" s="53"/>
      <c r="P230" s="32">
        <f>P215+P228</f>
        <v>10720108.059866574</v>
      </c>
      <c r="Q230" s="47"/>
      <c r="R230" s="53"/>
      <c r="S230" s="53">
        <f>S215+S228</f>
        <v>3454343.6642930694</v>
      </c>
      <c r="T230" s="53"/>
      <c r="U230" s="112">
        <f>U215+U228</f>
        <v>14174451.724159647</v>
      </c>
      <c r="V230" s="84"/>
      <c r="W230" s="53">
        <f>W215+W228</f>
        <v>989039.20000000019</v>
      </c>
      <c r="X230" s="53"/>
      <c r="Y230" s="84">
        <f>Y215+Y228</f>
        <v>4443383.8642930668</v>
      </c>
      <c r="Z230" s="92"/>
      <c r="AA230" s="53"/>
      <c r="AB230" s="84"/>
      <c r="AC230" s="99"/>
    </row>
    <row r="231" spans="1:29" s="2" customFormat="1" ht="13.5" hidden="1" customHeight="1" x14ac:dyDescent="0.2">
      <c r="A231" s="18"/>
      <c r="B231" s="66"/>
      <c r="C231" s="85"/>
      <c r="D231" s="84"/>
      <c r="E231" s="32"/>
      <c r="F231" s="53"/>
      <c r="G231" s="32"/>
      <c r="H231" s="84"/>
      <c r="I231" s="84"/>
      <c r="J231" s="84"/>
      <c r="K231" s="32"/>
      <c r="L231" s="89"/>
      <c r="M231" s="32"/>
      <c r="N231" s="89"/>
      <c r="O231" s="53"/>
      <c r="P231" s="32"/>
      <c r="Q231" s="47"/>
      <c r="R231" s="53"/>
      <c r="S231" s="53"/>
      <c r="T231" s="53"/>
      <c r="U231" s="112"/>
      <c r="V231" s="84"/>
      <c r="W231" s="53"/>
      <c r="X231" s="53"/>
      <c r="Y231" s="84"/>
      <c r="Z231" s="92"/>
      <c r="AA231" s="53"/>
      <c r="AB231" s="84"/>
      <c r="AC231" s="99"/>
    </row>
    <row r="232" spans="1:29" s="2" customFormat="1" ht="12.75" hidden="1" customHeight="1" x14ac:dyDescent="0.2">
      <c r="A232" s="18">
        <v>16</v>
      </c>
      <c r="B232" s="66">
        <v>42736</v>
      </c>
      <c r="C232" s="85" t="s">
        <v>38</v>
      </c>
      <c r="D232" s="76">
        <v>87428880</v>
      </c>
      <c r="E232" s="54">
        <f>D232</f>
        <v>87428880</v>
      </c>
      <c r="F232" s="115">
        <v>77313609.731105998</v>
      </c>
      <c r="G232" s="54">
        <f>F232</f>
        <v>77313609.731105998</v>
      </c>
      <c r="H232" s="76">
        <f t="shared" ref="H232:I243" si="134">D232-F232</f>
        <v>10115270.268894002</v>
      </c>
      <c r="I232" s="79">
        <f t="shared" si="134"/>
        <v>10115270.268894002</v>
      </c>
      <c r="J232" s="76">
        <v>-3526.1832157373428</v>
      </c>
      <c r="K232" s="54">
        <f>J232</f>
        <v>-3526.1832157373428</v>
      </c>
      <c r="L232" s="102">
        <f t="shared" ref="L232:L243" si="135">H232+J232</f>
        <v>10111744.085678264</v>
      </c>
      <c r="M232" s="116">
        <f>L232</f>
        <v>10111744.085678264</v>
      </c>
      <c r="N232" s="77"/>
      <c r="O232" s="115">
        <v>10111744.085678264</v>
      </c>
      <c r="P232" s="54">
        <f>O232</f>
        <v>10111744.085678264</v>
      </c>
      <c r="Q232" s="47"/>
      <c r="R232" s="115">
        <v>0</v>
      </c>
      <c r="S232" s="55">
        <f>R232</f>
        <v>0</v>
      </c>
      <c r="T232" s="115">
        <f t="shared" ref="T232:U243" si="136">O232+R232</f>
        <v>10111744.085678264</v>
      </c>
      <c r="U232" s="104">
        <f t="shared" si="136"/>
        <v>10111744.085678264</v>
      </c>
      <c r="V232" s="76">
        <v>10268.39</v>
      </c>
      <c r="W232" s="55">
        <v>10268.39</v>
      </c>
      <c r="X232" s="115">
        <v>10268.39</v>
      </c>
      <c r="Y232" s="79">
        <v>10268.39</v>
      </c>
      <c r="Z232" s="92"/>
      <c r="AA232" s="53"/>
      <c r="AB232" s="84"/>
      <c r="AC232" s="99"/>
    </row>
    <row r="233" spans="1:29" s="2" customFormat="1" ht="12.75" hidden="1" customHeight="1" x14ac:dyDescent="0.2">
      <c r="A233" s="18">
        <v>16</v>
      </c>
      <c r="B233" s="66">
        <v>42767</v>
      </c>
      <c r="C233" s="85"/>
      <c r="D233" s="81">
        <v>65492956</v>
      </c>
      <c r="E233" s="30">
        <f t="shared" ref="E233:E243" si="137">E232+D233</f>
        <v>152921836</v>
      </c>
      <c r="F233" s="29">
        <v>64896142.455332994</v>
      </c>
      <c r="G233" s="30">
        <f t="shared" ref="G233:G243" si="138">G232+F233</f>
        <v>142209752.18643898</v>
      </c>
      <c r="H233" s="81">
        <f t="shared" si="134"/>
        <v>596813.54466700554</v>
      </c>
      <c r="I233" s="87">
        <f t="shared" si="134"/>
        <v>10712083.813561022</v>
      </c>
      <c r="J233" s="81">
        <v>-208.04920167091768</v>
      </c>
      <c r="K233" s="30">
        <f t="shared" ref="K233:K243" si="139">K232+J233</f>
        <v>-3734.2324174082605</v>
      </c>
      <c r="L233" s="88">
        <f t="shared" si="135"/>
        <v>596605.49546533462</v>
      </c>
      <c r="M233" s="32">
        <f t="shared" ref="M233:M243" si="140">M232+L233</f>
        <v>10708349.581143599</v>
      </c>
      <c r="N233" s="86"/>
      <c r="O233" s="29">
        <v>596605.4954653345</v>
      </c>
      <c r="P233" s="30">
        <f t="shared" ref="P233:P243" si="141">P232+O233</f>
        <v>10708349.581143599</v>
      </c>
      <c r="Q233" s="47"/>
      <c r="R233" s="29">
        <v>0</v>
      </c>
      <c r="S233" s="31">
        <f t="shared" ref="S233:S243" si="142">R233+S232</f>
        <v>0</v>
      </c>
      <c r="T233" s="29">
        <f t="shared" si="136"/>
        <v>596605.4954653345</v>
      </c>
      <c r="U233" s="108">
        <f t="shared" si="136"/>
        <v>10708349.581143599</v>
      </c>
      <c r="V233" s="81">
        <v>9274.68</v>
      </c>
      <c r="W233" s="31">
        <v>19543.07</v>
      </c>
      <c r="X233" s="29">
        <v>9274.68</v>
      </c>
      <c r="Y233" s="87">
        <v>19543.07</v>
      </c>
      <c r="Z233" s="92"/>
      <c r="AA233" s="53"/>
      <c r="AB233" s="84"/>
      <c r="AC233" s="99"/>
    </row>
    <row r="234" spans="1:29" s="2" customFormat="1" ht="12.75" hidden="1" customHeight="1" x14ac:dyDescent="0.2">
      <c r="A234" s="18">
        <v>16</v>
      </c>
      <c r="B234" s="66">
        <v>42795</v>
      </c>
      <c r="C234" s="85"/>
      <c r="D234" s="29">
        <v>64182639</v>
      </c>
      <c r="E234" s="30">
        <f t="shared" si="137"/>
        <v>217104475</v>
      </c>
      <c r="F234" s="53">
        <v>64917278.194544993</v>
      </c>
      <c r="G234" s="30">
        <f t="shared" si="138"/>
        <v>207127030.38098398</v>
      </c>
      <c r="H234" s="84">
        <f t="shared" si="134"/>
        <v>-734639.19454499334</v>
      </c>
      <c r="I234" s="53">
        <f t="shared" si="134"/>
        <v>9977444.6190160215</v>
      </c>
      <c r="J234" s="29">
        <v>256.09522321843542</v>
      </c>
      <c r="K234" s="32">
        <f t="shared" si="139"/>
        <v>-3478.1371941898251</v>
      </c>
      <c r="L234" s="120">
        <f t="shared" si="135"/>
        <v>-734383.09932177491</v>
      </c>
      <c r="M234" s="32">
        <f t="shared" si="140"/>
        <v>9973966.4818218239</v>
      </c>
      <c r="N234" s="32"/>
      <c r="O234" s="29">
        <v>-734383.09932177514</v>
      </c>
      <c r="P234" s="32">
        <f t="shared" si="141"/>
        <v>9973966.4818218239</v>
      </c>
      <c r="Q234" s="47"/>
      <c r="R234" s="29">
        <v>0</v>
      </c>
      <c r="S234" s="53">
        <f t="shared" si="142"/>
        <v>0</v>
      </c>
      <c r="T234" s="29">
        <f t="shared" si="136"/>
        <v>-734383.09932177514</v>
      </c>
      <c r="U234" s="112">
        <f t="shared" si="136"/>
        <v>9973966.4818218239</v>
      </c>
      <c r="V234" s="81">
        <v>10268.39</v>
      </c>
      <c r="W234" s="53">
        <v>29811.46</v>
      </c>
      <c r="X234" s="29">
        <v>10268.39</v>
      </c>
      <c r="Y234" s="31">
        <v>29811.46</v>
      </c>
      <c r="Z234" s="92"/>
      <c r="AA234" s="53"/>
      <c r="AB234" s="84"/>
      <c r="AC234" s="99"/>
    </row>
    <row r="235" spans="1:29" s="2" customFormat="1" ht="12.75" hidden="1" customHeight="1" x14ac:dyDescent="0.2">
      <c r="A235" s="18">
        <v>16</v>
      </c>
      <c r="B235" s="66">
        <v>42826</v>
      </c>
      <c r="C235" s="85"/>
      <c r="D235" s="29">
        <v>53202466</v>
      </c>
      <c r="E235" s="30">
        <f t="shared" si="137"/>
        <v>270306941</v>
      </c>
      <c r="F235" s="53">
        <v>55114449.427169994</v>
      </c>
      <c r="G235" s="30">
        <f t="shared" si="138"/>
        <v>262241479.80815399</v>
      </c>
      <c r="H235" s="81">
        <f t="shared" si="134"/>
        <v>-1911983.4271699935</v>
      </c>
      <c r="I235" s="87">
        <f t="shared" si="134"/>
        <v>8065461.1918460131</v>
      </c>
      <c r="J235" s="81">
        <v>666.51742271147668</v>
      </c>
      <c r="K235" s="30">
        <f t="shared" si="139"/>
        <v>-2811.6197714783484</v>
      </c>
      <c r="L235" s="88">
        <f t="shared" si="135"/>
        <v>-1911316.909747282</v>
      </c>
      <c r="M235" s="32">
        <f t="shared" si="140"/>
        <v>8062649.5720745418</v>
      </c>
      <c r="N235" s="89"/>
      <c r="O235" s="29">
        <v>-1911316.9097472802</v>
      </c>
      <c r="P235" s="30">
        <f t="shared" si="141"/>
        <v>8062649.5720745437</v>
      </c>
      <c r="Q235" s="47"/>
      <c r="R235" s="29">
        <v>0</v>
      </c>
      <c r="S235" s="31">
        <f t="shared" si="142"/>
        <v>0</v>
      </c>
      <c r="T235" s="29">
        <f t="shared" si="136"/>
        <v>-1911316.9097472802</v>
      </c>
      <c r="U235" s="108">
        <f t="shared" si="136"/>
        <v>8062649.5720745437</v>
      </c>
      <c r="V235" s="81">
        <v>10533.380000000001</v>
      </c>
      <c r="W235" s="31">
        <v>40344.839999999997</v>
      </c>
      <c r="X235" s="29">
        <v>10533.380000000001</v>
      </c>
      <c r="Y235" s="87">
        <v>40344.839999999997</v>
      </c>
      <c r="Z235" s="92"/>
      <c r="AA235" s="53"/>
      <c r="AB235" s="84"/>
      <c r="AC235" s="99"/>
    </row>
    <row r="236" spans="1:29" s="2" customFormat="1" ht="15" hidden="1" customHeight="1" x14ac:dyDescent="0.2">
      <c r="A236" s="18">
        <v>16</v>
      </c>
      <c r="B236" s="66">
        <v>42856</v>
      </c>
      <c r="C236" s="85"/>
      <c r="D236" s="29">
        <v>53375282</v>
      </c>
      <c r="E236" s="30">
        <f t="shared" si="137"/>
        <v>323682223</v>
      </c>
      <c r="F236" s="29">
        <v>51642022.473971993</v>
      </c>
      <c r="G236" s="30">
        <f t="shared" si="138"/>
        <v>313883502.28212595</v>
      </c>
      <c r="H236" s="29">
        <f t="shared" si="134"/>
        <v>1733259.5260280073</v>
      </c>
      <c r="I236" s="31">
        <f t="shared" si="134"/>
        <v>9798720.7178740501</v>
      </c>
      <c r="J236" s="29">
        <v>-604.21427077334374</v>
      </c>
      <c r="K236" s="30">
        <f t="shared" si="139"/>
        <v>-3415.8340422516922</v>
      </c>
      <c r="L236" s="120">
        <f t="shared" si="135"/>
        <v>1732655.3117572339</v>
      </c>
      <c r="M236" s="32">
        <f t="shared" si="140"/>
        <v>9795304.8838317767</v>
      </c>
      <c r="N236" s="32"/>
      <c r="O236" s="29">
        <v>1732655.311757233</v>
      </c>
      <c r="P236" s="30">
        <f t="shared" si="141"/>
        <v>9795304.8838317767</v>
      </c>
      <c r="Q236" s="47"/>
      <c r="R236" s="29">
        <v>0</v>
      </c>
      <c r="S236" s="31">
        <f t="shared" si="142"/>
        <v>0</v>
      </c>
      <c r="T236" s="29">
        <f t="shared" si="136"/>
        <v>1732655.311757233</v>
      </c>
      <c r="U236" s="108">
        <f t="shared" si="136"/>
        <v>9795304.8838317767</v>
      </c>
      <c r="V236" s="81">
        <v>10884.49</v>
      </c>
      <c r="W236" s="31">
        <v>51229.329999999994</v>
      </c>
      <c r="X236" s="29">
        <v>10884.49</v>
      </c>
      <c r="Y236" s="87">
        <v>51229.329999999994</v>
      </c>
      <c r="Z236" s="92"/>
      <c r="AA236" s="53"/>
      <c r="AB236" s="84"/>
      <c r="AC236" s="99"/>
    </row>
    <row r="237" spans="1:29" s="2" customFormat="1" ht="12.75" hidden="1" customHeight="1" x14ac:dyDescent="0.2">
      <c r="A237" s="18">
        <v>16</v>
      </c>
      <c r="B237" s="66">
        <v>42887</v>
      </c>
      <c r="C237" s="5"/>
      <c r="D237" s="81">
        <v>48255405</v>
      </c>
      <c r="E237" s="30">
        <f t="shared" si="137"/>
        <v>371937628</v>
      </c>
      <c r="F237" s="29">
        <v>49381093.139174998</v>
      </c>
      <c r="G237" s="30">
        <f t="shared" si="138"/>
        <v>363264595.42130095</v>
      </c>
      <c r="H237" s="29">
        <f t="shared" si="134"/>
        <v>-1125688.1391749978</v>
      </c>
      <c r="I237" s="31">
        <f t="shared" si="134"/>
        <v>8673032.5786990523</v>
      </c>
      <c r="J237" s="29">
        <v>392.41488531650975</v>
      </c>
      <c r="K237" s="30">
        <f t="shared" si="139"/>
        <v>-3023.4191569351824</v>
      </c>
      <c r="L237" s="120">
        <f t="shared" si="135"/>
        <v>-1125295.7242896813</v>
      </c>
      <c r="M237" s="32">
        <f t="shared" si="140"/>
        <v>8670009.1595420949</v>
      </c>
      <c r="N237" s="32"/>
      <c r="O237" s="29">
        <v>-1125295.7242896818</v>
      </c>
      <c r="P237" s="30">
        <f t="shared" si="141"/>
        <v>8670009.1595420949</v>
      </c>
      <c r="Q237" s="47"/>
      <c r="R237" s="29">
        <v>0</v>
      </c>
      <c r="S237" s="31">
        <f t="shared" si="142"/>
        <v>0</v>
      </c>
      <c r="T237" s="29">
        <f t="shared" si="136"/>
        <v>-1125295.7242896818</v>
      </c>
      <c r="U237" s="108">
        <f t="shared" si="136"/>
        <v>8670009.1595420949</v>
      </c>
      <c r="V237" s="81">
        <v>10533.380000000001</v>
      </c>
      <c r="W237" s="31">
        <v>61762.709999999992</v>
      </c>
      <c r="X237" s="29">
        <v>10533.380000000001</v>
      </c>
      <c r="Y237" s="87">
        <v>61762.709999999992</v>
      </c>
      <c r="Z237" s="92"/>
      <c r="AA237" s="53"/>
      <c r="AB237" s="84"/>
      <c r="AC237" s="99"/>
    </row>
    <row r="238" spans="1:29" s="2" customFormat="1" ht="12.75" hidden="1" customHeight="1" x14ac:dyDescent="0.2">
      <c r="A238" s="18">
        <v>16</v>
      </c>
      <c r="B238" s="66">
        <v>42917</v>
      </c>
      <c r="C238" s="85"/>
      <c r="D238" s="81">
        <v>49053010</v>
      </c>
      <c r="E238" s="30">
        <f t="shared" si="137"/>
        <v>420990638</v>
      </c>
      <c r="F238" s="29">
        <v>52040713.688774996</v>
      </c>
      <c r="G238" s="30">
        <f t="shared" si="138"/>
        <v>415305309.11007595</v>
      </c>
      <c r="H238" s="29">
        <f t="shared" si="134"/>
        <v>-2987703.6887749955</v>
      </c>
      <c r="I238" s="31">
        <f t="shared" si="134"/>
        <v>5685328.8899240494</v>
      </c>
      <c r="J238" s="29">
        <v>1041.5135059072636</v>
      </c>
      <c r="K238" s="30">
        <f t="shared" si="139"/>
        <v>-1981.9056510279188</v>
      </c>
      <c r="L238" s="120">
        <f t="shared" si="135"/>
        <v>-2986662.1752690882</v>
      </c>
      <c r="M238" s="32">
        <f t="shared" si="140"/>
        <v>5683346.9842730071</v>
      </c>
      <c r="N238" s="32"/>
      <c r="O238" s="29">
        <v>-2986662.1752690878</v>
      </c>
      <c r="P238" s="30">
        <f t="shared" si="141"/>
        <v>5683346.9842730071</v>
      </c>
      <c r="Q238" s="47"/>
      <c r="R238" s="29">
        <v>0</v>
      </c>
      <c r="S238" s="31">
        <f t="shared" si="142"/>
        <v>0</v>
      </c>
      <c r="T238" s="29">
        <f t="shared" si="136"/>
        <v>-2986662.1752690878</v>
      </c>
      <c r="U238" s="108">
        <f t="shared" si="136"/>
        <v>5683346.9842730071</v>
      </c>
      <c r="V238" s="81">
        <v>11617.95</v>
      </c>
      <c r="W238" s="31">
        <v>73380.659999999989</v>
      </c>
      <c r="X238" s="29">
        <v>11617.95</v>
      </c>
      <c r="Y238" s="87">
        <v>73380.659999999989</v>
      </c>
      <c r="Z238" s="92"/>
      <c r="AA238" s="53"/>
      <c r="AB238" s="84"/>
      <c r="AC238" s="99"/>
    </row>
    <row r="239" spans="1:29" s="2" customFormat="1" ht="12.75" hidden="1" customHeight="1" x14ac:dyDescent="0.2">
      <c r="A239" s="18">
        <v>16</v>
      </c>
      <c r="B239" s="66">
        <v>42948</v>
      </c>
      <c r="C239" s="85"/>
      <c r="D239" s="81">
        <v>57348734</v>
      </c>
      <c r="E239" s="30">
        <f t="shared" si="137"/>
        <v>478339372</v>
      </c>
      <c r="F239" s="29">
        <v>55131845.321699992</v>
      </c>
      <c r="G239" s="30">
        <f t="shared" si="138"/>
        <v>470437154.43177593</v>
      </c>
      <c r="H239" s="81">
        <f t="shared" si="134"/>
        <v>2216888.6783000082</v>
      </c>
      <c r="I239" s="87">
        <f t="shared" si="134"/>
        <v>7902217.5682240725</v>
      </c>
      <c r="J239" s="81">
        <v>-772.80739325564355</v>
      </c>
      <c r="K239" s="30">
        <f t="shared" si="139"/>
        <v>-2754.7130442835623</v>
      </c>
      <c r="L239" s="88">
        <f t="shared" si="135"/>
        <v>2216115.8709067525</v>
      </c>
      <c r="M239" s="32">
        <f t="shared" si="140"/>
        <v>7899462.8551797597</v>
      </c>
      <c r="N239" s="89"/>
      <c r="O239" s="29">
        <v>2216115.8709067535</v>
      </c>
      <c r="P239" s="30">
        <f t="shared" si="141"/>
        <v>7899462.8551797606</v>
      </c>
      <c r="Q239" s="47"/>
      <c r="R239" s="29">
        <v>0</v>
      </c>
      <c r="S239" s="31">
        <f t="shared" si="142"/>
        <v>0</v>
      </c>
      <c r="T239" s="29">
        <f t="shared" si="136"/>
        <v>2216115.8709067535</v>
      </c>
      <c r="U239" s="108">
        <f t="shared" si="136"/>
        <v>7899462.8551797606</v>
      </c>
      <c r="V239" s="81">
        <v>11617.95</v>
      </c>
      <c r="W239" s="31">
        <v>84998.609999999986</v>
      </c>
      <c r="X239" s="29">
        <v>11617.95</v>
      </c>
      <c r="Y239" s="87">
        <v>84998.609999999986</v>
      </c>
      <c r="Z239" s="92"/>
      <c r="AA239" s="53"/>
      <c r="AB239" s="84"/>
      <c r="AC239" s="99"/>
    </row>
    <row r="240" spans="1:29" s="2" customFormat="1" ht="13.5" hidden="1" customHeight="1" x14ac:dyDescent="0.2">
      <c r="A240" s="18">
        <v>16</v>
      </c>
      <c r="B240" s="66">
        <v>42979</v>
      </c>
      <c r="C240" s="85"/>
      <c r="D240" s="81">
        <v>50863097</v>
      </c>
      <c r="E240" s="30">
        <f t="shared" si="137"/>
        <v>529202469</v>
      </c>
      <c r="F240" s="29">
        <v>49699859.751044996</v>
      </c>
      <c r="G240" s="30">
        <f t="shared" si="138"/>
        <v>520137014.18282092</v>
      </c>
      <c r="H240" s="81">
        <f t="shared" si="134"/>
        <v>1163237.2489550039</v>
      </c>
      <c r="I240" s="87">
        <f t="shared" si="134"/>
        <v>9065454.8171790838</v>
      </c>
      <c r="J240" s="81">
        <v>-405.50450498564169</v>
      </c>
      <c r="K240" s="30">
        <f t="shared" si="139"/>
        <v>-3160.217549269204</v>
      </c>
      <c r="L240" s="88">
        <f t="shared" si="135"/>
        <v>1162831.7444500183</v>
      </c>
      <c r="M240" s="32">
        <f t="shared" si="140"/>
        <v>9062294.5996297784</v>
      </c>
      <c r="N240" s="89"/>
      <c r="O240" s="29">
        <v>1162831.7444500178</v>
      </c>
      <c r="P240" s="30">
        <f t="shared" si="141"/>
        <v>9062294.5996297784</v>
      </c>
      <c r="Q240" s="47"/>
      <c r="R240" s="29">
        <v>0</v>
      </c>
      <c r="S240" s="31">
        <f t="shared" si="142"/>
        <v>0</v>
      </c>
      <c r="T240" s="29">
        <f t="shared" si="136"/>
        <v>1162831.7444500178</v>
      </c>
      <c r="U240" s="108">
        <f t="shared" si="136"/>
        <v>9062294.5996297784</v>
      </c>
      <c r="V240" s="81">
        <v>11243.18</v>
      </c>
      <c r="W240" s="31">
        <v>96241.789999999979</v>
      </c>
      <c r="X240" s="29">
        <v>11243.18</v>
      </c>
      <c r="Y240" s="87">
        <v>96241.789999999979</v>
      </c>
      <c r="Z240" s="92"/>
      <c r="AA240" s="53"/>
      <c r="AB240" s="84"/>
      <c r="AC240" s="99"/>
    </row>
    <row r="241" spans="1:29" s="2" customFormat="1" ht="12.6" hidden="1" customHeight="1" x14ac:dyDescent="0.2">
      <c r="A241" s="18">
        <v>16</v>
      </c>
      <c r="B241" s="66">
        <v>43009</v>
      </c>
      <c r="C241" s="85"/>
      <c r="D241" s="81">
        <v>56121223</v>
      </c>
      <c r="E241" s="30">
        <f t="shared" si="137"/>
        <v>585323692</v>
      </c>
      <c r="F241" s="29">
        <v>56427949.290383995</v>
      </c>
      <c r="G241" s="30">
        <f t="shared" si="138"/>
        <v>576564963.47320485</v>
      </c>
      <c r="H241" s="81">
        <f t="shared" si="134"/>
        <v>-306726.29038399458</v>
      </c>
      <c r="I241" s="87">
        <f t="shared" si="134"/>
        <v>8758728.5267951488</v>
      </c>
      <c r="J241" s="81">
        <v>106.924784827861</v>
      </c>
      <c r="K241" s="30">
        <f t="shared" si="139"/>
        <v>-3053.292764441343</v>
      </c>
      <c r="L241" s="88">
        <f t="shared" si="135"/>
        <v>-306619.36559916672</v>
      </c>
      <c r="M241" s="32">
        <f t="shared" si="140"/>
        <v>8755675.2340306118</v>
      </c>
      <c r="N241" s="89"/>
      <c r="O241" s="29">
        <v>-306619.3655991666</v>
      </c>
      <c r="P241" s="30">
        <f t="shared" si="141"/>
        <v>8755675.2340306118</v>
      </c>
      <c r="Q241" s="47"/>
      <c r="R241" s="29">
        <v>0</v>
      </c>
      <c r="S241" s="31">
        <f t="shared" si="142"/>
        <v>0</v>
      </c>
      <c r="T241" s="29">
        <f t="shared" si="136"/>
        <v>-306619.3655991666</v>
      </c>
      <c r="U241" s="108">
        <f t="shared" si="136"/>
        <v>8755675.2340306118</v>
      </c>
      <c r="V241" s="81">
        <v>12351.41</v>
      </c>
      <c r="W241" s="31">
        <v>108593.19999999998</v>
      </c>
      <c r="X241" s="29">
        <v>12351.41</v>
      </c>
      <c r="Y241" s="87">
        <v>108593.19999999998</v>
      </c>
      <c r="Z241" s="92"/>
      <c r="AA241" s="53"/>
      <c r="AB241" s="84"/>
      <c r="AC241" s="99"/>
    </row>
    <row r="242" spans="1:29" s="2" customFormat="1" ht="12.6" hidden="1" customHeight="1" x14ac:dyDescent="0.2">
      <c r="A242" s="18">
        <v>16</v>
      </c>
      <c r="B242" s="66">
        <v>43040</v>
      </c>
      <c r="C242" s="85"/>
      <c r="D242" s="81">
        <v>64871239</v>
      </c>
      <c r="E242" s="30">
        <f t="shared" si="137"/>
        <v>650194931</v>
      </c>
      <c r="F242" s="29">
        <v>62469235.759958997</v>
      </c>
      <c r="G242" s="30">
        <f t="shared" si="138"/>
        <v>639034199.23316383</v>
      </c>
      <c r="H242" s="81">
        <f t="shared" si="134"/>
        <v>2402003.2400410026</v>
      </c>
      <c r="I242" s="87">
        <f t="shared" si="134"/>
        <v>11160731.766836166</v>
      </c>
      <c r="J242" s="81">
        <v>-837.338329478167</v>
      </c>
      <c r="K242" s="30">
        <f t="shared" si="139"/>
        <v>-3890.63109391951</v>
      </c>
      <c r="L242" s="88">
        <f t="shared" si="135"/>
        <v>2401165.9017115245</v>
      </c>
      <c r="M242" s="32">
        <f t="shared" si="140"/>
        <v>11156841.135742135</v>
      </c>
      <c r="N242" s="89"/>
      <c r="O242" s="29">
        <v>2401165.9017115235</v>
      </c>
      <c r="P242" s="30">
        <f t="shared" si="141"/>
        <v>11156841.135742135</v>
      </c>
      <c r="Q242" s="47"/>
      <c r="R242" s="29">
        <v>0</v>
      </c>
      <c r="S242" s="31">
        <f t="shared" si="142"/>
        <v>0</v>
      </c>
      <c r="T242" s="29">
        <f t="shared" si="136"/>
        <v>2401165.9017115235</v>
      </c>
      <c r="U242" s="108">
        <f t="shared" si="136"/>
        <v>11156841.135742135</v>
      </c>
      <c r="V242" s="81">
        <v>11952.970000000001</v>
      </c>
      <c r="W242" s="31">
        <v>120546.16999999998</v>
      </c>
      <c r="X242" s="29">
        <v>11952.970000000001</v>
      </c>
      <c r="Y242" s="87">
        <v>120546.16999999998</v>
      </c>
      <c r="Z242" s="92"/>
      <c r="AA242" s="53"/>
      <c r="AB242" s="84"/>
      <c r="AC242" s="99"/>
    </row>
    <row r="243" spans="1:29" s="2" customFormat="1" ht="13.5" hidden="1" customHeight="1" x14ac:dyDescent="0.2">
      <c r="A243" s="18">
        <v>16</v>
      </c>
      <c r="B243" s="66">
        <v>43070</v>
      </c>
      <c r="C243" s="85" t="s">
        <v>46</v>
      </c>
      <c r="D243" s="81">
        <v>74309863.36064516</v>
      </c>
      <c r="E243" s="30">
        <f t="shared" si="137"/>
        <v>724504794.36064517</v>
      </c>
      <c r="F243" s="29">
        <v>73772241.496892989</v>
      </c>
      <c r="G243" s="30">
        <f t="shared" si="138"/>
        <v>712806440.73005676</v>
      </c>
      <c r="H243" s="81">
        <f t="shared" si="134"/>
        <v>537621.8637521714</v>
      </c>
      <c r="I243" s="87">
        <f t="shared" si="134"/>
        <v>11698353.630588412</v>
      </c>
      <c r="J243" s="81">
        <v>-184.21353021857794</v>
      </c>
      <c r="K243" s="30">
        <f t="shared" si="139"/>
        <v>-4074.844624138088</v>
      </c>
      <c r="L243" s="88">
        <f t="shared" si="135"/>
        <v>537437.65022195282</v>
      </c>
      <c r="M243" s="32">
        <f t="shared" si="140"/>
        <v>11694278.785964089</v>
      </c>
      <c r="N243" s="89"/>
      <c r="O243" s="29">
        <v>537437.65022195503</v>
      </c>
      <c r="P243" s="30">
        <f t="shared" si="141"/>
        <v>11694278.78596409</v>
      </c>
      <c r="Q243" s="47"/>
      <c r="R243" s="29">
        <v>0</v>
      </c>
      <c r="S243" s="31">
        <f t="shared" si="142"/>
        <v>0</v>
      </c>
      <c r="T243" s="29">
        <f t="shared" si="136"/>
        <v>537437.65022195503</v>
      </c>
      <c r="U243" s="108">
        <f t="shared" si="136"/>
        <v>11694278.78596409</v>
      </c>
      <c r="V243" s="81">
        <v>12351.41</v>
      </c>
      <c r="W243" s="31">
        <v>132897.57999999999</v>
      </c>
      <c r="X243" s="29">
        <v>12351.41</v>
      </c>
      <c r="Y243" s="87">
        <v>132897.57999999999</v>
      </c>
      <c r="Z243" s="92"/>
      <c r="AA243" s="53"/>
      <c r="AB243" s="84"/>
      <c r="AC243" s="99"/>
    </row>
    <row r="244" spans="1:29" s="2" customFormat="1" ht="19.5" hidden="1" customHeight="1" x14ac:dyDescent="0.2">
      <c r="A244" s="18"/>
      <c r="B244" s="66"/>
      <c r="C244" s="85"/>
      <c r="D244" s="78"/>
      <c r="E244" s="116"/>
      <c r="F244" s="83"/>
      <c r="G244" s="116"/>
      <c r="H244" s="78"/>
      <c r="I244" s="78"/>
      <c r="J244" s="78"/>
      <c r="K244" s="116"/>
      <c r="L244" s="80"/>
      <c r="M244" s="116"/>
      <c r="N244" s="80"/>
      <c r="O244" s="83"/>
      <c r="P244" s="116"/>
      <c r="Q244" s="121"/>
      <c r="R244" s="83"/>
      <c r="S244" s="83"/>
      <c r="T244" s="83"/>
      <c r="U244" s="122"/>
      <c r="V244" s="78"/>
      <c r="W244" s="83"/>
      <c r="X244" s="83"/>
      <c r="Y244" s="78"/>
      <c r="Z244" s="92"/>
      <c r="AA244" s="53"/>
      <c r="AB244" s="84"/>
      <c r="AC244" s="99"/>
    </row>
    <row r="245" spans="1:29" s="99" customFormat="1" ht="19.5" customHeight="1" x14ac:dyDescent="0.2">
      <c r="A245" s="97" t="s">
        <v>47</v>
      </c>
      <c r="B245" s="139"/>
      <c r="C245" s="85"/>
      <c r="D245" s="84"/>
      <c r="E245" s="32">
        <f>E230+E243</f>
        <v>18081078255.273903</v>
      </c>
      <c r="F245" s="53"/>
      <c r="G245" s="32">
        <f>G230+G243</f>
        <v>18055188102.094311</v>
      </c>
      <c r="H245" s="84"/>
      <c r="I245" s="32">
        <f>I230+I243</f>
        <v>25890153.179593682</v>
      </c>
      <c r="J245" s="84"/>
      <c r="K245" s="32">
        <f>K230+K243</f>
        <v>-21421.16947020658</v>
      </c>
      <c r="L245" s="89"/>
      <c r="M245" s="32"/>
      <c r="N245" s="89">
        <f>N230+M243</f>
        <v>25868730.545706518</v>
      </c>
      <c r="O245" s="53"/>
      <c r="P245" s="32">
        <f>P230+P243</f>
        <v>22414386.845830664</v>
      </c>
      <c r="Q245" s="47"/>
      <c r="R245" s="53"/>
      <c r="S245" s="53">
        <f>S230+S243</f>
        <v>3454343.6642930694</v>
      </c>
      <c r="T245" s="53"/>
      <c r="U245" s="112">
        <f>U230+U243</f>
        <v>25868730.510123737</v>
      </c>
      <c r="V245" s="84"/>
      <c r="W245" s="53">
        <f>W230+W243</f>
        <v>1121936.7800000003</v>
      </c>
      <c r="X245" s="53"/>
      <c r="Y245" s="84">
        <f>Y230+Y243</f>
        <v>4576281.4442930669</v>
      </c>
      <c r="Z245" s="92"/>
      <c r="AA245" s="53"/>
      <c r="AB245" s="84"/>
    </row>
    <row r="246" spans="1:29" s="2" customFormat="1" ht="19.5" customHeight="1" x14ac:dyDescent="0.2">
      <c r="A246" s="18"/>
      <c r="B246" s="66"/>
      <c r="C246" s="85"/>
      <c r="D246" s="84"/>
      <c r="E246" s="32"/>
      <c r="F246" s="53"/>
      <c r="G246" s="32"/>
      <c r="H246" s="84"/>
      <c r="I246" s="84"/>
      <c r="J246" s="84"/>
      <c r="K246" s="32"/>
      <c r="L246" s="89"/>
      <c r="M246" s="32"/>
      <c r="N246" s="89"/>
      <c r="O246" s="53"/>
      <c r="P246" s="32"/>
      <c r="Q246" s="47"/>
      <c r="R246" s="53"/>
      <c r="S246" s="53"/>
      <c r="T246" s="53"/>
      <c r="U246" s="112"/>
      <c r="V246" s="84"/>
      <c r="W246" s="53"/>
      <c r="X246" s="53"/>
      <c r="Y246" s="84"/>
      <c r="Z246" s="92"/>
      <c r="AA246" s="53"/>
      <c r="AB246" s="84"/>
      <c r="AC246" s="99"/>
    </row>
    <row r="247" spans="1:29" s="2" customFormat="1" ht="12.75" customHeight="1" x14ac:dyDescent="0.2">
      <c r="A247" s="18">
        <v>17</v>
      </c>
      <c r="B247" s="66">
        <v>43101</v>
      </c>
      <c r="C247" s="85"/>
      <c r="D247" s="76">
        <v>66058217</v>
      </c>
      <c r="E247" s="54">
        <f>D247</f>
        <v>66058217</v>
      </c>
      <c r="F247" s="115">
        <v>67217701.355729997</v>
      </c>
      <c r="G247" s="54">
        <f>F247</f>
        <v>67217701.355729997</v>
      </c>
      <c r="H247" s="76">
        <f t="shared" ref="H247:I258" si="143">D247-F247</f>
        <v>-1159484.3557299972</v>
      </c>
      <c r="I247" s="79">
        <f t="shared" si="143"/>
        <v>-1159484.3557299972</v>
      </c>
      <c r="J247" s="76">
        <v>387.73156855604611</v>
      </c>
      <c r="K247" s="54">
        <f>J247</f>
        <v>387.73156855604611</v>
      </c>
      <c r="L247" s="102">
        <f t="shared" ref="L247:L257" si="144">H247+J247</f>
        <v>-1159096.6241614411</v>
      </c>
      <c r="M247" s="116">
        <f>L247</f>
        <v>-1159096.6241614411</v>
      </c>
      <c r="N247" s="77"/>
      <c r="O247" s="115">
        <v>-1159096.6241614409</v>
      </c>
      <c r="P247" s="54">
        <f>O247</f>
        <v>-1159096.6241614409</v>
      </c>
      <c r="Q247" s="47"/>
      <c r="R247" s="115">
        <v>0</v>
      </c>
      <c r="S247" s="55">
        <f>R247</f>
        <v>0</v>
      </c>
      <c r="T247" s="115">
        <f t="shared" ref="T247:U258" si="145">O247+R247</f>
        <v>-1159096.6241614409</v>
      </c>
      <c r="U247" s="104">
        <f t="shared" si="145"/>
        <v>-1159096.6241614409</v>
      </c>
      <c r="V247" s="76">
        <v>12468.76</v>
      </c>
      <c r="W247" s="55">
        <f>V247</f>
        <v>12468.76</v>
      </c>
      <c r="X247" s="115">
        <f t="shared" ref="X247:X258" si="146">R247+V247</f>
        <v>12468.76</v>
      </c>
      <c r="Y247" s="79">
        <f>X247</f>
        <v>12468.76</v>
      </c>
      <c r="Z247" s="92"/>
      <c r="AA247" s="53"/>
      <c r="AB247" s="84"/>
      <c r="AC247" s="99"/>
    </row>
    <row r="248" spans="1:29" s="2" customFormat="1" ht="12.75" customHeight="1" x14ac:dyDescent="0.2">
      <c r="A248" s="18">
        <v>17</v>
      </c>
      <c r="B248" s="66">
        <v>43132</v>
      </c>
      <c r="C248" s="85"/>
      <c r="D248" s="81">
        <v>60921662</v>
      </c>
      <c r="E248" s="30">
        <f t="shared" ref="E248:E258" si="147">E247+D248</f>
        <v>126979879</v>
      </c>
      <c r="F248" s="29">
        <v>65433371.456205003</v>
      </c>
      <c r="G248" s="30">
        <f t="shared" ref="G248:G258" si="148">G247+F248</f>
        <v>132651072.81193501</v>
      </c>
      <c r="H248" s="81">
        <f t="shared" si="143"/>
        <v>-4511709.456205003</v>
      </c>
      <c r="I248" s="87">
        <f t="shared" si="143"/>
        <v>-5671193.8119350076</v>
      </c>
      <c r="J248" s="81">
        <v>1508.7156421551481</v>
      </c>
      <c r="K248" s="30">
        <f t="shared" ref="K248:K258" si="149">K247+J248</f>
        <v>1896.4472107111942</v>
      </c>
      <c r="L248" s="88">
        <f t="shared" si="144"/>
        <v>-4510200.7405628478</v>
      </c>
      <c r="M248" s="32">
        <f t="shared" ref="M248:M258" si="150">M247+L248</f>
        <v>-5669297.3647242887</v>
      </c>
      <c r="N248" s="86"/>
      <c r="O248" s="29">
        <v>-4510200.7405628487</v>
      </c>
      <c r="P248" s="30">
        <f t="shared" ref="P248:P258" si="151">P247+O248</f>
        <v>-5669297.3647242896</v>
      </c>
      <c r="Q248" s="47"/>
      <c r="R248" s="29">
        <v>0</v>
      </c>
      <c r="S248" s="31">
        <f t="shared" ref="S248:S258" si="152">R248+S247</f>
        <v>0</v>
      </c>
      <c r="T248" s="29">
        <f t="shared" si="145"/>
        <v>-4510200.7405628487</v>
      </c>
      <c r="U248" s="108">
        <f t="shared" si="145"/>
        <v>-5669297.3647242896</v>
      </c>
      <c r="V248" s="81">
        <v>11262.109999999999</v>
      </c>
      <c r="W248" s="31">
        <f t="shared" ref="W248:W258" si="153">W247+V248</f>
        <v>23730.87</v>
      </c>
      <c r="X248" s="29">
        <f t="shared" si="146"/>
        <v>11262.109999999999</v>
      </c>
      <c r="Y248" s="87">
        <f t="shared" ref="Y248:Y253" si="154">X248+Y247</f>
        <v>23730.87</v>
      </c>
      <c r="Z248" s="92"/>
      <c r="AA248" s="53"/>
      <c r="AB248" s="84"/>
      <c r="AC248" s="99"/>
    </row>
    <row r="249" spans="1:29" s="2" customFormat="1" ht="12.75" customHeight="1" x14ac:dyDescent="0.2">
      <c r="A249" s="18">
        <v>17</v>
      </c>
      <c r="B249" s="66">
        <v>43160</v>
      </c>
      <c r="C249" s="85"/>
      <c r="D249" s="29">
        <v>59711450.840000004</v>
      </c>
      <c r="E249" s="30">
        <f t="shared" si="147"/>
        <v>186691329.84</v>
      </c>
      <c r="F249" s="53">
        <v>61532011.133730002</v>
      </c>
      <c r="G249" s="30">
        <f t="shared" si="148"/>
        <v>194183083.945665</v>
      </c>
      <c r="H249" s="84">
        <f t="shared" si="143"/>
        <v>-1820560.2937299982</v>
      </c>
      <c r="I249" s="53">
        <f t="shared" si="143"/>
        <v>-7491754.1056649983</v>
      </c>
      <c r="J249" s="29">
        <v>608.79536222317256</v>
      </c>
      <c r="K249" s="32">
        <f t="shared" si="149"/>
        <v>2505.2425729343668</v>
      </c>
      <c r="L249" s="120">
        <f t="shared" si="144"/>
        <v>-1819951.498367775</v>
      </c>
      <c r="M249" s="32">
        <f t="shared" si="150"/>
        <v>-7489248.8630920639</v>
      </c>
      <c r="N249" s="32"/>
      <c r="O249" s="29">
        <v>-1819951.4983677752</v>
      </c>
      <c r="P249" s="32">
        <f t="shared" si="151"/>
        <v>-7489248.8630920649</v>
      </c>
      <c r="Q249" s="47"/>
      <c r="R249" s="29">
        <v>0</v>
      </c>
      <c r="S249" s="53">
        <f t="shared" si="152"/>
        <v>0</v>
      </c>
      <c r="T249" s="29">
        <f t="shared" si="145"/>
        <v>-1819951.4983677752</v>
      </c>
      <c r="U249" s="112">
        <f t="shared" si="145"/>
        <v>-7489248.8630920649</v>
      </c>
      <c r="V249" s="81">
        <v>12468.76</v>
      </c>
      <c r="W249" s="53">
        <f t="shared" si="153"/>
        <v>36199.629999999997</v>
      </c>
      <c r="X249" s="29">
        <f t="shared" si="146"/>
        <v>12468.76</v>
      </c>
      <c r="Y249" s="31">
        <f t="shared" si="154"/>
        <v>36199.629999999997</v>
      </c>
      <c r="Z249" s="92"/>
      <c r="AA249" s="53"/>
      <c r="AB249" s="84"/>
      <c r="AC249" s="99"/>
    </row>
    <row r="250" spans="1:29" s="2" customFormat="1" ht="12.75" customHeight="1" x14ac:dyDescent="0.2">
      <c r="A250" s="18">
        <v>17</v>
      </c>
      <c r="B250" s="66">
        <v>43191</v>
      </c>
      <c r="C250" s="85"/>
      <c r="D250" s="29">
        <v>51309820</v>
      </c>
      <c r="E250" s="30">
        <f t="shared" si="147"/>
        <v>238001149.84</v>
      </c>
      <c r="F250" s="53">
        <v>54405138.527100004</v>
      </c>
      <c r="G250" s="30">
        <f t="shared" si="148"/>
        <v>248588222.472765</v>
      </c>
      <c r="H250" s="81">
        <f t="shared" si="143"/>
        <v>-3095318.5271000043</v>
      </c>
      <c r="I250" s="87">
        <f t="shared" si="143"/>
        <v>-10587072.632764995</v>
      </c>
      <c r="J250" s="81">
        <v>1035.0745154619217</v>
      </c>
      <c r="K250" s="30">
        <f t="shared" si="149"/>
        <v>3540.3170883962885</v>
      </c>
      <c r="L250" s="88">
        <f t="shared" si="144"/>
        <v>-3094283.4525845423</v>
      </c>
      <c r="M250" s="32">
        <f t="shared" si="150"/>
        <v>-10583532.315676607</v>
      </c>
      <c r="N250" s="89"/>
      <c r="O250" s="29">
        <v>-3094283.4525845423</v>
      </c>
      <c r="P250" s="30">
        <f t="shared" si="151"/>
        <v>-10583532.315676607</v>
      </c>
      <c r="Q250" s="47"/>
      <c r="R250" s="29">
        <v>0</v>
      </c>
      <c r="S250" s="31">
        <f t="shared" si="152"/>
        <v>0</v>
      </c>
      <c r="T250" s="29">
        <f t="shared" si="145"/>
        <v>-3094283.4525845423</v>
      </c>
      <c r="U250" s="108">
        <f t="shared" si="145"/>
        <v>-10583532.315676607</v>
      </c>
      <c r="V250" s="81">
        <v>12691.160000000002</v>
      </c>
      <c r="W250" s="31">
        <f t="shared" si="153"/>
        <v>48890.79</v>
      </c>
      <c r="X250" s="29">
        <f t="shared" si="146"/>
        <v>12691.160000000002</v>
      </c>
      <c r="Y250" s="87">
        <f t="shared" si="154"/>
        <v>48890.79</v>
      </c>
      <c r="Z250" s="92"/>
      <c r="AA250" s="53"/>
      <c r="AB250" s="84"/>
      <c r="AC250" s="99"/>
    </row>
    <row r="251" spans="1:29" s="2" customFormat="1" ht="15" customHeight="1" x14ac:dyDescent="0.2">
      <c r="A251" s="18">
        <v>17</v>
      </c>
      <c r="B251" s="66">
        <v>43221</v>
      </c>
      <c r="C251" s="85"/>
      <c r="D251" s="29">
        <v>47771688</v>
      </c>
      <c r="E251" s="30">
        <f t="shared" si="147"/>
        <v>285772837.84000003</v>
      </c>
      <c r="F251" s="29">
        <v>49486338.157274999</v>
      </c>
      <c r="G251" s="30">
        <f t="shared" si="148"/>
        <v>298074560.63003999</v>
      </c>
      <c r="H251" s="29">
        <f t="shared" si="143"/>
        <v>-1714650.1572749987</v>
      </c>
      <c r="I251" s="31">
        <f t="shared" si="143"/>
        <v>-12301722.790039957</v>
      </c>
      <c r="J251" s="29">
        <v>573.37901259260252</v>
      </c>
      <c r="K251" s="30">
        <f t="shared" si="149"/>
        <v>4113.696100988891</v>
      </c>
      <c r="L251" s="120">
        <f t="shared" si="144"/>
        <v>-1714076.7782624061</v>
      </c>
      <c r="M251" s="32">
        <f t="shared" si="150"/>
        <v>-12297609.093939014</v>
      </c>
      <c r="N251" s="32"/>
      <c r="O251" s="29">
        <v>-1714076.7782624066</v>
      </c>
      <c r="P251" s="30">
        <f t="shared" si="151"/>
        <v>-12297609.093939014</v>
      </c>
      <c r="Q251" s="47"/>
      <c r="R251" s="29">
        <v>0</v>
      </c>
      <c r="S251" s="31">
        <f t="shared" si="152"/>
        <v>0</v>
      </c>
      <c r="T251" s="29">
        <f t="shared" si="145"/>
        <v>-1714076.7782624066</v>
      </c>
      <c r="U251" s="108">
        <f t="shared" si="145"/>
        <v>-12297609.093939014</v>
      </c>
      <c r="V251" s="81">
        <v>13114.2</v>
      </c>
      <c r="W251" s="31">
        <f t="shared" si="153"/>
        <v>62004.990000000005</v>
      </c>
      <c r="X251" s="29">
        <f t="shared" si="146"/>
        <v>13114.2</v>
      </c>
      <c r="Y251" s="87">
        <f t="shared" si="154"/>
        <v>62004.990000000005</v>
      </c>
      <c r="Z251" s="92"/>
      <c r="AA251" s="53"/>
      <c r="AB251" s="84"/>
      <c r="AC251" s="99"/>
    </row>
    <row r="252" spans="1:29" s="2" customFormat="1" ht="12.75" customHeight="1" x14ac:dyDescent="0.2">
      <c r="A252" s="18">
        <v>17</v>
      </c>
      <c r="B252" s="66">
        <v>43252</v>
      </c>
      <c r="C252" s="5"/>
      <c r="D252" s="81">
        <v>45403962</v>
      </c>
      <c r="E252" s="30">
        <f t="shared" si="147"/>
        <v>331176799.84000003</v>
      </c>
      <c r="F252" s="29">
        <v>48418075.861244999</v>
      </c>
      <c r="G252" s="30">
        <f t="shared" si="148"/>
        <v>346492636.49128497</v>
      </c>
      <c r="H252" s="29">
        <f t="shared" si="143"/>
        <v>-3014113.8612449989</v>
      </c>
      <c r="I252" s="31">
        <f t="shared" si="143"/>
        <v>-15315836.651284933</v>
      </c>
      <c r="J252" s="29">
        <v>1007.9196752002463</v>
      </c>
      <c r="K252" s="30">
        <f t="shared" si="149"/>
        <v>5121.6157761891373</v>
      </c>
      <c r="L252" s="120">
        <f t="shared" si="144"/>
        <v>-3013105.9415697986</v>
      </c>
      <c r="M252" s="32">
        <f t="shared" si="150"/>
        <v>-15310715.035508811</v>
      </c>
      <c r="N252" s="32"/>
      <c r="O252" s="29">
        <v>-3013105.9415697977</v>
      </c>
      <c r="P252" s="30">
        <f t="shared" si="151"/>
        <v>-15310715.035508811</v>
      </c>
      <c r="Q252" s="47"/>
      <c r="R252" s="29">
        <v>0</v>
      </c>
      <c r="S252" s="31">
        <f t="shared" si="152"/>
        <v>0</v>
      </c>
      <c r="T252" s="29">
        <f t="shared" si="145"/>
        <v>-3013105.9415697977</v>
      </c>
      <c r="U252" s="108">
        <f t="shared" si="145"/>
        <v>-15310715.035508811</v>
      </c>
      <c r="V252" s="81">
        <v>12691.160000000002</v>
      </c>
      <c r="W252" s="31">
        <f t="shared" si="153"/>
        <v>74696.150000000009</v>
      </c>
      <c r="X252" s="29">
        <f t="shared" si="146"/>
        <v>12691.160000000002</v>
      </c>
      <c r="Y252" s="87">
        <f t="shared" si="154"/>
        <v>74696.150000000009</v>
      </c>
      <c r="Z252" s="92"/>
      <c r="AA252" s="53"/>
      <c r="AB252" s="84"/>
      <c r="AC252" s="99"/>
    </row>
    <row r="253" spans="1:29" s="2" customFormat="1" ht="12.75" customHeight="1" x14ac:dyDescent="0.2">
      <c r="A253" s="18">
        <v>17</v>
      </c>
      <c r="B253" s="66">
        <v>43282</v>
      </c>
      <c r="C253" s="85"/>
      <c r="D253" s="81">
        <v>64507079</v>
      </c>
      <c r="E253" s="30">
        <f t="shared" si="147"/>
        <v>395683878.84000003</v>
      </c>
      <c r="F253" s="29">
        <v>53868900.520125002</v>
      </c>
      <c r="G253" s="30">
        <f t="shared" si="148"/>
        <v>400361537.01141</v>
      </c>
      <c r="H253" s="29">
        <f t="shared" si="143"/>
        <v>10638178.479874998</v>
      </c>
      <c r="I253" s="31">
        <f t="shared" si="143"/>
        <v>-4677658.1714099646</v>
      </c>
      <c r="J253" s="29">
        <v>-3557.4068836700171</v>
      </c>
      <c r="K253" s="30">
        <f t="shared" si="149"/>
        <v>1564.2088925191201</v>
      </c>
      <c r="L253" s="120">
        <f t="shared" si="144"/>
        <v>10634621.072991328</v>
      </c>
      <c r="M253" s="32">
        <f t="shared" si="150"/>
        <v>-4676093.9625174832</v>
      </c>
      <c r="N253" s="32"/>
      <c r="O253" s="29">
        <v>10634621.072991326</v>
      </c>
      <c r="P253" s="30">
        <f t="shared" si="151"/>
        <v>-4676093.962517485</v>
      </c>
      <c r="Q253" s="47"/>
      <c r="R253" s="29">
        <v>0</v>
      </c>
      <c r="S253" s="31">
        <f t="shared" si="152"/>
        <v>0</v>
      </c>
      <c r="T253" s="29">
        <f t="shared" si="145"/>
        <v>10634621.072991326</v>
      </c>
      <c r="U253" s="108">
        <f t="shared" si="145"/>
        <v>-4676093.962517485</v>
      </c>
      <c r="V253" s="81">
        <v>13759.640000000001</v>
      </c>
      <c r="W253" s="31">
        <f t="shared" si="153"/>
        <v>88455.790000000008</v>
      </c>
      <c r="X253" s="29">
        <f t="shared" si="146"/>
        <v>13759.640000000001</v>
      </c>
      <c r="Y253" s="87">
        <f t="shared" si="154"/>
        <v>88455.790000000008</v>
      </c>
      <c r="Z253" s="92"/>
      <c r="AA253" s="53"/>
      <c r="AB253" s="84"/>
      <c r="AC253" s="99"/>
    </row>
    <row r="254" spans="1:29" s="2" customFormat="1" ht="12.75" customHeight="1" x14ac:dyDescent="0.2">
      <c r="A254" s="18">
        <v>17</v>
      </c>
      <c r="B254" s="66">
        <v>43313</v>
      </c>
      <c r="C254" s="85"/>
      <c r="D254" s="81">
        <v>64322863</v>
      </c>
      <c r="E254" s="30">
        <f t="shared" si="147"/>
        <v>460006741.84000003</v>
      </c>
      <c r="F254" s="29">
        <v>51354800.374590002</v>
      </c>
      <c r="G254" s="30">
        <f t="shared" si="148"/>
        <v>451716337.38599998</v>
      </c>
      <c r="H254" s="81">
        <f t="shared" si="143"/>
        <v>12968062.625409998</v>
      </c>
      <c r="I254" s="87">
        <f t="shared" si="143"/>
        <v>8290404.4540000558</v>
      </c>
      <c r="J254" s="81">
        <v>-4336.5201419368386</v>
      </c>
      <c r="K254" s="30">
        <f t="shared" si="149"/>
        <v>-2772.3112494177185</v>
      </c>
      <c r="L254" s="88">
        <f t="shared" si="144"/>
        <v>12963726.105268061</v>
      </c>
      <c r="M254" s="32">
        <f t="shared" si="150"/>
        <v>8287632.142750578</v>
      </c>
      <c r="N254" s="89"/>
      <c r="O254" s="29">
        <v>12963726.105268061</v>
      </c>
      <c r="P254" s="30">
        <f t="shared" si="151"/>
        <v>8287632.1427505761</v>
      </c>
      <c r="Q254" s="47"/>
      <c r="R254" s="29">
        <v>0</v>
      </c>
      <c r="S254" s="31">
        <f t="shared" si="152"/>
        <v>0</v>
      </c>
      <c r="T254" s="29">
        <f t="shared" si="145"/>
        <v>12963726.105268061</v>
      </c>
      <c r="U254" s="108">
        <f t="shared" si="145"/>
        <v>8287632.1427505761</v>
      </c>
      <c r="V254" s="81">
        <v>13759.640000000001</v>
      </c>
      <c r="W254" s="31">
        <f t="shared" si="153"/>
        <v>102215.43000000001</v>
      </c>
      <c r="X254" s="29">
        <f t="shared" si="146"/>
        <v>13759.640000000001</v>
      </c>
      <c r="Y254" s="87">
        <f>X254+Y253</f>
        <v>102215.43000000001</v>
      </c>
      <c r="Z254" s="92"/>
      <c r="AA254" s="53"/>
      <c r="AB254" s="84"/>
      <c r="AC254" s="99"/>
    </row>
    <row r="255" spans="1:29" s="2" customFormat="1" ht="13.5" customHeight="1" x14ac:dyDescent="0.2">
      <c r="A255" s="18">
        <v>17</v>
      </c>
      <c r="B255" s="66">
        <v>43344</v>
      </c>
      <c r="C255" s="85"/>
      <c r="D255" s="81">
        <v>46529334</v>
      </c>
      <c r="E255" s="30">
        <f t="shared" si="147"/>
        <v>506536075.84000003</v>
      </c>
      <c r="F255" s="29">
        <v>47098994.519205004</v>
      </c>
      <c r="G255" s="30">
        <f t="shared" si="148"/>
        <v>498815331.90520501</v>
      </c>
      <c r="H255" s="81">
        <f t="shared" si="143"/>
        <v>-569660.51920500398</v>
      </c>
      <c r="I255" s="87">
        <f t="shared" si="143"/>
        <v>7720743.934795022</v>
      </c>
      <c r="J255" s="81">
        <v>190.49447762209456</v>
      </c>
      <c r="K255" s="30">
        <f t="shared" si="149"/>
        <v>-2581.8167717956239</v>
      </c>
      <c r="L255" s="88">
        <f t="shared" si="144"/>
        <v>-569470.02472738188</v>
      </c>
      <c r="M255" s="32">
        <f t="shared" si="150"/>
        <v>7718162.1180231962</v>
      </c>
      <c r="N255" s="89"/>
      <c r="O255" s="29">
        <v>-569470.02472738177</v>
      </c>
      <c r="P255" s="30">
        <f t="shared" si="151"/>
        <v>7718162.1180231944</v>
      </c>
      <c r="Q255" s="47"/>
      <c r="R255" s="29">
        <v>0</v>
      </c>
      <c r="S255" s="31">
        <f t="shared" si="152"/>
        <v>0</v>
      </c>
      <c r="T255" s="29">
        <f t="shared" si="145"/>
        <v>-569470.02472738177</v>
      </c>
      <c r="U255" s="108">
        <f t="shared" si="145"/>
        <v>7718162.1180231944</v>
      </c>
      <c r="V255" s="81">
        <v>13315.79</v>
      </c>
      <c r="W255" s="31">
        <f t="shared" si="153"/>
        <v>115531.22</v>
      </c>
      <c r="X255" s="29">
        <f t="shared" si="146"/>
        <v>13315.79</v>
      </c>
      <c r="Y255" s="87">
        <f>X255+Y254</f>
        <v>115531.22</v>
      </c>
      <c r="Z255" s="92"/>
      <c r="AA255" s="53"/>
      <c r="AB255" s="84"/>
      <c r="AC255" s="99"/>
    </row>
    <row r="256" spans="1:29" s="2" customFormat="1" ht="12.6" customHeight="1" x14ac:dyDescent="0.2">
      <c r="A256" s="18">
        <v>17</v>
      </c>
      <c r="B256" s="66">
        <v>43374</v>
      </c>
      <c r="C256" s="85"/>
      <c r="D256" s="81">
        <v>59238483</v>
      </c>
      <c r="E256" s="30">
        <f t="shared" si="147"/>
        <v>565774558.84000003</v>
      </c>
      <c r="F256" s="29">
        <v>54367737.109470002</v>
      </c>
      <c r="G256" s="30">
        <f t="shared" si="148"/>
        <v>553183069.01467502</v>
      </c>
      <c r="H256" s="81">
        <f t="shared" si="143"/>
        <v>4870745.8905299976</v>
      </c>
      <c r="I256" s="87">
        <f t="shared" si="143"/>
        <v>12591489.825325012</v>
      </c>
      <c r="J256" s="81">
        <v>-1628.7774257929996</v>
      </c>
      <c r="K256" s="30">
        <f t="shared" si="149"/>
        <v>-4210.5941975886235</v>
      </c>
      <c r="L256" s="88">
        <f t="shared" si="144"/>
        <v>4869117.1131042046</v>
      </c>
      <c r="M256" s="32">
        <f t="shared" si="150"/>
        <v>12587279.2311274</v>
      </c>
      <c r="N256" s="89"/>
      <c r="O256" s="29">
        <v>4869117.1131042019</v>
      </c>
      <c r="P256" s="30">
        <f t="shared" si="151"/>
        <v>12587279.231127396</v>
      </c>
      <c r="Q256" s="47"/>
      <c r="R256" s="29">
        <v>0</v>
      </c>
      <c r="S256" s="31">
        <f t="shared" si="152"/>
        <v>0</v>
      </c>
      <c r="T256" s="29">
        <f t="shared" si="145"/>
        <v>4869117.1131042019</v>
      </c>
      <c r="U256" s="108">
        <f t="shared" si="145"/>
        <v>12587279.231127396</v>
      </c>
      <c r="V256" s="81">
        <v>14551.78</v>
      </c>
      <c r="W256" s="31">
        <f t="shared" si="153"/>
        <v>130083</v>
      </c>
      <c r="X256" s="29">
        <f t="shared" si="146"/>
        <v>14551.78</v>
      </c>
      <c r="Y256" s="87">
        <f>X256+Y255</f>
        <v>130083</v>
      </c>
      <c r="Z256" s="92"/>
      <c r="AA256" s="53"/>
      <c r="AB256" s="84"/>
      <c r="AC256" s="99"/>
    </row>
    <row r="257" spans="1:29" s="2" customFormat="1" ht="12.6" customHeight="1" x14ac:dyDescent="0.2">
      <c r="A257" s="18">
        <v>17</v>
      </c>
      <c r="B257" s="66">
        <v>43405</v>
      </c>
      <c r="C257" s="85"/>
      <c r="D257" s="81">
        <v>46428948</v>
      </c>
      <c r="E257" s="30">
        <f t="shared" si="147"/>
        <v>612203506.84000003</v>
      </c>
      <c r="F257" s="29">
        <v>59371624.015244998</v>
      </c>
      <c r="G257" s="30">
        <f t="shared" si="148"/>
        <v>612554693.02991998</v>
      </c>
      <c r="H257" s="81">
        <f t="shared" si="143"/>
        <v>-12942676.015244998</v>
      </c>
      <c r="I257" s="31">
        <f t="shared" si="143"/>
        <v>-351186.18991994858</v>
      </c>
      <c r="J257" s="81">
        <v>4328.0308594964445</v>
      </c>
      <c r="K257" s="30">
        <f t="shared" si="149"/>
        <v>117.43666190782096</v>
      </c>
      <c r="L257" s="88">
        <f t="shared" si="144"/>
        <v>-12938347.984385502</v>
      </c>
      <c r="M257" s="32">
        <f t="shared" si="150"/>
        <v>-351068.75325810164</v>
      </c>
      <c r="N257" s="89"/>
      <c r="O257" s="29">
        <v>-12938347.984385498</v>
      </c>
      <c r="P257" s="30">
        <f t="shared" si="151"/>
        <v>-351068.75325810164</v>
      </c>
      <c r="Q257" s="47"/>
      <c r="R257" s="29">
        <v>0</v>
      </c>
      <c r="S257" s="31">
        <f t="shared" si="152"/>
        <v>0</v>
      </c>
      <c r="T257" s="29">
        <f t="shared" si="145"/>
        <v>-12938347.984385498</v>
      </c>
      <c r="U257" s="108">
        <f t="shared" si="145"/>
        <v>-351068.75325810164</v>
      </c>
      <c r="V257" s="81">
        <v>14082.36</v>
      </c>
      <c r="W257" s="31">
        <f t="shared" si="153"/>
        <v>144165.35999999999</v>
      </c>
      <c r="X257" s="29">
        <f t="shared" si="146"/>
        <v>14082.36</v>
      </c>
      <c r="Y257" s="87">
        <f>X257+Y256</f>
        <v>144165.35999999999</v>
      </c>
      <c r="Z257" s="92"/>
      <c r="AA257" s="53"/>
      <c r="AB257" s="84"/>
      <c r="AC257" s="99"/>
    </row>
    <row r="258" spans="1:29" s="2" customFormat="1" ht="13.5" customHeight="1" x14ac:dyDescent="0.2">
      <c r="A258" s="18">
        <v>17</v>
      </c>
      <c r="B258" s="66">
        <v>43435</v>
      </c>
      <c r="C258" s="85"/>
      <c r="D258" s="81">
        <v>72356113.799999997</v>
      </c>
      <c r="E258" s="30">
        <f t="shared" si="147"/>
        <v>684559620.63999999</v>
      </c>
      <c r="F258" s="29">
        <v>68512598.754299998</v>
      </c>
      <c r="G258" s="30">
        <f t="shared" si="148"/>
        <v>681067291.78421998</v>
      </c>
      <c r="H258" s="81">
        <f t="shared" si="143"/>
        <v>3843515.0456999987</v>
      </c>
      <c r="I258" s="87">
        <f t="shared" si="143"/>
        <v>3492328.8557800055</v>
      </c>
      <c r="J258" s="81">
        <v>-1285.271431281697</v>
      </c>
      <c r="K258" s="30">
        <f t="shared" si="149"/>
        <v>-1167.834769373876</v>
      </c>
      <c r="L258" s="88">
        <f>H258+J258</f>
        <v>3842229.774268717</v>
      </c>
      <c r="M258" s="32">
        <f t="shared" si="150"/>
        <v>3491161.0210106154</v>
      </c>
      <c r="N258" s="89"/>
      <c r="O258" s="29">
        <v>3842229.7742687166</v>
      </c>
      <c r="P258" s="30">
        <f t="shared" si="151"/>
        <v>3491161.0210106149</v>
      </c>
      <c r="Q258" s="47"/>
      <c r="R258" s="29">
        <v>0</v>
      </c>
      <c r="S258" s="31">
        <f t="shared" si="152"/>
        <v>0</v>
      </c>
      <c r="T258" s="29">
        <f t="shared" si="145"/>
        <v>3842229.7742687166</v>
      </c>
      <c r="U258" s="108">
        <f t="shared" si="145"/>
        <v>3491161.0210106149</v>
      </c>
      <c r="V258" s="81">
        <v>14551.78</v>
      </c>
      <c r="W258" s="31">
        <f t="shared" si="153"/>
        <v>158717.13999999998</v>
      </c>
      <c r="X258" s="29">
        <f t="shared" si="146"/>
        <v>14551.78</v>
      </c>
      <c r="Y258" s="87">
        <f>X258+Y257</f>
        <v>158717.13999999998</v>
      </c>
      <c r="Z258" s="92"/>
      <c r="AA258" s="53"/>
      <c r="AB258" s="84"/>
      <c r="AC258" s="99"/>
    </row>
    <row r="259" spans="1:29" s="2" customFormat="1" ht="17.25" customHeight="1" x14ac:dyDescent="0.2">
      <c r="A259" s="140"/>
      <c r="B259" s="66"/>
      <c r="C259" s="85"/>
      <c r="D259" s="78"/>
      <c r="E259" s="116"/>
      <c r="F259" s="83"/>
      <c r="G259" s="116"/>
      <c r="H259" s="78"/>
      <c r="I259" s="78"/>
      <c r="J259" s="78"/>
      <c r="K259" s="116"/>
      <c r="L259" s="141"/>
      <c r="M259" s="116"/>
      <c r="N259" s="80"/>
      <c r="O259" s="141"/>
      <c r="P259" s="116"/>
      <c r="Q259" s="121"/>
      <c r="R259" s="141"/>
      <c r="S259" s="83"/>
      <c r="T259" s="83"/>
      <c r="U259" s="122"/>
      <c r="V259" s="141"/>
      <c r="W259" s="83"/>
      <c r="X259" s="83"/>
      <c r="Y259" s="78"/>
      <c r="Z259" s="92"/>
      <c r="AA259" s="53"/>
      <c r="AB259" s="84"/>
      <c r="AC259" s="99"/>
    </row>
    <row r="260" spans="1:29" s="2" customFormat="1" ht="12.75" customHeight="1" x14ac:dyDescent="0.2">
      <c r="A260" s="18">
        <v>18</v>
      </c>
      <c r="B260" s="66">
        <v>43466</v>
      </c>
      <c r="C260" s="85"/>
      <c r="D260" s="76">
        <f>Schedule_B!F21</f>
        <v>71495914.980000004</v>
      </c>
      <c r="E260" s="54">
        <f>D260</f>
        <v>71495914.980000004</v>
      </c>
      <c r="F260" s="115">
        <f>Schedule_B!F29</f>
        <v>67986610.993799999</v>
      </c>
      <c r="G260" s="54">
        <f>F260</f>
        <v>67986610.993799999</v>
      </c>
      <c r="H260" s="76">
        <f>D260-F260</f>
        <v>3509303.9862000048</v>
      </c>
      <c r="I260" s="79">
        <f>E260-G260</f>
        <v>3509303.9862000048</v>
      </c>
      <c r="J260" s="76">
        <f>Schedule_B!F35-Schedule_B!F32</f>
        <v>-1173.5112529853359</v>
      </c>
      <c r="K260" s="54">
        <f>J260</f>
        <v>-1173.5112529853359</v>
      </c>
      <c r="L260" s="102">
        <f>H260+J260</f>
        <v>3508130.4749470195</v>
      </c>
      <c r="M260" s="116">
        <f>L260</f>
        <v>3508130.4749470195</v>
      </c>
      <c r="N260" s="77"/>
      <c r="O260" s="115">
        <v>3508130.4749470204</v>
      </c>
      <c r="P260" s="54">
        <f>O260</f>
        <v>3508130.4749470204</v>
      </c>
      <c r="Q260" s="47"/>
      <c r="R260" s="115">
        <v>0</v>
      </c>
      <c r="S260" s="55">
        <f>R260</f>
        <v>0</v>
      </c>
      <c r="T260" s="115">
        <f>O260+R260</f>
        <v>3508130.4749470204</v>
      </c>
      <c r="U260" s="104">
        <f t="shared" ref="U260:U271" si="155">P260+S260</f>
        <v>3508130.4749470204</v>
      </c>
      <c r="V260" s="76">
        <v>15197.22</v>
      </c>
      <c r="W260" s="55">
        <f>V260</f>
        <v>15197.22</v>
      </c>
      <c r="X260" s="115">
        <f t="shared" ref="X260:X262" si="156">R260+V260</f>
        <v>15197.22</v>
      </c>
      <c r="Y260" s="79">
        <f>X260</f>
        <v>15197.22</v>
      </c>
      <c r="Z260" s="92"/>
      <c r="AA260" s="53"/>
      <c r="AB260" s="84"/>
      <c r="AC260" s="99"/>
    </row>
    <row r="261" spans="1:29" s="2" customFormat="1" ht="17.25" customHeight="1" x14ac:dyDescent="0.2">
      <c r="A261" s="18">
        <v>18</v>
      </c>
      <c r="B261" s="66">
        <v>43497</v>
      </c>
      <c r="C261" s="85"/>
      <c r="D261" s="81">
        <f>Schedule_B!G21</f>
        <v>87030444.400000006</v>
      </c>
      <c r="E261" s="30">
        <f t="shared" ref="E261:E271" si="157">E260+D261</f>
        <v>158526359.38</v>
      </c>
      <c r="F261" s="29">
        <f>Schedule_B!G29</f>
        <v>69617840.260635003</v>
      </c>
      <c r="G261" s="30">
        <f t="shared" ref="G261:G271" si="158">G260+F261</f>
        <v>137604451.254435</v>
      </c>
      <c r="H261" s="81">
        <f t="shared" ref="H261:I271" si="159">D261-F261</f>
        <v>17412604.139365003</v>
      </c>
      <c r="I261" s="87">
        <f t="shared" si="159"/>
        <v>20921908.125564992</v>
      </c>
      <c r="J261" s="81">
        <f>Schedule_B!G35-Schedule_B!G32</f>
        <v>-5822.7748242020607</v>
      </c>
      <c r="K261" s="30">
        <f t="shared" ref="K261:K271" si="160">K260+J261</f>
        <v>-6996.2860771873966</v>
      </c>
      <c r="L261" s="88">
        <f t="shared" ref="L261:L271" si="161">H261+J261</f>
        <v>17406781.3645408</v>
      </c>
      <c r="M261" s="32">
        <f t="shared" ref="M261:M271" si="162">M260+L261</f>
        <v>20914911.839487821</v>
      </c>
      <c r="N261" s="86"/>
      <c r="O261" s="29">
        <v>15449325.44479689</v>
      </c>
      <c r="P261" s="30">
        <f t="shared" ref="P261:P271" si="163">P260+O261</f>
        <v>18957455.91974391</v>
      </c>
      <c r="Q261" s="47"/>
      <c r="R261" s="29">
        <v>1957455.9197439104</v>
      </c>
      <c r="S261" s="31">
        <f t="shared" ref="S261:S271" si="164">R261+S260</f>
        <v>1957455.9197439104</v>
      </c>
      <c r="T261" s="29">
        <f t="shared" ref="T261:T271" si="165">O261+R261</f>
        <v>17406781.3645408</v>
      </c>
      <c r="U261" s="108">
        <f t="shared" si="155"/>
        <v>20914911.839487821</v>
      </c>
      <c r="V261" s="81">
        <v>14004.320000000002</v>
      </c>
      <c r="W261" s="31">
        <f t="shared" ref="W261:W262" si="166">W260+V261</f>
        <v>29201.54</v>
      </c>
      <c r="X261" s="29">
        <f t="shared" si="156"/>
        <v>1971460.2397439105</v>
      </c>
      <c r="Y261" s="87">
        <f t="shared" ref="Y261:Y262" si="167">X261+Y260</f>
        <v>1986657.4597439105</v>
      </c>
      <c r="Z261" s="92"/>
      <c r="AA261" s="53"/>
      <c r="AB261" s="84"/>
      <c r="AC261" s="99"/>
    </row>
    <row r="262" spans="1:29" s="2" customFormat="1" ht="12.75" customHeight="1" x14ac:dyDescent="0.2">
      <c r="A262" s="18">
        <v>18</v>
      </c>
      <c r="B262" s="66">
        <v>43525</v>
      </c>
      <c r="C262" s="85"/>
      <c r="D262" s="29">
        <f>Schedule_B!H21</f>
        <v>86958496.599999994</v>
      </c>
      <c r="E262" s="30">
        <f t="shared" si="157"/>
        <v>245484855.97999999</v>
      </c>
      <c r="F262" s="53">
        <f>Schedule_B!H29</f>
        <v>64717359.840000004</v>
      </c>
      <c r="G262" s="30">
        <f t="shared" si="158"/>
        <v>202321811.09443501</v>
      </c>
      <c r="H262" s="84">
        <f t="shared" si="159"/>
        <v>22241136.75999999</v>
      </c>
      <c r="I262" s="53">
        <f t="shared" si="159"/>
        <v>43163044.885564983</v>
      </c>
      <c r="J262" s="29">
        <f>Schedule_B!H35-Schedule_B!H32</f>
        <v>-7437.436132542789</v>
      </c>
      <c r="K262" s="32">
        <f t="shared" si="160"/>
        <v>-14433.722209730186</v>
      </c>
      <c r="L262" s="120">
        <f t="shared" si="161"/>
        <v>22233699.323867448</v>
      </c>
      <c r="M262" s="32">
        <f t="shared" si="162"/>
        <v>43148611.163355269</v>
      </c>
      <c r="N262" s="32"/>
      <c r="O262" s="29">
        <v>9857405.1965916157</v>
      </c>
      <c r="P262" s="32">
        <f t="shared" si="163"/>
        <v>28814861.116335526</v>
      </c>
      <c r="Q262" s="47"/>
      <c r="R262" s="29">
        <v>12376294.12727583</v>
      </c>
      <c r="S262" s="53">
        <f t="shared" si="164"/>
        <v>14333750.047019741</v>
      </c>
      <c r="T262" s="29">
        <f t="shared" si="165"/>
        <v>22233699.323867448</v>
      </c>
      <c r="U262" s="112">
        <f t="shared" si="155"/>
        <v>43148611.163355269</v>
      </c>
      <c r="V262" s="81">
        <v>25565.37</v>
      </c>
      <c r="W262" s="53">
        <f t="shared" si="166"/>
        <v>54766.91</v>
      </c>
      <c r="X262" s="29">
        <f t="shared" si="156"/>
        <v>12401859.497275829</v>
      </c>
      <c r="Y262" s="31">
        <f t="shared" si="167"/>
        <v>14388516.957019739</v>
      </c>
      <c r="Z262" s="92"/>
      <c r="AA262" s="53"/>
      <c r="AB262" s="84"/>
      <c r="AC262" s="99"/>
    </row>
    <row r="263" spans="1:29" s="2" customFormat="1" ht="12.75" customHeight="1" x14ac:dyDescent="0.2">
      <c r="A263" s="18">
        <v>18</v>
      </c>
      <c r="B263" s="66">
        <v>43556</v>
      </c>
      <c r="C263" s="85"/>
      <c r="D263" s="29">
        <f>Schedule_B!I21</f>
        <v>56387717</v>
      </c>
      <c r="E263" s="30">
        <f t="shared" si="157"/>
        <v>301872572.98000002</v>
      </c>
      <c r="F263" s="53">
        <f>Schedule_B!I29</f>
        <v>54418140.703485005</v>
      </c>
      <c r="G263" s="30">
        <f t="shared" si="158"/>
        <v>256739951.79792002</v>
      </c>
      <c r="H263" s="81">
        <f t="shared" si="159"/>
        <v>1969576.2965149954</v>
      </c>
      <c r="I263" s="87">
        <f t="shared" si="159"/>
        <v>45132621.182080001</v>
      </c>
      <c r="J263" s="81">
        <f>Schedule_B!I35-Schedule_B!I32</f>
        <v>-658.62631355458871</v>
      </c>
      <c r="K263" s="30">
        <f t="shared" si="160"/>
        <v>-15092.348523284774</v>
      </c>
      <c r="L263" s="88">
        <f t="shared" si="161"/>
        <v>1968917.6702014408</v>
      </c>
      <c r="M263" s="32">
        <f t="shared" si="162"/>
        <v>45117528.833556712</v>
      </c>
      <c r="N263" s="89"/>
      <c r="O263" s="29">
        <v>196891.76702014357</v>
      </c>
      <c r="P263" s="30">
        <f t="shared" si="163"/>
        <v>29011752.88335567</v>
      </c>
      <c r="Q263" s="47"/>
      <c r="R263" s="29">
        <v>1772025.9031812996</v>
      </c>
      <c r="S263" s="31">
        <f t="shared" si="164"/>
        <v>16105775.95020104</v>
      </c>
      <c r="T263" s="29">
        <f t="shared" si="165"/>
        <v>1968917.6702014431</v>
      </c>
      <c r="U263" s="108">
        <f t="shared" si="155"/>
        <v>45117528.833556712</v>
      </c>
      <c r="V263" s="81">
        <v>79946</v>
      </c>
      <c r="W263" s="31">
        <f t="shared" ref="W263:W271" si="168">W262+V263</f>
        <v>134712.91</v>
      </c>
      <c r="X263" s="29">
        <f t="shared" ref="X263:X271" si="169">R263+V263</f>
        <v>1851971.9031812996</v>
      </c>
      <c r="Y263" s="87">
        <f t="shared" ref="Y263:Y266" si="170">X263+Y262</f>
        <v>16240488.860201038</v>
      </c>
      <c r="Z263" s="92"/>
      <c r="AA263" s="53"/>
      <c r="AB263" s="84"/>
      <c r="AC263" s="99"/>
    </row>
    <row r="264" spans="1:29" s="2" customFormat="1" ht="15" customHeight="1" x14ac:dyDescent="0.2">
      <c r="A264" s="18">
        <v>18</v>
      </c>
      <c r="B264" s="66">
        <v>43586</v>
      </c>
      <c r="C264" s="85"/>
      <c r="D264" s="29">
        <f>Schedule_B!J21</f>
        <v>48962925</v>
      </c>
      <c r="E264" s="30">
        <f t="shared" si="157"/>
        <v>350835497.98000002</v>
      </c>
      <c r="F264" s="29">
        <f>Schedule_B!J29</f>
        <v>48017267.188855998</v>
      </c>
      <c r="G264" s="30">
        <f t="shared" si="158"/>
        <v>304757218.98677599</v>
      </c>
      <c r="H264" s="29">
        <f t="shared" si="159"/>
        <v>945657.81114400178</v>
      </c>
      <c r="I264" s="31">
        <f t="shared" si="159"/>
        <v>46078278.993224025</v>
      </c>
      <c r="J264" s="29">
        <f>Schedule_B!J35-Schedule_B!J32</f>
        <v>-316.22797204647213</v>
      </c>
      <c r="K264" s="30">
        <f t="shared" si="160"/>
        <v>-15408.576495331246</v>
      </c>
      <c r="L264" s="120">
        <f t="shared" si="161"/>
        <v>945341.58317195531</v>
      </c>
      <c r="M264" s="32">
        <f t="shared" si="162"/>
        <v>46062870.416728668</v>
      </c>
      <c r="N264" s="32"/>
      <c r="O264" s="29">
        <v>94534.158317193389</v>
      </c>
      <c r="P264" s="30">
        <f t="shared" si="163"/>
        <v>29106287.041672863</v>
      </c>
      <c r="Q264" s="47"/>
      <c r="R264" s="29">
        <v>850807.42485476285</v>
      </c>
      <c r="S264" s="31">
        <f t="shared" si="164"/>
        <v>16956583.375055805</v>
      </c>
      <c r="T264" s="29">
        <f t="shared" si="165"/>
        <v>945341.58317195624</v>
      </c>
      <c r="U264" s="108">
        <f t="shared" si="155"/>
        <v>46062870.416728668</v>
      </c>
      <c r="V264" s="81">
        <v>90666</v>
      </c>
      <c r="W264" s="31">
        <f t="shared" si="168"/>
        <v>225378.91</v>
      </c>
      <c r="X264" s="29">
        <f t="shared" si="169"/>
        <v>941473.42485476285</v>
      </c>
      <c r="Y264" s="87">
        <f t="shared" si="170"/>
        <v>17181962.285055801</v>
      </c>
      <c r="Z264" s="92"/>
      <c r="AA264" s="53"/>
      <c r="AB264" s="84"/>
      <c r="AC264" s="99"/>
    </row>
    <row r="265" spans="1:29" s="2" customFormat="1" ht="12.75" customHeight="1" x14ac:dyDescent="0.2">
      <c r="A265" s="18">
        <v>18</v>
      </c>
      <c r="B265" s="66">
        <v>43617</v>
      </c>
      <c r="C265" s="5"/>
      <c r="D265" s="81">
        <f>Schedule_B!K21</f>
        <v>48249497</v>
      </c>
      <c r="E265" s="30">
        <f t="shared" si="157"/>
        <v>399084994.98000002</v>
      </c>
      <c r="F265" s="29">
        <f>Schedule_B!K29</f>
        <v>47914274.64254</v>
      </c>
      <c r="G265" s="30">
        <f t="shared" si="158"/>
        <v>352671493.62931597</v>
      </c>
      <c r="H265" s="29">
        <f t="shared" si="159"/>
        <v>335222.35745999962</v>
      </c>
      <c r="I265" s="31">
        <f t="shared" si="159"/>
        <v>46413501.350684047</v>
      </c>
      <c r="J265" s="29">
        <f>Schedule_B!K35-Schedule_B!K32</f>
        <v>-112.09835633460898</v>
      </c>
      <c r="K265" s="30">
        <f t="shared" si="160"/>
        <v>-15520.674851665855</v>
      </c>
      <c r="L265" s="120">
        <f t="shared" si="161"/>
        <v>335110.25910366501</v>
      </c>
      <c r="M265" s="32">
        <f t="shared" si="162"/>
        <v>46397980.675832331</v>
      </c>
      <c r="N265" s="32"/>
      <c r="O265" s="29">
        <v>33511.025910370052</v>
      </c>
      <c r="P265" s="30">
        <f t="shared" si="163"/>
        <v>29139798.067583233</v>
      </c>
      <c r="Q265" s="47"/>
      <c r="R265" s="29">
        <v>301599.23319329321</v>
      </c>
      <c r="S265" s="31">
        <f t="shared" si="164"/>
        <v>17258182.608249098</v>
      </c>
      <c r="T265" s="29">
        <f t="shared" si="165"/>
        <v>335110.25910366327</v>
      </c>
      <c r="U265" s="108">
        <f t="shared" si="155"/>
        <v>46397980.675832331</v>
      </c>
      <c r="V265" s="81">
        <v>91475</v>
      </c>
      <c r="W265" s="31">
        <f t="shared" si="168"/>
        <v>316853.91000000003</v>
      </c>
      <c r="X265" s="29">
        <f t="shared" si="169"/>
        <v>393074.23319329321</v>
      </c>
      <c r="Y265" s="87">
        <f t="shared" si="170"/>
        <v>17575036.518249094</v>
      </c>
      <c r="Z265" s="92"/>
      <c r="AA265" s="53"/>
      <c r="AB265" s="84"/>
      <c r="AC265" s="99"/>
    </row>
    <row r="266" spans="1:29" s="2" customFormat="1" ht="12.75" hidden="1" customHeight="1" x14ac:dyDescent="0.2">
      <c r="A266" s="18">
        <v>18</v>
      </c>
      <c r="B266" s="66">
        <v>43647</v>
      </c>
      <c r="C266" s="85"/>
      <c r="D266" s="81">
        <f>Schedule_B!L21</f>
        <v>0</v>
      </c>
      <c r="E266" s="30">
        <f t="shared" si="157"/>
        <v>399084994.98000002</v>
      </c>
      <c r="F266" s="29">
        <f>Schedule_B!L29</f>
        <v>0</v>
      </c>
      <c r="G266" s="30">
        <f t="shared" si="158"/>
        <v>352671493.62931597</v>
      </c>
      <c r="H266" s="29">
        <f t="shared" si="159"/>
        <v>0</v>
      </c>
      <c r="I266" s="31">
        <f t="shared" si="159"/>
        <v>46413501.350684047</v>
      </c>
      <c r="J266" s="29">
        <f>Schedule_B!L35-Schedule_B!L32</f>
        <v>0</v>
      </c>
      <c r="K266" s="30">
        <f t="shared" si="160"/>
        <v>-15520.674851665855</v>
      </c>
      <c r="L266" s="120">
        <f t="shared" si="161"/>
        <v>0</v>
      </c>
      <c r="M266" s="32">
        <f t="shared" si="162"/>
        <v>46397980.675832331</v>
      </c>
      <c r="N266" s="32"/>
      <c r="O266" s="29">
        <v>0</v>
      </c>
      <c r="P266" s="30">
        <f t="shared" si="163"/>
        <v>29139798.067583233</v>
      </c>
      <c r="Q266" s="47"/>
      <c r="R266" s="29">
        <v>0</v>
      </c>
      <c r="S266" s="31">
        <f t="shared" si="164"/>
        <v>17258182.608249098</v>
      </c>
      <c r="T266" s="29">
        <f t="shared" si="165"/>
        <v>0</v>
      </c>
      <c r="U266" s="108">
        <f t="shared" si="155"/>
        <v>46397980.675832331</v>
      </c>
      <c r="V266" s="81" t="e">
        <f>#REF!+#REF!</f>
        <v>#REF!</v>
      </c>
      <c r="W266" s="31" t="e">
        <f t="shared" si="168"/>
        <v>#REF!</v>
      </c>
      <c r="X266" s="29" t="e">
        <f t="shared" si="169"/>
        <v>#REF!</v>
      </c>
      <c r="Y266" s="87" t="e">
        <f t="shared" si="170"/>
        <v>#REF!</v>
      </c>
      <c r="Z266" s="92"/>
      <c r="AA266" s="53"/>
      <c r="AB266" s="84"/>
      <c r="AC266" s="99"/>
    </row>
    <row r="267" spans="1:29" s="2" customFormat="1" ht="12.75" hidden="1" customHeight="1" x14ac:dyDescent="0.2">
      <c r="A267" s="18">
        <v>18</v>
      </c>
      <c r="B267" s="66">
        <v>43678</v>
      </c>
      <c r="C267" s="85"/>
      <c r="D267" s="81">
        <f>Schedule_B!M21</f>
        <v>0</v>
      </c>
      <c r="E267" s="30">
        <f t="shared" si="157"/>
        <v>399084994.98000002</v>
      </c>
      <c r="F267" s="29">
        <f>Schedule_B!M29</f>
        <v>0</v>
      </c>
      <c r="G267" s="30">
        <f t="shared" si="158"/>
        <v>352671493.62931597</v>
      </c>
      <c r="H267" s="81">
        <f t="shared" si="159"/>
        <v>0</v>
      </c>
      <c r="I267" s="87">
        <f t="shared" si="159"/>
        <v>46413501.350684047</v>
      </c>
      <c r="J267" s="81">
        <f>Schedule_B!M35-Schedule_B!M32</f>
        <v>0</v>
      </c>
      <c r="K267" s="30">
        <f t="shared" si="160"/>
        <v>-15520.674851665855</v>
      </c>
      <c r="L267" s="88">
        <f t="shared" si="161"/>
        <v>0</v>
      </c>
      <c r="M267" s="32">
        <f t="shared" si="162"/>
        <v>46397980.675832331</v>
      </c>
      <c r="N267" s="89"/>
      <c r="O267" s="29">
        <v>0</v>
      </c>
      <c r="P267" s="30">
        <f t="shared" si="163"/>
        <v>29139798.067583233</v>
      </c>
      <c r="Q267" s="47"/>
      <c r="R267" s="29">
        <v>0</v>
      </c>
      <c r="S267" s="31">
        <f t="shared" si="164"/>
        <v>17258182.608249098</v>
      </c>
      <c r="T267" s="29">
        <f t="shared" si="165"/>
        <v>0</v>
      </c>
      <c r="U267" s="108">
        <f t="shared" si="155"/>
        <v>46397980.675832331</v>
      </c>
      <c r="V267" s="81" t="e">
        <f>#REF!+#REF!</f>
        <v>#REF!</v>
      </c>
      <c r="W267" s="31" t="e">
        <f t="shared" si="168"/>
        <v>#REF!</v>
      </c>
      <c r="X267" s="29" t="e">
        <f t="shared" si="169"/>
        <v>#REF!</v>
      </c>
      <c r="Y267" s="87" t="e">
        <f>X267+Y266</f>
        <v>#REF!</v>
      </c>
      <c r="Z267" s="92"/>
      <c r="AA267" s="53"/>
      <c r="AB267" s="84"/>
      <c r="AC267" s="99"/>
    </row>
    <row r="268" spans="1:29" s="2" customFormat="1" ht="13.5" hidden="1" customHeight="1" x14ac:dyDescent="0.2">
      <c r="A268" s="18">
        <v>18</v>
      </c>
      <c r="B268" s="66">
        <v>43709</v>
      </c>
      <c r="C268" s="85"/>
      <c r="D268" s="81">
        <f>Schedule_B!N21</f>
        <v>0</v>
      </c>
      <c r="E268" s="30">
        <f t="shared" si="157"/>
        <v>399084994.98000002</v>
      </c>
      <c r="F268" s="29">
        <f>Schedule_B!N29</f>
        <v>0</v>
      </c>
      <c r="G268" s="30">
        <f t="shared" si="158"/>
        <v>352671493.62931597</v>
      </c>
      <c r="H268" s="81">
        <f t="shared" si="159"/>
        <v>0</v>
      </c>
      <c r="I268" s="87">
        <f t="shared" si="159"/>
        <v>46413501.350684047</v>
      </c>
      <c r="J268" s="81">
        <f>Schedule_B!N35-Schedule_B!N32</f>
        <v>0</v>
      </c>
      <c r="K268" s="30">
        <f t="shared" si="160"/>
        <v>-15520.674851665855</v>
      </c>
      <c r="L268" s="88">
        <f t="shared" si="161"/>
        <v>0</v>
      </c>
      <c r="M268" s="32">
        <f t="shared" si="162"/>
        <v>46397980.675832331</v>
      </c>
      <c r="N268" s="89"/>
      <c r="O268" s="29">
        <v>0</v>
      </c>
      <c r="P268" s="30">
        <f t="shared" si="163"/>
        <v>29139798.067583233</v>
      </c>
      <c r="Q268" s="47"/>
      <c r="R268" s="29">
        <v>0</v>
      </c>
      <c r="S268" s="31">
        <f t="shared" si="164"/>
        <v>17258182.608249098</v>
      </c>
      <c r="T268" s="29">
        <f t="shared" si="165"/>
        <v>0</v>
      </c>
      <c r="U268" s="108">
        <f t="shared" si="155"/>
        <v>46397980.675832331</v>
      </c>
      <c r="V268" s="81" t="e">
        <f>#REF!+#REF!</f>
        <v>#REF!</v>
      </c>
      <c r="W268" s="31" t="e">
        <f t="shared" si="168"/>
        <v>#REF!</v>
      </c>
      <c r="X268" s="29" t="e">
        <f t="shared" si="169"/>
        <v>#REF!</v>
      </c>
      <c r="Y268" s="87" t="e">
        <f>X268+Y267</f>
        <v>#REF!</v>
      </c>
      <c r="Z268" s="92"/>
      <c r="AA268" s="53"/>
      <c r="AB268" s="84"/>
      <c r="AC268" s="99"/>
    </row>
    <row r="269" spans="1:29" s="2" customFormat="1" ht="12.6" hidden="1" customHeight="1" x14ac:dyDescent="0.2">
      <c r="A269" s="18">
        <v>18</v>
      </c>
      <c r="B269" s="66">
        <v>43739</v>
      </c>
      <c r="C269" s="85"/>
      <c r="D269" s="81">
        <f>Schedule_B!O21</f>
        <v>0</v>
      </c>
      <c r="E269" s="30">
        <f t="shared" si="157"/>
        <v>399084994.98000002</v>
      </c>
      <c r="F269" s="29">
        <f>Schedule_B!O29</f>
        <v>0</v>
      </c>
      <c r="G269" s="30">
        <f t="shared" si="158"/>
        <v>352671493.62931597</v>
      </c>
      <c r="H269" s="81">
        <f t="shared" si="159"/>
        <v>0</v>
      </c>
      <c r="I269" s="87">
        <f t="shared" si="159"/>
        <v>46413501.350684047</v>
      </c>
      <c r="J269" s="81">
        <f>Schedule_B!O35-Schedule_B!O32</f>
        <v>0</v>
      </c>
      <c r="K269" s="30">
        <f t="shared" si="160"/>
        <v>-15520.674851665855</v>
      </c>
      <c r="L269" s="88">
        <f t="shared" si="161"/>
        <v>0</v>
      </c>
      <c r="M269" s="32">
        <f t="shared" si="162"/>
        <v>46397980.675832331</v>
      </c>
      <c r="N269" s="89"/>
      <c r="O269" s="29">
        <v>0</v>
      </c>
      <c r="P269" s="30">
        <f t="shared" si="163"/>
        <v>29139798.067583233</v>
      </c>
      <c r="Q269" s="47"/>
      <c r="R269" s="29">
        <v>0</v>
      </c>
      <c r="S269" s="31">
        <f t="shared" si="164"/>
        <v>17258182.608249098</v>
      </c>
      <c r="T269" s="29">
        <f t="shared" si="165"/>
        <v>0</v>
      </c>
      <c r="U269" s="108">
        <f t="shared" si="155"/>
        <v>46397980.675832331</v>
      </c>
      <c r="V269" s="81" t="e">
        <f>#REF!+#REF!</f>
        <v>#REF!</v>
      </c>
      <c r="W269" s="31" t="e">
        <f t="shared" si="168"/>
        <v>#REF!</v>
      </c>
      <c r="X269" s="29" t="e">
        <f t="shared" si="169"/>
        <v>#REF!</v>
      </c>
      <c r="Y269" s="87" t="e">
        <f>X269+Y268</f>
        <v>#REF!</v>
      </c>
      <c r="Z269" s="92"/>
      <c r="AA269" s="53"/>
      <c r="AB269" s="84"/>
      <c r="AC269" s="99"/>
    </row>
    <row r="270" spans="1:29" s="2" customFormat="1" ht="12.6" hidden="1" customHeight="1" x14ac:dyDescent="0.2">
      <c r="A270" s="18">
        <v>18</v>
      </c>
      <c r="B270" s="66">
        <v>43770</v>
      </c>
      <c r="C270" s="85"/>
      <c r="D270" s="81">
        <f>Schedule_B!P21</f>
        <v>0</v>
      </c>
      <c r="E270" s="30">
        <f t="shared" si="157"/>
        <v>399084994.98000002</v>
      </c>
      <c r="F270" s="29">
        <f>Schedule_B!P29</f>
        <v>0</v>
      </c>
      <c r="G270" s="30">
        <f t="shared" si="158"/>
        <v>352671493.62931597</v>
      </c>
      <c r="H270" s="81">
        <f t="shared" si="159"/>
        <v>0</v>
      </c>
      <c r="I270" s="31">
        <f t="shared" si="159"/>
        <v>46413501.350684047</v>
      </c>
      <c r="J270" s="81">
        <f>Schedule_B!P35-Schedule_B!P32</f>
        <v>0</v>
      </c>
      <c r="K270" s="30">
        <f t="shared" si="160"/>
        <v>-15520.674851665855</v>
      </c>
      <c r="L270" s="88">
        <f t="shared" si="161"/>
        <v>0</v>
      </c>
      <c r="M270" s="32">
        <f t="shared" si="162"/>
        <v>46397980.675832331</v>
      </c>
      <c r="N270" s="89"/>
      <c r="O270" s="29">
        <v>0</v>
      </c>
      <c r="P270" s="30">
        <f t="shared" si="163"/>
        <v>29139798.067583233</v>
      </c>
      <c r="Q270" s="47"/>
      <c r="R270" s="29">
        <v>0</v>
      </c>
      <c r="S270" s="31">
        <f t="shared" si="164"/>
        <v>17258182.608249098</v>
      </c>
      <c r="T270" s="29">
        <f t="shared" si="165"/>
        <v>0</v>
      </c>
      <c r="U270" s="108">
        <f t="shared" si="155"/>
        <v>46397980.675832331</v>
      </c>
      <c r="V270" s="81" t="e">
        <f>#REF!+#REF!</f>
        <v>#REF!</v>
      </c>
      <c r="W270" s="31" t="e">
        <f t="shared" si="168"/>
        <v>#REF!</v>
      </c>
      <c r="X270" s="29" t="e">
        <f t="shared" si="169"/>
        <v>#REF!</v>
      </c>
      <c r="Y270" s="87" t="e">
        <f>X270+Y269</f>
        <v>#REF!</v>
      </c>
      <c r="Z270" s="92"/>
      <c r="AA270" s="53"/>
      <c r="AB270" s="84"/>
      <c r="AC270" s="99"/>
    </row>
    <row r="271" spans="1:29" s="2" customFormat="1" ht="13.5" hidden="1" customHeight="1" x14ac:dyDescent="0.2">
      <c r="A271" s="18">
        <v>18</v>
      </c>
      <c r="B271" s="66">
        <v>43800</v>
      </c>
      <c r="C271" s="85"/>
      <c r="D271" s="81">
        <f>Schedule_B!Q21</f>
        <v>0</v>
      </c>
      <c r="E271" s="30">
        <f t="shared" si="157"/>
        <v>399084994.98000002</v>
      </c>
      <c r="F271" s="29">
        <f>Schedule_B!Q29</f>
        <v>0</v>
      </c>
      <c r="G271" s="30">
        <f t="shared" si="158"/>
        <v>352671493.62931597</v>
      </c>
      <c r="H271" s="81">
        <f t="shared" si="159"/>
        <v>0</v>
      </c>
      <c r="I271" s="87">
        <f t="shared" si="159"/>
        <v>46413501.350684047</v>
      </c>
      <c r="J271" s="81">
        <f>Schedule_B!Q35-Schedule_B!Q32</f>
        <v>0</v>
      </c>
      <c r="K271" s="30">
        <f t="shared" si="160"/>
        <v>-15520.674851665855</v>
      </c>
      <c r="L271" s="88">
        <f t="shared" si="161"/>
        <v>0</v>
      </c>
      <c r="M271" s="32">
        <f t="shared" si="162"/>
        <v>46397980.675832331</v>
      </c>
      <c r="N271" s="89"/>
      <c r="O271" s="29">
        <v>0</v>
      </c>
      <c r="P271" s="30">
        <f t="shared" si="163"/>
        <v>29139798.067583233</v>
      </c>
      <c r="Q271" s="47"/>
      <c r="R271" s="29">
        <v>0</v>
      </c>
      <c r="S271" s="31">
        <f t="shared" si="164"/>
        <v>17258182.608249098</v>
      </c>
      <c r="T271" s="29">
        <f t="shared" si="165"/>
        <v>0</v>
      </c>
      <c r="U271" s="108">
        <f t="shared" si="155"/>
        <v>46397980.675832331</v>
      </c>
      <c r="V271" s="81" t="e">
        <f>#REF!+#REF!</f>
        <v>#REF!</v>
      </c>
      <c r="W271" s="31" t="e">
        <f t="shared" si="168"/>
        <v>#REF!</v>
      </c>
      <c r="X271" s="29" t="e">
        <f t="shared" si="169"/>
        <v>#REF!</v>
      </c>
      <c r="Y271" s="87" t="e">
        <f>X271+Y270</f>
        <v>#REF!</v>
      </c>
      <c r="Z271" s="92"/>
      <c r="AA271" s="53"/>
      <c r="AB271" s="84"/>
      <c r="AC271" s="99"/>
    </row>
    <row r="272" spans="1:29" s="2" customFormat="1" ht="17.25" customHeight="1" x14ac:dyDescent="0.2">
      <c r="A272" s="140"/>
      <c r="B272" s="66"/>
      <c r="C272" s="85"/>
      <c r="D272" s="78"/>
      <c r="E272" s="116"/>
      <c r="F272" s="83"/>
      <c r="G272" s="116"/>
      <c r="H272" s="78"/>
      <c r="I272" s="78"/>
      <c r="J272" s="78"/>
      <c r="K272" s="116"/>
      <c r="L272" s="141"/>
      <c r="M272" s="116"/>
      <c r="N272" s="80"/>
      <c r="O272" s="141"/>
      <c r="P272" s="116"/>
      <c r="Q272" s="121"/>
      <c r="R272" s="141"/>
      <c r="S272" s="83"/>
      <c r="T272" s="83"/>
      <c r="U272" s="122"/>
      <c r="V272" s="141"/>
      <c r="W272" s="83"/>
      <c r="X272" s="83"/>
      <c r="Y272" s="78"/>
      <c r="Z272" s="92"/>
      <c r="AA272" s="53"/>
      <c r="AB272" s="84"/>
      <c r="AC272" s="99"/>
    </row>
    <row r="273" spans="1:29" s="2" customFormat="1" ht="15.75" customHeight="1" x14ac:dyDescent="0.2">
      <c r="A273" s="140"/>
      <c r="B273" s="66"/>
      <c r="C273" s="85"/>
      <c r="D273" s="84"/>
      <c r="E273" s="32"/>
      <c r="F273" s="53"/>
      <c r="G273" s="32"/>
      <c r="H273" s="84"/>
      <c r="I273" s="84"/>
      <c r="J273" s="84"/>
      <c r="K273" s="32"/>
      <c r="L273" s="142" t="s">
        <v>48</v>
      </c>
      <c r="M273" s="143"/>
      <c r="N273" s="89"/>
      <c r="O273" s="142" t="s">
        <v>49</v>
      </c>
      <c r="P273" s="32"/>
      <c r="Q273" s="47"/>
      <c r="R273" s="142" t="s">
        <v>50</v>
      </c>
      <c r="S273" s="53"/>
      <c r="T273" s="53"/>
      <c r="U273" s="112"/>
      <c r="V273" s="142" t="s">
        <v>51</v>
      </c>
      <c r="W273" s="53"/>
      <c r="X273" s="53"/>
      <c r="Y273" s="84"/>
      <c r="Z273" s="92"/>
      <c r="AA273" s="53"/>
      <c r="AB273" s="84"/>
      <c r="AC273" s="99"/>
    </row>
    <row r="274" spans="1:29" s="2" customFormat="1" ht="17.25" hidden="1" customHeight="1" x14ac:dyDescent="0.25">
      <c r="A274" s="18"/>
      <c r="B274" s="66"/>
      <c r="C274" s="85"/>
      <c r="D274" s="144" t="s">
        <v>52</v>
      </c>
      <c r="E274" s="32"/>
      <c r="F274" s="53"/>
      <c r="G274" s="32"/>
      <c r="H274" s="84"/>
      <c r="I274" s="84"/>
      <c r="J274" s="84"/>
      <c r="K274" s="32"/>
      <c r="L274" s="89"/>
      <c r="M274" s="32"/>
      <c r="N274" s="89"/>
      <c r="O274" s="53"/>
      <c r="P274" s="32"/>
      <c r="Q274" s="47"/>
      <c r="R274" s="53"/>
      <c r="S274" s="53"/>
      <c r="T274" s="53"/>
      <c r="U274" s="112"/>
      <c r="V274" s="84"/>
      <c r="W274" s="53"/>
      <c r="X274" s="53"/>
      <c r="Y274" s="84"/>
      <c r="Z274" s="92"/>
      <c r="AA274" s="53"/>
      <c r="AB274" s="84"/>
      <c r="AC274" s="99"/>
    </row>
    <row r="275" spans="1:29" s="2" customFormat="1" ht="17.25" hidden="1" customHeight="1" x14ac:dyDescent="0.25">
      <c r="A275" s="18"/>
      <c r="B275" s="66"/>
      <c r="C275" s="85"/>
      <c r="D275" s="144"/>
      <c r="E275" s="32"/>
      <c r="F275" s="53"/>
      <c r="G275" s="32"/>
      <c r="H275" s="84"/>
      <c r="I275" s="84"/>
      <c r="J275" s="84"/>
      <c r="K275" s="32"/>
      <c r="L275" s="89"/>
      <c r="M275" s="32"/>
      <c r="N275" s="89"/>
      <c r="O275" s="53"/>
      <c r="P275" s="32"/>
      <c r="Q275" s="47"/>
      <c r="R275" s="53"/>
      <c r="S275" s="53"/>
      <c r="T275" s="53"/>
      <c r="U275" s="112"/>
      <c r="V275" s="84"/>
      <c r="W275" s="53"/>
      <c r="X275" s="53"/>
      <c r="Y275" s="84"/>
      <c r="Z275" s="92"/>
      <c r="AA275" s="53"/>
      <c r="AB275" s="84"/>
      <c r="AC275" s="99"/>
    </row>
    <row r="276" spans="1:29" s="2" customFormat="1" ht="13.5" customHeight="1" thickBot="1" x14ac:dyDescent="0.25">
      <c r="A276" s="18"/>
      <c r="B276" s="145"/>
      <c r="C276" s="85"/>
      <c r="E276" s="32"/>
      <c r="F276" s="53"/>
      <c r="G276" s="32"/>
      <c r="H276" s="84"/>
      <c r="I276" s="84"/>
      <c r="J276" s="84"/>
      <c r="K276" s="32"/>
      <c r="L276" s="89"/>
      <c r="M276" s="32"/>
      <c r="N276" s="89"/>
      <c r="O276" s="53"/>
      <c r="P276" s="146">
        <f>P230+P243+P258+P265</f>
        <v>55045345.934424512</v>
      </c>
      <c r="Q276" s="47"/>
      <c r="R276" s="53"/>
      <c r="S276" s="146">
        <f>S230+S243+S258+S265</f>
        <v>20712526.272542167</v>
      </c>
      <c r="T276" s="53"/>
      <c r="U276" s="112"/>
      <c r="V276" s="84"/>
      <c r="W276" s="146">
        <f>W230+W243+W258+W265</f>
        <v>1597507.83</v>
      </c>
      <c r="X276" s="53"/>
      <c r="Y276" s="146">
        <f>Y230+Y243+Y258+Y265</f>
        <v>22310035.102542162</v>
      </c>
      <c r="Z276" s="92"/>
      <c r="AA276" s="53"/>
      <c r="AB276" s="84"/>
      <c r="AC276" s="99"/>
    </row>
    <row r="277" spans="1:29" s="2" customFormat="1" ht="13.5" customHeight="1" thickTop="1" x14ac:dyDescent="0.2">
      <c r="A277" s="18"/>
      <c r="B277" s="145"/>
      <c r="C277" s="85"/>
      <c r="D277" s="84"/>
      <c r="E277" s="32"/>
      <c r="F277" s="53"/>
      <c r="G277" s="32"/>
      <c r="H277" s="84"/>
      <c r="I277" s="84"/>
      <c r="J277" s="84"/>
      <c r="K277" s="32"/>
      <c r="L277" s="89"/>
      <c r="M277" s="32"/>
      <c r="N277" s="89"/>
      <c r="O277" s="53"/>
      <c r="P277" s="26"/>
      <c r="Q277" s="47"/>
      <c r="R277" s="53"/>
      <c r="S277" s="26"/>
      <c r="T277" s="53"/>
      <c r="U277" s="112"/>
      <c r="V277" s="84"/>
      <c r="W277" s="26"/>
      <c r="X277" s="53"/>
      <c r="Y277" s="26"/>
      <c r="Z277" s="92"/>
      <c r="AA277" s="53"/>
      <c r="AB277" s="84"/>
      <c r="AC277" s="99"/>
    </row>
    <row r="278" spans="1:29" s="2" customFormat="1" ht="13.5" customHeight="1" x14ac:dyDescent="0.2">
      <c r="A278" s="18"/>
      <c r="B278" s="145"/>
      <c r="C278" s="85"/>
      <c r="D278" s="84"/>
      <c r="E278" s="32"/>
      <c r="F278" s="53"/>
      <c r="G278" s="32"/>
      <c r="H278" s="84"/>
      <c r="I278" s="84"/>
      <c r="J278" s="84"/>
      <c r="K278" s="32"/>
      <c r="L278" s="89"/>
      <c r="M278" s="32"/>
      <c r="N278" s="89"/>
      <c r="O278" s="53"/>
      <c r="P278" s="26"/>
      <c r="Q278" s="47"/>
      <c r="R278" s="53"/>
      <c r="S278" s="26"/>
      <c r="T278" s="53"/>
      <c r="U278" s="112"/>
      <c r="V278" s="84"/>
      <c r="W278" s="26"/>
      <c r="X278" s="53"/>
      <c r="Y278" s="26"/>
      <c r="Z278" s="92"/>
      <c r="AA278" s="53"/>
      <c r="AB278" s="84"/>
      <c r="AC278" s="99"/>
    </row>
    <row r="279" spans="1:29" s="2" customFormat="1" ht="11.25" customHeight="1" x14ac:dyDescent="0.2">
      <c r="A279" s="18"/>
      <c r="B279" s="145"/>
      <c r="C279" s="85"/>
      <c r="D279" s="84"/>
      <c r="E279" s="32"/>
      <c r="F279" s="53"/>
      <c r="G279" s="32"/>
      <c r="H279" s="84"/>
      <c r="I279" s="84"/>
      <c r="J279" s="84"/>
      <c r="K279" s="32"/>
      <c r="L279" s="89"/>
      <c r="M279" s="32"/>
      <c r="N279" s="89"/>
      <c r="O279" s="53"/>
      <c r="P279" s="32"/>
      <c r="Q279" s="47"/>
      <c r="R279" s="53"/>
      <c r="S279" s="53"/>
      <c r="T279" s="53"/>
      <c r="U279" s="112"/>
      <c r="V279" s="84"/>
      <c r="W279" s="53"/>
      <c r="X279" s="53"/>
      <c r="Y279" s="84"/>
      <c r="Z279" s="92"/>
      <c r="AA279" s="53"/>
      <c r="AB279" s="84"/>
      <c r="AC279" s="99"/>
    </row>
    <row r="280" spans="1:29" x14ac:dyDescent="0.2">
      <c r="C280" s="147" t="s">
        <v>53</v>
      </c>
      <c r="D280" s="147"/>
      <c r="E280" s="147"/>
      <c r="F280" s="147"/>
      <c r="G280" s="147"/>
      <c r="H280" s="147"/>
      <c r="I280" s="148"/>
      <c r="O280" s="149"/>
      <c r="S280" s="148"/>
      <c r="W280" s="148"/>
    </row>
    <row r="281" spans="1:29" ht="43.5" customHeight="1" x14ac:dyDescent="0.2">
      <c r="C281" s="150"/>
      <c r="D281" s="243" t="s">
        <v>54</v>
      </c>
      <c r="E281" s="243"/>
      <c r="F281" s="243"/>
      <c r="G281" s="243"/>
      <c r="H281" s="243"/>
      <c r="I281" s="243"/>
      <c r="J281" s="243"/>
      <c r="K281" s="243"/>
      <c r="L281" s="243"/>
      <c r="M281" s="243"/>
      <c r="N281" s="243"/>
      <c r="O281" s="149"/>
      <c r="P281" s="151"/>
      <c r="Q281" s="152"/>
      <c r="R281" s="153"/>
      <c r="S281" s="154"/>
      <c r="T281" s="155"/>
      <c r="W281" s="156"/>
    </row>
    <row r="282" spans="1:29" s="2" customFormat="1" ht="11.25" customHeight="1" x14ac:dyDescent="0.2">
      <c r="C282" s="113"/>
      <c r="G282" s="157"/>
      <c r="H282" s="157"/>
      <c r="I282" s="158"/>
      <c r="K282" s="159"/>
      <c r="L282" s="159"/>
      <c r="M282" s="159"/>
      <c r="N282" s="159"/>
      <c r="O282" s="160"/>
      <c r="P282" s="161"/>
      <c r="Q282" s="161"/>
      <c r="R282" s="162"/>
      <c r="S282" s="162"/>
      <c r="T282" s="162"/>
    </row>
    <row r="283" spans="1:29" s="161" customFormat="1" ht="26.25" customHeight="1" x14ac:dyDescent="0.2">
      <c r="A283" s="2"/>
      <c r="B283" s="2"/>
      <c r="C283" s="2"/>
      <c r="D283" s="239" t="s">
        <v>55</v>
      </c>
      <c r="E283" s="239"/>
      <c r="F283" s="239"/>
      <c r="G283" s="239"/>
      <c r="H283" s="239"/>
      <c r="I283" s="239"/>
      <c r="J283" s="239"/>
      <c r="K283" s="239"/>
      <c r="L283" s="239"/>
      <c r="M283" s="239"/>
      <c r="N283" s="239"/>
      <c r="O283" s="2"/>
      <c r="P283" s="163"/>
    </row>
    <row r="284" spans="1:29" s="161" customFormat="1" ht="11.25" customHeight="1" x14ac:dyDescent="0.2">
      <c r="A284" s="2"/>
      <c r="B284" s="2"/>
      <c r="C284" s="2"/>
      <c r="D284" s="8"/>
      <c r="E284" s="8"/>
      <c r="F284" s="8"/>
      <c r="G284" s="8"/>
      <c r="H284" s="8"/>
      <c r="I284" s="8"/>
      <c r="J284" s="8"/>
      <c r="K284" s="8"/>
      <c r="L284" s="8"/>
      <c r="M284" s="8"/>
      <c r="N284" s="8"/>
      <c r="O284" s="2"/>
    </row>
    <row r="285" spans="1:29" s="161" customFormat="1" ht="54" customHeight="1" x14ac:dyDescent="0.2">
      <c r="A285" s="2"/>
      <c r="B285" s="2"/>
      <c r="C285" s="2"/>
      <c r="D285" s="239" t="s">
        <v>56</v>
      </c>
      <c r="E285" s="239"/>
      <c r="F285" s="239"/>
      <c r="G285" s="239"/>
      <c r="H285" s="239"/>
      <c r="I285" s="239"/>
      <c r="J285" s="239"/>
      <c r="K285" s="239"/>
      <c r="L285" s="239"/>
      <c r="M285" s="239"/>
      <c r="N285" s="239"/>
      <c r="O285" s="2"/>
    </row>
    <row r="286" spans="1:29" s="161" customFormat="1" ht="9" customHeight="1" x14ac:dyDescent="0.2">
      <c r="A286" s="2"/>
      <c r="B286" s="2"/>
      <c r="C286" s="2"/>
      <c r="D286" s="8"/>
      <c r="E286" s="8"/>
      <c r="F286" s="8"/>
      <c r="G286" s="8"/>
      <c r="H286" s="8"/>
      <c r="I286" s="8"/>
      <c r="J286" s="8"/>
      <c r="K286" s="8"/>
      <c r="L286" s="8"/>
      <c r="M286" s="8"/>
      <c r="N286" s="8"/>
      <c r="O286" s="2"/>
    </row>
    <row r="287" spans="1:29" s="161" customFormat="1" ht="27.75" customHeight="1" x14ac:dyDescent="0.2">
      <c r="A287" s="2"/>
      <c r="B287" s="2"/>
      <c r="C287" s="2"/>
      <c r="D287" s="239" t="s">
        <v>57</v>
      </c>
      <c r="E287" s="239"/>
      <c r="F287" s="239"/>
      <c r="G287" s="239"/>
      <c r="H287" s="239"/>
      <c r="I287" s="239"/>
      <c r="J287" s="239"/>
      <c r="K287" s="239"/>
      <c r="L287" s="239"/>
      <c r="M287" s="239"/>
      <c r="N287" s="239"/>
      <c r="O287" s="2"/>
      <c r="P287" s="2"/>
    </row>
    <row r="288" spans="1:29" s="161" customFormat="1" ht="9" customHeight="1" x14ac:dyDescent="0.2">
      <c r="A288" s="2"/>
      <c r="B288" s="2"/>
      <c r="C288" s="2"/>
      <c r="D288" s="8"/>
      <c r="E288" s="8"/>
      <c r="F288" s="8"/>
      <c r="G288" s="8"/>
      <c r="H288" s="8"/>
      <c r="I288" s="8"/>
      <c r="J288" s="8"/>
      <c r="K288" s="8"/>
      <c r="L288" s="8"/>
      <c r="M288" s="8"/>
      <c r="N288" s="8"/>
      <c r="O288" s="2"/>
    </row>
    <row r="289" spans="1:15" s="161" customFormat="1" ht="9" customHeight="1" x14ac:dyDescent="0.2">
      <c r="A289" s="2"/>
      <c r="B289" s="2"/>
      <c r="C289" s="2"/>
      <c r="D289" s="8"/>
      <c r="E289" s="8"/>
      <c r="F289" s="8"/>
      <c r="G289" s="8"/>
      <c r="H289" s="8"/>
      <c r="I289" s="8"/>
      <c r="J289" s="8"/>
      <c r="K289" s="8"/>
      <c r="L289" s="8"/>
      <c r="M289" s="8"/>
      <c r="N289" s="8"/>
      <c r="O289" s="2"/>
    </row>
    <row r="290" spans="1:15" s="161" customFormat="1" ht="9" customHeight="1" x14ac:dyDescent="0.2">
      <c r="A290" s="2"/>
      <c r="B290" s="2"/>
      <c r="C290" s="2"/>
      <c r="D290" s="8"/>
      <c r="E290" s="8"/>
      <c r="F290" s="8"/>
      <c r="G290" s="8"/>
      <c r="H290" s="8"/>
      <c r="I290" s="8"/>
      <c r="J290" s="8"/>
      <c r="K290" s="8"/>
      <c r="L290" s="8"/>
      <c r="M290" s="8"/>
      <c r="N290" s="8"/>
      <c r="O290" s="2"/>
    </row>
    <row r="291" spans="1:15" s="161" customFormat="1" ht="9" customHeight="1" x14ac:dyDescent="0.2">
      <c r="A291" s="2"/>
      <c r="B291" s="2"/>
      <c r="C291" s="2"/>
      <c r="D291" s="8"/>
      <c r="E291" s="8"/>
      <c r="F291" s="8"/>
      <c r="G291" s="8"/>
      <c r="H291" s="8"/>
      <c r="I291" s="8"/>
      <c r="J291" s="8"/>
      <c r="K291" s="8"/>
      <c r="L291" s="8"/>
      <c r="M291" s="8"/>
      <c r="N291" s="8"/>
      <c r="O291" s="2"/>
    </row>
    <row r="292" spans="1:15" s="161" customFormat="1" ht="9" customHeight="1" x14ac:dyDescent="0.2">
      <c r="A292" s="2"/>
      <c r="B292" s="2"/>
      <c r="C292" s="2"/>
      <c r="D292" s="8"/>
      <c r="E292" s="8"/>
      <c r="F292" s="8"/>
      <c r="G292" s="8"/>
      <c r="H292" s="8"/>
      <c r="I292" s="8"/>
      <c r="J292" s="8"/>
      <c r="K292" s="8"/>
      <c r="L292" s="8"/>
      <c r="M292" s="8"/>
      <c r="N292" s="8"/>
      <c r="O292" s="2"/>
    </row>
    <row r="305" spans="4:14" ht="15" hidden="1" customHeight="1" x14ac:dyDescent="0.25">
      <c r="D305" s="240" t="s">
        <v>58</v>
      </c>
      <c r="E305" s="240"/>
      <c r="F305" s="240"/>
      <c r="G305" s="240"/>
      <c r="H305" s="240"/>
      <c r="I305" s="240"/>
      <c r="J305" s="240"/>
      <c r="K305" s="240"/>
      <c r="L305" s="240"/>
      <c r="M305" s="240"/>
      <c r="N305" s="240"/>
    </row>
  </sheetData>
  <mergeCells count="50">
    <mergeCell ref="A2:AB2"/>
    <mergeCell ref="A3:AB3"/>
    <mergeCell ref="A4:Y4"/>
    <mergeCell ref="A6:AB6"/>
    <mergeCell ref="D7:E7"/>
    <mergeCell ref="F7:G7"/>
    <mergeCell ref="H7:I7"/>
    <mergeCell ref="J7:K7"/>
    <mergeCell ref="L7:N7"/>
    <mergeCell ref="O7:P7"/>
    <mergeCell ref="R7:S7"/>
    <mergeCell ref="T7:U7"/>
    <mergeCell ref="V7:W7"/>
    <mergeCell ref="X7:Y7"/>
    <mergeCell ref="AA7:AB7"/>
    <mergeCell ref="D66:E66"/>
    <mergeCell ref="F66:G66"/>
    <mergeCell ref="H66:I66"/>
    <mergeCell ref="J66:K66"/>
    <mergeCell ref="L66:N66"/>
    <mergeCell ref="D77:E77"/>
    <mergeCell ref="F77:G77"/>
    <mergeCell ref="H77:I77"/>
    <mergeCell ref="J77:K77"/>
    <mergeCell ref="L77:N77"/>
    <mergeCell ref="O66:P66"/>
    <mergeCell ref="R66:S66"/>
    <mergeCell ref="T66:U66"/>
    <mergeCell ref="V66:W66"/>
    <mergeCell ref="X66:Y66"/>
    <mergeCell ref="O77:P77"/>
    <mergeCell ref="R77:S77"/>
    <mergeCell ref="T77:U77"/>
    <mergeCell ref="V77:W77"/>
    <mergeCell ref="X77:Y77"/>
    <mergeCell ref="R124:S124"/>
    <mergeCell ref="T124:U124"/>
    <mergeCell ref="V124:W124"/>
    <mergeCell ref="X124:Y124"/>
    <mergeCell ref="D281:N281"/>
    <mergeCell ref="D124:E124"/>
    <mergeCell ref="F124:G124"/>
    <mergeCell ref="H124:I124"/>
    <mergeCell ref="J124:K124"/>
    <mergeCell ref="L124:N124"/>
    <mergeCell ref="D283:N283"/>
    <mergeCell ref="D285:N285"/>
    <mergeCell ref="D287:N287"/>
    <mergeCell ref="D305:N305"/>
    <mergeCell ref="O124:P124"/>
  </mergeCells>
  <printOptions horizontalCentered="1"/>
  <pageMargins left="0" right="0" top="0.1" bottom="0.2" header="0.5" footer="0"/>
  <pageSetup paperSize="5" scale="58" orientation="landscape"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3947"/>
  <sheetViews>
    <sheetView zoomScale="80" zoomScaleNormal="80" workbookViewId="0"/>
  </sheetViews>
  <sheetFormatPr defaultRowHeight="12.75" x14ac:dyDescent="0.2"/>
  <cols>
    <col min="1" max="2" width="6.7109375" style="164" customWidth="1"/>
    <col min="3" max="3" width="34" style="166" customWidth="1"/>
    <col min="4" max="4" width="12.5703125" style="166" customWidth="1"/>
    <col min="5" max="5" width="2.5703125" style="166" customWidth="1"/>
    <col min="6" max="6" width="15.5703125" style="166" customWidth="1"/>
    <col min="7" max="7" width="15.42578125" style="166" customWidth="1"/>
    <col min="8" max="8" width="16.140625" style="166" customWidth="1"/>
    <col min="9" max="9" width="14.85546875" style="166" customWidth="1"/>
    <col min="10" max="10" width="15.42578125" style="166" customWidth="1"/>
    <col min="11" max="12" width="14.85546875" style="166" customWidth="1"/>
    <col min="13" max="13" width="15.7109375" style="166" customWidth="1"/>
    <col min="14" max="14" width="15.42578125" style="166" customWidth="1"/>
    <col min="15" max="15" width="16" style="166" customWidth="1"/>
    <col min="16" max="17" width="14.85546875" style="166" customWidth="1"/>
    <col min="18" max="18" width="17.42578125" style="166" customWidth="1"/>
    <col min="19" max="19" width="97.28515625" style="166" customWidth="1"/>
    <col min="20" max="20" width="6" style="166" customWidth="1"/>
    <col min="21" max="21" width="10.7109375" style="166" bestFit="1" customWidth="1"/>
    <col min="22" max="22" width="44" style="166" bestFit="1" customWidth="1"/>
    <col min="23" max="23" width="14" style="166" bestFit="1" customWidth="1"/>
    <col min="24" max="24" width="4.85546875" style="166" bestFit="1" customWidth="1"/>
    <col min="25" max="16384" width="9.140625" style="166"/>
  </cols>
  <sheetData>
    <row r="1" spans="1:23" ht="18" x14ac:dyDescent="0.25">
      <c r="C1" s="165" t="s">
        <v>59</v>
      </c>
      <c r="G1" s="167"/>
    </row>
    <row r="2" spans="1:23" ht="18" x14ac:dyDescent="0.25">
      <c r="C2" s="168" t="s">
        <v>60</v>
      </c>
      <c r="G2" s="1"/>
      <c r="H2" s="169"/>
    </row>
    <row r="3" spans="1:23" ht="15.75" x14ac:dyDescent="0.25">
      <c r="A3" s="170"/>
      <c r="B3" s="170"/>
      <c r="C3" s="168" t="s">
        <v>61</v>
      </c>
      <c r="E3" s="164"/>
      <c r="F3" s="93"/>
      <c r="G3" s="93"/>
      <c r="H3" s="93"/>
      <c r="I3" s="93"/>
      <c r="J3" s="93"/>
      <c r="K3" s="93"/>
      <c r="L3" s="93"/>
      <c r="M3" s="93"/>
      <c r="N3" s="93"/>
      <c r="O3" s="93"/>
      <c r="P3" s="93"/>
      <c r="Q3" s="93"/>
      <c r="R3" s="93"/>
      <c r="S3" s="147"/>
    </row>
    <row r="4" spans="1:23" ht="15.75" x14ac:dyDescent="0.25">
      <c r="A4" s="170" t="s">
        <v>62</v>
      </c>
      <c r="B4" s="170"/>
      <c r="C4" s="171" t="s">
        <v>63</v>
      </c>
      <c r="E4" s="164"/>
      <c r="F4" s="93"/>
      <c r="G4" s="172"/>
      <c r="H4" s="172"/>
      <c r="I4" s="172"/>
      <c r="J4" s="172"/>
      <c r="K4" s="172"/>
      <c r="L4" s="172"/>
      <c r="M4" s="172"/>
      <c r="N4" s="172"/>
      <c r="O4" s="172"/>
      <c r="P4" s="172"/>
      <c r="Q4" s="172"/>
      <c r="R4" s="172" t="s">
        <v>64</v>
      </c>
      <c r="S4" s="147"/>
    </row>
    <row r="5" spans="1:23" ht="14.25" x14ac:dyDescent="0.2">
      <c r="A5" s="164" t="s">
        <v>65</v>
      </c>
      <c r="B5" s="75" t="s">
        <v>66</v>
      </c>
      <c r="C5" s="173"/>
      <c r="E5" s="174"/>
      <c r="F5" s="175">
        <v>43466</v>
      </c>
      <c r="G5" s="176">
        <v>43497</v>
      </c>
      <c r="H5" s="175">
        <v>43525</v>
      </c>
      <c r="I5" s="176">
        <v>43556</v>
      </c>
      <c r="J5" s="175">
        <v>43586</v>
      </c>
      <c r="K5" s="176">
        <v>43617</v>
      </c>
      <c r="L5" s="175">
        <v>43647</v>
      </c>
      <c r="M5" s="176">
        <v>43678</v>
      </c>
      <c r="N5" s="175">
        <v>43709</v>
      </c>
      <c r="O5" s="176">
        <v>43739</v>
      </c>
      <c r="P5" s="175">
        <v>43770</v>
      </c>
      <c r="Q5" s="176">
        <v>43800</v>
      </c>
      <c r="R5" s="176" t="s">
        <v>67</v>
      </c>
      <c r="S5" s="85"/>
    </row>
    <row r="6" spans="1:23" x14ac:dyDescent="0.2">
      <c r="A6" s="164">
        <v>1</v>
      </c>
    </row>
    <row r="7" spans="1:23" ht="15" x14ac:dyDescent="0.35">
      <c r="A7" s="164">
        <v>2</v>
      </c>
      <c r="C7" s="166" t="s">
        <v>68</v>
      </c>
      <c r="D7" s="177" t="s">
        <v>69</v>
      </c>
      <c r="E7" s="178"/>
      <c r="F7" s="179"/>
      <c r="G7" s="179"/>
      <c r="H7" s="179"/>
      <c r="I7" s="179"/>
      <c r="J7" s="179"/>
      <c r="K7" s="179"/>
      <c r="L7" s="179"/>
      <c r="M7" s="179"/>
      <c r="N7" s="179"/>
      <c r="O7" s="179"/>
      <c r="P7" s="179"/>
      <c r="Q7" s="179"/>
      <c r="R7" s="179"/>
      <c r="S7" s="180"/>
      <c r="T7" s="147"/>
      <c r="W7" s="178"/>
    </row>
    <row r="8" spans="1:23" x14ac:dyDescent="0.2">
      <c r="A8" s="164">
        <v>3</v>
      </c>
      <c r="B8" s="164">
        <v>2</v>
      </c>
      <c r="C8" s="181" t="s">
        <v>70</v>
      </c>
      <c r="D8" s="182">
        <v>501</v>
      </c>
      <c r="E8" s="178"/>
      <c r="F8" s="26">
        <v>6824178</v>
      </c>
      <c r="G8" s="26">
        <v>7535143</v>
      </c>
      <c r="H8" s="26">
        <v>8141196</v>
      </c>
      <c r="I8" s="26">
        <v>5004587</v>
      </c>
      <c r="J8" s="26">
        <v>2995373</v>
      </c>
      <c r="K8" s="26">
        <v>5247947</v>
      </c>
      <c r="L8" s="26">
        <v>0</v>
      </c>
      <c r="M8" s="26">
        <v>0</v>
      </c>
      <c r="N8" s="26">
        <v>0</v>
      </c>
      <c r="O8" s="26">
        <v>0</v>
      </c>
      <c r="P8" s="26">
        <v>0</v>
      </c>
      <c r="Q8" s="26">
        <v>0</v>
      </c>
      <c r="R8" s="26">
        <f t="shared" ref="R8:R15" si="0">SUM(F8:Q8)</f>
        <v>35748424</v>
      </c>
      <c r="S8" s="183"/>
      <c r="T8" s="147"/>
      <c r="U8" s="184"/>
      <c r="W8" s="178"/>
    </row>
    <row r="9" spans="1:23" x14ac:dyDescent="0.2">
      <c r="A9" s="164">
        <v>4</v>
      </c>
      <c r="B9" s="164">
        <v>3</v>
      </c>
      <c r="C9" s="181" t="s">
        <v>71</v>
      </c>
      <c r="D9" s="182">
        <v>547</v>
      </c>
      <c r="E9" s="178"/>
      <c r="F9" s="53">
        <v>17138122</v>
      </c>
      <c r="G9" s="53">
        <v>14807719</v>
      </c>
      <c r="H9" s="53">
        <v>22752694</v>
      </c>
      <c r="I9" s="53">
        <v>9392179</v>
      </c>
      <c r="J9" s="53">
        <v>5869465</v>
      </c>
      <c r="K9" s="53">
        <v>9091494</v>
      </c>
      <c r="L9" s="53">
        <v>0</v>
      </c>
      <c r="M9" s="53">
        <v>0</v>
      </c>
      <c r="N9" s="53">
        <v>0</v>
      </c>
      <c r="O9" s="53">
        <v>0</v>
      </c>
      <c r="P9" s="53">
        <v>0</v>
      </c>
      <c r="Q9" s="53">
        <v>0</v>
      </c>
      <c r="R9" s="53">
        <f t="shared" si="0"/>
        <v>79051673</v>
      </c>
      <c r="S9" s="183"/>
      <c r="T9" s="147"/>
      <c r="W9" s="178"/>
    </row>
    <row r="10" spans="1:23" s="188" customFormat="1" x14ac:dyDescent="0.2">
      <c r="A10" s="164">
        <v>5</v>
      </c>
      <c r="B10" s="164">
        <v>4</v>
      </c>
      <c r="C10" s="185" t="s">
        <v>72</v>
      </c>
      <c r="D10" s="186">
        <v>555</v>
      </c>
      <c r="E10" s="187"/>
      <c r="F10" s="53">
        <v>49118787</v>
      </c>
      <c r="G10" s="53">
        <v>95743686</v>
      </c>
      <c r="H10" s="53">
        <v>106057940</v>
      </c>
      <c r="I10" s="53">
        <v>32816180</v>
      </c>
      <c r="J10" s="53">
        <v>33495852</v>
      </c>
      <c r="K10" s="53">
        <v>26642521</v>
      </c>
      <c r="L10" s="53">
        <v>0</v>
      </c>
      <c r="M10" s="53">
        <v>0</v>
      </c>
      <c r="N10" s="53">
        <v>0</v>
      </c>
      <c r="O10" s="53">
        <v>0</v>
      </c>
      <c r="P10" s="53">
        <v>0</v>
      </c>
      <c r="Q10" s="53">
        <v>0</v>
      </c>
      <c r="R10" s="53">
        <f t="shared" si="0"/>
        <v>343874966</v>
      </c>
      <c r="S10" s="183"/>
      <c r="T10" s="157"/>
      <c r="W10" s="187"/>
    </row>
    <row r="11" spans="1:23" x14ac:dyDescent="0.2">
      <c r="A11" s="164">
        <v>6</v>
      </c>
      <c r="B11" s="164">
        <v>5</v>
      </c>
      <c r="C11" s="181" t="s">
        <v>73</v>
      </c>
      <c r="D11" s="186" t="s">
        <v>74</v>
      </c>
      <c r="E11" s="178"/>
      <c r="F11" s="53">
        <v>-4796882</v>
      </c>
      <c r="G11" s="53">
        <v>-32426459</v>
      </c>
      <c r="H11" s="53">
        <v>-52041346</v>
      </c>
      <c r="I11" s="53">
        <v>335287</v>
      </c>
      <c r="J11" s="53">
        <v>-3234034</v>
      </c>
      <c r="K11" s="53">
        <v>83641</v>
      </c>
      <c r="L11" s="53">
        <v>0</v>
      </c>
      <c r="M11" s="53">
        <v>0</v>
      </c>
      <c r="N11" s="53">
        <v>0</v>
      </c>
      <c r="O11" s="53">
        <v>0</v>
      </c>
      <c r="P11" s="53">
        <v>0</v>
      </c>
      <c r="Q11" s="53">
        <v>0</v>
      </c>
      <c r="R11" s="53">
        <f>SUM(F11:Q11)</f>
        <v>-92079793</v>
      </c>
      <c r="S11" s="183"/>
      <c r="T11" s="147"/>
      <c r="W11" s="178"/>
    </row>
    <row r="12" spans="1:23" x14ac:dyDescent="0.2">
      <c r="A12" s="164">
        <v>7</v>
      </c>
      <c r="B12" s="164">
        <v>6</v>
      </c>
      <c r="C12" s="181" t="s">
        <v>75</v>
      </c>
      <c r="D12" s="186">
        <v>55700003</v>
      </c>
      <c r="E12" s="178"/>
      <c r="F12" s="53">
        <v>37222</v>
      </c>
      <c r="G12" s="53">
        <v>61214</v>
      </c>
      <c r="H12" s="53">
        <v>41482</v>
      </c>
      <c r="I12" s="53">
        <v>28202</v>
      </c>
      <c r="J12" s="53">
        <v>31866</v>
      </c>
      <c r="K12" s="53">
        <v>32981</v>
      </c>
      <c r="L12" s="53">
        <v>0</v>
      </c>
      <c r="M12" s="53">
        <v>0</v>
      </c>
      <c r="N12" s="53">
        <v>0</v>
      </c>
      <c r="O12" s="53">
        <v>0</v>
      </c>
      <c r="P12" s="53">
        <v>0</v>
      </c>
      <c r="Q12" s="53">
        <v>0</v>
      </c>
      <c r="R12" s="53">
        <f>SUM(F12:Q12)</f>
        <v>232967</v>
      </c>
      <c r="S12" s="183"/>
      <c r="T12" s="147"/>
      <c r="W12" s="178"/>
    </row>
    <row r="13" spans="1:23" x14ac:dyDescent="0.2">
      <c r="A13" s="164">
        <v>8</v>
      </c>
      <c r="B13" s="164">
        <v>7</v>
      </c>
      <c r="C13" s="181" t="s">
        <v>76</v>
      </c>
      <c r="D13" s="186">
        <v>447</v>
      </c>
      <c r="E13" s="178"/>
      <c r="F13" s="53">
        <v>-7734825</v>
      </c>
      <c r="G13" s="53">
        <v>-9925178</v>
      </c>
      <c r="H13" s="53">
        <v>-9141668</v>
      </c>
      <c r="I13" s="53">
        <v>-2508786</v>
      </c>
      <c r="J13" s="53">
        <v>-1484508</v>
      </c>
      <c r="K13" s="53">
        <v>-4105752</v>
      </c>
      <c r="L13" s="53">
        <v>0</v>
      </c>
      <c r="M13" s="53">
        <v>0</v>
      </c>
      <c r="N13" s="53">
        <v>0</v>
      </c>
      <c r="O13" s="53">
        <v>0</v>
      </c>
      <c r="P13" s="53">
        <v>0</v>
      </c>
      <c r="Q13" s="53">
        <v>0</v>
      </c>
      <c r="R13" s="53">
        <f t="shared" si="0"/>
        <v>-34900717</v>
      </c>
      <c r="S13" s="183"/>
      <c r="T13" s="147"/>
      <c r="W13" s="178"/>
    </row>
    <row r="14" spans="1:23" x14ac:dyDescent="0.2">
      <c r="A14" s="164">
        <v>9</v>
      </c>
      <c r="B14" s="164">
        <v>8</v>
      </c>
      <c r="C14" s="181" t="s">
        <v>77</v>
      </c>
      <c r="D14" s="186">
        <v>565</v>
      </c>
      <c r="E14" s="178"/>
      <c r="F14" s="53">
        <v>9680663</v>
      </c>
      <c r="G14" s="53">
        <v>10117561</v>
      </c>
      <c r="H14" s="53">
        <v>9991240</v>
      </c>
      <c r="I14" s="53">
        <v>10086387</v>
      </c>
      <c r="J14" s="53">
        <v>10127670</v>
      </c>
      <c r="K14" s="53">
        <v>10109025</v>
      </c>
      <c r="L14" s="53">
        <v>0</v>
      </c>
      <c r="M14" s="53">
        <v>0</v>
      </c>
      <c r="N14" s="53">
        <v>0</v>
      </c>
      <c r="O14" s="53">
        <v>0</v>
      </c>
      <c r="P14" s="53">
        <v>0</v>
      </c>
      <c r="Q14" s="53">
        <v>0</v>
      </c>
      <c r="R14" s="53">
        <f t="shared" si="0"/>
        <v>60112546</v>
      </c>
      <c r="S14" s="183"/>
      <c r="T14" s="147"/>
      <c r="W14" s="178"/>
    </row>
    <row r="15" spans="1:23" s="188" customFormat="1" x14ac:dyDescent="0.2">
      <c r="A15" s="164">
        <v>10</v>
      </c>
      <c r="B15" s="164">
        <v>10</v>
      </c>
      <c r="C15" s="189" t="s">
        <v>78</v>
      </c>
      <c r="D15" s="186">
        <v>40810005</v>
      </c>
      <c r="E15" s="187"/>
      <c r="F15" s="53">
        <v>190597</v>
      </c>
      <c r="G15" s="53">
        <v>119445</v>
      </c>
      <c r="H15" s="53">
        <v>119445</v>
      </c>
      <c r="I15" s="53">
        <v>209190</v>
      </c>
      <c r="J15" s="53">
        <v>123161</v>
      </c>
      <c r="K15" s="53">
        <v>123161</v>
      </c>
      <c r="L15" s="53">
        <v>0</v>
      </c>
      <c r="M15" s="53">
        <v>0</v>
      </c>
      <c r="N15" s="53">
        <v>0</v>
      </c>
      <c r="O15" s="53">
        <v>0</v>
      </c>
      <c r="P15" s="53">
        <v>0</v>
      </c>
      <c r="Q15" s="53">
        <v>0</v>
      </c>
      <c r="R15" s="53">
        <f t="shared" si="0"/>
        <v>884999</v>
      </c>
      <c r="S15" s="183"/>
      <c r="T15" s="157"/>
      <c r="W15" s="187"/>
    </row>
    <row r="16" spans="1:23" x14ac:dyDescent="0.2">
      <c r="A16" s="164">
        <v>11</v>
      </c>
      <c r="C16" s="181" t="s">
        <v>79</v>
      </c>
      <c r="D16" s="182"/>
      <c r="E16" s="178"/>
      <c r="F16" s="190">
        <f t="shared" ref="F16:R16" si="1">SUM(F8:F15)</f>
        <v>70457862</v>
      </c>
      <c r="G16" s="190">
        <f t="shared" si="1"/>
        <v>86033131</v>
      </c>
      <c r="H16" s="190">
        <f>SUM(H8:H15)</f>
        <v>85920983</v>
      </c>
      <c r="I16" s="190">
        <f t="shared" si="1"/>
        <v>55363226</v>
      </c>
      <c r="J16" s="190">
        <f t="shared" si="1"/>
        <v>47924845</v>
      </c>
      <c r="K16" s="190">
        <f t="shared" si="1"/>
        <v>47225018</v>
      </c>
      <c r="L16" s="190">
        <f t="shared" si="1"/>
        <v>0</v>
      </c>
      <c r="M16" s="190">
        <f t="shared" si="1"/>
        <v>0</v>
      </c>
      <c r="N16" s="190">
        <f t="shared" si="1"/>
        <v>0</v>
      </c>
      <c r="O16" s="190">
        <f t="shared" si="1"/>
        <v>0</v>
      </c>
      <c r="P16" s="190">
        <f t="shared" si="1"/>
        <v>0</v>
      </c>
      <c r="Q16" s="190">
        <f t="shared" si="1"/>
        <v>0</v>
      </c>
      <c r="R16" s="190">
        <f t="shared" si="1"/>
        <v>392925065</v>
      </c>
      <c r="S16" s="183"/>
      <c r="T16" s="147"/>
    </row>
    <row r="17" spans="1:20" x14ac:dyDescent="0.2">
      <c r="A17" s="164">
        <v>12</v>
      </c>
      <c r="C17" s="181"/>
      <c r="D17" s="182"/>
      <c r="E17" s="178"/>
      <c r="F17" s="191"/>
      <c r="G17" s="191"/>
      <c r="H17" s="191"/>
      <c r="I17" s="191"/>
      <c r="J17" s="191"/>
      <c r="K17" s="191"/>
      <c r="L17" s="191"/>
      <c r="M17" s="191"/>
      <c r="N17" s="191"/>
      <c r="O17" s="191"/>
      <c r="P17" s="191"/>
      <c r="Q17" s="191"/>
      <c r="R17" s="53"/>
      <c r="S17" s="183"/>
      <c r="T17" s="147"/>
    </row>
    <row r="18" spans="1:20" x14ac:dyDescent="0.2">
      <c r="A18" s="164">
        <v>13</v>
      </c>
      <c r="C18" s="192" t="s">
        <v>80</v>
      </c>
      <c r="D18" s="178"/>
      <c r="E18" s="178"/>
      <c r="F18" s="193"/>
      <c r="G18" s="193"/>
      <c r="H18" s="193"/>
      <c r="I18" s="193"/>
      <c r="J18" s="193"/>
      <c r="K18" s="193"/>
      <c r="L18" s="193"/>
      <c r="M18" s="193"/>
      <c r="N18" s="193"/>
      <c r="O18" s="194"/>
      <c r="P18" s="194"/>
      <c r="Q18" s="194"/>
      <c r="R18" s="194"/>
      <c r="S18" s="183"/>
      <c r="T18" s="147"/>
    </row>
    <row r="19" spans="1:20" x14ac:dyDescent="0.2">
      <c r="A19" s="164">
        <v>14</v>
      </c>
      <c r="B19" s="164">
        <v>9</v>
      </c>
      <c r="C19" s="166" t="s">
        <v>81</v>
      </c>
      <c r="D19" s="195"/>
      <c r="E19" s="195"/>
      <c r="F19" s="196">
        <v>421225.98</v>
      </c>
      <c r="G19" s="196">
        <v>380486.40000000002</v>
      </c>
      <c r="H19" s="196">
        <v>420686.6</v>
      </c>
      <c r="I19" s="196">
        <v>407664</v>
      </c>
      <c r="J19" s="196">
        <f>ROUND(282720*1.49,0)</f>
        <v>421253</v>
      </c>
      <c r="K19" s="196">
        <v>407652</v>
      </c>
      <c r="L19" s="196"/>
      <c r="M19" s="196"/>
      <c r="N19" s="196"/>
      <c r="O19" s="196"/>
      <c r="P19" s="196"/>
      <c r="Q19" s="196"/>
      <c r="R19" s="26">
        <f>SUM(F19:Q19)</f>
        <v>2458967.98</v>
      </c>
      <c r="S19" s="180"/>
      <c r="T19" s="147"/>
    </row>
    <row r="20" spans="1:20" x14ac:dyDescent="0.2">
      <c r="A20" s="164">
        <v>15</v>
      </c>
      <c r="B20" s="164" t="s">
        <v>82</v>
      </c>
      <c r="C20" s="1" t="s">
        <v>83</v>
      </c>
      <c r="D20" s="195"/>
      <c r="E20" s="195"/>
      <c r="F20" s="196">
        <v>616827</v>
      </c>
      <c r="G20" s="196">
        <v>616827</v>
      </c>
      <c r="H20" s="196">
        <v>616827</v>
      </c>
      <c r="I20" s="196">
        <v>616827</v>
      </c>
      <c r="J20" s="196">
        <v>616827</v>
      </c>
      <c r="K20" s="196">
        <v>616827</v>
      </c>
      <c r="L20" s="196"/>
      <c r="M20" s="196"/>
      <c r="N20" s="196"/>
      <c r="O20" s="196"/>
      <c r="P20" s="196"/>
      <c r="Q20" s="196"/>
      <c r="R20" s="53">
        <f>SUM(F20:Q20)</f>
        <v>3700962</v>
      </c>
      <c r="S20" s="180"/>
      <c r="T20" s="147"/>
    </row>
    <row r="21" spans="1:20" ht="18" customHeight="1" thickBot="1" x14ac:dyDescent="0.3">
      <c r="A21" s="164">
        <v>16</v>
      </c>
      <c r="C21" s="192" t="s">
        <v>84</v>
      </c>
      <c r="D21" s="197"/>
      <c r="E21" s="195"/>
      <c r="F21" s="198">
        <f>F16+F19+F20</f>
        <v>71495914.980000004</v>
      </c>
      <c r="G21" s="198">
        <f t="shared" ref="G21:Q21" si="2">G16+G19+G20</f>
        <v>87030444.400000006</v>
      </c>
      <c r="H21" s="198">
        <f>H16+H19+H20</f>
        <v>86958496.599999994</v>
      </c>
      <c r="I21" s="199">
        <f t="shared" si="2"/>
        <v>56387717</v>
      </c>
      <c r="J21" s="198">
        <f t="shared" si="2"/>
        <v>48962925</v>
      </c>
      <c r="K21" s="198">
        <f t="shared" si="2"/>
        <v>48249497</v>
      </c>
      <c r="L21" s="198">
        <f t="shared" si="2"/>
        <v>0</v>
      </c>
      <c r="M21" s="198">
        <f t="shared" si="2"/>
        <v>0</v>
      </c>
      <c r="N21" s="198">
        <f t="shared" si="2"/>
        <v>0</v>
      </c>
      <c r="O21" s="198">
        <f t="shared" si="2"/>
        <v>0</v>
      </c>
      <c r="P21" s="198">
        <f t="shared" si="2"/>
        <v>0</v>
      </c>
      <c r="Q21" s="199">
        <f t="shared" si="2"/>
        <v>0</v>
      </c>
      <c r="R21" s="198">
        <f>R16+R19+R20</f>
        <v>399084994.98000002</v>
      </c>
      <c r="S21" s="180"/>
      <c r="T21" s="200"/>
    </row>
    <row r="22" spans="1:20" ht="16.5" customHeight="1" x14ac:dyDescent="0.2">
      <c r="A22" s="164">
        <v>17</v>
      </c>
      <c r="C22" s="1"/>
      <c r="I22" s="188"/>
      <c r="P22" s="201"/>
      <c r="Q22" s="188"/>
      <c r="T22" s="147"/>
    </row>
    <row r="23" spans="1:20" x14ac:dyDescent="0.2">
      <c r="A23" s="164">
        <v>18</v>
      </c>
      <c r="C23" s="202"/>
      <c r="D23" s="195"/>
      <c r="E23" s="195"/>
      <c r="F23" s="203"/>
      <c r="G23" s="204"/>
      <c r="H23" s="203"/>
      <c r="I23" s="205"/>
      <c r="J23" s="203"/>
      <c r="K23" s="203"/>
      <c r="L23" s="203"/>
      <c r="M23" s="203"/>
      <c r="N23" s="203"/>
      <c r="O23" s="203"/>
      <c r="P23" s="203"/>
      <c r="Q23" s="205"/>
      <c r="R23" s="203"/>
      <c r="S23" s="180"/>
      <c r="T23" s="147"/>
    </row>
    <row r="24" spans="1:20" x14ac:dyDescent="0.2">
      <c r="A24" s="164">
        <v>19</v>
      </c>
      <c r="B24" s="164">
        <v>13</v>
      </c>
      <c r="C24" s="206" t="s">
        <v>85</v>
      </c>
      <c r="D24" s="195"/>
      <c r="E24" s="195"/>
      <c r="F24" s="207">
        <v>2066776440</v>
      </c>
      <c r="G24" s="207">
        <v>2116365413</v>
      </c>
      <c r="H24" s="207">
        <v>1967392000</v>
      </c>
      <c r="I24" s="207">
        <v>1654298243</v>
      </c>
      <c r="J24" s="207">
        <v>1453571084</v>
      </c>
      <c r="K24" s="207">
        <v>1450453310</v>
      </c>
      <c r="L24" s="207"/>
      <c r="M24" s="207"/>
      <c r="N24" s="207"/>
      <c r="O24" s="207"/>
      <c r="P24" s="207"/>
      <c r="Q24" s="207"/>
      <c r="R24" s="84"/>
      <c r="S24" s="180"/>
      <c r="T24" s="147"/>
    </row>
    <row r="25" spans="1:20" s="188" customFormat="1" x14ac:dyDescent="0.2">
      <c r="A25" s="164">
        <v>20</v>
      </c>
      <c r="B25" s="164"/>
      <c r="C25" s="208"/>
      <c r="D25" s="209"/>
      <c r="E25" s="209"/>
      <c r="F25" s="207"/>
      <c r="G25" s="207"/>
      <c r="H25" s="207"/>
      <c r="I25" s="207"/>
      <c r="J25" s="207"/>
      <c r="K25" s="210"/>
      <c r="L25" s="210"/>
      <c r="M25" s="207"/>
      <c r="N25" s="207"/>
      <c r="O25" s="207"/>
      <c r="P25" s="207"/>
      <c r="Q25" s="207"/>
      <c r="R25" s="196"/>
      <c r="S25" s="183"/>
      <c r="T25" s="157"/>
    </row>
    <row r="26" spans="1:20" x14ac:dyDescent="0.2">
      <c r="A26" s="164">
        <v>21</v>
      </c>
      <c r="C26" s="147" t="s">
        <v>86</v>
      </c>
      <c r="D26" s="211"/>
      <c r="E26" s="195"/>
      <c r="I26" s="188"/>
      <c r="N26" s="212"/>
      <c r="Q26" s="2"/>
      <c r="R26" s="212"/>
      <c r="S26" s="180"/>
      <c r="T26" s="147"/>
    </row>
    <row r="27" spans="1:20" ht="15" x14ac:dyDescent="0.25">
      <c r="A27" s="164">
        <v>22</v>
      </c>
      <c r="B27" s="164">
        <v>14</v>
      </c>
      <c r="C27" s="213" t="s">
        <v>87</v>
      </c>
      <c r="D27" s="211">
        <v>3.2895000000000001E-2</v>
      </c>
      <c r="E27" s="178"/>
      <c r="F27" s="212">
        <f>F24*$D$27</f>
        <v>67986610.993799999</v>
      </c>
      <c r="G27" s="212">
        <f>G24*$D$27</f>
        <v>69617840.260635003</v>
      </c>
      <c r="H27" s="212">
        <f>H24*$D$27</f>
        <v>64717359.840000004</v>
      </c>
      <c r="I27" s="214">
        <f>I24*$D$27</f>
        <v>54418140.703485005</v>
      </c>
      <c r="J27" s="212"/>
      <c r="K27" s="212"/>
      <c r="L27" s="212"/>
      <c r="M27" s="212"/>
      <c r="N27" s="212"/>
      <c r="O27" s="212"/>
      <c r="P27" s="212"/>
      <c r="Q27" s="212"/>
      <c r="R27" s="84">
        <f>SUM(F27:Q27)</f>
        <v>256739951.79792002</v>
      </c>
      <c r="S27" s="180"/>
      <c r="T27" s="200"/>
    </row>
    <row r="28" spans="1:20" ht="15" x14ac:dyDescent="0.25">
      <c r="B28" s="164">
        <v>14</v>
      </c>
      <c r="C28" s="213" t="s">
        <v>88</v>
      </c>
      <c r="D28" s="211">
        <v>3.3034000000000001E-2</v>
      </c>
      <c r="E28" s="178"/>
      <c r="H28" s="212"/>
      <c r="I28" s="214"/>
      <c r="J28" s="212">
        <f>J24*$D$28</f>
        <v>48017267.188855998</v>
      </c>
      <c r="K28" s="212">
        <f t="shared" ref="K28:Q28" si="3">K24*$D$28</f>
        <v>47914274.64254</v>
      </c>
      <c r="L28" s="212">
        <f t="shared" si="3"/>
        <v>0</v>
      </c>
      <c r="M28" s="212">
        <f t="shared" si="3"/>
        <v>0</v>
      </c>
      <c r="N28" s="212">
        <f t="shared" si="3"/>
        <v>0</v>
      </c>
      <c r="O28" s="212">
        <f t="shared" si="3"/>
        <v>0</v>
      </c>
      <c r="P28" s="212">
        <f t="shared" si="3"/>
        <v>0</v>
      </c>
      <c r="Q28" s="212">
        <f t="shared" si="3"/>
        <v>0</v>
      </c>
      <c r="R28" s="84">
        <f>SUM(F28:Q28)</f>
        <v>95931541.831395999</v>
      </c>
      <c r="S28" s="180"/>
      <c r="T28" s="200"/>
    </row>
    <row r="29" spans="1:20" ht="15" x14ac:dyDescent="0.25">
      <c r="A29" s="164">
        <v>23</v>
      </c>
      <c r="B29" s="164">
        <v>15</v>
      </c>
      <c r="C29" s="215" t="s">
        <v>89</v>
      </c>
      <c r="D29" s="211"/>
      <c r="E29" s="178"/>
      <c r="F29" s="216">
        <f t="shared" ref="F29:R29" si="4">SUM(F27:F28)</f>
        <v>67986610.993799999</v>
      </c>
      <c r="G29" s="216">
        <f t="shared" si="4"/>
        <v>69617840.260635003</v>
      </c>
      <c r="H29" s="216">
        <f t="shared" si="4"/>
        <v>64717359.840000004</v>
      </c>
      <c r="I29" s="217">
        <f t="shared" si="4"/>
        <v>54418140.703485005</v>
      </c>
      <c r="J29" s="216">
        <f t="shared" si="4"/>
        <v>48017267.188855998</v>
      </c>
      <c r="K29" s="216">
        <f t="shared" si="4"/>
        <v>47914274.64254</v>
      </c>
      <c r="L29" s="216">
        <f t="shared" si="4"/>
        <v>0</v>
      </c>
      <c r="M29" s="216">
        <f t="shared" si="4"/>
        <v>0</v>
      </c>
      <c r="N29" s="216">
        <f t="shared" si="4"/>
        <v>0</v>
      </c>
      <c r="O29" s="216">
        <f t="shared" si="4"/>
        <v>0</v>
      </c>
      <c r="P29" s="216">
        <f t="shared" si="4"/>
        <v>0</v>
      </c>
      <c r="Q29" s="216">
        <f t="shared" si="4"/>
        <v>0</v>
      </c>
      <c r="R29" s="216">
        <f t="shared" si="4"/>
        <v>352671493.62931603</v>
      </c>
      <c r="S29" s="180"/>
      <c r="T29" s="200"/>
    </row>
    <row r="30" spans="1:20" ht="20.25" customHeight="1" x14ac:dyDescent="0.2">
      <c r="A30" s="164">
        <v>24</v>
      </c>
      <c r="C30" s="218"/>
      <c r="D30" s="211"/>
      <c r="E30" s="178"/>
      <c r="F30" s="212"/>
      <c r="G30" s="212"/>
      <c r="H30" s="212"/>
      <c r="I30" s="212"/>
      <c r="J30" s="212"/>
      <c r="K30" s="212"/>
      <c r="L30" s="212"/>
      <c r="M30" s="212"/>
      <c r="N30" s="212"/>
      <c r="O30" s="212"/>
      <c r="P30" s="212"/>
      <c r="Q30" s="212"/>
      <c r="R30" s="219"/>
      <c r="S30" s="180"/>
      <c r="T30" s="147"/>
    </row>
    <row r="31" spans="1:20" ht="17.25" customHeight="1" thickBot="1" x14ac:dyDescent="0.25">
      <c r="A31" s="164">
        <v>25</v>
      </c>
      <c r="B31" s="164">
        <v>17</v>
      </c>
      <c r="C31" s="220" t="s">
        <v>7</v>
      </c>
      <c r="E31" s="178"/>
      <c r="F31" s="198">
        <f t="shared" ref="F31:H31" si="5">F21-F29</f>
        <v>3509303.9862000048</v>
      </c>
      <c r="G31" s="198">
        <f t="shared" si="5"/>
        <v>17412604.139365003</v>
      </c>
      <c r="H31" s="198">
        <f t="shared" si="5"/>
        <v>22241136.75999999</v>
      </c>
      <c r="I31" s="198">
        <f>I21-I29</f>
        <v>1969576.2965149954</v>
      </c>
      <c r="J31" s="198">
        <f t="shared" ref="J31:R31" si="6">J21-J29</f>
        <v>945657.81114400178</v>
      </c>
      <c r="K31" s="198">
        <f t="shared" si="6"/>
        <v>335222.35745999962</v>
      </c>
      <c r="L31" s="198">
        <f t="shared" si="6"/>
        <v>0</v>
      </c>
      <c r="M31" s="198">
        <f t="shared" si="6"/>
        <v>0</v>
      </c>
      <c r="N31" s="198">
        <f t="shared" si="6"/>
        <v>0</v>
      </c>
      <c r="O31" s="198">
        <f t="shared" si="6"/>
        <v>0</v>
      </c>
      <c r="P31" s="198">
        <f t="shared" si="6"/>
        <v>0</v>
      </c>
      <c r="Q31" s="198">
        <f t="shared" si="6"/>
        <v>0</v>
      </c>
      <c r="R31" s="198">
        <f t="shared" si="6"/>
        <v>46413501.350683987</v>
      </c>
      <c r="S31" s="180"/>
      <c r="T31" s="147"/>
    </row>
    <row r="32" spans="1:20" ht="15.75" customHeight="1" x14ac:dyDescent="0.25">
      <c r="A32" s="164">
        <v>26</v>
      </c>
      <c r="C32" s="221" t="s">
        <v>90</v>
      </c>
      <c r="F32" s="222">
        <f t="shared" ref="F32:R32" si="7">+F31</f>
        <v>3509303.9862000048</v>
      </c>
      <c r="G32" s="222">
        <f t="shared" si="7"/>
        <v>17412604.139365003</v>
      </c>
      <c r="H32" s="222">
        <f t="shared" si="7"/>
        <v>22241136.75999999</v>
      </c>
      <c r="I32" s="222">
        <f t="shared" si="7"/>
        <v>1969576.2965149954</v>
      </c>
      <c r="J32" s="222">
        <f t="shared" si="7"/>
        <v>945657.81114400178</v>
      </c>
      <c r="K32" s="222">
        <f t="shared" si="7"/>
        <v>335222.35745999962</v>
      </c>
      <c r="L32" s="222">
        <f t="shared" si="7"/>
        <v>0</v>
      </c>
      <c r="M32" s="222">
        <f t="shared" si="7"/>
        <v>0</v>
      </c>
      <c r="N32" s="222">
        <f t="shared" si="7"/>
        <v>0</v>
      </c>
      <c r="O32" s="222">
        <f t="shared" si="7"/>
        <v>0</v>
      </c>
      <c r="P32" s="222">
        <f t="shared" si="7"/>
        <v>0</v>
      </c>
      <c r="Q32" s="222">
        <f t="shared" si="7"/>
        <v>0</v>
      </c>
      <c r="R32" s="222">
        <f t="shared" si="7"/>
        <v>46413501.350683987</v>
      </c>
      <c r="S32" s="180"/>
      <c r="T32" s="200"/>
    </row>
    <row r="33" spans="1:20" x14ac:dyDescent="0.2">
      <c r="A33" s="164">
        <v>27</v>
      </c>
      <c r="J33" s="222"/>
      <c r="N33" s="178"/>
      <c r="O33" s="178"/>
      <c r="P33" s="178"/>
      <c r="T33" s="147"/>
    </row>
    <row r="34" spans="1:20" ht="15" x14ac:dyDescent="0.25">
      <c r="A34" s="164">
        <v>28</v>
      </c>
      <c r="C34" s="157" t="s">
        <v>91</v>
      </c>
      <c r="D34" s="223"/>
      <c r="F34" s="214"/>
      <c r="G34" s="212"/>
      <c r="H34" s="214"/>
      <c r="I34" s="212"/>
      <c r="J34" s="212"/>
      <c r="K34" s="212"/>
      <c r="L34" s="212"/>
      <c r="M34" s="212"/>
      <c r="N34" s="212"/>
      <c r="O34" s="212"/>
      <c r="P34" s="212"/>
      <c r="Q34" s="212"/>
      <c r="R34" s="224"/>
      <c r="S34" s="180"/>
      <c r="T34" s="200"/>
    </row>
    <row r="35" spans="1:20" s="188" customFormat="1" ht="15" x14ac:dyDescent="0.25">
      <c r="A35" s="164">
        <v>29</v>
      </c>
      <c r="B35" s="164"/>
      <c r="C35" s="225" t="s">
        <v>92</v>
      </c>
      <c r="D35" s="226">
        <v>3.344E-4</v>
      </c>
      <c r="E35" s="226"/>
      <c r="F35" s="214">
        <f>F32*(1-$D$35)</f>
        <v>3508130.4749470195</v>
      </c>
      <c r="G35" s="214">
        <f t="shared" ref="G35:O35" si="8">G32*(1-$D$35)</f>
        <v>17406781.3645408</v>
      </c>
      <c r="H35" s="214">
        <f t="shared" si="8"/>
        <v>22233699.323867448</v>
      </c>
      <c r="I35" s="214">
        <f t="shared" si="8"/>
        <v>1968917.6702014408</v>
      </c>
      <c r="J35" s="214">
        <f t="shared" si="8"/>
        <v>945341.58317195531</v>
      </c>
      <c r="K35" s="214">
        <f t="shared" si="8"/>
        <v>335110.25910366501</v>
      </c>
      <c r="L35" s="214">
        <f t="shared" si="8"/>
        <v>0</v>
      </c>
      <c r="M35" s="214">
        <f t="shared" si="8"/>
        <v>0</v>
      </c>
      <c r="N35" s="214">
        <f t="shared" si="8"/>
        <v>0</v>
      </c>
      <c r="O35" s="214">
        <f t="shared" si="8"/>
        <v>0</v>
      </c>
      <c r="P35" s="214">
        <f>P32*(1-$D$35)</f>
        <v>0</v>
      </c>
      <c r="Q35" s="214">
        <f>Q32*(1-$D$35)</f>
        <v>0</v>
      </c>
      <c r="R35" s="214">
        <f>SUM(F35:Q35)</f>
        <v>46397980.675832331</v>
      </c>
      <c r="S35" s="227"/>
      <c r="T35" s="200"/>
    </row>
    <row r="36" spans="1:20" s="188" customFormat="1" ht="15" x14ac:dyDescent="0.25">
      <c r="A36" s="164">
        <v>30</v>
      </c>
      <c r="B36" s="164"/>
      <c r="C36" s="2"/>
      <c r="D36" s="226"/>
      <c r="E36" s="226"/>
      <c r="F36" s="214"/>
      <c r="G36" s="214"/>
      <c r="H36" s="214"/>
      <c r="I36" s="214"/>
      <c r="J36" s="214"/>
      <c r="K36" s="214"/>
      <c r="L36" s="214"/>
      <c r="M36" s="214"/>
      <c r="N36" s="214"/>
      <c r="O36" s="214"/>
      <c r="P36" s="214"/>
      <c r="Q36" s="214"/>
      <c r="R36" s="214"/>
      <c r="S36" s="227"/>
      <c r="T36" s="200"/>
    </row>
    <row r="37" spans="1:20" x14ac:dyDescent="0.2">
      <c r="A37" s="164">
        <v>31</v>
      </c>
      <c r="C37" s="147" t="s">
        <v>93</v>
      </c>
      <c r="D37" s="188"/>
      <c r="E37" s="178"/>
      <c r="F37" s="214">
        <f t="shared" ref="F37:R37" si="9">+F35</f>
        <v>3508130.4749470195</v>
      </c>
      <c r="G37" s="26">
        <f t="shared" si="9"/>
        <v>17406781.3645408</v>
      </c>
      <c r="H37" s="214">
        <f t="shared" si="9"/>
        <v>22233699.323867448</v>
      </c>
      <c r="I37" s="212">
        <f t="shared" si="9"/>
        <v>1968917.6702014408</v>
      </c>
      <c r="J37" s="212">
        <f t="shared" si="9"/>
        <v>945341.58317195531</v>
      </c>
      <c r="K37" s="212">
        <f t="shared" si="9"/>
        <v>335110.25910366501</v>
      </c>
      <c r="L37" s="212">
        <f t="shared" si="9"/>
        <v>0</v>
      </c>
      <c r="M37" s="212">
        <f t="shared" si="9"/>
        <v>0</v>
      </c>
      <c r="N37" s="212">
        <f t="shared" si="9"/>
        <v>0</v>
      </c>
      <c r="O37" s="212">
        <f t="shared" si="9"/>
        <v>0</v>
      </c>
      <c r="P37" s="212">
        <f t="shared" si="9"/>
        <v>0</v>
      </c>
      <c r="Q37" s="212">
        <f t="shared" si="9"/>
        <v>0</v>
      </c>
      <c r="R37" s="212">
        <f t="shared" si="9"/>
        <v>46397980.675832331</v>
      </c>
      <c r="S37" s="228"/>
      <c r="T37" s="147"/>
    </row>
    <row r="38" spans="1:20" x14ac:dyDescent="0.2">
      <c r="A38" s="164">
        <v>32</v>
      </c>
      <c r="C38" s="147" t="s">
        <v>94</v>
      </c>
      <c r="E38" s="178"/>
      <c r="F38" s="214">
        <f t="shared" ref="F38:R38" si="10">-F37</f>
        <v>-3508130.4749470195</v>
      </c>
      <c r="G38" s="214">
        <f t="shared" si="10"/>
        <v>-17406781.3645408</v>
      </c>
      <c r="H38" s="214">
        <f t="shared" si="10"/>
        <v>-22233699.323867448</v>
      </c>
      <c r="I38" s="212">
        <f t="shared" si="10"/>
        <v>-1968917.6702014408</v>
      </c>
      <c r="J38" s="212">
        <f t="shared" si="10"/>
        <v>-945341.58317195531</v>
      </c>
      <c r="K38" s="212">
        <f t="shared" si="10"/>
        <v>-335110.25910366501</v>
      </c>
      <c r="L38" s="212">
        <f t="shared" si="10"/>
        <v>0</v>
      </c>
      <c r="M38" s="212">
        <f t="shared" si="10"/>
        <v>0</v>
      </c>
      <c r="N38" s="212">
        <f t="shared" si="10"/>
        <v>0</v>
      </c>
      <c r="O38" s="212">
        <f t="shared" si="10"/>
        <v>0</v>
      </c>
      <c r="P38" s="214">
        <f t="shared" si="10"/>
        <v>0</v>
      </c>
      <c r="Q38" s="212">
        <f t="shared" si="10"/>
        <v>0</v>
      </c>
      <c r="R38" s="212">
        <f t="shared" si="10"/>
        <v>-46397980.675832331</v>
      </c>
      <c r="S38" s="228"/>
      <c r="T38" s="147"/>
    </row>
    <row r="39" spans="1:20" x14ac:dyDescent="0.2">
      <c r="A39" s="164">
        <v>33</v>
      </c>
      <c r="C39" s="147"/>
      <c r="E39" s="178"/>
      <c r="F39" s="214"/>
      <c r="G39" s="214"/>
      <c r="H39" s="214"/>
      <c r="I39" s="212"/>
      <c r="J39" s="212"/>
      <c r="K39" s="212"/>
      <c r="L39" s="212"/>
      <c r="M39" s="212"/>
      <c r="N39" s="212"/>
      <c r="O39" s="212"/>
      <c r="P39" s="212"/>
      <c r="Q39" s="212"/>
      <c r="R39" s="212"/>
      <c r="S39" s="228"/>
      <c r="T39" s="147"/>
    </row>
    <row r="40" spans="1:20" ht="15" x14ac:dyDescent="0.25">
      <c r="A40" s="164">
        <v>34</v>
      </c>
      <c r="C40" s="147" t="s">
        <v>95</v>
      </c>
      <c r="E40" s="178"/>
      <c r="F40" s="214">
        <f>+F37</f>
        <v>3508130.4749470195</v>
      </c>
      <c r="G40" s="214">
        <f t="shared" ref="G40:Q41" si="11">+F40+G37</f>
        <v>20914911.839487821</v>
      </c>
      <c r="H40" s="214">
        <f t="shared" si="11"/>
        <v>43148611.163355269</v>
      </c>
      <c r="I40" s="212">
        <f t="shared" si="11"/>
        <v>45117528.833556712</v>
      </c>
      <c r="J40" s="212">
        <f t="shared" si="11"/>
        <v>46062870.416728668</v>
      </c>
      <c r="K40" s="212">
        <f t="shared" si="11"/>
        <v>46397980.675832331</v>
      </c>
      <c r="L40" s="212">
        <f t="shared" si="11"/>
        <v>46397980.675832331</v>
      </c>
      <c r="M40" s="212">
        <f t="shared" si="11"/>
        <v>46397980.675832331</v>
      </c>
      <c r="N40" s="212">
        <f t="shared" si="11"/>
        <v>46397980.675832331</v>
      </c>
      <c r="O40" s="212">
        <f t="shared" si="11"/>
        <v>46397980.675832331</v>
      </c>
      <c r="P40" s="212">
        <f t="shared" si="11"/>
        <v>46397980.675832331</v>
      </c>
      <c r="Q40" s="212">
        <f t="shared" si="11"/>
        <v>46397980.675832331</v>
      </c>
      <c r="R40" s="212">
        <f>+R37</f>
        <v>46397980.675832331</v>
      </c>
      <c r="S40" s="228"/>
      <c r="T40" s="200"/>
    </row>
    <row r="41" spans="1:20" x14ac:dyDescent="0.2">
      <c r="A41" s="164">
        <v>35</v>
      </c>
      <c r="C41" s="147" t="s">
        <v>96</v>
      </c>
      <c r="E41" s="178"/>
      <c r="F41" s="214">
        <f>+F38</f>
        <v>-3508130.4749470195</v>
      </c>
      <c r="G41" s="214">
        <f t="shared" si="11"/>
        <v>-20914911.839487821</v>
      </c>
      <c r="H41" s="212">
        <f t="shared" si="11"/>
        <v>-43148611.163355269</v>
      </c>
      <c r="I41" s="212">
        <f t="shared" si="11"/>
        <v>-45117528.833556712</v>
      </c>
      <c r="J41" s="212">
        <f t="shared" si="11"/>
        <v>-46062870.416728668</v>
      </c>
      <c r="K41" s="212">
        <f t="shared" si="11"/>
        <v>-46397980.675832331</v>
      </c>
      <c r="L41" s="212">
        <f t="shared" si="11"/>
        <v>-46397980.675832331</v>
      </c>
      <c r="M41" s="212">
        <f t="shared" si="11"/>
        <v>-46397980.675832331</v>
      </c>
      <c r="N41" s="212">
        <f t="shared" si="11"/>
        <v>-46397980.675832331</v>
      </c>
      <c r="O41" s="212">
        <f t="shared" si="11"/>
        <v>-46397980.675832331</v>
      </c>
      <c r="P41" s="212">
        <f t="shared" si="11"/>
        <v>-46397980.675832331</v>
      </c>
      <c r="Q41" s="212">
        <f t="shared" si="11"/>
        <v>-46397980.675832331</v>
      </c>
      <c r="R41" s="212">
        <f>+R38</f>
        <v>-46397980.675832331</v>
      </c>
      <c r="S41" s="228"/>
    </row>
    <row r="42" spans="1:20" x14ac:dyDescent="0.2">
      <c r="A42" s="164">
        <v>36</v>
      </c>
      <c r="C42" s="147"/>
      <c r="E42" s="178"/>
      <c r="F42" s="212"/>
      <c r="G42" s="212"/>
      <c r="H42" s="212"/>
      <c r="I42" s="212"/>
      <c r="J42" s="212"/>
      <c r="K42" s="212"/>
      <c r="L42" s="212"/>
      <c r="M42" s="212"/>
      <c r="N42" s="212"/>
      <c r="O42" s="212"/>
      <c r="P42" s="212"/>
      <c r="Q42" s="212"/>
      <c r="R42" s="212"/>
      <c r="S42" s="229"/>
    </row>
    <row r="43" spans="1:20" ht="12" customHeight="1" x14ac:dyDescent="0.2">
      <c r="A43" s="164">
        <v>37</v>
      </c>
      <c r="C43" s="230"/>
      <c r="D43" s="230"/>
      <c r="E43" s="230"/>
      <c r="F43" s="230"/>
      <c r="G43" s="230"/>
      <c r="H43" s="230"/>
      <c r="I43" s="230"/>
      <c r="J43" s="212"/>
      <c r="K43" s="212"/>
      <c r="L43" s="212"/>
      <c r="M43" s="212"/>
      <c r="N43" s="212"/>
      <c r="O43" s="212"/>
      <c r="P43" s="212"/>
      <c r="Q43" s="212"/>
      <c r="R43" s="212"/>
      <c r="S43" s="229"/>
    </row>
    <row r="44" spans="1:20" s="1" customFormat="1" ht="45" customHeight="1" x14ac:dyDescent="0.2">
      <c r="A44" s="164">
        <v>38</v>
      </c>
      <c r="B44" s="164"/>
      <c r="C44" s="249" t="s">
        <v>97</v>
      </c>
      <c r="D44" s="249"/>
      <c r="E44" s="249"/>
      <c r="F44" s="249"/>
      <c r="G44" s="249"/>
      <c r="H44" s="249"/>
      <c r="I44" s="249"/>
      <c r="J44" s="231"/>
      <c r="K44" s="231"/>
      <c r="L44" s="231"/>
      <c r="M44" s="231"/>
      <c r="N44" s="231"/>
      <c r="O44" s="231"/>
      <c r="P44" s="231"/>
      <c r="Q44" s="231"/>
      <c r="R44" s="231"/>
    </row>
    <row r="45" spans="1:20" s="1" customFormat="1" x14ac:dyDescent="0.2">
      <c r="A45" s="164"/>
      <c r="B45" s="164"/>
      <c r="E45" s="91"/>
      <c r="F45" s="231"/>
      <c r="G45" s="231"/>
      <c r="H45" s="231"/>
      <c r="I45" s="231"/>
      <c r="J45" s="231"/>
      <c r="K45" s="231"/>
      <c r="L45" s="231"/>
      <c r="M45" s="231"/>
      <c r="N45" s="231"/>
      <c r="O45" s="231"/>
      <c r="P45" s="231"/>
      <c r="Q45" s="231"/>
      <c r="R45" s="231"/>
    </row>
    <row r="46" spans="1:20" ht="29.25" hidden="1" customHeight="1" x14ac:dyDescent="0.2">
      <c r="C46" s="239" t="s">
        <v>98</v>
      </c>
      <c r="D46" s="239"/>
      <c r="E46" s="239"/>
      <c r="F46" s="239"/>
      <c r="G46" s="239"/>
      <c r="H46" s="239"/>
      <c r="I46" s="239"/>
      <c r="J46" s="2"/>
      <c r="K46" s="2"/>
      <c r="L46" s="2"/>
      <c r="M46" s="2"/>
      <c r="N46" s="2"/>
      <c r="Q46" s="232"/>
    </row>
    <row r="47" spans="1:20" ht="18" x14ac:dyDescent="0.25">
      <c r="F47" s="169"/>
      <c r="G47" s="222"/>
      <c r="Q47" s="222"/>
    </row>
    <row r="48" spans="1:20" ht="25.5" x14ac:dyDescent="0.35">
      <c r="A48" s="166"/>
      <c r="B48" s="166"/>
      <c r="I48" s="222"/>
      <c r="N48" s="233"/>
      <c r="O48" s="233"/>
      <c r="P48" s="233"/>
      <c r="Q48" s="234"/>
    </row>
    <row r="49" spans="1:17" x14ac:dyDescent="0.2">
      <c r="A49" s="166"/>
      <c r="B49" s="166"/>
      <c r="I49" s="222"/>
      <c r="Q49" s="222"/>
    </row>
    <row r="50" spans="1:17" x14ac:dyDescent="0.2">
      <c r="A50" s="166"/>
      <c r="B50" s="166"/>
      <c r="G50" s="235"/>
      <c r="Q50" s="235"/>
    </row>
    <row r="51" spans="1:17" x14ac:dyDescent="0.2">
      <c r="A51" s="166"/>
      <c r="B51" s="166"/>
      <c r="G51" s="235"/>
      <c r="H51" s="222"/>
    </row>
    <row r="52" spans="1:17" x14ac:dyDescent="0.2">
      <c r="A52" s="166"/>
      <c r="B52" s="166"/>
      <c r="F52" s="222"/>
    </row>
    <row r="53" spans="1:17" x14ac:dyDescent="0.2">
      <c r="A53" s="166"/>
      <c r="B53" s="166"/>
      <c r="K53" s="236"/>
    </row>
    <row r="54" spans="1:17" x14ac:dyDescent="0.2">
      <c r="A54" s="166"/>
      <c r="B54" s="166"/>
      <c r="K54" s="236"/>
    </row>
    <row r="55" spans="1:17" x14ac:dyDescent="0.2">
      <c r="A55" s="166"/>
      <c r="B55" s="166"/>
      <c r="K55" s="236"/>
    </row>
    <row r="56" spans="1:17" x14ac:dyDescent="0.2">
      <c r="A56" s="166"/>
      <c r="B56" s="166"/>
      <c r="K56" s="236"/>
    </row>
    <row r="57" spans="1:17" x14ac:dyDescent="0.2">
      <c r="A57" s="166"/>
      <c r="B57" s="166"/>
    </row>
    <row r="58" spans="1:17" x14ac:dyDescent="0.2">
      <c r="A58" s="166"/>
      <c r="B58" s="166"/>
      <c r="K58" s="237"/>
    </row>
    <row r="59" spans="1:17" x14ac:dyDescent="0.2">
      <c r="A59" s="166"/>
      <c r="B59" s="166"/>
    </row>
    <row r="60" spans="1:17" x14ac:dyDescent="0.2">
      <c r="A60" s="166"/>
      <c r="B60" s="166"/>
    </row>
    <row r="61" spans="1:17" x14ac:dyDescent="0.2">
      <c r="A61" s="166"/>
      <c r="B61" s="166"/>
    </row>
    <row r="62" spans="1:17" x14ac:dyDescent="0.2">
      <c r="A62" s="166"/>
      <c r="B62" s="166"/>
    </row>
    <row r="63" spans="1:17" x14ac:dyDescent="0.2">
      <c r="A63" s="166"/>
      <c r="B63" s="166"/>
    </row>
    <row r="64" spans="1:17" x14ac:dyDescent="0.2">
      <c r="A64" s="166"/>
      <c r="B64" s="166"/>
    </row>
    <row r="65" spans="1:2" x14ac:dyDescent="0.2">
      <c r="A65" s="166"/>
      <c r="B65" s="166"/>
    </row>
    <row r="66" spans="1:2" x14ac:dyDescent="0.2">
      <c r="A66" s="166"/>
      <c r="B66" s="166"/>
    </row>
    <row r="67" spans="1:2" x14ac:dyDescent="0.2">
      <c r="A67" s="166"/>
      <c r="B67" s="166"/>
    </row>
    <row r="68" spans="1:2" x14ac:dyDescent="0.2">
      <c r="A68" s="166"/>
      <c r="B68" s="166"/>
    </row>
    <row r="69" spans="1:2" x14ac:dyDescent="0.2">
      <c r="A69" s="238"/>
      <c r="B69" s="238"/>
    </row>
    <row r="70" spans="1:2" x14ac:dyDescent="0.2">
      <c r="A70" s="238"/>
      <c r="B70" s="238"/>
    </row>
    <row r="71" spans="1:2" x14ac:dyDescent="0.2">
      <c r="A71" s="238"/>
      <c r="B71" s="238"/>
    </row>
    <row r="72" spans="1:2" x14ac:dyDescent="0.2">
      <c r="A72" s="238"/>
      <c r="B72" s="238"/>
    </row>
    <row r="73" spans="1:2" x14ac:dyDescent="0.2">
      <c r="A73" s="238"/>
      <c r="B73" s="238"/>
    </row>
    <row r="74" spans="1:2" x14ac:dyDescent="0.2">
      <c r="A74" s="238"/>
      <c r="B74" s="238"/>
    </row>
    <row r="75" spans="1:2" x14ac:dyDescent="0.2">
      <c r="A75" s="238"/>
      <c r="B75" s="238"/>
    </row>
    <row r="76" spans="1:2" x14ac:dyDescent="0.2">
      <c r="A76" s="238"/>
      <c r="B76" s="238"/>
    </row>
    <row r="77" spans="1:2" x14ac:dyDescent="0.2">
      <c r="A77" s="238"/>
      <c r="B77" s="238"/>
    </row>
    <row r="78" spans="1:2" x14ac:dyDescent="0.2">
      <c r="A78" s="238"/>
      <c r="B78" s="238"/>
    </row>
    <row r="79" spans="1:2" x14ac:dyDescent="0.2">
      <c r="A79" s="238"/>
      <c r="B79" s="238"/>
    </row>
    <row r="80" spans="1:2" x14ac:dyDescent="0.2">
      <c r="A80" s="238"/>
      <c r="B80" s="238"/>
    </row>
    <row r="81" spans="1:2" x14ac:dyDescent="0.2">
      <c r="A81" s="238"/>
      <c r="B81" s="238"/>
    </row>
    <row r="82" spans="1:2" x14ac:dyDescent="0.2">
      <c r="A82" s="238"/>
      <c r="B82" s="238"/>
    </row>
    <row r="83" spans="1:2" x14ac:dyDescent="0.2">
      <c r="A83" s="238"/>
      <c r="B83" s="238"/>
    </row>
    <row r="84" spans="1:2" x14ac:dyDescent="0.2">
      <c r="A84" s="238"/>
      <c r="B84" s="238"/>
    </row>
    <row r="85" spans="1:2" x14ac:dyDescent="0.2">
      <c r="A85" s="238"/>
      <c r="B85" s="238"/>
    </row>
    <row r="86" spans="1:2" x14ac:dyDescent="0.2">
      <c r="A86" s="238"/>
      <c r="B86" s="238"/>
    </row>
    <row r="87" spans="1:2" x14ac:dyDescent="0.2">
      <c r="A87" s="238"/>
      <c r="B87" s="238"/>
    </row>
    <row r="88" spans="1:2" x14ac:dyDescent="0.2">
      <c r="A88" s="238"/>
      <c r="B88" s="238"/>
    </row>
    <row r="89" spans="1:2" x14ac:dyDescent="0.2">
      <c r="A89" s="238"/>
      <c r="B89" s="238"/>
    </row>
    <row r="90" spans="1:2" x14ac:dyDescent="0.2">
      <c r="A90" s="238"/>
      <c r="B90" s="238"/>
    </row>
    <row r="91" spans="1:2" x14ac:dyDescent="0.2">
      <c r="A91" s="238"/>
      <c r="B91" s="238"/>
    </row>
    <row r="92" spans="1:2" x14ac:dyDescent="0.2">
      <c r="A92" s="238"/>
      <c r="B92" s="238"/>
    </row>
    <row r="93" spans="1:2" x14ac:dyDescent="0.2">
      <c r="A93" s="238"/>
      <c r="B93" s="238"/>
    </row>
    <row r="94" spans="1:2" x14ac:dyDescent="0.2">
      <c r="A94" s="238"/>
      <c r="B94" s="238"/>
    </row>
    <row r="95" spans="1:2" x14ac:dyDescent="0.2">
      <c r="A95" s="238"/>
      <c r="B95" s="238"/>
    </row>
    <row r="96" spans="1:2" x14ac:dyDescent="0.2">
      <c r="A96" s="238"/>
      <c r="B96" s="238"/>
    </row>
    <row r="97" spans="1:2" x14ac:dyDescent="0.2">
      <c r="A97" s="238"/>
      <c r="B97" s="238"/>
    </row>
    <row r="98" spans="1:2" x14ac:dyDescent="0.2">
      <c r="A98" s="238"/>
      <c r="B98" s="238"/>
    </row>
    <row r="99" spans="1:2" x14ac:dyDescent="0.2">
      <c r="A99" s="238"/>
      <c r="B99" s="238"/>
    </row>
    <row r="100" spans="1:2" x14ac:dyDescent="0.2">
      <c r="A100" s="238"/>
      <c r="B100" s="238"/>
    </row>
    <row r="101" spans="1:2" x14ac:dyDescent="0.2">
      <c r="A101" s="238"/>
      <c r="B101" s="238"/>
    </row>
    <row r="102" spans="1:2" x14ac:dyDescent="0.2">
      <c r="A102" s="238"/>
      <c r="B102" s="238"/>
    </row>
    <row r="103" spans="1:2" x14ac:dyDescent="0.2">
      <c r="A103" s="238"/>
      <c r="B103" s="238"/>
    </row>
    <row r="104" spans="1:2" x14ac:dyDescent="0.2">
      <c r="A104" s="238"/>
      <c r="B104" s="238"/>
    </row>
    <row r="105" spans="1:2" x14ac:dyDescent="0.2">
      <c r="A105" s="238"/>
      <c r="B105" s="238"/>
    </row>
    <row r="106" spans="1:2" x14ac:dyDescent="0.2">
      <c r="A106" s="238"/>
      <c r="B106" s="238"/>
    </row>
    <row r="107" spans="1:2" x14ac:dyDescent="0.2">
      <c r="A107" s="238"/>
      <c r="B107" s="238"/>
    </row>
    <row r="108" spans="1:2" x14ac:dyDescent="0.2">
      <c r="A108" s="238"/>
      <c r="B108" s="238"/>
    </row>
    <row r="109" spans="1:2" x14ac:dyDescent="0.2">
      <c r="A109" s="238"/>
      <c r="B109" s="238"/>
    </row>
    <row r="110" spans="1:2" x14ac:dyDescent="0.2">
      <c r="A110" s="238"/>
      <c r="B110" s="238"/>
    </row>
    <row r="111" spans="1:2" x14ac:dyDescent="0.2">
      <c r="A111" s="238"/>
      <c r="B111" s="238"/>
    </row>
    <row r="112" spans="1:2" x14ac:dyDescent="0.2">
      <c r="A112" s="238"/>
      <c r="B112" s="238"/>
    </row>
    <row r="113" spans="1:2" x14ac:dyDescent="0.2">
      <c r="A113" s="238"/>
      <c r="B113" s="238"/>
    </row>
    <row r="114" spans="1:2" x14ac:dyDescent="0.2">
      <c r="A114" s="238"/>
      <c r="B114" s="238"/>
    </row>
    <row r="115" spans="1:2" x14ac:dyDescent="0.2">
      <c r="A115" s="238"/>
      <c r="B115" s="238"/>
    </row>
    <row r="116" spans="1:2" x14ac:dyDescent="0.2">
      <c r="A116" s="238"/>
      <c r="B116" s="238"/>
    </row>
    <row r="117" spans="1:2" x14ac:dyDescent="0.2">
      <c r="A117" s="238"/>
      <c r="B117" s="238"/>
    </row>
    <row r="118" spans="1:2" x14ac:dyDescent="0.2">
      <c r="A118" s="238"/>
      <c r="B118" s="238"/>
    </row>
    <row r="119" spans="1:2" x14ac:dyDescent="0.2">
      <c r="A119" s="238"/>
      <c r="B119" s="238"/>
    </row>
    <row r="120" spans="1:2" x14ac:dyDescent="0.2">
      <c r="A120" s="238"/>
      <c r="B120" s="238"/>
    </row>
    <row r="121" spans="1:2" x14ac:dyDescent="0.2">
      <c r="A121" s="238"/>
      <c r="B121" s="238"/>
    </row>
    <row r="122" spans="1:2" x14ac:dyDescent="0.2">
      <c r="A122" s="238"/>
      <c r="B122" s="238"/>
    </row>
    <row r="123" spans="1:2" x14ac:dyDescent="0.2">
      <c r="A123" s="238"/>
      <c r="B123" s="238"/>
    </row>
    <row r="124" spans="1:2" x14ac:dyDescent="0.2">
      <c r="A124" s="238"/>
      <c r="B124" s="238"/>
    </row>
    <row r="125" spans="1:2" x14ac:dyDescent="0.2">
      <c r="A125" s="238"/>
      <c r="B125" s="238"/>
    </row>
    <row r="126" spans="1:2" x14ac:dyDescent="0.2">
      <c r="A126" s="238"/>
      <c r="B126" s="238"/>
    </row>
    <row r="127" spans="1:2" x14ac:dyDescent="0.2">
      <c r="A127" s="238"/>
      <c r="B127" s="238"/>
    </row>
    <row r="128" spans="1:2" x14ac:dyDescent="0.2">
      <c r="A128" s="238"/>
      <c r="B128" s="238"/>
    </row>
    <row r="129" spans="1:2" x14ac:dyDescent="0.2">
      <c r="A129" s="238"/>
      <c r="B129" s="238"/>
    </row>
    <row r="130" spans="1:2" x14ac:dyDescent="0.2">
      <c r="A130" s="238"/>
      <c r="B130" s="238"/>
    </row>
    <row r="131" spans="1:2" x14ac:dyDescent="0.2">
      <c r="A131" s="238"/>
      <c r="B131" s="238"/>
    </row>
    <row r="132" spans="1:2" x14ac:dyDescent="0.2">
      <c r="A132" s="238"/>
      <c r="B132" s="238"/>
    </row>
    <row r="133" spans="1:2" x14ac:dyDescent="0.2">
      <c r="A133" s="238"/>
      <c r="B133" s="238"/>
    </row>
    <row r="134" spans="1:2" x14ac:dyDescent="0.2">
      <c r="A134" s="238"/>
      <c r="B134" s="238"/>
    </row>
    <row r="135" spans="1:2" x14ac:dyDescent="0.2">
      <c r="A135" s="238"/>
      <c r="B135" s="238"/>
    </row>
    <row r="136" spans="1:2" x14ac:dyDescent="0.2">
      <c r="A136" s="238"/>
      <c r="B136" s="238"/>
    </row>
    <row r="137" spans="1:2" x14ac:dyDescent="0.2">
      <c r="A137" s="238"/>
      <c r="B137" s="238"/>
    </row>
    <row r="138" spans="1:2" x14ac:dyDescent="0.2">
      <c r="A138" s="238"/>
      <c r="B138" s="238"/>
    </row>
    <row r="139" spans="1:2" x14ac:dyDescent="0.2">
      <c r="A139" s="238"/>
      <c r="B139" s="238"/>
    </row>
    <row r="140" spans="1:2" x14ac:dyDescent="0.2">
      <c r="A140" s="238"/>
      <c r="B140" s="238"/>
    </row>
    <row r="141" spans="1:2" x14ac:dyDescent="0.2">
      <c r="A141" s="238"/>
      <c r="B141" s="238"/>
    </row>
    <row r="142" spans="1:2" x14ac:dyDescent="0.2">
      <c r="A142" s="238"/>
      <c r="B142" s="238"/>
    </row>
    <row r="143" spans="1:2" x14ac:dyDescent="0.2">
      <c r="A143" s="238"/>
      <c r="B143" s="238"/>
    </row>
    <row r="144" spans="1:2" x14ac:dyDescent="0.2">
      <c r="A144" s="238"/>
      <c r="B144" s="238"/>
    </row>
    <row r="145" spans="1:2" x14ac:dyDescent="0.2">
      <c r="A145" s="238"/>
      <c r="B145" s="238"/>
    </row>
    <row r="146" spans="1:2" x14ac:dyDescent="0.2">
      <c r="A146" s="238"/>
      <c r="B146" s="238"/>
    </row>
    <row r="147" spans="1:2" x14ac:dyDescent="0.2">
      <c r="A147" s="238"/>
      <c r="B147" s="238"/>
    </row>
    <row r="148" spans="1:2" x14ac:dyDescent="0.2">
      <c r="A148" s="238"/>
      <c r="B148" s="238"/>
    </row>
    <row r="149" spans="1:2" x14ac:dyDescent="0.2">
      <c r="A149" s="238"/>
      <c r="B149" s="238"/>
    </row>
    <row r="150" spans="1:2" x14ac:dyDescent="0.2">
      <c r="A150" s="238"/>
      <c r="B150" s="238"/>
    </row>
    <row r="151" spans="1:2" x14ac:dyDescent="0.2">
      <c r="A151" s="238"/>
      <c r="B151" s="238"/>
    </row>
    <row r="152" spans="1:2" x14ac:dyDescent="0.2">
      <c r="A152" s="238"/>
      <c r="B152" s="238"/>
    </row>
    <row r="153" spans="1:2" x14ac:dyDescent="0.2">
      <c r="A153" s="238"/>
      <c r="B153" s="238"/>
    </row>
    <row r="154" spans="1:2" x14ac:dyDescent="0.2">
      <c r="A154" s="238"/>
      <c r="B154" s="238"/>
    </row>
    <row r="155" spans="1:2" x14ac:dyDescent="0.2">
      <c r="A155" s="238"/>
      <c r="B155" s="238"/>
    </row>
    <row r="156" spans="1:2" x14ac:dyDescent="0.2">
      <c r="A156" s="238"/>
      <c r="B156" s="238"/>
    </row>
    <row r="157" spans="1:2" x14ac:dyDescent="0.2">
      <c r="A157" s="238"/>
      <c r="B157" s="238"/>
    </row>
    <row r="158" spans="1:2" x14ac:dyDescent="0.2">
      <c r="A158" s="238"/>
      <c r="B158" s="238"/>
    </row>
    <row r="159" spans="1:2" x14ac:dyDescent="0.2">
      <c r="A159" s="238"/>
      <c r="B159" s="238"/>
    </row>
    <row r="160" spans="1:2" x14ac:dyDescent="0.2">
      <c r="A160" s="238"/>
      <c r="B160" s="238"/>
    </row>
    <row r="161" spans="1:2" x14ac:dyDescent="0.2">
      <c r="A161" s="238"/>
      <c r="B161" s="238"/>
    </row>
    <row r="162" spans="1:2" x14ac:dyDescent="0.2">
      <c r="A162" s="238"/>
      <c r="B162" s="238"/>
    </row>
    <row r="163" spans="1:2" x14ac:dyDescent="0.2">
      <c r="A163" s="238"/>
      <c r="B163" s="238"/>
    </row>
    <row r="164" spans="1:2" x14ac:dyDescent="0.2">
      <c r="A164" s="238"/>
      <c r="B164" s="238"/>
    </row>
    <row r="165" spans="1:2" x14ac:dyDescent="0.2">
      <c r="A165" s="238"/>
      <c r="B165" s="238"/>
    </row>
    <row r="166" spans="1:2" x14ac:dyDescent="0.2">
      <c r="A166" s="238"/>
      <c r="B166" s="238"/>
    </row>
    <row r="167" spans="1:2" x14ac:dyDescent="0.2">
      <c r="A167" s="238"/>
      <c r="B167" s="238"/>
    </row>
    <row r="168" spans="1:2" x14ac:dyDescent="0.2">
      <c r="A168" s="238"/>
      <c r="B168" s="238"/>
    </row>
    <row r="169" spans="1:2" x14ac:dyDescent="0.2">
      <c r="A169" s="238"/>
      <c r="B169" s="238"/>
    </row>
    <row r="170" spans="1:2" x14ac:dyDescent="0.2">
      <c r="A170" s="238"/>
      <c r="B170" s="238"/>
    </row>
    <row r="171" spans="1:2" x14ac:dyDescent="0.2">
      <c r="A171" s="238"/>
      <c r="B171" s="238"/>
    </row>
    <row r="172" spans="1:2" x14ac:dyDescent="0.2">
      <c r="A172" s="238"/>
      <c r="B172" s="238"/>
    </row>
    <row r="173" spans="1:2" x14ac:dyDescent="0.2">
      <c r="A173" s="238"/>
      <c r="B173" s="238"/>
    </row>
    <row r="174" spans="1:2" x14ac:dyDescent="0.2">
      <c r="A174" s="238"/>
      <c r="B174" s="238"/>
    </row>
    <row r="175" spans="1:2" x14ac:dyDescent="0.2">
      <c r="A175" s="238"/>
      <c r="B175" s="238"/>
    </row>
    <row r="176" spans="1:2" x14ac:dyDescent="0.2">
      <c r="A176" s="238"/>
      <c r="B176" s="238"/>
    </row>
    <row r="177" spans="1:2" x14ac:dyDescent="0.2">
      <c r="A177" s="238"/>
      <c r="B177" s="238"/>
    </row>
    <row r="178" spans="1:2" x14ac:dyDescent="0.2">
      <c r="A178" s="238"/>
      <c r="B178" s="238"/>
    </row>
    <row r="179" spans="1:2" x14ac:dyDescent="0.2">
      <c r="A179" s="238"/>
      <c r="B179" s="238"/>
    </row>
    <row r="180" spans="1:2" x14ac:dyDescent="0.2">
      <c r="A180" s="238"/>
      <c r="B180" s="238"/>
    </row>
    <row r="181" spans="1:2" x14ac:dyDescent="0.2">
      <c r="A181" s="238"/>
      <c r="B181" s="238"/>
    </row>
    <row r="182" spans="1:2" x14ac:dyDescent="0.2">
      <c r="A182" s="238"/>
      <c r="B182" s="238"/>
    </row>
    <row r="183" spans="1:2" x14ac:dyDescent="0.2">
      <c r="A183" s="238"/>
      <c r="B183" s="238"/>
    </row>
    <row r="184" spans="1:2" x14ac:dyDescent="0.2">
      <c r="A184" s="238"/>
      <c r="B184" s="238"/>
    </row>
    <row r="185" spans="1:2" x14ac:dyDescent="0.2">
      <c r="A185" s="238"/>
      <c r="B185" s="238"/>
    </row>
    <row r="186" spans="1:2" x14ac:dyDescent="0.2">
      <c r="A186" s="238"/>
      <c r="B186" s="238"/>
    </row>
    <row r="187" spans="1:2" x14ac:dyDescent="0.2">
      <c r="A187" s="238"/>
      <c r="B187" s="238"/>
    </row>
    <row r="188" spans="1:2" x14ac:dyDescent="0.2">
      <c r="A188" s="238"/>
      <c r="B188" s="238"/>
    </row>
    <row r="189" spans="1:2" x14ac:dyDescent="0.2">
      <c r="A189" s="238"/>
      <c r="B189" s="238"/>
    </row>
    <row r="190" spans="1:2" x14ac:dyDescent="0.2">
      <c r="A190" s="238"/>
      <c r="B190" s="238"/>
    </row>
    <row r="191" spans="1:2" x14ac:dyDescent="0.2">
      <c r="A191" s="238"/>
      <c r="B191" s="238"/>
    </row>
    <row r="192" spans="1:2" x14ac:dyDescent="0.2">
      <c r="A192" s="238"/>
      <c r="B192" s="238"/>
    </row>
    <row r="193" spans="1:2" x14ac:dyDescent="0.2">
      <c r="A193" s="238"/>
      <c r="B193" s="238"/>
    </row>
    <row r="194" spans="1:2" x14ac:dyDescent="0.2">
      <c r="A194" s="238"/>
      <c r="B194" s="238"/>
    </row>
    <row r="195" spans="1:2" x14ac:dyDescent="0.2">
      <c r="A195" s="238"/>
      <c r="B195" s="238"/>
    </row>
    <row r="196" spans="1:2" x14ac:dyDescent="0.2">
      <c r="A196" s="238"/>
      <c r="B196" s="238"/>
    </row>
    <row r="197" spans="1:2" x14ac:dyDescent="0.2">
      <c r="A197" s="238"/>
      <c r="B197" s="238"/>
    </row>
    <row r="198" spans="1:2" x14ac:dyDescent="0.2">
      <c r="A198" s="238"/>
      <c r="B198" s="238"/>
    </row>
    <row r="199" spans="1:2" x14ac:dyDescent="0.2">
      <c r="A199" s="238"/>
      <c r="B199" s="238"/>
    </row>
    <row r="200" spans="1:2" x14ac:dyDescent="0.2">
      <c r="A200" s="238"/>
      <c r="B200" s="238"/>
    </row>
    <row r="201" spans="1:2" x14ac:dyDescent="0.2">
      <c r="A201" s="238"/>
      <c r="B201" s="238"/>
    </row>
    <row r="202" spans="1:2" x14ac:dyDescent="0.2">
      <c r="A202" s="238"/>
      <c r="B202" s="238"/>
    </row>
    <row r="203" spans="1:2" x14ac:dyDescent="0.2">
      <c r="A203" s="238"/>
      <c r="B203" s="238"/>
    </row>
    <row r="204" spans="1:2" x14ac:dyDescent="0.2">
      <c r="A204" s="238"/>
      <c r="B204" s="238"/>
    </row>
    <row r="205" spans="1:2" x14ac:dyDescent="0.2">
      <c r="A205" s="238"/>
      <c r="B205" s="238"/>
    </row>
    <row r="206" spans="1:2" x14ac:dyDescent="0.2">
      <c r="A206" s="238"/>
      <c r="B206" s="238"/>
    </row>
    <row r="207" spans="1:2" x14ac:dyDescent="0.2">
      <c r="A207" s="238"/>
      <c r="B207" s="238"/>
    </row>
    <row r="208" spans="1:2" x14ac:dyDescent="0.2">
      <c r="A208" s="238"/>
      <c r="B208" s="238"/>
    </row>
    <row r="209" spans="1:2" x14ac:dyDescent="0.2">
      <c r="A209" s="238"/>
      <c r="B209" s="238"/>
    </row>
    <row r="210" spans="1:2" x14ac:dyDescent="0.2">
      <c r="A210" s="238"/>
      <c r="B210" s="238"/>
    </row>
    <row r="211" spans="1:2" x14ac:dyDescent="0.2">
      <c r="A211" s="238"/>
      <c r="B211" s="238"/>
    </row>
    <row r="212" spans="1:2" x14ac:dyDescent="0.2">
      <c r="A212" s="238"/>
      <c r="B212" s="238"/>
    </row>
    <row r="213" spans="1:2" x14ac:dyDescent="0.2">
      <c r="A213" s="238"/>
      <c r="B213" s="238"/>
    </row>
    <row r="214" spans="1:2" x14ac:dyDescent="0.2">
      <c r="A214" s="238"/>
      <c r="B214" s="238"/>
    </row>
    <row r="215" spans="1:2" x14ac:dyDescent="0.2">
      <c r="A215" s="238"/>
      <c r="B215" s="238"/>
    </row>
    <row r="216" spans="1:2" x14ac:dyDescent="0.2">
      <c r="A216" s="238"/>
      <c r="B216" s="238"/>
    </row>
    <row r="217" spans="1:2" x14ac:dyDescent="0.2">
      <c r="A217" s="238"/>
      <c r="B217" s="238"/>
    </row>
    <row r="218" spans="1:2" x14ac:dyDescent="0.2">
      <c r="A218" s="238"/>
      <c r="B218" s="238"/>
    </row>
    <row r="219" spans="1:2" x14ac:dyDescent="0.2">
      <c r="A219" s="238"/>
      <c r="B219" s="238"/>
    </row>
    <row r="220" spans="1:2" x14ac:dyDescent="0.2">
      <c r="A220" s="238"/>
      <c r="B220" s="238"/>
    </row>
    <row r="221" spans="1:2" x14ac:dyDescent="0.2">
      <c r="A221" s="238"/>
      <c r="B221" s="238"/>
    </row>
    <row r="222" spans="1:2" x14ac:dyDescent="0.2">
      <c r="A222" s="238"/>
      <c r="B222" s="238"/>
    </row>
    <row r="223" spans="1:2" x14ac:dyDescent="0.2">
      <c r="A223" s="238"/>
      <c r="B223" s="238"/>
    </row>
    <row r="224" spans="1:2" x14ac:dyDescent="0.2">
      <c r="A224" s="238"/>
      <c r="B224" s="238"/>
    </row>
    <row r="225" spans="1:2" x14ac:dyDescent="0.2">
      <c r="A225" s="238"/>
      <c r="B225" s="238"/>
    </row>
    <row r="226" spans="1:2" x14ac:dyDescent="0.2">
      <c r="A226" s="238"/>
      <c r="B226" s="238"/>
    </row>
    <row r="227" spans="1:2" x14ac:dyDescent="0.2">
      <c r="A227" s="238"/>
      <c r="B227" s="238"/>
    </row>
    <row r="228" spans="1:2" x14ac:dyDescent="0.2">
      <c r="A228" s="238"/>
      <c r="B228" s="238"/>
    </row>
    <row r="229" spans="1:2" x14ac:dyDescent="0.2">
      <c r="A229" s="238"/>
      <c r="B229" s="238"/>
    </row>
    <row r="230" spans="1:2" x14ac:dyDescent="0.2">
      <c r="A230" s="238"/>
      <c r="B230" s="238"/>
    </row>
    <row r="231" spans="1:2" x14ac:dyDescent="0.2">
      <c r="A231" s="238"/>
      <c r="B231" s="238"/>
    </row>
    <row r="232" spans="1:2" x14ac:dyDescent="0.2">
      <c r="A232" s="238"/>
      <c r="B232" s="238"/>
    </row>
    <row r="233" spans="1:2" x14ac:dyDescent="0.2">
      <c r="A233" s="238"/>
      <c r="B233" s="238"/>
    </row>
    <row r="234" spans="1:2" x14ac:dyDescent="0.2">
      <c r="A234" s="238"/>
      <c r="B234" s="238"/>
    </row>
    <row r="235" spans="1:2" x14ac:dyDescent="0.2">
      <c r="A235" s="238"/>
      <c r="B235" s="238"/>
    </row>
    <row r="236" spans="1:2" x14ac:dyDescent="0.2">
      <c r="A236" s="238"/>
      <c r="B236" s="238"/>
    </row>
    <row r="237" spans="1:2" x14ac:dyDescent="0.2">
      <c r="A237" s="238"/>
      <c r="B237" s="238"/>
    </row>
    <row r="238" spans="1:2" x14ac:dyDescent="0.2">
      <c r="A238" s="238"/>
      <c r="B238" s="238"/>
    </row>
    <row r="239" spans="1:2" x14ac:dyDescent="0.2">
      <c r="A239" s="238"/>
      <c r="B239" s="238"/>
    </row>
    <row r="240" spans="1:2" x14ac:dyDescent="0.2">
      <c r="A240" s="238"/>
      <c r="B240" s="238"/>
    </row>
    <row r="241" spans="1:2" x14ac:dyDescent="0.2">
      <c r="A241" s="238"/>
      <c r="B241" s="238"/>
    </row>
    <row r="242" spans="1:2" x14ac:dyDescent="0.2">
      <c r="A242" s="238"/>
      <c r="B242" s="238"/>
    </row>
    <row r="243" spans="1:2" x14ac:dyDescent="0.2">
      <c r="A243" s="238"/>
      <c r="B243" s="238"/>
    </row>
    <row r="244" spans="1:2" x14ac:dyDescent="0.2">
      <c r="A244" s="238"/>
      <c r="B244" s="238"/>
    </row>
    <row r="245" spans="1:2" x14ac:dyDescent="0.2">
      <c r="A245" s="238"/>
      <c r="B245" s="238"/>
    </row>
    <row r="246" spans="1:2" x14ac:dyDescent="0.2">
      <c r="A246" s="238"/>
      <c r="B246" s="238"/>
    </row>
    <row r="247" spans="1:2" x14ac:dyDescent="0.2">
      <c r="A247" s="238"/>
      <c r="B247" s="238"/>
    </row>
    <row r="248" spans="1:2" x14ac:dyDescent="0.2">
      <c r="A248" s="238"/>
      <c r="B248" s="238"/>
    </row>
    <row r="249" spans="1:2" x14ac:dyDescent="0.2">
      <c r="A249" s="238"/>
      <c r="B249" s="238"/>
    </row>
    <row r="250" spans="1:2" x14ac:dyDescent="0.2">
      <c r="A250" s="238"/>
      <c r="B250" s="238"/>
    </row>
    <row r="251" spans="1:2" x14ac:dyDescent="0.2">
      <c r="A251" s="238"/>
      <c r="B251" s="238"/>
    </row>
    <row r="252" spans="1:2" x14ac:dyDescent="0.2">
      <c r="A252" s="238"/>
      <c r="B252" s="238"/>
    </row>
    <row r="253" spans="1:2" x14ac:dyDescent="0.2">
      <c r="A253" s="238"/>
      <c r="B253" s="238"/>
    </row>
    <row r="254" spans="1:2" x14ac:dyDescent="0.2">
      <c r="A254" s="238"/>
      <c r="B254" s="238"/>
    </row>
    <row r="255" spans="1:2" x14ac:dyDescent="0.2">
      <c r="A255" s="238"/>
      <c r="B255" s="238"/>
    </row>
    <row r="256" spans="1:2" x14ac:dyDescent="0.2">
      <c r="A256" s="238"/>
      <c r="B256" s="238"/>
    </row>
    <row r="257" spans="1:2" x14ac:dyDescent="0.2">
      <c r="A257" s="238"/>
      <c r="B257" s="238"/>
    </row>
    <row r="258" spans="1:2" x14ac:dyDescent="0.2">
      <c r="A258" s="238"/>
      <c r="B258" s="238"/>
    </row>
    <row r="259" spans="1:2" x14ac:dyDescent="0.2">
      <c r="A259" s="238"/>
      <c r="B259" s="238"/>
    </row>
    <row r="260" spans="1:2" x14ac:dyDescent="0.2">
      <c r="A260" s="238"/>
      <c r="B260" s="238"/>
    </row>
    <row r="261" spans="1:2" x14ac:dyDescent="0.2">
      <c r="A261" s="238"/>
      <c r="B261" s="238"/>
    </row>
    <row r="262" spans="1:2" x14ac:dyDescent="0.2">
      <c r="A262" s="238"/>
      <c r="B262" s="238"/>
    </row>
    <row r="263" spans="1:2" x14ac:dyDescent="0.2">
      <c r="A263" s="238"/>
      <c r="B263" s="238"/>
    </row>
    <row r="264" spans="1:2" x14ac:dyDescent="0.2">
      <c r="A264" s="238"/>
      <c r="B264" s="238"/>
    </row>
    <row r="265" spans="1:2" x14ac:dyDescent="0.2">
      <c r="A265" s="238"/>
      <c r="B265" s="238"/>
    </row>
    <row r="266" spans="1:2" x14ac:dyDescent="0.2">
      <c r="A266" s="238"/>
      <c r="B266" s="238"/>
    </row>
    <row r="267" spans="1:2" x14ac:dyDescent="0.2">
      <c r="A267" s="238"/>
      <c r="B267" s="238"/>
    </row>
    <row r="268" spans="1:2" x14ac:dyDescent="0.2">
      <c r="A268" s="238"/>
      <c r="B268" s="238"/>
    </row>
    <row r="269" spans="1:2" x14ac:dyDescent="0.2">
      <c r="A269" s="238"/>
      <c r="B269" s="238"/>
    </row>
    <row r="270" spans="1:2" x14ac:dyDescent="0.2">
      <c r="A270" s="238"/>
      <c r="B270" s="238"/>
    </row>
    <row r="271" spans="1:2" x14ac:dyDescent="0.2">
      <c r="A271" s="238"/>
      <c r="B271" s="238"/>
    </row>
    <row r="272" spans="1:2" x14ac:dyDescent="0.2">
      <c r="A272" s="238"/>
      <c r="B272" s="238"/>
    </row>
    <row r="273" spans="1:2" x14ac:dyDescent="0.2">
      <c r="A273" s="238"/>
      <c r="B273" s="238"/>
    </row>
    <row r="274" spans="1:2" x14ac:dyDescent="0.2">
      <c r="A274" s="238"/>
      <c r="B274" s="238"/>
    </row>
    <row r="275" spans="1:2" x14ac:dyDescent="0.2">
      <c r="A275" s="238"/>
      <c r="B275" s="238"/>
    </row>
    <row r="276" spans="1:2" x14ac:dyDescent="0.2">
      <c r="A276" s="238"/>
      <c r="B276" s="238"/>
    </row>
    <row r="277" spans="1:2" x14ac:dyDescent="0.2">
      <c r="A277" s="238"/>
      <c r="B277" s="238"/>
    </row>
    <row r="278" spans="1:2" x14ac:dyDescent="0.2">
      <c r="A278" s="238"/>
      <c r="B278" s="238"/>
    </row>
    <row r="279" spans="1:2" x14ac:dyDescent="0.2">
      <c r="A279" s="238"/>
      <c r="B279" s="238"/>
    </row>
    <row r="280" spans="1:2" x14ac:dyDescent="0.2">
      <c r="A280" s="238"/>
      <c r="B280" s="238"/>
    </row>
    <row r="281" spans="1:2" x14ac:dyDescent="0.2">
      <c r="A281" s="238"/>
      <c r="B281" s="238"/>
    </row>
    <row r="282" spans="1:2" x14ac:dyDescent="0.2">
      <c r="A282" s="238"/>
      <c r="B282" s="238"/>
    </row>
    <row r="283" spans="1:2" x14ac:dyDescent="0.2">
      <c r="A283" s="238"/>
      <c r="B283" s="238"/>
    </row>
    <row r="284" spans="1:2" x14ac:dyDescent="0.2">
      <c r="A284" s="238"/>
      <c r="B284" s="238"/>
    </row>
    <row r="285" spans="1:2" x14ac:dyDescent="0.2">
      <c r="A285" s="238"/>
      <c r="B285" s="238"/>
    </row>
    <row r="286" spans="1:2" x14ac:dyDescent="0.2">
      <c r="A286" s="238"/>
      <c r="B286" s="238"/>
    </row>
    <row r="287" spans="1:2" x14ac:dyDescent="0.2">
      <c r="A287" s="238"/>
      <c r="B287" s="238"/>
    </row>
    <row r="288" spans="1:2" x14ac:dyDescent="0.2">
      <c r="A288" s="238"/>
      <c r="B288" s="238"/>
    </row>
    <row r="289" spans="1:2" x14ac:dyDescent="0.2">
      <c r="A289" s="238"/>
      <c r="B289" s="238"/>
    </row>
    <row r="290" spans="1:2" x14ac:dyDescent="0.2">
      <c r="A290" s="238"/>
      <c r="B290" s="238"/>
    </row>
    <row r="291" spans="1:2" x14ac:dyDescent="0.2">
      <c r="A291" s="238"/>
      <c r="B291" s="238"/>
    </row>
    <row r="292" spans="1:2" x14ac:dyDescent="0.2">
      <c r="A292" s="238"/>
      <c r="B292" s="238"/>
    </row>
    <row r="293" spans="1:2" x14ac:dyDescent="0.2">
      <c r="A293" s="238"/>
      <c r="B293" s="238"/>
    </row>
    <row r="294" spans="1:2" x14ac:dyDescent="0.2">
      <c r="A294" s="238"/>
      <c r="B294" s="238"/>
    </row>
    <row r="295" spans="1:2" x14ac:dyDescent="0.2">
      <c r="A295" s="238"/>
      <c r="B295" s="238"/>
    </row>
    <row r="296" spans="1:2" x14ac:dyDescent="0.2">
      <c r="A296" s="238"/>
      <c r="B296" s="238"/>
    </row>
    <row r="297" spans="1:2" x14ac:dyDescent="0.2">
      <c r="A297" s="238"/>
      <c r="B297" s="238"/>
    </row>
    <row r="298" spans="1:2" x14ac:dyDescent="0.2">
      <c r="A298" s="238"/>
      <c r="B298" s="238"/>
    </row>
    <row r="299" spans="1:2" x14ac:dyDescent="0.2">
      <c r="A299" s="238"/>
      <c r="B299" s="238"/>
    </row>
    <row r="300" spans="1:2" x14ac:dyDescent="0.2">
      <c r="A300" s="238"/>
      <c r="B300" s="238"/>
    </row>
    <row r="301" spans="1:2" x14ac:dyDescent="0.2">
      <c r="A301" s="238"/>
      <c r="B301" s="238"/>
    </row>
    <row r="302" spans="1:2" x14ac:dyDescent="0.2">
      <c r="A302" s="238"/>
      <c r="B302" s="238"/>
    </row>
    <row r="303" spans="1:2" x14ac:dyDescent="0.2">
      <c r="A303" s="238"/>
      <c r="B303" s="238"/>
    </row>
    <row r="304" spans="1:2" x14ac:dyDescent="0.2">
      <c r="A304" s="238"/>
      <c r="B304" s="238"/>
    </row>
    <row r="305" spans="1:2" x14ac:dyDescent="0.2">
      <c r="A305" s="238"/>
      <c r="B305" s="238"/>
    </row>
    <row r="306" spans="1:2" x14ac:dyDescent="0.2">
      <c r="A306" s="238"/>
      <c r="B306" s="238"/>
    </row>
    <row r="307" spans="1:2" x14ac:dyDescent="0.2">
      <c r="A307" s="238"/>
      <c r="B307" s="238"/>
    </row>
    <row r="308" spans="1:2" x14ac:dyDescent="0.2">
      <c r="A308" s="238"/>
      <c r="B308" s="238"/>
    </row>
    <row r="309" spans="1:2" x14ac:dyDescent="0.2">
      <c r="A309" s="238"/>
      <c r="B309" s="238"/>
    </row>
    <row r="310" spans="1:2" x14ac:dyDescent="0.2">
      <c r="A310" s="238"/>
      <c r="B310" s="238"/>
    </row>
    <row r="311" spans="1:2" x14ac:dyDescent="0.2">
      <c r="A311" s="238"/>
      <c r="B311" s="238"/>
    </row>
    <row r="312" spans="1:2" x14ac:dyDescent="0.2">
      <c r="A312" s="238"/>
      <c r="B312" s="238"/>
    </row>
    <row r="313" spans="1:2" x14ac:dyDescent="0.2">
      <c r="A313" s="238"/>
      <c r="B313" s="238"/>
    </row>
    <row r="314" spans="1:2" x14ac:dyDescent="0.2">
      <c r="A314" s="238"/>
      <c r="B314" s="238"/>
    </row>
    <row r="315" spans="1:2" x14ac:dyDescent="0.2">
      <c r="A315" s="238"/>
      <c r="B315" s="238"/>
    </row>
    <row r="316" spans="1:2" x14ac:dyDescent="0.2">
      <c r="A316" s="238"/>
      <c r="B316" s="238"/>
    </row>
    <row r="317" spans="1:2" x14ac:dyDescent="0.2">
      <c r="A317" s="238"/>
      <c r="B317" s="238"/>
    </row>
    <row r="318" spans="1:2" x14ac:dyDescent="0.2">
      <c r="A318" s="238"/>
      <c r="B318" s="238"/>
    </row>
    <row r="319" spans="1:2" x14ac:dyDescent="0.2">
      <c r="A319" s="238"/>
      <c r="B319" s="238"/>
    </row>
    <row r="320" spans="1:2" x14ac:dyDescent="0.2">
      <c r="A320" s="238"/>
      <c r="B320" s="238"/>
    </row>
    <row r="321" spans="1:2" x14ac:dyDescent="0.2">
      <c r="A321" s="238"/>
      <c r="B321" s="238"/>
    </row>
    <row r="322" spans="1:2" x14ac:dyDescent="0.2">
      <c r="A322" s="238"/>
      <c r="B322" s="238"/>
    </row>
    <row r="323" spans="1:2" x14ac:dyDescent="0.2">
      <c r="A323" s="238"/>
      <c r="B323" s="238"/>
    </row>
    <row r="324" spans="1:2" x14ac:dyDescent="0.2">
      <c r="A324" s="238"/>
      <c r="B324" s="238"/>
    </row>
    <row r="325" spans="1:2" x14ac:dyDescent="0.2">
      <c r="A325" s="238"/>
      <c r="B325" s="238"/>
    </row>
    <row r="326" spans="1:2" x14ac:dyDescent="0.2">
      <c r="A326" s="238"/>
      <c r="B326" s="238"/>
    </row>
    <row r="327" spans="1:2" x14ac:dyDescent="0.2">
      <c r="A327" s="238"/>
      <c r="B327" s="238"/>
    </row>
    <row r="328" spans="1:2" x14ac:dyDescent="0.2">
      <c r="A328" s="238"/>
      <c r="B328" s="238"/>
    </row>
    <row r="329" spans="1:2" x14ac:dyDescent="0.2">
      <c r="A329" s="238"/>
      <c r="B329" s="238"/>
    </row>
    <row r="330" spans="1:2" x14ac:dyDescent="0.2">
      <c r="A330" s="238"/>
      <c r="B330" s="238"/>
    </row>
    <row r="331" spans="1:2" x14ac:dyDescent="0.2">
      <c r="A331" s="238"/>
      <c r="B331" s="238"/>
    </row>
    <row r="332" spans="1:2" x14ac:dyDescent="0.2">
      <c r="A332" s="238"/>
      <c r="B332" s="238"/>
    </row>
    <row r="333" spans="1:2" x14ac:dyDescent="0.2">
      <c r="A333" s="238"/>
      <c r="B333" s="238"/>
    </row>
    <row r="334" spans="1:2" x14ac:dyDescent="0.2">
      <c r="A334" s="238"/>
      <c r="B334" s="238"/>
    </row>
    <row r="335" spans="1:2" x14ac:dyDescent="0.2">
      <c r="A335" s="238"/>
      <c r="B335" s="238"/>
    </row>
    <row r="336" spans="1:2" x14ac:dyDescent="0.2">
      <c r="A336" s="238"/>
      <c r="B336" s="238"/>
    </row>
    <row r="337" spans="1:2" x14ac:dyDescent="0.2">
      <c r="A337" s="238"/>
      <c r="B337" s="238"/>
    </row>
    <row r="338" spans="1:2" x14ac:dyDescent="0.2">
      <c r="A338" s="238"/>
      <c r="B338" s="238"/>
    </row>
    <row r="339" spans="1:2" x14ac:dyDescent="0.2">
      <c r="A339" s="238"/>
      <c r="B339" s="238"/>
    </row>
    <row r="340" spans="1:2" x14ac:dyDescent="0.2">
      <c r="A340" s="238"/>
      <c r="B340" s="238"/>
    </row>
    <row r="341" spans="1:2" x14ac:dyDescent="0.2">
      <c r="A341" s="238"/>
      <c r="B341" s="238"/>
    </row>
    <row r="342" spans="1:2" x14ac:dyDescent="0.2">
      <c r="A342" s="238"/>
      <c r="B342" s="238"/>
    </row>
    <row r="343" spans="1:2" x14ac:dyDescent="0.2">
      <c r="A343" s="238"/>
      <c r="B343" s="238"/>
    </row>
    <row r="344" spans="1:2" x14ac:dyDescent="0.2">
      <c r="A344" s="238"/>
      <c r="B344" s="238"/>
    </row>
    <row r="345" spans="1:2" x14ac:dyDescent="0.2">
      <c r="A345" s="238"/>
      <c r="B345" s="238"/>
    </row>
    <row r="346" spans="1:2" x14ac:dyDescent="0.2">
      <c r="A346" s="238"/>
      <c r="B346" s="238"/>
    </row>
    <row r="347" spans="1:2" x14ac:dyDescent="0.2">
      <c r="A347" s="238"/>
      <c r="B347" s="238"/>
    </row>
    <row r="348" spans="1:2" x14ac:dyDescent="0.2">
      <c r="A348" s="238"/>
      <c r="B348" s="238"/>
    </row>
    <row r="349" spans="1:2" x14ac:dyDescent="0.2">
      <c r="A349" s="238"/>
      <c r="B349" s="238"/>
    </row>
    <row r="350" spans="1:2" x14ac:dyDescent="0.2">
      <c r="A350" s="238"/>
      <c r="B350" s="238"/>
    </row>
    <row r="351" spans="1:2" x14ac:dyDescent="0.2">
      <c r="A351" s="238"/>
      <c r="B351" s="238"/>
    </row>
    <row r="352" spans="1:2" x14ac:dyDescent="0.2">
      <c r="A352" s="238"/>
      <c r="B352" s="238"/>
    </row>
    <row r="353" spans="1:2" x14ac:dyDescent="0.2">
      <c r="A353" s="238"/>
      <c r="B353" s="238"/>
    </row>
    <row r="354" spans="1:2" x14ac:dyDescent="0.2">
      <c r="A354" s="238"/>
      <c r="B354" s="238"/>
    </row>
    <row r="355" spans="1:2" x14ac:dyDescent="0.2">
      <c r="A355" s="238"/>
      <c r="B355" s="238"/>
    </row>
    <row r="356" spans="1:2" x14ac:dyDescent="0.2">
      <c r="A356" s="238"/>
      <c r="B356" s="238"/>
    </row>
    <row r="357" spans="1:2" x14ac:dyDescent="0.2">
      <c r="A357" s="238"/>
      <c r="B357" s="238"/>
    </row>
    <row r="358" spans="1:2" x14ac:dyDescent="0.2">
      <c r="A358" s="238"/>
      <c r="B358" s="238"/>
    </row>
    <row r="359" spans="1:2" x14ac:dyDescent="0.2">
      <c r="A359" s="238"/>
      <c r="B359" s="238"/>
    </row>
    <row r="360" spans="1:2" x14ac:dyDescent="0.2">
      <c r="A360" s="238"/>
      <c r="B360" s="238"/>
    </row>
    <row r="361" spans="1:2" x14ac:dyDescent="0.2">
      <c r="A361" s="238"/>
      <c r="B361" s="238"/>
    </row>
    <row r="362" spans="1:2" x14ac:dyDescent="0.2">
      <c r="A362" s="238"/>
      <c r="B362" s="238"/>
    </row>
    <row r="363" spans="1:2" x14ac:dyDescent="0.2">
      <c r="A363" s="238"/>
      <c r="B363" s="238"/>
    </row>
    <row r="364" spans="1:2" x14ac:dyDescent="0.2">
      <c r="A364" s="238"/>
      <c r="B364" s="238"/>
    </row>
    <row r="365" spans="1:2" x14ac:dyDescent="0.2">
      <c r="A365" s="238"/>
      <c r="B365" s="238"/>
    </row>
    <row r="366" spans="1:2" x14ac:dyDescent="0.2">
      <c r="A366" s="238"/>
      <c r="B366" s="238"/>
    </row>
    <row r="367" spans="1:2" x14ac:dyDescent="0.2">
      <c r="A367" s="238"/>
      <c r="B367" s="238"/>
    </row>
    <row r="368" spans="1:2" x14ac:dyDescent="0.2">
      <c r="A368" s="238"/>
      <c r="B368" s="238"/>
    </row>
    <row r="369" spans="1:2" x14ac:dyDescent="0.2">
      <c r="A369" s="238"/>
      <c r="B369" s="238"/>
    </row>
    <row r="370" spans="1:2" x14ac:dyDescent="0.2">
      <c r="A370" s="238"/>
      <c r="B370" s="238"/>
    </row>
    <row r="371" spans="1:2" x14ac:dyDescent="0.2">
      <c r="A371" s="238"/>
      <c r="B371" s="238"/>
    </row>
    <row r="372" spans="1:2" x14ac:dyDescent="0.2">
      <c r="A372" s="238"/>
      <c r="B372" s="238"/>
    </row>
    <row r="373" spans="1:2" x14ac:dyDescent="0.2">
      <c r="A373" s="238"/>
      <c r="B373" s="238"/>
    </row>
    <row r="374" spans="1:2" x14ac:dyDescent="0.2">
      <c r="A374" s="238"/>
      <c r="B374" s="238"/>
    </row>
    <row r="375" spans="1:2" x14ac:dyDescent="0.2">
      <c r="A375" s="238"/>
      <c r="B375" s="238"/>
    </row>
    <row r="376" spans="1:2" x14ac:dyDescent="0.2">
      <c r="A376" s="238"/>
      <c r="B376" s="238"/>
    </row>
    <row r="377" spans="1:2" x14ac:dyDescent="0.2">
      <c r="A377" s="238"/>
      <c r="B377" s="238"/>
    </row>
    <row r="378" spans="1:2" x14ac:dyDescent="0.2">
      <c r="A378" s="238"/>
      <c r="B378" s="238"/>
    </row>
    <row r="379" spans="1:2" x14ac:dyDescent="0.2">
      <c r="A379" s="238"/>
      <c r="B379" s="238"/>
    </row>
    <row r="380" spans="1:2" x14ac:dyDescent="0.2">
      <c r="A380" s="238"/>
      <c r="B380" s="238"/>
    </row>
    <row r="381" spans="1:2" x14ac:dyDescent="0.2">
      <c r="A381" s="238"/>
      <c r="B381" s="238"/>
    </row>
    <row r="382" spans="1:2" x14ac:dyDescent="0.2">
      <c r="A382" s="238"/>
      <c r="B382" s="238"/>
    </row>
    <row r="383" spans="1:2" x14ac:dyDescent="0.2">
      <c r="A383" s="238"/>
      <c r="B383" s="238"/>
    </row>
    <row r="384" spans="1:2" x14ac:dyDescent="0.2">
      <c r="A384" s="238"/>
      <c r="B384" s="238"/>
    </row>
    <row r="385" spans="1:2" x14ac:dyDescent="0.2">
      <c r="A385" s="238"/>
      <c r="B385" s="238"/>
    </row>
    <row r="386" spans="1:2" x14ac:dyDescent="0.2">
      <c r="A386" s="238"/>
      <c r="B386" s="238"/>
    </row>
    <row r="387" spans="1:2" x14ac:dyDescent="0.2">
      <c r="A387" s="238"/>
      <c r="B387" s="238"/>
    </row>
    <row r="388" spans="1:2" x14ac:dyDescent="0.2">
      <c r="A388" s="238"/>
      <c r="B388" s="238"/>
    </row>
    <row r="389" spans="1:2" x14ac:dyDescent="0.2">
      <c r="A389" s="238"/>
      <c r="B389" s="238"/>
    </row>
    <row r="390" spans="1:2" x14ac:dyDescent="0.2">
      <c r="A390" s="238"/>
      <c r="B390" s="238"/>
    </row>
    <row r="391" spans="1:2" x14ac:dyDescent="0.2">
      <c r="A391" s="238"/>
      <c r="B391" s="238"/>
    </row>
    <row r="392" spans="1:2" x14ac:dyDescent="0.2">
      <c r="A392" s="238"/>
      <c r="B392" s="238"/>
    </row>
    <row r="393" spans="1:2" x14ac:dyDescent="0.2">
      <c r="A393" s="238"/>
      <c r="B393" s="238"/>
    </row>
    <row r="394" spans="1:2" x14ac:dyDescent="0.2">
      <c r="A394" s="238"/>
      <c r="B394" s="238"/>
    </row>
    <row r="395" spans="1:2" x14ac:dyDescent="0.2">
      <c r="A395" s="238"/>
      <c r="B395" s="238"/>
    </row>
    <row r="396" spans="1:2" x14ac:dyDescent="0.2">
      <c r="A396" s="238"/>
      <c r="B396" s="238"/>
    </row>
    <row r="397" spans="1:2" x14ac:dyDescent="0.2">
      <c r="A397" s="238"/>
      <c r="B397" s="238"/>
    </row>
    <row r="398" spans="1:2" x14ac:dyDescent="0.2">
      <c r="A398" s="238"/>
      <c r="B398" s="238"/>
    </row>
    <row r="399" spans="1:2" x14ac:dyDescent="0.2">
      <c r="A399" s="238"/>
      <c r="B399" s="238"/>
    </row>
    <row r="400" spans="1:2" x14ac:dyDescent="0.2">
      <c r="A400" s="238"/>
      <c r="B400" s="238"/>
    </row>
    <row r="401" spans="1:2" x14ac:dyDescent="0.2">
      <c r="A401" s="238"/>
      <c r="B401" s="238"/>
    </row>
    <row r="402" spans="1:2" x14ac:dyDescent="0.2">
      <c r="A402" s="238"/>
      <c r="B402" s="238"/>
    </row>
    <row r="403" spans="1:2" x14ac:dyDescent="0.2">
      <c r="A403" s="238"/>
      <c r="B403" s="238"/>
    </row>
    <row r="404" spans="1:2" x14ac:dyDescent="0.2">
      <c r="A404" s="238"/>
      <c r="B404" s="238"/>
    </row>
    <row r="405" spans="1:2" x14ac:dyDescent="0.2">
      <c r="A405" s="238"/>
      <c r="B405" s="238"/>
    </row>
    <row r="406" spans="1:2" x14ac:dyDescent="0.2">
      <c r="A406" s="238"/>
      <c r="B406" s="238"/>
    </row>
    <row r="407" spans="1:2" x14ac:dyDescent="0.2">
      <c r="A407" s="238"/>
      <c r="B407" s="238"/>
    </row>
    <row r="408" spans="1:2" x14ac:dyDescent="0.2">
      <c r="A408" s="238"/>
      <c r="B408" s="238"/>
    </row>
    <row r="409" spans="1:2" x14ac:dyDescent="0.2">
      <c r="A409" s="238"/>
      <c r="B409" s="238"/>
    </row>
    <row r="410" spans="1:2" x14ac:dyDescent="0.2">
      <c r="A410" s="238"/>
      <c r="B410" s="238"/>
    </row>
    <row r="411" spans="1:2" x14ac:dyDescent="0.2">
      <c r="A411" s="238"/>
      <c r="B411" s="238"/>
    </row>
    <row r="412" spans="1:2" x14ac:dyDescent="0.2">
      <c r="A412" s="238"/>
      <c r="B412" s="238"/>
    </row>
    <row r="413" spans="1:2" x14ac:dyDescent="0.2">
      <c r="A413" s="238"/>
      <c r="B413" s="238"/>
    </row>
    <row r="414" spans="1:2" x14ac:dyDescent="0.2">
      <c r="A414" s="238"/>
      <c r="B414" s="238"/>
    </row>
    <row r="415" spans="1:2" x14ac:dyDescent="0.2">
      <c r="A415" s="238"/>
      <c r="B415" s="238"/>
    </row>
    <row r="416" spans="1:2" x14ac:dyDescent="0.2">
      <c r="A416" s="238"/>
      <c r="B416" s="238"/>
    </row>
    <row r="417" spans="1:2" x14ac:dyDescent="0.2">
      <c r="A417" s="238"/>
      <c r="B417" s="238"/>
    </row>
    <row r="418" spans="1:2" x14ac:dyDescent="0.2">
      <c r="A418" s="238"/>
      <c r="B418" s="238"/>
    </row>
    <row r="419" spans="1:2" x14ac:dyDescent="0.2">
      <c r="A419" s="238"/>
      <c r="B419" s="238"/>
    </row>
    <row r="420" spans="1:2" x14ac:dyDescent="0.2">
      <c r="A420" s="238"/>
      <c r="B420" s="238"/>
    </row>
    <row r="421" spans="1:2" x14ac:dyDescent="0.2">
      <c r="A421" s="238"/>
      <c r="B421" s="238"/>
    </row>
    <row r="422" spans="1:2" x14ac:dyDescent="0.2">
      <c r="A422" s="238"/>
      <c r="B422" s="238"/>
    </row>
    <row r="423" spans="1:2" x14ac:dyDescent="0.2">
      <c r="A423" s="238"/>
      <c r="B423" s="238"/>
    </row>
    <row r="424" spans="1:2" x14ac:dyDescent="0.2">
      <c r="A424" s="238"/>
      <c r="B424" s="238"/>
    </row>
    <row r="425" spans="1:2" x14ac:dyDescent="0.2">
      <c r="A425" s="238"/>
      <c r="B425" s="238"/>
    </row>
    <row r="426" spans="1:2" x14ac:dyDescent="0.2">
      <c r="A426" s="238"/>
      <c r="B426" s="238"/>
    </row>
    <row r="427" spans="1:2" x14ac:dyDescent="0.2">
      <c r="A427" s="238"/>
      <c r="B427" s="238"/>
    </row>
    <row r="428" spans="1:2" x14ac:dyDescent="0.2">
      <c r="A428" s="238"/>
      <c r="B428" s="238"/>
    </row>
    <row r="429" spans="1:2" x14ac:dyDescent="0.2">
      <c r="A429" s="238"/>
      <c r="B429" s="238"/>
    </row>
    <row r="430" spans="1:2" x14ac:dyDescent="0.2">
      <c r="A430" s="238"/>
      <c r="B430" s="238"/>
    </row>
    <row r="431" spans="1:2" x14ac:dyDescent="0.2">
      <c r="A431" s="238"/>
      <c r="B431" s="238"/>
    </row>
    <row r="432" spans="1:2" x14ac:dyDescent="0.2">
      <c r="A432" s="238"/>
      <c r="B432" s="238"/>
    </row>
    <row r="433" spans="1:2" x14ac:dyDescent="0.2">
      <c r="A433" s="238"/>
      <c r="B433" s="238"/>
    </row>
    <row r="434" spans="1:2" x14ac:dyDescent="0.2">
      <c r="A434" s="238"/>
      <c r="B434" s="238"/>
    </row>
    <row r="435" spans="1:2" x14ac:dyDescent="0.2">
      <c r="A435" s="238"/>
      <c r="B435" s="238"/>
    </row>
    <row r="436" spans="1:2" x14ac:dyDescent="0.2">
      <c r="A436" s="238"/>
      <c r="B436" s="238"/>
    </row>
    <row r="437" spans="1:2" x14ac:dyDescent="0.2">
      <c r="A437" s="238"/>
      <c r="B437" s="238"/>
    </row>
    <row r="438" spans="1:2" x14ac:dyDescent="0.2">
      <c r="A438" s="238"/>
      <c r="B438" s="238"/>
    </row>
    <row r="439" spans="1:2" x14ac:dyDescent="0.2">
      <c r="A439" s="238"/>
      <c r="B439" s="238"/>
    </row>
    <row r="440" spans="1:2" x14ac:dyDescent="0.2">
      <c r="A440" s="238"/>
      <c r="B440" s="238"/>
    </row>
    <row r="441" spans="1:2" x14ac:dyDescent="0.2">
      <c r="A441" s="238"/>
      <c r="B441" s="238"/>
    </row>
    <row r="442" spans="1:2" x14ac:dyDescent="0.2">
      <c r="A442" s="238"/>
      <c r="B442" s="238"/>
    </row>
    <row r="443" spans="1:2" x14ac:dyDescent="0.2">
      <c r="A443" s="238"/>
      <c r="B443" s="238"/>
    </row>
    <row r="444" spans="1:2" x14ac:dyDescent="0.2">
      <c r="A444" s="238"/>
      <c r="B444" s="238"/>
    </row>
    <row r="445" spans="1:2" x14ac:dyDescent="0.2">
      <c r="A445" s="238"/>
      <c r="B445" s="238"/>
    </row>
    <row r="446" spans="1:2" x14ac:dyDescent="0.2">
      <c r="A446" s="238"/>
      <c r="B446" s="238"/>
    </row>
    <row r="447" spans="1:2" x14ac:dyDescent="0.2">
      <c r="A447" s="238"/>
      <c r="B447" s="238"/>
    </row>
    <row r="448" spans="1:2" x14ac:dyDescent="0.2">
      <c r="A448" s="238"/>
      <c r="B448" s="238"/>
    </row>
    <row r="449" spans="1:2" x14ac:dyDescent="0.2">
      <c r="A449" s="238"/>
      <c r="B449" s="238"/>
    </row>
    <row r="450" spans="1:2" x14ac:dyDescent="0.2">
      <c r="A450" s="238"/>
      <c r="B450" s="238"/>
    </row>
    <row r="451" spans="1:2" x14ac:dyDescent="0.2">
      <c r="A451" s="238"/>
      <c r="B451" s="238"/>
    </row>
    <row r="452" spans="1:2" x14ac:dyDescent="0.2">
      <c r="A452" s="238"/>
      <c r="B452" s="238"/>
    </row>
    <row r="453" spans="1:2" x14ac:dyDescent="0.2">
      <c r="A453" s="238"/>
      <c r="B453" s="238"/>
    </row>
    <row r="454" spans="1:2" x14ac:dyDescent="0.2">
      <c r="A454" s="238"/>
      <c r="B454" s="238"/>
    </row>
    <row r="455" spans="1:2" x14ac:dyDescent="0.2">
      <c r="A455" s="238"/>
      <c r="B455" s="238"/>
    </row>
    <row r="456" spans="1:2" x14ac:dyDescent="0.2">
      <c r="A456" s="238"/>
      <c r="B456" s="238"/>
    </row>
    <row r="457" spans="1:2" x14ac:dyDescent="0.2">
      <c r="A457" s="238"/>
      <c r="B457" s="238"/>
    </row>
    <row r="458" spans="1:2" x14ac:dyDescent="0.2">
      <c r="A458" s="238"/>
      <c r="B458" s="238"/>
    </row>
    <row r="459" spans="1:2" x14ac:dyDescent="0.2">
      <c r="A459" s="238"/>
      <c r="B459" s="238"/>
    </row>
    <row r="460" spans="1:2" x14ac:dyDescent="0.2">
      <c r="A460" s="238"/>
      <c r="B460" s="238"/>
    </row>
    <row r="461" spans="1:2" x14ac:dyDescent="0.2">
      <c r="A461" s="238"/>
      <c r="B461" s="238"/>
    </row>
    <row r="462" spans="1:2" x14ac:dyDescent="0.2">
      <c r="A462" s="238"/>
      <c r="B462" s="238"/>
    </row>
    <row r="463" spans="1:2" x14ac:dyDescent="0.2">
      <c r="A463" s="238"/>
      <c r="B463" s="238"/>
    </row>
    <row r="464" spans="1:2" x14ac:dyDescent="0.2">
      <c r="A464" s="238"/>
      <c r="B464" s="238"/>
    </row>
    <row r="465" spans="1:2" x14ac:dyDescent="0.2">
      <c r="A465" s="238"/>
      <c r="B465" s="238"/>
    </row>
    <row r="466" spans="1:2" x14ac:dyDescent="0.2">
      <c r="A466" s="238"/>
      <c r="B466" s="238"/>
    </row>
    <row r="467" spans="1:2" x14ac:dyDescent="0.2">
      <c r="A467" s="238"/>
      <c r="B467" s="238"/>
    </row>
    <row r="468" spans="1:2" x14ac:dyDescent="0.2">
      <c r="A468" s="238"/>
      <c r="B468" s="238"/>
    </row>
    <row r="469" spans="1:2" x14ac:dyDescent="0.2">
      <c r="A469" s="238"/>
      <c r="B469" s="238"/>
    </row>
    <row r="470" spans="1:2" x14ac:dyDescent="0.2">
      <c r="A470" s="238"/>
      <c r="B470" s="238"/>
    </row>
    <row r="471" spans="1:2" x14ac:dyDescent="0.2">
      <c r="A471" s="238"/>
      <c r="B471" s="238"/>
    </row>
    <row r="472" spans="1:2" x14ac:dyDescent="0.2">
      <c r="A472" s="238"/>
      <c r="B472" s="238"/>
    </row>
    <row r="473" spans="1:2" x14ac:dyDescent="0.2">
      <c r="A473" s="238"/>
      <c r="B473" s="238"/>
    </row>
    <row r="474" spans="1:2" x14ac:dyDescent="0.2">
      <c r="A474" s="238"/>
      <c r="B474" s="238"/>
    </row>
    <row r="475" spans="1:2" x14ac:dyDescent="0.2">
      <c r="A475" s="238"/>
      <c r="B475" s="238"/>
    </row>
    <row r="476" spans="1:2" x14ac:dyDescent="0.2">
      <c r="A476" s="238"/>
      <c r="B476" s="238"/>
    </row>
    <row r="477" spans="1:2" x14ac:dyDescent="0.2">
      <c r="A477" s="238"/>
      <c r="B477" s="238"/>
    </row>
    <row r="478" spans="1:2" x14ac:dyDescent="0.2">
      <c r="A478" s="238"/>
      <c r="B478" s="238"/>
    </row>
    <row r="479" spans="1:2" x14ac:dyDescent="0.2">
      <c r="A479" s="238"/>
      <c r="B479" s="238"/>
    </row>
    <row r="480" spans="1:2" x14ac:dyDescent="0.2">
      <c r="A480" s="238"/>
      <c r="B480" s="238"/>
    </row>
    <row r="481" spans="1:2" x14ac:dyDescent="0.2">
      <c r="A481" s="238"/>
      <c r="B481" s="238"/>
    </row>
    <row r="482" spans="1:2" x14ac:dyDescent="0.2">
      <c r="A482" s="238"/>
      <c r="B482" s="238"/>
    </row>
    <row r="483" spans="1:2" x14ac:dyDescent="0.2">
      <c r="A483" s="238"/>
      <c r="B483" s="238"/>
    </row>
    <row r="484" spans="1:2" x14ac:dyDescent="0.2">
      <c r="A484" s="238"/>
      <c r="B484" s="238"/>
    </row>
    <row r="485" spans="1:2" x14ac:dyDescent="0.2">
      <c r="A485" s="238"/>
      <c r="B485" s="238"/>
    </row>
    <row r="486" spans="1:2" x14ac:dyDescent="0.2">
      <c r="A486" s="238"/>
      <c r="B486" s="238"/>
    </row>
    <row r="487" spans="1:2" x14ac:dyDescent="0.2">
      <c r="A487" s="238"/>
      <c r="B487" s="238"/>
    </row>
    <row r="488" spans="1:2" x14ac:dyDescent="0.2">
      <c r="A488" s="238"/>
      <c r="B488" s="238"/>
    </row>
    <row r="489" spans="1:2" x14ac:dyDescent="0.2">
      <c r="A489" s="238"/>
      <c r="B489" s="238"/>
    </row>
    <row r="490" spans="1:2" x14ac:dyDescent="0.2">
      <c r="A490" s="238"/>
      <c r="B490" s="238"/>
    </row>
    <row r="491" spans="1:2" x14ac:dyDescent="0.2">
      <c r="A491" s="238"/>
      <c r="B491" s="238"/>
    </row>
    <row r="492" spans="1:2" x14ac:dyDescent="0.2">
      <c r="A492" s="238"/>
      <c r="B492" s="238"/>
    </row>
    <row r="493" spans="1:2" x14ac:dyDescent="0.2">
      <c r="A493" s="238"/>
      <c r="B493" s="238"/>
    </row>
    <row r="494" spans="1:2" x14ac:dyDescent="0.2">
      <c r="A494" s="238"/>
      <c r="B494" s="238"/>
    </row>
    <row r="495" spans="1:2" x14ac:dyDescent="0.2">
      <c r="A495" s="238"/>
      <c r="B495" s="238"/>
    </row>
    <row r="496" spans="1:2" x14ac:dyDescent="0.2">
      <c r="A496" s="238"/>
      <c r="B496" s="238"/>
    </row>
    <row r="497" spans="1:2" x14ac:dyDescent="0.2">
      <c r="A497" s="238"/>
      <c r="B497" s="238"/>
    </row>
    <row r="498" spans="1:2" x14ac:dyDescent="0.2">
      <c r="A498" s="238"/>
      <c r="B498" s="238"/>
    </row>
    <row r="499" spans="1:2" x14ac:dyDescent="0.2">
      <c r="A499" s="238"/>
      <c r="B499" s="238"/>
    </row>
    <row r="500" spans="1:2" x14ac:dyDescent="0.2">
      <c r="A500" s="238"/>
      <c r="B500" s="238"/>
    </row>
    <row r="501" spans="1:2" x14ac:dyDescent="0.2">
      <c r="A501" s="238"/>
      <c r="B501" s="238"/>
    </row>
    <row r="502" spans="1:2" x14ac:dyDescent="0.2">
      <c r="A502" s="238"/>
      <c r="B502" s="238"/>
    </row>
    <row r="503" spans="1:2" x14ac:dyDescent="0.2">
      <c r="A503" s="238"/>
      <c r="B503" s="238"/>
    </row>
    <row r="504" spans="1:2" x14ac:dyDescent="0.2">
      <c r="A504" s="238"/>
      <c r="B504" s="238"/>
    </row>
    <row r="505" spans="1:2" x14ac:dyDescent="0.2">
      <c r="A505" s="238"/>
      <c r="B505" s="238"/>
    </row>
    <row r="506" spans="1:2" x14ac:dyDescent="0.2">
      <c r="A506" s="238"/>
      <c r="B506" s="238"/>
    </row>
    <row r="507" spans="1:2" x14ac:dyDescent="0.2">
      <c r="A507" s="238"/>
      <c r="B507" s="238"/>
    </row>
    <row r="508" spans="1:2" x14ac:dyDescent="0.2">
      <c r="A508" s="238"/>
      <c r="B508" s="238"/>
    </row>
    <row r="509" spans="1:2" x14ac:dyDescent="0.2">
      <c r="A509" s="238"/>
      <c r="B509" s="238"/>
    </row>
    <row r="510" spans="1:2" x14ac:dyDescent="0.2">
      <c r="A510" s="238"/>
      <c r="B510" s="238"/>
    </row>
    <row r="511" spans="1:2" x14ac:dyDescent="0.2">
      <c r="A511" s="238"/>
      <c r="B511" s="238"/>
    </row>
    <row r="512" spans="1:2" x14ac:dyDescent="0.2">
      <c r="A512" s="238"/>
      <c r="B512" s="238"/>
    </row>
    <row r="513" spans="1:2" x14ac:dyDescent="0.2">
      <c r="A513" s="238"/>
      <c r="B513" s="238"/>
    </row>
    <row r="514" spans="1:2" x14ac:dyDescent="0.2">
      <c r="A514" s="238"/>
      <c r="B514" s="238"/>
    </row>
    <row r="515" spans="1:2" x14ac:dyDescent="0.2">
      <c r="A515" s="238"/>
      <c r="B515" s="238"/>
    </row>
    <row r="516" spans="1:2" x14ac:dyDescent="0.2">
      <c r="A516" s="238"/>
      <c r="B516" s="238"/>
    </row>
    <row r="517" spans="1:2" x14ac:dyDescent="0.2">
      <c r="A517" s="238"/>
      <c r="B517" s="238"/>
    </row>
    <row r="518" spans="1:2" x14ac:dyDescent="0.2">
      <c r="A518" s="238"/>
      <c r="B518" s="238"/>
    </row>
    <row r="519" spans="1:2" x14ac:dyDescent="0.2">
      <c r="A519" s="238"/>
      <c r="B519" s="238"/>
    </row>
    <row r="520" spans="1:2" x14ac:dyDescent="0.2">
      <c r="A520" s="238"/>
      <c r="B520" s="238"/>
    </row>
    <row r="521" spans="1:2" x14ac:dyDescent="0.2">
      <c r="A521" s="238"/>
      <c r="B521" s="238"/>
    </row>
    <row r="522" spans="1:2" x14ac:dyDescent="0.2">
      <c r="A522" s="238"/>
      <c r="B522" s="238"/>
    </row>
    <row r="523" spans="1:2" x14ac:dyDescent="0.2">
      <c r="A523" s="238"/>
      <c r="B523" s="238"/>
    </row>
    <row r="524" spans="1:2" x14ac:dyDescent="0.2">
      <c r="A524" s="238"/>
      <c r="B524" s="238"/>
    </row>
    <row r="525" spans="1:2" x14ac:dyDescent="0.2">
      <c r="A525" s="238"/>
      <c r="B525" s="238"/>
    </row>
    <row r="526" spans="1:2" x14ac:dyDescent="0.2">
      <c r="A526" s="238"/>
      <c r="B526" s="238"/>
    </row>
    <row r="527" spans="1:2" x14ac:dyDescent="0.2">
      <c r="A527" s="238"/>
      <c r="B527" s="238"/>
    </row>
    <row r="528" spans="1:2" x14ac:dyDescent="0.2">
      <c r="A528" s="238"/>
      <c r="B528" s="238"/>
    </row>
    <row r="529" spans="1:2" x14ac:dyDescent="0.2">
      <c r="A529" s="238"/>
      <c r="B529" s="238"/>
    </row>
    <row r="530" spans="1:2" x14ac:dyDescent="0.2">
      <c r="A530" s="238"/>
      <c r="B530" s="238"/>
    </row>
    <row r="531" spans="1:2" x14ac:dyDescent="0.2">
      <c r="A531" s="238"/>
      <c r="B531" s="238"/>
    </row>
    <row r="532" spans="1:2" x14ac:dyDescent="0.2">
      <c r="A532" s="238"/>
      <c r="B532" s="238"/>
    </row>
    <row r="533" spans="1:2" x14ac:dyDescent="0.2">
      <c r="A533" s="238"/>
      <c r="B533" s="238"/>
    </row>
    <row r="534" spans="1:2" x14ac:dyDescent="0.2">
      <c r="A534" s="238"/>
      <c r="B534" s="238"/>
    </row>
    <row r="535" spans="1:2" x14ac:dyDescent="0.2">
      <c r="A535" s="238"/>
      <c r="B535" s="238"/>
    </row>
    <row r="536" spans="1:2" x14ac:dyDescent="0.2">
      <c r="A536" s="238"/>
      <c r="B536" s="238"/>
    </row>
    <row r="537" spans="1:2" x14ac:dyDescent="0.2">
      <c r="A537" s="238"/>
      <c r="B537" s="238"/>
    </row>
    <row r="538" spans="1:2" x14ac:dyDescent="0.2">
      <c r="A538" s="238"/>
      <c r="B538" s="238"/>
    </row>
    <row r="539" spans="1:2" x14ac:dyDescent="0.2">
      <c r="A539" s="238"/>
      <c r="B539" s="238"/>
    </row>
    <row r="540" spans="1:2" x14ac:dyDescent="0.2">
      <c r="A540" s="238"/>
      <c r="B540" s="238"/>
    </row>
    <row r="541" spans="1:2" x14ac:dyDescent="0.2">
      <c r="A541" s="238"/>
      <c r="B541" s="238"/>
    </row>
    <row r="542" spans="1:2" x14ac:dyDescent="0.2">
      <c r="A542" s="238"/>
      <c r="B542" s="238"/>
    </row>
    <row r="543" spans="1:2" x14ac:dyDescent="0.2">
      <c r="A543" s="238"/>
      <c r="B543" s="238"/>
    </row>
    <row r="544" spans="1:2" x14ac:dyDescent="0.2">
      <c r="A544" s="238"/>
      <c r="B544" s="238"/>
    </row>
    <row r="545" spans="1:2" x14ac:dyDescent="0.2">
      <c r="A545" s="238"/>
      <c r="B545" s="238"/>
    </row>
    <row r="546" spans="1:2" x14ac:dyDescent="0.2">
      <c r="A546" s="238"/>
      <c r="B546" s="238"/>
    </row>
    <row r="547" spans="1:2" x14ac:dyDescent="0.2">
      <c r="A547" s="238"/>
      <c r="B547" s="238"/>
    </row>
    <row r="548" spans="1:2" x14ac:dyDescent="0.2">
      <c r="A548" s="238"/>
      <c r="B548" s="238"/>
    </row>
    <row r="549" spans="1:2" x14ac:dyDescent="0.2">
      <c r="A549" s="238"/>
      <c r="B549" s="238"/>
    </row>
    <row r="550" spans="1:2" x14ac:dyDescent="0.2">
      <c r="A550" s="238"/>
      <c r="B550" s="238"/>
    </row>
    <row r="551" spans="1:2" x14ac:dyDescent="0.2">
      <c r="A551" s="238"/>
      <c r="B551" s="238"/>
    </row>
    <row r="552" spans="1:2" x14ac:dyDescent="0.2">
      <c r="A552" s="238"/>
      <c r="B552" s="238"/>
    </row>
    <row r="553" spans="1:2" x14ac:dyDescent="0.2">
      <c r="A553" s="238"/>
      <c r="B553" s="238"/>
    </row>
    <row r="554" spans="1:2" x14ac:dyDescent="0.2">
      <c r="A554" s="238"/>
      <c r="B554" s="238"/>
    </row>
    <row r="555" spans="1:2" x14ac:dyDescent="0.2">
      <c r="A555" s="238"/>
      <c r="B555" s="238"/>
    </row>
    <row r="556" spans="1:2" x14ac:dyDescent="0.2">
      <c r="A556" s="238"/>
      <c r="B556" s="238"/>
    </row>
    <row r="557" spans="1:2" x14ac:dyDescent="0.2">
      <c r="A557" s="238"/>
      <c r="B557" s="238"/>
    </row>
    <row r="558" spans="1:2" x14ac:dyDescent="0.2">
      <c r="A558" s="238"/>
      <c r="B558" s="238"/>
    </row>
    <row r="559" spans="1:2" x14ac:dyDescent="0.2">
      <c r="A559" s="238"/>
      <c r="B559" s="238"/>
    </row>
    <row r="560" spans="1:2" x14ac:dyDescent="0.2">
      <c r="A560" s="238"/>
      <c r="B560" s="238"/>
    </row>
    <row r="561" spans="1:2" x14ac:dyDescent="0.2">
      <c r="A561" s="238"/>
      <c r="B561" s="238"/>
    </row>
    <row r="562" spans="1:2" x14ac:dyDescent="0.2">
      <c r="A562" s="238"/>
      <c r="B562" s="238"/>
    </row>
    <row r="563" spans="1:2" x14ac:dyDescent="0.2">
      <c r="A563" s="238"/>
      <c r="B563" s="238"/>
    </row>
    <row r="564" spans="1:2" x14ac:dyDescent="0.2">
      <c r="A564" s="238"/>
      <c r="B564" s="238"/>
    </row>
    <row r="565" spans="1:2" x14ac:dyDescent="0.2">
      <c r="A565" s="238"/>
      <c r="B565" s="238"/>
    </row>
    <row r="566" spans="1:2" x14ac:dyDescent="0.2">
      <c r="A566" s="238"/>
      <c r="B566" s="238"/>
    </row>
    <row r="567" spans="1:2" x14ac:dyDescent="0.2">
      <c r="A567" s="238"/>
      <c r="B567" s="238"/>
    </row>
    <row r="568" spans="1:2" x14ac:dyDescent="0.2">
      <c r="A568" s="238"/>
      <c r="B568" s="238"/>
    </row>
    <row r="569" spans="1:2" x14ac:dyDescent="0.2">
      <c r="A569" s="238"/>
      <c r="B569" s="238"/>
    </row>
    <row r="570" spans="1:2" x14ac:dyDescent="0.2">
      <c r="A570" s="238"/>
      <c r="B570" s="238"/>
    </row>
    <row r="571" spans="1:2" x14ac:dyDescent="0.2">
      <c r="A571" s="238"/>
      <c r="B571" s="238"/>
    </row>
    <row r="572" spans="1:2" x14ac:dyDescent="0.2">
      <c r="A572" s="238"/>
      <c r="B572" s="238"/>
    </row>
    <row r="573" spans="1:2" x14ac:dyDescent="0.2">
      <c r="A573" s="238"/>
      <c r="B573" s="238"/>
    </row>
    <row r="574" spans="1:2" x14ac:dyDescent="0.2">
      <c r="A574" s="238"/>
      <c r="B574" s="238"/>
    </row>
    <row r="575" spans="1:2" x14ac:dyDescent="0.2">
      <c r="A575" s="238"/>
      <c r="B575" s="238"/>
    </row>
    <row r="576" spans="1:2" x14ac:dyDescent="0.2">
      <c r="A576" s="238"/>
      <c r="B576" s="238"/>
    </row>
    <row r="577" spans="1:2" x14ac:dyDescent="0.2">
      <c r="A577" s="238"/>
      <c r="B577" s="238"/>
    </row>
    <row r="578" spans="1:2" x14ac:dyDescent="0.2">
      <c r="A578" s="238"/>
      <c r="B578" s="238"/>
    </row>
    <row r="579" spans="1:2" x14ac:dyDescent="0.2">
      <c r="A579" s="238"/>
      <c r="B579" s="238"/>
    </row>
    <row r="580" spans="1:2" x14ac:dyDescent="0.2">
      <c r="A580" s="238"/>
      <c r="B580" s="238"/>
    </row>
    <row r="581" spans="1:2" x14ac:dyDescent="0.2">
      <c r="A581" s="238"/>
      <c r="B581" s="238"/>
    </row>
    <row r="582" spans="1:2" x14ac:dyDescent="0.2">
      <c r="A582" s="238"/>
      <c r="B582" s="238"/>
    </row>
    <row r="583" spans="1:2" x14ac:dyDescent="0.2">
      <c r="A583" s="238"/>
      <c r="B583" s="238"/>
    </row>
    <row r="584" spans="1:2" x14ac:dyDescent="0.2">
      <c r="A584" s="238"/>
      <c r="B584" s="238"/>
    </row>
    <row r="585" spans="1:2" x14ac:dyDescent="0.2">
      <c r="A585" s="238"/>
      <c r="B585" s="238"/>
    </row>
    <row r="586" spans="1:2" x14ac:dyDescent="0.2">
      <c r="A586" s="238"/>
      <c r="B586" s="238"/>
    </row>
    <row r="587" spans="1:2" x14ac:dyDescent="0.2">
      <c r="A587" s="238"/>
      <c r="B587" s="238"/>
    </row>
    <row r="588" spans="1:2" x14ac:dyDescent="0.2">
      <c r="A588" s="238"/>
      <c r="B588" s="238"/>
    </row>
    <row r="589" spans="1:2" x14ac:dyDescent="0.2">
      <c r="A589" s="238"/>
      <c r="B589" s="238"/>
    </row>
    <row r="590" spans="1:2" x14ac:dyDescent="0.2">
      <c r="A590" s="238"/>
      <c r="B590" s="238"/>
    </row>
    <row r="591" spans="1:2" x14ac:dyDescent="0.2">
      <c r="A591" s="238"/>
      <c r="B591" s="238"/>
    </row>
    <row r="592" spans="1:2" x14ac:dyDescent="0.2">
      <c r="A592" s="238"/>
      <c r="B592" s="238"/>
    </row>
    <row r="593" spans="1:2" x14ac:dyDescent="0.2">
      <c r="A593" s="238"/>
      <c r="B593" s="238"/>
    </row>
    <row r="594" spans="1:2" x14ac:dyDescent="0.2">
      <c r="A594" s="238"/>
      <c r="B594" s="238"/>
    </row>
    <row r="595" spans="1:2" x14ac:dyDescent="0.2">
      <c r="A595" s="238"/>
      <c r="B595" s="238"/>
    </row>
    <row r="596" spans="1:2" x14ac:dyDescent="0.2">
      <c r="A596" s="238"/>
      <c r="B596" s="238"/>
    </row>
    <row r="597" spans="1:2" x14ac:dyDescent="0.2">
      <c r="A597" s="238"/>
      <c r="B597" s="238"/>
    </row>
    <row r="598" spans="1:2" x14ac:dyDescent="0.2">
      <c r="A598" s="238"/>
      <c r="B598" s="238"/>
    </row>
    <row r="599" spans="1:2" x14ac:dyDescent="0.2">
      <c r="A599" s="238"/>
      <c r="B599" s="238"/>
    </row>
    <row r="600" spans="1:2" x14ac:dyDescent="0.2">
      <c r="A600" s="238"/>
      <c r="B600" s="238"/>
    </row>
    <row r="601" spans="1:2" x14ac:dyDescent="0.2">
      <c r="A601" s="238"/>
      <c r="B601" s="238"/>
    </row>
    <row r="602" spans="1:2" x14ac:dyDescent="0.2">
      <c r="A602" s="238"/>
      <c r="B602" s="238"/>
    </row>
    <row r="603" spans="1:2" x14ac:dyDescent="0.2">
      <c r="A603" s="238"/>
      <c r="B603" s="238"/>
    </row>
    <row r="604" spans="1:2" x14ac:dyDescent="0.2">
      <c r="A604" s="238"/>
      <c r="B604" s="238"/>
    </row>
    <row r="605" spans="1:2" x14ac:dyDescent="0.2">
      <c r="A605" s="238"/>
      <c r="B605" s="238"/>
    </row>
    <row r="606" spans="1:2" x14ac:dyDescent="0.2">
      <c r="A606" s="238"/>
      <c r="B606" s="238"/>
    </row>
    <row r="607" spans="1:2" x14ac:dyDescent="0.2">
      <c r="A607" s="238"/>
      <c r="B607" s="238"/>
    </row>
    <row r="608" spans="1:2" x14ac:dyDescent="0.2">
      <c r="A608" s="238"/>
      <c r="B608" s="238"/>
    </row>
    <row r="609" spans="1:2" x14ac:dyDescent="0.2">
      <c r="A609" s="238"/>
      <c r="B609" s="238"/>
    </row>
    <row r="610" spans="1:2" x14ac:dyDescent="0.2">
      <c r="A610" s="238"/>
      <c r="B610" s="238"/>
    </row>
    <row r="611" spans="1:2" x14ac:dyDescent="0.2">
      <c r="A611" s="238"/>
      <c r="B611" s="238"/>
    </row>
    <row r="612" spans="1:2" x14ac:dyDescent="0.2">
      <c r="A612" s="238"/>
      <c r="B612" s="238"/>
    </row>
    <row r="613" spans="1:2" x14ac:dyDescent="0.2">
      <c r="A613" s="238"/>
      <c r="B613" s="238"/>
    </row>
    <row r="614" spans="1:2" x14ac:dyDescent="0.2">
      <c r="A614" s="238"/>
      <c r="B614" s="238"/>
    </row>
    <row r="615" spans="1:2" x14ac:dyDescent="0.2">
      <c r="A615" s="238"/>
      <c r="B615" s="238"/>
    </row>
    <row r="616" spans="1:2" x14ac:dyDescent="0.2">
      <c r="A616" s="238"/>
      <c r="B616" s="238"/>
    </row>
    <row r="617" spans="1:2" x14ac:dyDescent="0.2">
      <c r="A617" s="238"/>
      <c r="B617" s="238"/>
    </row>
    <row r="618" spans="1:2" x14ac:dyDescent="0.2">
      <c r="A618" s="238"/>
      <c r="B618" s="238"/>
    </row>
    <row r="619" spans="1:2" x14ac:dyDescent="0.2">
      <c r="A619" s="238"/>
      <c r="B619" s="238"/>
    </row>
    <row r="620" spans="1:2" x14ac:dyDescent="0.2">
      <c r="A620" s="238"/>
      <c r="B620" s="238"/>
    </row>
    <row r="621" spans="1:2" x14ac:dyDescent="0.2">
      <c r="A621" s="238"/>
      <c r="B621" s="238"/>
    </row>
    <row r="622" spans="1:2" x14ac:dyDescent="0.2">
      <c r="A622" s="238"/>
      <c r="B622" s="238"/>
    </row>
    <row r="623" spans="1:2" x14ac:dyDescent="0.2">
      <c r="A623" s="238"/>
      <c r="B623" s="238"/>
    </row>
    <row r="624" spans="1:2" x14ac:dyDescent="0.2">
      <c r="A624" s="238"/>
      <c r="B624" s="238"/>
    </row>
    <row r="625" spans="1:2" x14ac:dyDescent="0.2">
      <c r="A625" s="238"/>
      <c r="B625" s="238"/>
    </row>
    <row r="626" spans="1:2" x14ac:dyDescent="0.2">
      <c r="A626" s="238"/>
      <c r="B626" s="238"/>
    </row>
    <row r="627" spans="1:2" x14ac:dyDescent="0.2">
      <c r="A627" s="238"/>
      <c r="B627" s="238"/>
    </row>
    <row r="628" spans="1:2" x14ac:dyDescent="0.2">
      <c r="A628" s="238"/>
      <c r="B628" s="238"/>
    </row>
    <row r="629" spans="1:2" x14ac:dyDescent="0.2">
      <c r="A629" s="238"/>
      <c r="B629" s="238"/>
    </row>
    <row r="630" spans="1:2" x14ac:dyDescent="0.2">
      <c r="A630" s="238"/>
      <c r="B630" s="238"/>
    </row>
    <row r="631" spans="1:2" x14ac:dyDescent="0.2">
      <c r="A631" s="238"/>
      <c r="B631" s="238"/>
    </row>
    <row r="632" spans="1:2" x14ac:dyDescent="0.2">
      <c r="A632" s="238"/>
      <c r="B632" s="238"/>
    </row>
    <row r="633" spans="1:2" x14ac:dyDescent="0.2">
      <c r="A633" s="238"/>
      <c r="B633" s="238"/>
    </row>
    <row r="634" spans="1:2" x14ac:dyDescent="0.2">
      <c r="A634" s="238"/>
      <c r="B634" s="238"/>
    </row>
    <row r="635" spans="1:2" x14ac:dyDescent="0.2">
      <c r="A635" s="238"/>
      <c r="B635" s="238"/>
    </row>
    <row r="636" spans="1:2" x14ac:dyDescent="0.2">
      <c r="A636" s="238"/>
      <c r="B636" s="238"/>
    </row>
    <row r="637" spans="1:2" x14ac:dyDescent="0.2">
      <c r="A637" s="238"/>
      <c r="B637" s="238"/>
    </row>
    <row r="638" spans="1:2" x14ac:dyDescent="0.2">
      <c r="A638" s="238"/>
      <c r="B638" s="238"/>
    </row>
    <row r="639" spans="1:2" x14ac:dyDescent="0.2">
      <c r="A639" s="238"/>
      <c r="B639" s="238"/>
    </row>
    <row r="640" spans="1:2" x14ac:dyDescent="0.2">
      <c r="A640" s="238"/>
      <c r="B640" s="238"/>
    </row>
    <row r="641" spans="1:2" x14ac:dyDescent="0.2">
      <c r="A641" s="238"/>
      <c r="B641" s="238"/>
    </row>
    <row r="642" spans="1:2" x14ac:dyDescent="0.2">
      <c r="A642" s="238"/>
      <c r="B642" s="238"/>
    </row>
    <row r="643" spans="1:2" x14ac:dyDescent="0.2">
      <c r="A643" s="238"/>
      <c r="B643" s="238"/>
    </row>
    <row r="644" spans="1:2" x14ac:dyDescent="0.2">
      <c r="A644" s="238"/>
      <c r="B644" s="238"/>
    </row>
    <row r="645" spans="1:2" x14ac:dyDescent="0.2">
      <c r="A645" s="238"/>
      <c r="B645" s="238"/>
    </row>
    <row r="646" spans="1:2" x14ac:dyDescent="0.2">
      <c r="A646" s="238"/>
      <c r="B646" s="238"/>
    </row>
    <row r="647" spans="1:2" x14ac:dyDescent="0.2">
      <c r="A647" s="238"/>
      <c r="B647" s="238"/>
    </row>
    <row r="648" spans="1:2" x14ac:dyDescent="0.2">
      <c r="A648" s="238"/>
      <c r="B648" s="238"/>
    </row>
    <row r="649" spans="1:2" x14ac:dyDescent="0.2">
      <c r="A649" s="238"/>
      <c r="B649" s="238"/>
    </row>
    <row r="650" spans="1:2" x14ac:dyDescent="0.2">
      <c r="A650" s="238"/>
      <c r="B650" s="238"/>
    </row>
    <row r="651" spans="1:2" x14ac:dyDescent="0.2">
      <c r="A651" s="238"/>
      <c r="B651" s="238"/>
    </row>
    <row r="652" spans="1:2" x14ac:dyDescent="0.2">
      <c r="A652" s="238"/>
      <c r="B652" s="238"/>
    </row>
    <row r="653" spans="1:2" x14ac:dyDescent="0.2">
      <c r="A653" s="238"/>
      <c r="B653" s="238"/>
    </row>
    <row r="654" spans="1:2" x14ac:dyDescent="0.2">
      <c r="A654" s="238"/>
      <c r="B654" s="238"/>
    </row>
    <row r="655" spans="1:2" x14ac:dyDescent="0.2">
      <c r="A655" s="238"/>
      <c r="B655" s="238"/>
    </row>
    <row r="656" spans="1:2" x14ac:dyDescent="0.2">
      <c r="A656" s="238"/>
      <c r="B656" s="238"/>
    </row>
    <row r="657" spans="1:2" x14ac:dyDescent="0.2">
      <c r="A657" s="238"/>
      <c r="B657" s="238"/>
    </row>
    <row r="658" spans="1:2" x14ac:dyDescent="0.2">
      <c r="A658" s="238"/>
      <c r="B658" s="238"/>
    </row>
    <row r="659" spans="1:2" x14ac:dyDescent="0.2">
      <c r="A659" s="238"/>
      <c r="B659" s="238"/>
    </row>
    <row r="660" spans="1:2" x14ac:dyDescent="0.2">
      <c r="A660" s="238"/>
      <c r="B660" s="238"/>
    </row>
    <row r="661" spans="1:2" x14ac:dyDescent="0.2">
      <c r="A661" s="238"/>
      <c r="B661" s="238"/>
    </row>
    <row r="662" spans="1:2" x14ac:dyDescent="0.2">
      <c r="A662" s="238"/>
      <c r="B662" s="238"/>
    </row>
    <row r="663" spans="1:2" x14ac:dyDescent="0.2">
      <c r="A663" s="238"/>
      <c r="B663" s="238"/>
    </row>
    <row r="664" spans="1:2" x14ac:dyDescent="0.2">
      <c r="A664" s="238"/>
      <c r="B664" s="238"/>
    </row>
    <row r="665" spans="1:2" x14ac:dyDescent="0.2">
      <c r="A665" s="238"/>
      <c r="B665" s="238"/>
    </row>
    <row r="666" spans="1:2" x14ac:dyDescent="0.2">
      <c r="A666" s="238"/>
      <c r="B666" s="238"/>
    </row>
    <row r="667" spans="1:2" x14ac:dyDescent="0.2">
      <c r="A667" s="238"/>
      <c r="B667" s="238"/>
    </row>
    <row r="668" spans="1:2" x14ac:dyDescent="0.2">
      <c r="A668" s="238"/>
      <c r="B668" s="238"/>
    </row>
    <row r="669" spans="1:2" x14ac:dyDescent="0.2">
      <c r="A669" s="238"/>
      <c r="B669" s="238"/>
    </row>
    <row r="670" spans="1:2" x14ac:dyDescent="0.2">
      <c r="A670" s="238"/>
      <c r="B670" s="238"/>
    </row>
    <row r="671" spans="1:2" x14ac:dyDescent="0.2">
      <c r="A671" s="238"/>
      <c r="B671" s="238"/>
    </row>
    <row r="672" spans="1:2" x14ac:dyDescent="0.2">
      <c r="A672" s="238"/>
      <c r="B672" s="238"/>
    </row>
    <row r="673" spans="1:2" x14ac:dyDescent="0.2">
      <c r="A673" s="238"/>
      <c r="B673" s="238"/>
    </row>
    <row r="674" spans="1:2" x14ac:dyDescent="0.2">
      <c r="A674" s="238"/>
      <c r="B674" s="238"/>
    </row>
    <row r="675" spans="1:2" x14ac:dyDescent="0.2">
      <c r="A675" s="238"/>
      <c r="B675" s="238"/>
    </row>
    <row r="676" spans="1:2" x14ac:dyDescent="0.2">
      <c r="A676" s="238"/>
      <c r="B676" s="238"/>
    </row>
    <row r="677" spans="1:2" x14ac:dyDescent="0.2">
      <c r="A677" s="238"/>
      <c r="B677" s="238"/>
    </row>
    <row r="678" spans="1:2" x14ac:dyDescent="0.2">
      <c r="A678" s="238"/>
      <c r="B678" s="238"/>
    </row>
    <row r="679" spans="1:2" x14ac:dyDescent="0.2">
      <c r="A679" s="238"/>
      <c r="B679" s="238"/>
    </row>
    <row r="680" spans="1:2" x14ac:dyDescent="0.2">
      <c r="A680" s="238"/>
      <c r="B680" s="238"/>
    </row>
    <row r="681" spans="1:2" x14ac:dyDescent="0.2">
      <c r="A681" s="238"/>
      <c r="B681" s="238"/>
    </row>
    <row r="682" spans="1:2" x14ac:dyDescent="0.2">
      <c r="A682" s="238"/>
      <c r="B682" s="238"/>
    </row>
    <row r="683" spans="1:2" x14ac:dyDescent="0.2">
      <c r="A683" s="238"/>
      <c r="B683" s="238"/>
    </row>
    <row r="684" spans="1:2" x14ac:dyDescent="0.2">
      <c r="A684" s="238"/>
      <c r="B684" s="238"/>
    </row>
    <row r="685" spans="1:2" x14ac:dyDescent="0.2">
      <c r="A685" s="238"/>
      <c r="B685" s="238"/>
    </row>
    <row r="686" spans="1:2" x14ac:dyDescent="0.2">
      <c r="A686" s="238"/>
      <c r="B686" s="238"/>
    </row>
    <row r="687" spans="1:2" x14ac:dyDescent="0.2">
      <c r="A687" s="238"/>
      <c r="B687" s="238"/>
    </row>
    <row r="688" spans="1:2" x14ac:dyDescent="0.2">
      <c r="A688" s="238"/>
      <c r="B688" s="238"/>
    </row>
    <row r="689" spans="1:2" x14ac:dyDescent="0.2">
      <c r="A689" s="238"/>
      <c r="B689" s="238"/>
    </row>
    <row r="690" spans="1:2" x14ac:dyDescent="0.2">
      <c r="A690" s="238"/>
      <c r="B690" s="238"/>
    </row>
    <row r="691" spans="1:2" x14ac:dyDescent="0.2">
      <c r="A691" s="238"/>
      <c r="B691" s="238"/>
    </row>
    <row r="692" spans="1:2" x14ac:dyDescent="0.2">
      <c r="A692" s="238"/>
      <c r="B692" s="238"/>
    </row>
    <row r="693" spans="1:2" x14ac:dyDescent="0.2">
      <c r="A693" s="238"/>
      <c r="B693" s="238"/>
    </row>
    <row r="694" spans="1:2" x14ac:dyDescent="0.2">
      <c r="A694" s="238"/>
      <c r="B694" s="238"/>
    </row>
    <row r="695" spans="1:2" x14ac:dyDescent="0.2">
      <c r="A695" s="238"/>
      <c r="B695" s="238"/>
    </row>
    <row r="696" spans="1:2" x14ac:dyDescent="0.2">
      <c r="A696" s="238"/>
      <c r="B696" s="238"/>
    </row>
    <row r="697" spans="1:2" x14ac:dyDescent="0.2">
      <c r="A697" s="238"/>
      <c r="B697" s="238"/>
    </row>
    <row r="698" spans="1:2" x14ac:dyDescent="0.2">
      <c r="A698" s="238"/>
      <c r="B698" s="238"/>
    </row>
    <row r="699" spans="1:2" x14ac:dyDescent="0.2">
      <c r="A699" s="238"/>
      <c r="B699" s="238"/>
    </row>
    <row r="700" spans="1:2" x14ac:dyDescent="0.2">
      <c r="A700" s="238"/>
      <c r="B700" s="238"/>
    </row>
    <row r="701" spans="1:2" x14ac:dyDescent="0.2">
      <c r="A701" s="238"/>
      <c r="B701" s="238"/>
    </row>
    <row r="702" spans="1:2" x14ac:dyDescent="0.2">
      <c r="A702" s="238"/>
      <c r="B702" s="238"/>
    </row>
    <row r="703" spans="1:2" x14ac:dyDescent="0.2">
      <c r="A703" s="238"/>
      <c r="B703" s="238"/>
    </row>
    <row r="704" spans="1:2" x14ac:dyDescent="0.2">
      <c r="A704" s="238"/>
      <c r="B704" s="238"/>
    </row>
    <row r="705" spans="1:2" x14ac:dyDescent="0.2">
      <c r="A705" s="238"/>
      <c r="B705" s="238"/>
    </row>
    <row r="706" spans="1:2" x14ac:dyDescent="0.2">
      <c r="A706" s="238"/>
      <c r="B706" s="238"/>
    </row>
    <row r="707" spans="1:2" x14ac:dyDescent="0.2">
      <c r="A707" s="238"/>
      <c r="B707" s="238"/>
    </row>
    <row r="708" spans="1:2" x14ac:dyDescent="0.2">
      <c r="A708" s="238"/>
      <c r="B708" s="238"/>
    </row>
    <row r="709" spans="1:2" x14ac:dyDescent="0.2">
      <c r="A709" s="238"/>
      <c r="B709" s="238"/>
    </row>
    <row r="710" spans="1:2" x14ac:dyDescent="0.2">
      <c r="A710" s="238"/>
      <c r="B710" s="238"/>
    </row>
    <row r="711" spans="1:2" x14ac:dyDescent="0.2">
      <c r="A711" s="238"/>
      <c r="B711" s="238"/>
    </row>
    <row r="712" spans="1:2" x14ac:dyDescent="0.2">
      <c r="A712" s="238"/>
      <c r="B712" s="238"/>
    </row>
    <row r="713" spans="1:2" x14ac:dyDescent="0.2">
      <c r="A713" s="238"/>
      <c r="B713" s="238"/>
    </row>
    <row r="714" spans="1:2" x14ac:dyDescent="0.2">
      <c r="A714" s="238"/>
      <c r="B714" s="238"/>
    </row>
    <row r="715" spans="1:2" x14ac:dyDescent="0.2">
      <c r="A715" s="238"/>
      <c r="B715" s="238"/>
    </row>
    <row r="716" spans="1:2" x14ac:dyDescent="0.2">
      <c r="A716" s="238"/>
      <c r="B716" s="238"/>
    </row>
    <row r="717" spans="1:2" x14ac:dyDescent="0.2">
      <c r="A717" s="238"/>
      <c r="B717" s="238"/>
    </row>
    <row r="718" spans="1:2" x14ac:dyDescent="0.2">
      <c r="A718" s="238"/>
      <c r="B718" s="238"/>
    </row>
    <row r="719" spans="1:2" x14ac:dyDescent="0.2">
      <c r="A719" s="238"/>
      <c r="B719" s="238"/>
    </row>
    <row r="720" spans="1:2" x14ac:dyDescent="0.2">
      <c r="A720" s="238"/>
      <c r="B720" s="238"/>
    </row>
    <row r="721" spans="1:2" x14ac:dyDescent="0.2">
      <c r="A721" s="238"/>
      <c r="B721" s="238"/>
    </row>
    <row r="722" spans="1:2" x14ac:dyDescent="0.2">
      <c r="A722" s="238"/>
      <c r="B722" s="238"/>
    </row>
    <row r="723" spans="1:2" x14ac:dyDescent="0.2">
      <c r="A723" s="238"/>
      <c r="B723" s="238"/>
    </row>
    <row r="724" spans="1:2" x14ac:dyDescent="0.2">
      <c r="A724" s="238"/>
      <c r="B724" s="238"/>
    </row>
    <row r="725" spans="1:2" x14ac:dyDescent="0.2">
      <c r="A725" s="238"/>
      <c r="B725" s="238"/>
    </row>
    <row r="726" spans="1:2" x14ac:dyDescent="0.2">
      <c r="A726" s="238"/>
      <c r="B726" s="238"/>
    </row>
    <row r="727" spans="1:2" x14ac:dyDescent="0.2">
      <c r="A727" s="238"/>
      <c r="B727" s="238"/>
    </row>
    <row r="728" spans="1:2" x14ac:dyDescent="0.2">
      <c r="A728" s="238"/>
      <c r="B728" s="238"/>
    </row>
    <row r="729" spans="1:2" x14ac:dyDescent="0.2">
      <c r="A729" s="238"/>
      <c r="B729" s="238"/>
    </row>
    <row r="730" spans="1:2" x14ac:dyDescent="0.2">
      <c r="A730" s="238"/>
      <c r="B730" s="238"/>
    </row>
    <row r="731" spans="1:2" x14ac:dyDescent="0.2">
      <c r="A731" s="238"/>
      <c r="B731" s="238"/>
    </row>
    <row r="732" spans="1:2" x14ac:dyDescent="0.2">
      <c r="A732" s="238"/>
      <c r="B732" s="238"/>
    </row>
    <row r="733" spans="1:2" x14ac:dyDescent="0.2">
      <c r="A733" s="238"/>
      <c r="B733" s="238"/>
    </row>
    <row r="734" spans="1:2" x14ac:dyDescent="0.2">
      <c r="A734" s="238"/>
      <c r="B734" s="238"/>
    </row>
    <row r="735" spans="1:2" x14ac:dyDescent="0.2">
      <c r="A735" s="238"/>
      <c r="B735" s="238"/>
    </row>
    <row r="736" spans="1:2" x14ac:dyDescent="0.2">
      <c r="A736" s="238"/>
      <c r="B736" s="238"/>
    </row>
    <row r="737" spans="1:2" x14ac:dyDescent="0.2">
      <c r="A737" s="238"/>
      <c r="B737" s="238"/>
    </row>
    <row r="738" spans="1:2" x14ac:dyDescent="0.2">
      <c r="A738" s="238"/>
      <c r="B738" s="238"/>
    </row>
    <row r="739" spans="1:2" x14ac:dyDescent="0.2">
      <c r="A739" s="238"/>
      <c r="B739" s="238"/>
    </row>
    <row r="740" spans="1:2" x14ac:dyDescent="0.2">
      <c r="A740" s="238"/>
      <c r="B740" s="238"/>
    </row>
    <row r="741" spans="1:2" x14ac:dyDescent="0.2">
      <c r="A741" s="238"/>
      <c r="B741" s="238"/>
    </row>
    <row r="742" spans="1:2" x14ac:dyDescent="0.2">
      <c r="A742" s="238"/>
      <c r="B742" s="238"/>
    </row>
    <row r="743" spans="1:2" x14ac:dyDescent="0.2">
      <c r="A743" s="238"/>
      <c r="B743" s="238"/>
    </row>
    <row r="744" spans="1:2" x14ac:dyDescent="0.2">
      <c r="A744" s="238"/>
      <c r="B744" s="238"/>
    </row>
    <row r="745" spans="1:2" x14ac:dyDescent="0.2">
      <c r="A745" s="238"/>
      <c r="B745" s="238"/>
    </row>
    <row r="746" spans="1:2" x14ac:dyDescent="0.2">
      <c r="A746" s="238"/>
      <c r="B746" s="238"/>
    </row>
    <row r="747" spans="1:2" x14ac:dyDescent="0.2">
      <c r="A747" s="238"/>
      <c r="B747" s="238"/>
    </row>
    <row r="748" spans="1:2" x14ac:dyDescent="0.2">
      <c r="A748" s="238"/>
      <c r="B748" s="238"/>
    </row>
    <row r="749" spans="1:2" x14ac:dyDescent="0.2">
      <c r="A749" s="238"/>
      <c r="B749" s="238"/>
    </row>
    <row r="750" spans="1:2" x14ac:dyDescent="0.2">
      <c r="A750" s="238"/>
      <c r="B750" s="238"/>
    </row>
    <row r="751" spans="1:2" x14ac:dyDescent="0.2">
      <c r="A751" s="238"/>
      <c r="B751" s="238"/>
    </row>
    <row r="752" spans="1:2" x14ac:dyDescent="0.2">
      <c r="A752" s="238"/>
      <c r="B752" s="238"/>
    </row>
    <row r="753" spans="1:2" x14ac:dyDescent="0.2">
      <c r="A753" s="238"/>
      <c r="B753" s="238"/>
    </row>
    <row r="754" spans="1:2" x14ac:dyDescent="0.2">
      <c r="A754" s="238"/>
      <c r="B754" s="238"/>
    </row>
    <row r="755" spans="1:2" x14ac:dyDescent="0.2">
      <c r="A755" s="238"/>
      <c r="B755" s="238"/>
    </row>
    <row r="756" spans="1:2" x14ac:dyDescent="0.2">
      <c r="A756" s="238"/>
      <c r="B756" s="238"/>
    </row>
    <row r="757" spans="1:2" x14ac:dyDescent="0.2">
      <c r="A757" s="238"/>
      <c r="B757" s="238"/>
    </row>
    <row r="758" spans="1:2" x14ac:dyDescent="0.2">
      <c r="A758" s="238"/>
      <c r="B758" s="238"/>
    </row>
    <row r="759" spans="1:2" x14ac:dyDescent="0.2">
      <c r="A759" s="238"/>
      <c r="B759" s="238"/>
    </row>
    <row r="760" spans="1:2" x14ac:dyDescent="0.2">
      <c r="A760" s="238"/>
      <c r="B760" s="238"/>
    </row>
    <row r="761" spans="1:2" x14ac:dyDescent="0.2">
      <c r="A761" s="238"/>
      <c r="B761" s="238"/>
    </row>
    <row r="762" spans="1:2" x14ac:dyDescent="0.2">
      <c r="A762" s="238"/>
      <c r="B762" s="238"/>
    </row>
    <row r="763" spans="1:2" x14ac:dyDescent="0.2">
      <c r="A763" s="238"/>
      <c r="B763" s="238"/>
    </row>
    <row r="764" spans="1:2" x14ac:dyDescent="0.2">
      <c r="A764" s="238"/>
      <c r="B764" s="238"/>
    </row>
    <row r="765" spans="1:2" x14ac:dyDescent="0.2">
      <c r="A765" s="238"/>
      <c r="B765" s="238"/>
    </row>
    <row r="766" spans="1:2" x14ac:dyDescent="0.2">
      <c r="A766" s="238"/>
      <c r="B766" s="238"/>
    </row>
    <row r="767" spans="1:2" x14ac:dyDescent="0.2">
      <c r="A767" s="238"/>
      <c r="B767" s="238"/>
    </row>
    <row r="768" spans="1:2" x14ac:dyDescent="0.2">
      <c r="A768" s="238"/>
      <c r="B768" s="238"/>
    </row>
    <row r="769" spans="1:2" x14ac:dyDescent="0.2">
      <c r="A769" s="238"/>
      <c r="B769" s="238"/>
    </row>
    <row r="770" spans="1:2" x14ac:dyDescent="0.2">
      <c r="A770" s="238"/>
      <c r="B770" s="238"/>
    </row>
    <row r="771" spans="1:2" x14ac:dyDescent="0.2">
      <c r="A771" s="238"/>
      <c r="B771" s="238"/>
    </row>
    <row r="772" spans="1:2" x14ac:dyDescent="0.2">
      <c r="A772" s="238"/>
      <c r="B772" s="238"/>
    </row>
    <row r="773" spans="1:2" x14ac:dyDescent="0.2">
      <c r="A773" s="238"/>
      <c r="B773" s="238"/>
    </row>
    <row r="774" spans="1:2" x14ac:dyDescent="0.2">
      <c r="A774" s="238"/>
      <c r="B774" s="238"/>
    </row>
    <row r="775" spans="1:2" x14ac:dyDescent="0.2">
      <c r="A775" s="238"/>
      <c r="B775" s="238"/>
    </row>
    <row r="776" spans="1:2" x14ac:dyDescent="0.2">
      <c r="A776" s="238"/>
      <c r="B776" s="238"/>
    </row>
    <row r="777" spans="1:2" x14ac:dyDescent="0.2">
      <c r="A777" s="238"/>
      <c r="B777" s="238"/>
    </row>
    <row r="778" spans="1:2" x14ac:dyDescent="0.2">
      <c r="A778" s="238"/>
      <c r="B778" s="238"/>
    </row>
    <row r="779" spans="1:2" x14ac:dyDescent="0.2">
      <c r="A779" s="238"/>
      <c r="B779" s="238"/>
    </row>
    <row r="780" spans="1:2" x14ac:dyDescent="0.2">
      <c r="A780" s="238"/>
      <c r="B780" s="238"/>
    </row>
    <row r="781" spans="1:2" x14ac:dyDescent="0.2">
      <c r="A781" s="238"/>
      <c r="B781" s="238"/>
    </row>
    <row r="782" spans="1:2" x14ac:dyDescent="0.2">
      <c r="A782" s="238"/>
      <c r="B782" s="238"/>
    </row>
    <row r="783" spans="1:2" x14ac:dyDescent="0.2">
      <c r="A783" s="238"/>
      <c r="B783" s="238"/>
    </row>
    <row r="784" spans="1:2" x14ac:dyDescent="0.2">
      <c r="A784" s="238"/>
      <c r="B784" s="238"/>
    </row>
    <row r="785" spans="1:2" x14ac:dyDescent="0.2">
      <c r="A785" s="238"/>
      <c r="B785" s="238"/>
    </row>
    <row r="786" spans="1:2" x14ac:dyDescent="0.2">
      <c r="A786" s="238"/>
      <c r="B786" s="238"/>
    </row>
    <row r="787" spans="1:2" x14ac:dyDescent="0.2">
      <c r="A787" s="238"/>
      <c r="B787" s="238"/>
    </row>
    <row r="788" spans="1:2" x14ac:dyDescent="0.2">
      <c r="A788" s="238"/>
      <c r="B788" s="238"/>
    </row>
    <row r="789" spans="1:2" x14ac:dyDescent="0.2">
      <c r="A789" s="238"/>
      <c r="B789" s="238"/>
    </row>
    <row r="790" spans="1:2" x14ac:dyDescent="0.2">
      <c r="A790" s="238"/>
      <c r="B790" s="238"/>
    </row>
    <row r="791" spans="1:2" x14ac:dyDescent="0.2">
      <c r="A791" s="238"/>
      <c r="B791" s="238"/>
    </row>
    <row r="792" spans="1:2" x14ac:dyDescent="0.2">
      <c r="A792" s="238"/>
      <c r="B792" s="238"/>
    </row>
    <row r="793" spans="1:2" x14ac:dyDescent="0.2">
      <c r="A793" s="238"/>
      <c r="B793" s="238"/>
    </row>
    <row r="794" spans="1:2" x14ac:dyDescent="0.2">
      <c r="A794" s="238"/>
      <c r="B794" s="238"/>
    </row>
    <row r="795" spans="1:2" x14ac:dyDescent="0.2">
      <c r="A795" s="238"/>
      <c r="B795" s="238"/>
    </row>
    <row r="796" spans="1:2" x14ac:dyDescent="0.2">
      <c r="A796" s="238"/>
      <c r="B796" s="238"/>
    </row>
    <row r="797" spans="1:2" x14ac:dyDescent="0.2">
      <c r="A797" s="238"/>
      <c r="B797" s="238"/>
    </row>
    <row r="798" spans="1:2" x14ac:dyDescent="0.2">
      <c r="A798" s="238"/>
      <c r="B798" s="238"/>
    </row>
    <row r="799" spans="1:2" x14ac:dyDescent="0.2">
      <c r="A799" s="238"/>
      <c r="B799" s="238"/>
    </row>
    <row r="800" spans="1:2" x14ac:dyDescent="0.2">
      <c r="A800" s="238"/>
      <c r="B800" s="238"/>
    </row>
    <row r="801" spans="1:2" x14ac:dyDescent="0.2">
      <c r="A801" s="238"/>
      <c r="B801" s="238"/>
    </row>
    <row r="802" spans="1:2" x14ac:dyDescent="0.2">
      <c r="A802" s="238"/>
      <c r="B802" s="238"/>
    </row>
    <row r="803" spans="1:2" x14ac:dyDescent="0.2">
      <c r="A803" s="238"/>
      <c r="B803" s="238"/>
    </row>
    <row r="804" spans="1:2" x14ac:dyDescent="0.2">
      <c r="A804" s="238"/>
      <c r="B804" s="238"/>
    </row>
    <row r="805" spans="1:2" x14ac:dyDescent="0.2">
      <c r="A805" s="238"/>
      <c r="B805" s="238"/>
    </row>
    <row r="806" spans="1:2" x14ac:dyDescent="0.2">
      <c r="A806" s="238"/>
      <c r="B806" s="238"/>
    </row>
    <row r="807" spans="1:2" x14ac:dyDescent="0.2">
      <c r="A807" s="238"/>
      <c r="B807" s="238"/>
    </row>
    <row r="808" spans="1:2" x14ac:dyDescent="0.2">
      <c r="A808" s="238"/>
      <c r="B808" s="238"/>
    </row>
    <row r="809" spans="1:2" x14ac:dyDescent="0.2">
      <c r="A809" s="238"/>
      <c r="B809" s="238"/>
    </row>
    <row r="810" spans="1:2" x14ac:dyDescent="0.2">
      <c r="A810" s="238"/>
      <c r="B810" s="238"/>
    </row>
    <row r="811" spans="1:2" x14ac:dyDescent="0.2">
      <c r="A811" s="238"/>
      <c r="B811" s="238"/>
    </row>
    <row r="812" spans="1:2" x14ac:dyDescent="0.2">
      <c r="A812" s="238"/>
      <c r="B812" s="238"/>
    </row>
    <row r="813" spans="1:2" x14ac:dyDescent="0.2">
      <c r="A813" s="238"/>
      <c r="B813" s="238"/>
    </row>
    <row r="814" spans="1:2" x14ac:dyDescent="0.2">
      <c r="A814" s="238"/>
      <c r="B814" s="238"/>
    </row>
    <row r="815" spans="1:2" x14ac:dyDescent="0.2">
      <c r="A815" s="238"/>
      <c r="B815" s="238"/>
    </row>
    <row r="816" spans="1:2" x14ac:dyDescent="0.2">
      <c r="A816" s="238"/>
      <c r="B816" s="238"/>
    </row>
    <row r="817" spans="1:2" x14ac:dyDescent="0.2">
      <c r="A817" s="238"/>
      <c r="B817" s="238"/>
    </row>
    <row r="818" spans="1:2" x14ac:dyDescent="0.2">
      <c r="A818" s="238"/>
      <c r="B818" s="238"/>
    </row>
    <row r="819" spans="1:2" x14ac:dyDescent="0.2">
      <c r="A819" s="238"/>
      <c r="B819" s="238"/>
    </row>
    <row r="820" spans="1:2" x14ac:dyDescent="0.2">
      <c r="A820" s="238"/>
      <c r="B820" s="238"/>
    </row>
    <row r="821" spans="1:2" x14ac:dyDescent="0.2">
      <c r="A821" s="238"/>
      <c r="B821" s="238"/>
    </row>
    <row r="822" spans="1:2" x14ac:dyDescent="0.2">
      <c r="A822" s="238"/>
      <c r="B822" s="238"/>
    </row>
    <row r="823" spans="1:2" x14ac:dyDescent="0.2">
      <c r="A823" s="238"/>
      <c r="B823" s="238"/>
    </row>
    <row r="824" spans="1:2" x14ac:dyDescent="0.2">
      <c r="A824" s="238"/>
      <c r="B824" s="238"/>
    </row>
    <row r="825" spans="1:2" x14ac:dyDescent="0.2">
      <c r="A825" s="238"/>
      <c r="B825" s="238"/>
    </row>
    <row r="826" spans="1:2" x14ac:dyDescent="0.2">
      <c r="A826" s="238"/>
      <c r="B826" s="238"/>
    </row>
    <row r="827" spans="1:2" x14ac:dyDescent="0.2">
      <c r="A827" s="238"/>
      <c r="B827" s="238"/>
    </row>
    <row r="828" spans="1:2" x14ac:dyDescent="0.2">
      <c r="A828" s="238"/>
      <c r="B828" s="238"/>
    </row>
    <row r="829" spans="1:2" x14ac:dyDescent="0.2">
      <c r="A829" s="238"/>
      <c r="B829" s="238"/>
    </row>
    <row r="830" spans="1:2" x14ac:dyDescent="0.2">
      <c r="A830" s="238"/>
      <c r="B830" s="238"/>
    </row>
    <row r="831" spans="1:2" x14ac:dyDescent="0.2">
      <c r="A831" s="238"/>
      <c r="B831" s="238"/>
    </row>
    <row r="832" spans="1:2" x14ac:dyDescent="0.2">
      <c r="A832" s="238"/>
      <c r="B832" s="238"/>
    </row>
    <row r="833" spans="1:2" x14ac:dyDescent="0.2">
      <c r="A833" s="238"/>
      <c r="B833" s="238"/>
    </row>
    <row r="834" spans="1:2" x14ac:dyDescent="0.2">
      <c r="A834" s="238"/>
      <c r="B834" s="238"/>
    </row>
    <row r="835" spans="1:2" x14ac:dyDescent="0.2">
      <c r="A835" s="238"/>
      <c r="B835" s="238"/>
    </row>
    <row r="836" spans="1:2" x14ac:dyDescent="0.2">
      <c r="A836" s="238"/>
      <c r="B836" s="238"/>
    </row>
    <row r="837" spans="1:2" x14ac:dyDescent="0.2">
      <c r="A837" s="238"/>
      <c r="B837" s="238"/>
    </row>
    <row r="838" spans="1:2" x14ac:dyDescent="0.2">
      <c r="A838" s="238"/>
      <c r="B838" s="238"/>
    </row>
    <row r="839" spans="1:2" x14ac:dyDescent="0.2">
      <c r="A839" s="238"/>
      <c r="B839" s="238"/>
    </row>
    <row r="840" spans="1:2" x14ac:dyDescent="0.2">
      <c r="A840" s="238"/>
      <c r="B840" s="238"/>
    </row>
    <row r="841" spans="1:2" x14ac:dyDescent="0.2">
      <c r="A841" s="238"/>
      <c r="B841" s="238"/>
    </row>
    <row r="842" spans="1:2" x14ac:dyDescent="0.2">
      <c r="A842" s="238"/>
      <c r="B842" s="238"/>
    </row>
    <row r="843" spans="1:2" x14ac:dyDescent="0.2">
      <c r="A843" s="238"/>
      <c r="B843" s="238"/>
    </row>
    <row r="844" spans="1:2" x14ac:dyDescent="0.2">
      <c r="A844" s="238"/>
      <c r="B844" s="238"/>
    </row>
    <row r="845" spans="1:2" x14ac:dyDescent="0.2">
      <c r="A845" s="238"/>
      <c r="B845" s="238"/>
    </row>
    <row r="846" spans="1:2" x14ac:dyDescent="0.2">
      <c r="A846" s="238"/>
      <c r="B846" s="238"/>
    </row>
    <row r="847" spans="1:2" x14ac:dyDescent="0.2">
      <c r="A847" s="238"/>
      <c r="B847" s="238"/>
    </row>
    <row r="848" spans="1:2" x14ac:dyDescent="0.2">
      <c r="A848" s="238"/>
      <c r="B848" s="238"/>
    </row>
    <row r="849" spans="1:2" x14ac:dyDescent="0.2">
      <c r="A849" s="238"/>
      <c r="B849" s="238"/>
    </row>
    <row r="850" spans="1:2" x14ac:dyDescent="0.2">
      <c r="A850" s="238"/>
      <c r="B850" s="238"/>
    </row>
    <row r="851" spans="1:2" x14ac:dyDescent="0.2">
      <c r="A851" s="238"/>
      <c r="B851" s="238"/>
    </row>
    <row r="852" spans="1:2" x14ac:dyDescent="0.2">
      <c r="A852" s="238"/>
      <c r="B852" s="238"/>
    </row>
    <row r="853" spans="1:2" x14ac:dyDescent="0.2">
      <c r="A853" s="238"/>
      <c r="B853" s="238"/>
    </row>
    <row r="854" spans="1:2" x14ac:dyDescent="0.2">
      <c r="A854" s="238"/>
      <c r="B854" s="238"/>
    </row>
    <row r="855" spans="1:2" x14ac:dyDescent="0.2">
      <c r="A855" s="238"/>
      <c r="B855" s="238"/>
    </row>
    <row r="856" spans="1:2" x14ac:dyDescent="0.2">
      <c r="A856" s="238"/>
      <c r="B856" s="238"/>
    </row>
    <row r="857" spans="1:2" x14ac:dyDescent="0.2">
      <c r="A857" s="238"/>
      <c r="B857" s="238"/>
    </row>
    <row r="858" spans="1:2" x14ac:dyDescent="0.2">
      <c r="A858" s="238"/>
      <c r="B858" s="238"/>
    </row>
    <row r="859" spans="1:2" x14ac:dyDescent="0.2">
      <c r="A859" s="238"/>
      <c r="B859" s="238"/>
    </row>
    <row r="860" spans="1:2" x14ac:dyDescent="0.2">
      <c r="A860" s="238"/>
      <c r="B860" s="238"/>
    </row>
    <row r="861" spans="1:2" x14ac:dyDescent="0.2">
      <c r="A861" s="238"/>
      <c r="B861" s="238"/>
    </row>
    <row r="862" spans="1:2" x14ac:dyDescent="0.2">
      <c r="A862" s="238"/>
      <c r="B862" s="238"/>
    </row>
    <row r="863" spans="1:2" x14ac:dyDescent="0.2">
      <c r="A863" s="238"/>
      <c r="B863" s="238"/>
    </row>
    <row r="864" spans="1:2" x14ac:dyDescent="0.2">
      <c r="A864" s="238"/>
      <c r="B864" s="238"/>
    </row>
    <row r="865" spans="1:2" x14ac:dyDescent="0.2">
      <c r="A865" s="238"/>
      <c r="B865" s="238"/>
    </row>
    <row r="866" spans="1:2" x14ac:dyDescent="0.2">
      <c r="A866" s="238"/>
      <c r="B866" s="238"/>
    </row>
    <row r="867" spans="1:2" x14ac:dyDescent="0.2">
      <c r="A867" s="238"/>
      <c r="B867" s="238"/>
    </row>
    <row r="868" spans="1:2" x14ac:dyDescent="0.2">
      <c r="A868" s="238"/>
      <c r="B868" s="238"/>
    </row>
    <row r="869" spans="1:2" x14ac:dyDescent="0.2">
      <c r="A869" s="238"/>
      <c r="B869" s="238"/>
    </row>
    <row r="870" spans="1:2" x14ac:dyDescent="0.2">
      <c r="A870" s="238"/>
      <c r="B870" s="238"/>
    </row>
    <row r="871" spans="1:2" x14ac:dyDescent="0.2">
      <c r="A871" s="238"/>
      <c r="B871" s="238"/>
    </row>
    <row r="872" spans="1:2" x14ac:dyDescent="0.2">
      <c r="A872" s="238"/>
      <c r="B872" s="238"/>
    </row>
    <row r="873" spans="1:2" x14ac:dyDescent="0.2">
      <c r="A873" s="238"/>
      <c r="B873" s="238"/>
    </row>
    <row r="874" spans="1:2" x14ac:dyDescent="0.2">
      <c r="A874" s="238"/>
      <c r="B874" s="238"/>
    </row>
    <row r="875" spans="1:2" x14ac:dyDescent="0.2">
      <c r="A875" s="238"/>
      <c r="B875" s="238"/>
    </row>
    <row r="876" spans="1:2" x14ac:dyDescent="0.2">
      <c r="A876" s="238"/>
      <c r="B876" s="238"/>
    </row>
    <row r="877" spans="1:2" x14ac:dyDescent="0.2">
      <c r="A877" s="238"/>
      <c r="B877" s="238"/>
    </row>
    <row r="878" spans="1:2" x14ac:dyDescent="0.2">
      <c r="A878" s="238"/>
      <c r="B878" s="238"/>
    </row>
    <row r="879" spans="1:2" x14ac:dyDescent="0.2">
      <c r="A879" s="238"/>
      <c r="B879" s="238"/>
    </row>
    <row r="880" spans="1:2" x14ac:dyDescent="0.2">
      <c r="A880" s="238"/>
      <c r="B880" s="238"/>
    </row>
    <row r="881" spans="1:2" x14ac:dyDescent="0.2">
      <c r="A881" s="238"/>
      <c r="B881" s="238"/>
    </row>
    <row r="882" spans="1:2" x14ac:dyDescent="0.2">
      <c r="A882" s="238"/>
      <c r="B882" s="238"/>
    </row>
    <row r="883" spans="1:2" x14ac:dyDescent="0.2">
      <c r="A883" s="238"/>
      <c r="B883" s="238"/>
    </row>
    <row r="884" spans="1:2" x14ac:dyDescent="0.2">
      <c r="A884" s="238"/>
      <c r="B884" s="238"/>
    </row>
    <row r="885" spans="1:2" x14ac:dyDescent="0.2">
      <c r="A885" s="238"/>
      <c r="B885" s="238"/>
    </row>
    <row r="886" spans="1:2" x14ac:dyDescent="0.2">
      <c r="A886" s="238"/>
      <c r="B886" s="238"/>
    </row>
    <row r="887" spans="1:2" x14ac:dyDescent="0.2">
      <c r="A887" s="238"/>
      <c r="B887" s="238"/>
    </row>
    <row r="888" spans="1:2" x14ac:dyDescent="0.2">
      <c r="A888" s="238"/>
      <c r="B888" s="238"/>
    </row>
    <row r="889" spans="1:2" x14ac:dyDescent="0.2">
      <c r="A889" s="238"/>
      <c r="B889" s="238"/>
    </row>
    <row r="890" spans="1:2" x14ac:dyDescent="0.2">
      <c r="A890" s="238"/>
      <c r="B890" s="238"/>
    </row>
    <row r="891" spans="1:2" x14ac:dyDescent="0.2">
      <c r="A891" s="238"/>
      <c r="B891" s="238"/>
    </row>
    <row r="892" spans="1:2" x14ac:dyDescent="0.2">
      <c r="A892" s="238"/>
      <c r="B892" s="238"/>
    </row>
    <row r="893" spans="1:2" x14ac:dyDescent="0.2">
      <c r="A893" s="238"/>
      <c r="B893" s="238"/>
    </row>
    <row r="894" spans="1:2" x14ac:dyDescent="0.2">
      <c r="A894" s="238"/>
      <c r="B894" s="238"/>
    </row>
    <row r="895" spans="1:2" x14ac:dyDescent="0.2">
      <c r="A895" s="238"/>
      <c r="B895" s="238"/>
    </row>
    <row r="896" spans="1:2" x14ac:dyDescent="0.2">
      <c r="A896" s="238"/>
      <c r="B896" s="238"/>
    </row>
    <row r="897" spans="1:2" x14ac:dyDescent="0.2">
      <c r="A897" s="238"/>
      <c r="B897" s="238"/>
    </row>
    <row r="898" spans="1:2" x14ac:dyDescent="0.2">
      <c r="A898" s="238"/>
      <c r="B898" s="238"/>
    </row>
    <row r="899" spans="1:2" x14ac:dyDescent="0.2">
      <c r="A899" s="238"/>
      <c r="B899" s="238"/>
    </row>
    <row r="900" spans="1:2" x14ac:dyDescent="0.2">
      <c r="A900" s="238"/>
      <c r="B900" s="238"/>
    </row>
    <row r="901" spans="1:2" x14ac:dyDescent="0.2">
      <c r="A901" s="238"/>
      <c r="B901" s="238"/>
    </row>
    <row r="902" spans="1:2" x14ac:dyDescent="0.2">
      <c r="A902" s="238"/>
      <c r="B902" s="238"/>
    </row>
    <row r="903" spans="1:2" x14ac:dyDescent="0.2">
      <c r="A903" s="238"/>
      <c r="B903" s="238"/>
    </row>
    <row r="904" spans="1:2" x14ac:dyDescent="0.2">
      <c r="A904" s="238"/>
      <c r="B904" s="238"/>
    </row>
    <row r="905" spans="1:2" x14ac:dyDescent="0.2">
      <c r="A905" s="238"/>
      <c r="B905" s="238"/>
    </row>
    <row r="906" spans="1:2" x14ac:dyDescent="0.2">
      <c r="A906" s="238"/>
      <c r="B906" s="238"/>
    </row>
    <row r="907" spans="1:2" x14ac:dyDescent="0.2">
      <c r="A907" s="238"/>
      <c r="B907" s="238"/>
    </row>
    <row r="908" spans="1:2" x14ac:dyDescent="0.2">
      <c r="A908" s="238"/>
      <c r="B908" s="238"/>
    </row>
    <row r="909" spans="1:2" x14ac:dyDescent="0.2">
      <c r="A909" s="238"/>
      <c r="B909" s="238"/>
    </row>
    <row r="910" spans="1:2" x14ac:dyDescent="0.2">
      <c r="A910" s="238"/>
      <c r="B910" s="238"/>
    </row>
    <row r="911" spans="1:2" x14ac:dyDescent="0.2">
      <c r="A911" s="238"/>
      <c r="B911" s="238"/>
    </row>
    <row r="912" spans="1:2" x14ac:dyDescent="0.2">
      <c r="A912" s="238"/>
      <c r="B912" s="238"/>
    </row>
    <row r="913" spans="1:2" x14ac:dyDescent="0.2">
      <c r="A913" s="238"/>
      <c r="B913" s="238"/>
    </row>
    <row r="914" spans="1:2" x14ac:dyDescent="0.2">
      <c r="A914" s="238"/>
      <c r="B914" s="238"/>
    </row>
    <row r="915" spans="1:2" x14ac:dyDescent="0.2">
      <c r="A915" s="238"/>
      <c r="B915" s="238"/>
    </row>
    <row r="916" spans="1:2" x14ac:dyDescent="0.2">
      <c r="A916" s="238"/>
      <c r="B916" s="238"/>
    </row>
    <row r="917" spans="1:2" x14ac:dyDescent="0.2">
      <c r="A917" s="238"/>
      <c r="B917" s="238"/>
    </row>
    <row r="918" spans="1:2" x14ac:dyDescent="0.2">
      <c r="A918" s="238"/>
      <c r="B918" s="238"/>
    </row>
    <row r="919" spans="1:2" x14ac:dyDescent="0.2">
      <c r="A919" s="238"/>
      <c r="B919" s="238"/>
    </row>
    <row r="920" spans="1:2" x14ac:dyDescent="0.2">
      <c r="A920" s="238"/>
      <c r="B920" s="238"/>
    </row>
    <row r="921" spans="1:2" x14ac:dyDescent="0.2">
      <c r="A921" s="238"/>
      <c r="B921" s="238"/>
    </row>
    <row r="922" spans="1:2" x14ac:dyDescent="0.2">
      <c r="A922" s="238"/>
      <c r="B922" s="238"/>
    </row>
    <row r="923" spans="1:2" x14ac:dyDescent="0.2">
      <c r="A923" s="238"/>
      <c r="B923" s="238"/>
    </row>
    <row r="924" spans="1:2" x14ac:dyDescent="0.2">
      <c r="A924" s="238"/>
      <c r="B924" s="238"/>
    </row>
    <row r="925" spans="1:2" x14ac:dyDescent="0.2">
      <c r="A925" s="238"/>
      <c r="B925" s="238"/>
    </row>
    <row r="926" spans="1:2" x14ac:dyDescent="0.2">
      <c r="A926" s="238"/>
      <c r="B926" s="238"/>
    </row>
    <row r="927" spans="1:2" x14ac:dyDescent="0.2">
      <c r="A927" s="238"/>
      <c r="B927" s="238"/>
    </row>
    <row r="928" spans="1:2" x14ac:dyDescent="0.2">
      <c r="A928" s="238"/>
      <c r="B928" s="238"/>
    </row>
    <row r="929" spans="1:2" x14ac:dyDescent="0.2">
      <c r="A929" s="238"/>
      <c r="B929" s="238"/>
    </row>
    <row r="930" spans="1:2" x14ac:dyDescent="0.2">
      <c r="A930" s="238"/>
      <c r="B930" s="238"/>
    </row>
    <row r="931" spans="1:2" x14ac:dyDescent="0.2">
      <c r="A931" s="238"/>
      <c r="B931" s="238"/>
    </row>
    <row r="932" spans="1:2" x14ac:dyDescent="0.2">
      <c r="A932" s="238"/>
      <c r="B932" s="238"/>
    </row>
    <row r="933" spans="1:2" x14ac:dyDescent="0.2">
      <c r="A933" s="238"/>
      <c r="B933" s="238"/>
    </row>
    <row r="934" spans="1:2" x14ac:dyDescent="0.2">
      <c r="A934" s="238"/>
      <c r="B934" s="238"/>
    </row>
    <row r="935" spans="1:2" x14ac:dyDescent="0.2">
      <c r="A935" s="238"/>
      <c r="B935" s="238"/>
    </row>
    <row r="936" spans="1:2" x14ac:dyDescent="0.2">
      <c r="A936" s="238"/>
      <c r="B936" s="238"/>
    </row>
    <row r="937" spans="1:2" x14ac:dyDescent="0.2">
      <c r="A937" s="238"/>
      <c r="B937" s="238"/>
    </row>
    <row r="938" spans="1:2" x14ac:dyDescent="0.2">
      <c r="A938" s="238"/>
      <c r="B938" s="238"/>
    </row>
    <row r="939" spans="1:2" x14ac:dyDescent="0.2">
      <c r="A939" s="238"/>
      <c r="B939" s="238"/>
    </row>
    <row r="940" spans="1:2" x14ac:dyDescent="0.2">
      <c r="A940" s="238"/>
      <c r="B940" s="238"/>
    </row>
    <row r="941" spans="1:2" x14ac:dyDescent="0.2">
      <c r="A941" s="238"/>
      <c r="B941" s="238"/>
    </row>
    <row r="942" spans="1:2" x14ac:dyDescent="0.2">
      <c r="A942" s="238"/>
      <c r="B942" s="238"/>
    </row>
    <row r="943" spans="1:2" x14ac:dyDescent="0.2">
      <c r="A943" s="238"/>
      <c r="B943" s="238"/>
    </row>
    <row r="944" spans="1:2" x14ac:dyDescent="0.2">
      <c r="A944" s="238"/>
      <c r="B944" s="238"/>
    </row>
    <row r="945" spans="1:2" x14ac:dyDescent="0.2">
      <c r="A945" s="238"/>
      <c r="B945" s="238"/>
    </row>
    <row r="946" spans="1:2" x14ac:dyDescent="0.2">
      <c r="A946" s="238"/>
      <c r="B946" s="238"/>
    </row>
    <row r="947" spans="1:2" x14ac:dyDescent="0.2">
      <c r="A947" s="238"/>
      <c r="B947" s="238"/>
    </row>
    <row r="948" spans="1:2" x14ac:dyDescent="0.2">
      <c r="A948" s="238"/>
      <c r="B948" s="238"/>
    </row>
    <row r="949" spans="1:2" x14ac:dyDescent="0.2">
      <c r="A949" s="238"/>
      <c r="B949" s="238"/>
    </row>
    <row r="950" spans="1:2" x14ac:dyDescent="0.2">
      <c r="A950" s="238"/>
      <c r="B950" s="238"/>
    </row>
    <row r="951" spans="1:2" x14ac:dyDescent="0.2">
      <c r="A951" s="238"/>
      <c r="B951" s="238"/>
    </row>
    <row r="952" spans="1:2" x14ac:dyDescent="0.2">
      <c r="A952" s="238"/>
      <c r="B952" s="238"/>
    </row>
    <row r="953" spans="1:2" x14ac:dyDescent="0.2">
      <c r="A953" s="238"/>
      <c r="B953" s="238"/>
    </row>
    <row r="954" spans="1:2" x14ac:dyDescent="0.2">
      <c r="A954" s="238"/>
      <c r="B954" s="238"/>
    </row>
    <row r="955" spans="1:2" x14ac:dyDescent="0.2">
      <c r="A955" s="238"/>
      <c r="B955" s="238"/>
    </row>
    <row r="956" spans="1:2" x14ac:dyDescent="0.2">
      <c r="A956" s="238"/>
      <c r="B956" s="238"/>
    </row>
    <row r="957" spans="1:2" x14ac:dyDescent="0.2">
      <c r="A957" s="238"/>
      <c r="B957" s="238"/>
    </row>
    <row r="958" spans="1:2" x14ac:dyDescent="0.2">
      <c r="A958" s="238"/>
      <c r="B958" s="238"/>
    </row>
    <row r="959" spans="1:2" x14ac:dyDescent="0.2">
      <c r="A959" s="238"/>
      <c r="B959" s="238"/>
    </row>
    <row r="960" spans="1:2" x14ac:dyDescent="0.2">
      <c r="A960" s="238"/>
      <c r="B960" s="238"/>
    </row>
    <row r="961" spans="1:2" x14ac:dyDescent="0.2">
      <c r="A961" s="238"/>
      <c r="B961" s="238"/>
    </row>
    <row r="962" spans="1:2" x14ac:dyDescent="0.2">
      <c r="A962" s="238"/>
      <c r="B962" s="238"/>
    </row>
    <row r="963" spans="1:2" x14ac:dyDescent="0.2">
      <c r="A963" s="238"/>
      <c r="B963" s="238"/>
    </row>
    <row r="964" spans="1:2" x14ac:dyDescent="0.2">
      <c r="A964" s="238"/>
      <c r="B964" s="238"/>
    </row>
    <row r="965" spans="1:2" x14ac:dyDescent="0.2">
      <c r="A965" s="238"/>
      <c r="B965" s="238"/>
    </row>
    <row r="966" spans="1:2" x14ac:dyDescent="0.2">
      <c r="A966" s="238"/>
      <c r="B966" s="238"/>
    </row>
    <row r="967" spans="1:2" x14ac:dyDescent="0.2">
      <c r="A967" s="238"/>
      <c r="B967" s="238"/>
    </row>
    <row r="968" spans="1:2" x14ac:dyDescent="0.2">
      <c r="A968" s="238"/>
      <c r="B968" s="238"/>
    </row>
    <row r="969" spans="1:2" x14ac:dyDescent="0.2">
      <c r="A969" s="238"/>
      <c r="B969" s="238"/>
    </row>
    <row r="970" spans="1:2" x14ac:dyDescent="0.2">
      <c r="A970" s="238"/>
      <c r="B970" s="238"/>
    </row>
    <row r="971" spans="1:2" x14ac:dyDescent="0.2">
      <c r="A971" s="238"/>
      <c r="B971" s="238"/>
    </row>
    <row r="972" spans="1:2" x14ac:dyDescent="0.2">
      <c r="A972" s="238"/>
      <c r="B972" s="238"/>
    </row>
    <row r="973" spans="1:2" x14ac:dyDescent="0.2">
      <c r="A973" s="238"/>
      <c r="B973" s="238"/>
    </row>
    <row r="974" spans="1:2" x14ac:dyDescent="0.2">
      <c r="A974" s="238"/>
      <c r="B974" s="238"/>
    </row>
    <row r="975" spans="1:2" x14ac:dyDescent="0.2">
      <c r="A975" s="238"/>
      <c r="B975" s="238"/>
    </row>
    <row r="976" spans="1:2" x14ac:dyDescent="0.2">
      <c r="A976" s="238"/>
      <c r="B976" s="238"/>
    </row>
    <row r="977" spans="1:2" x14ac:dyDescent="0.2">
      <c r="A977" s="238"/>
      <c r="B977" s="238"/>
    </row>
    <row r="978" spans="1:2" x14ac:dyDescent="0.2">
      <c r="A978" s="238"/>
      <c r="B978" s="238"/>
    </row>
    <row r="979" spans="1:2" x14ac:dyDescent="0.2">
      <c r="A979" s="238"/>
      <c r="B979" s="238"/>
    </row>
    <row r="980" spans="1:2" x14ac:dyDescent="0.2">
      <c r="A980" s="238"/>
      <c r="B980" s="238"/>
    </row>
    <row r="981" spans="1:2" x14ac:dyDescent="0.2">
      <c r="A981" s="238"/>
      <c r="B981" s="238"/>
    </row>
    <row r="982" spans="1:2" x14ac:dyDescent="0.2">
      <c r="A982" s="238"/>
      <c r="B982" s="238"/>
    </row>
    <row r="983" spans="1:2" x14ac:dyDescent="0.2">
      <c r="A983" s="238"/>
      <c r="B983" s="238"/>
    </row>
    <row r="984" spans="1:2" x14ac:dyDescent="0.2">
      <c r="A984" s="238"/>
      <c r="B984" s="238"/>
    </row>
    <row r="985" spans="1:2" x14ac:dyDescent="0.2">
      <c r="A985" s="238"/>
      <c r="B985" s="238"/>
    </row>
    <row r="986" spans="1:2" x14ac:dyDescent="0.2">
      <c r="A986" s="238"/>
      <c r="B986" s="238"/>
    </row>
    <row r="987" spans="1:2" x14ac:dyDescent="0.2">
      <c r="A987" s="238"/>
      <c r="B987" s="238"/>
    </row>
    <row r="988" spans="1:2" x14ac:dyDescent="0.2">
      <c r="A988" s="238"/>
      <c r="B988" s="238"/>
    </row>
    <row r="989" spans="1:2" x14ac:dyDescent="0.2">
      <c r="A989" s="238"/>
      <c r="B989" s="238"/>
    </row>
    <row r="990" spans="1:2" x14ac:dyDescent="0.2">
      <c r="A990" s="238"/>
      <c r="B990" s="238"/>
    </row>
    <row r="991" spans="1:2" x14ac:dyDescent="0.2">
      <c r="A991" s="238"/>
      <c r="B991" s="238"/>
    </row>
    <row r="992" spans="1:2" x14ac:dyDescent="0.2">
      <c r="A992" s="238"/>
      <c r="B992" s="238"/>
    </row>
    <row r="993" spans="1:2" x14ac:dyDescent="0.2">
      <c r="A993" s="238"/>
      <c r="B993" s="238"/>
    </row>
    <row r="994" spans="1:2" x14ac:dyDescent="0.2">
      <c r="A994" s="238"/>
      <c r="B994" s="238"/>
    </row>
    <row r="995" spans="1:2" x14ac:dyDescent="0.2">
      <c r="A995" s="238"/>
      <c r="B995" s="238"/>
    </row>
    <row r="996" spans="1:2" x14ac:dyDescent="0.2">
      <c r="A996" s="238"/>
      <c r="B996" s="238"/>
    </row>
    <row r="997" spans="1:2" x14ac:dyDescent="0.2">
      <c r="A997" s="238"/>
      <c r="B997" s="238"/>
    </row>
    <row r="998" spans="1:2" x14ac:dyDescent="0.2">
      <c r="A998" s="238"/>
      <c r="B998" s="238"/>
    </row>
    <row r="999" spans="1:2" x14ac:dyDescent="0.2">
      <c r="A999" s="238"/>
      <c r="B999" s="238"/>
    </row>
    <row r="1000" spans="1:2" x14ac:dyDescent="0.2">
      <c r="A1000" s="238"/>
      <c r="B1000" s="238"/>
    </row>
    <row r="1001" spans="1:2" x14ac:dyDescent="0.2">
      <c r="A1001" s="238"/>
      <c r="B1001" s="238"/>
    </row>
    <row r="1002" spans="1:2" x14ac:dyDescent="0.2">
      <c r="A1002" s="238"/>
      <c r="B1002" s="238"/>
    </row>
    <row r="1003" spans="1:2" x14ac:dyDescent="0.2">
      <c r="A1003" s="238"/>
      <c r="B1003" s="238"/>
    </row>
    <row r="1004" spans="1:2" x14ac:dyDescent="0.2">
      <c r="A1004" s="238"/>
      <c r="B1004" s="238"/>
    </row>
    <row r="1005" spans="1:2" x14ac:dyDescent="0.2">
      <c r="A1005" s="238"/>
      <c r="B1005" s="238"/>
    </row>
    <row r="1006" spans="1:2" x14ac:dyDescent="0.2">
      <c r="A1006" s="238"/>
      <c r="B1006" s="238"/>
    </row>
    <row r="1007" spans="1:2" x14ac:dyDescent="0.2">
      <c r="A1007" s="238"/>
      <c r="B1007" s="238"/>
    </row>
    <row r="1008" spans="1:2" x14ac:dyDescent="0.2">
      <c r="A1008" s="238"/>
      <c r="B1008" s="238"/>
    </row>
    <row r="1009" spans="1:2" x14ac:dyDescent="0.2">
      <c r="A1009" s="238"/>
      <c r="B1009" s="238"/>
    </row>
    <row r="1010" spans="1:2" x14ac:dyDescent="0.2">
      <c r="A1010" s="238"/>
      <c r="B1010" s="238"/>
    </row>
    <row r="1011" spans="1:2" x14ac:dyDescent="0.2">
      <c r="A1011" s="238"/>
      <c r="B1011" s="238"/>
    </row>
    <row r="1012" spans="1:2" x14ac:dyDescent="0.2">
      <c r="A1012" s="238"/>
      <c r="B1012" s="238"/>
    </row>
    <row r="1013" spans="1:2" x14ac:dyDescent="0.2">
      <c r="A1013" s="238"/>
      <c r="B1013" s="238"/>
    </row>
    <row r="1014" spans="1:2" x14ac:dyDescent="0.2">
      <c r="A1014" s="238"/>
      <c r="B1014" s="238"/>
    </row>
    <row r="1015" spans="1:2" x14ac:dyDescent="0.2">
      <c r="A1015" s="238"/>
      <c r="B1015" s="238"/>
    </row>
    <row r="1016" spans="1:2" x14ac:dyDescent="0.2">
      <c r="A1016" s="238"/>
      <c r="B1016" s="238"/>
    </row>
    <row r="1017" spans="1:2" x14ac:dyDescent="0.2">
      <c r="A1017" s="238"/>
      <c r="B1017" s="238"/>
    </row>
    <row r="1018" spans="1:2" x14ac:dyDescent="0.2">
      <c r="A1018" s="238"/>
      <c r="B1018" s="238"/>
    </row>
    <row r="1019" spans="1:2" x14ac:dyDescent="0.2">
      <c r="A1019" s="238"/>
      <c r="B1019" s="238"/>
    </row>
    <row r="1020" spans="1:2" x14ac:dyDescent="0.2">
      <c r="A1020" s="238"/>
      <c r="B1020" s="238"/>
    </row>
    <row r="1021" spans="1:2" x14ac:dyDescent="0.2">
      <c r="A1021" s="238"/>
      <c r="B1021" s="238"/>
    </row>
    <row r="1022" spans="1:2" x14ac:dyDescent="0.2">
      <c r="A1022" s="238"/>
      <c r="B1022" s="238"/>
    </row>
    <row r="1023" spans="1:2" x14ac:dyDescent="0.2">
      <c r="A1023" s="238"/>
      <c r="B1023" s="238"/>
    </row>
    <row r="1024" spans="1:2" x14ac:dyDescent="0.2">
      <c r="A1024" s="238"/>
      <c r="B1024" s="238"/>
    </row>
    <row r="1025" spans="1:2" x14ac:dyDescent="0.2">
      <c r="A1025" s="238"/>
      <c r="B1025" s="238"/>
    </row>
    <row r="1026" spans="1:2" x14ac:dyDescent="0.2">
      <c r="A1026" s="238"/>
      <c r="B1026" s="238"/>
    </row>
    <row r="1027" spans="1:2" x14ac:dyDescent="0.2">
      <c r="A1027" s="238"/>
      <c r="B1027" s="238"/>
    </row>
    <row r="1028" spans="1:2" x14ac:dyDescent="0.2">
      <c r="A1028" s="238"/>
      <c r="B1028" s="238"/>
    </row>
    <row r="1029" spans="1:2" x14ac:dyDescent="0.2">
      <c r="A1029" s="238"/>
      <c r="B1029" s="238"/>
    </row>
    <row r="1030" spans="1:2" x14ac:dyDescent="0.2">
      <c r="A1030" s="238"/>
      <c r="B1030" s="238"/>
    </row>
    <row r="1031" spans="1:2" x14ac:dyDescent="0.2">
      <c r="A1031" s="238"/>
      <c r="B1031" s="238"/>
    </row>
    <row r="1032" spans="1:2" x14ac:dyDescent="0.2">
      <c r="A1032" s="238"/>
      <c r="B1032" s="238"/>
    </row>
    <row r="1033" spans="1:2" x14ac:dyDescent="0.2">
      <c r="A1033" s="238"/>
      <c r="B1033" s="238"/>
    </row>
    <row r="1034" spans="1:2" x14ac:dyDescent="0.2">
      <c r="A1034" s="238"/>
      <c r="B1034" s="238"/>
    </row>
    <row r="1035" spans="1:2" x14ac:dyDescent="0.2">
      <c r="A1035" s="238"/>
      <c r="B1035" s="238"/>
    </row>
    <row r="1036" spans="1:2" x14ac:dyDescent="0.2">
      <c r="A1036" s="238"/>
      <c r="B1036" s="238"/>
    </row>
    <row r="1037" spans="1:2" x14ac:dyDescent="0.2">
      <c r="A1037" s="238"/>
      <c r="B1037" s="238"/>
    </row>
    <row r="1038" spans="1:2" x14ac:dyDescent="0.2">
      <c r="A1038" s="238"/>
      <c r="B1038" s="238"/>
    </row>
    <row r="1039" spans="1:2" x14ac:dyDescent="0.2">
      <c r="A1039" s="238"/>
      <c r="B1039" s="238"/>
    </row>
    <row r="1040" spans="1:2" x14ac:dyDescent="0.2">
      <c r="A1040" s="238"/>
      <c r="B1040" s="238"/>
    </row>
    <row r="1041" spans="1:2" x14ac:dyDescent="0.2">
      <c r="A1041" s="238"/>
      <c r="B1041" s="238"/>
    </row>
    <row r="1042" spans="1:2" x14ac:dyDescent="0.2">
      <c r="A1042" s="238"/>
      <c r="B1042" s="238"/>
    </row>
    <row r="1043" spans="1:2" x14ac:dyDescent="0.2">
      <c r="A1043" s="238"/>
      <c r="B1043" s="238"/>
    </row>
    <row r="1044" spans="1:2" x14ac:dyDescent="0.2">
      <c r="A1044" s="238"/>
      <c r="B1044" s="238"/>
    </row>
    <row r="1045" spans="1:2" x14ac:dyDescent="0.2">
      <c r="A1045" s="238"/>
      <c r="B1045" s="238"/>
    </row>
    <row r="1046" spans="1:2" x14ac:dyDescent="0.2">
      <c r="A1046" s="238"/>
      <c r="B1046" s="238"/>
    </row>
    <row r="1047" spans="1:2" x14ac:dyDescent="0.2">
      <c r="A1047" s="238"/>
      <c r="B1047" s="238"/>
    </row>
    <row r="1048" spans="1:2" x14ac:dyDescent="0.2">
      <c r="A1048" s="238"/>
      <c r="B1048" s="238"/>
    </row>
    <row r="1049" spans="1:2" x14ac:dyDescent="0.2">
      <c r="A1049" s="238"/>
      <c r="B1049" s="238"/>
    </row>
    <row r="1050" spans="1:2" x14ac:dyDescent="0.2">
      <c r="A1050" s="238"/>
      <c r="B1050" s="238"/>
    </row>
    <row r="1051" spans="1:2" x14ac:dyDescent="0.2">
      <c r="A1051" s="238"/>
      <c r="B1051" s="238"/>
    </row>
    <row r="1052" spans="1:2" x14ac:dyDescent="0.2">
      <c r="A1052" s="238"/>
      <c r="B1052" s="238"/>
    </row>
    <row r="1053" spans="1:2" x14ac:dyDescent="0.2">
      <c r="A1053" s="238"/>
      <c r="B1053" s="238"/>
    </row>
    <row r="1054" spans="1:2" x14ac:dyDescent="0.2">
      <c r="A1054" s="238"/>
      <c r="B1054" s="238"/>
    </row>
    <row r="1055" spans="1:2" x14ac:dyDescent="0.2">
      <c r="A1055" s="238"/>
      <c r="B1055" s="238"/>
    </row>
    <row r="1056" spans="1:2" x14ac:dyDescent="0.2">
      <c r="A1056" s="238"/>
      <c r="B1056" s="238"/>
    </row>
    <row r="1057" spans="1:2" x14ac:dyDescent="0.2">
      <c r="A1057" s="238"/>
      <c r="B1057" s="238"/>
    </row>
    <row r="1058" spans="1:2" x14ac:dyDescent="0.2">
      <c r="A1058" s="238"/>
      <c r="B1058" s="238"/>
    </row>
    <row r="1059" spans="1:2" x14ac:dyDescent="0.2">
      <c r="A1059" s="238"/>
      <c r="B1059" s="238"/>
    </row>
    <row r="1060" spans="1:2" x14ac:dyDescent="0.2">
      <c r="A1060" s="238"/>
      <c r="B1060" s="238"/>
    </row>
    <row r="1061" spans="1:2" x14ac:dyDescent="0.2">
      <c r="A1061" s="238"/>
      <c r="B1061" s="238"/>
    </row>
    <row r="1062" spans="1:2" x14ac:dyDescent="0.2">
      <c r="A1062" s="238"/>
      <c r="B1062" s="238"/>
    </row>
    <row r="1063" spans="1:2" x14ac:dyDescent="0.2">
      <c r="A1063" s="238"/>
      <c r="B1063" s="238"/>
    </row>
    <row r="1064" spans="1:2" x14ac:dyDescent="0.2">
      <c r="A1064" s="238"/>
      <c r="B1064" s="238"/>
    </row>
    <row r="1065" spans="1:2" x14ac:dyDescent="0.2">
      <c r="A1065" s="238"/>
      <c r="B1065" s="238"/>
    </row>
    <row r="1066" spans="1:2" x14ac:dyDescent="0.2">
      <c r="A1066" s="238"/>
      <c r="B1066" s="238"/>
    </row>
    <row r="1067" spans="1:2" x14ac:dyDescent="0.2">
      <c r="A1067" s="238"/>
      <c r="B1067" s="238"/>
    </row>
    <row r="1068" spans="1:2" x14ac:dyDescent="0.2">
      <c r="A1068" s="238"/>
      <c r="B1068" s="238"/>
    </row>
    <row r="1069" spans="1:2" x14ac:dyDescent="0.2">
      <c r="A1069" s="238"/>
      <c r="B1069" s="238"/>
    </row>
    <row r="1070" spans="1:2" x14ac:dyDescent="0.2">
      <c r="A1070" s="238"/>
      <c r="B1070" s="238"/>
    </row>
    <row r="1071" spans="1:2" x14ac:dyDescent="0.2">
      <c r="A1071" s="238"/>
      <c r="B1071" s="238"/>
    </row>
    <row r="1072" spans="1:2" x14ac:dyDescent="0.2">
      <c r="A1072" s="238"/>
      <c r="B1072" s="238"/>
    </row>
    <row r="1073" spans="1:2" x14ac:dyDescent="0.2">
      <c r="A1073" s="238"/>
      <c r="B1073" s="238"/>
    </row>
    <row r="1074" spans="1:2" x14ac:dyDescent="0.2">
      <c r="A1074" s="238"/>
      <c r="B1074" s="238"/>
    </row>
    <row r="1075" spans="1:2" x14ac:dyDescent="0.2">
      <c r="A1075" s="238"/>
      <c r="B1075" s="238"/>
    </row>
    <row r="1076" spans="1:2" x14ac:dyDescent="0.2">
      <c r="A1076" s="238"/>
      <c r="B1076" s="238"/>
    </row>
    <row r="1077" spans="1:2" x14ac:dyDescent="0.2">
      <c r="A1077" s="238"/>
      <c r="B1077" s="238"/>
    </row>
    <row r="1078" spans="1:2" x14ac:dyDescent="0.2">
      <c r="A1078" s="238"/>
      <c r="B1078" s="238"/>
    </row>
    <row r="1079" spans="1:2" x14ac:dyDescent="0.2">
      <c r="A1079" s="238"/>
      <c r="B1079" s="238"/>
    </row>
    <row r="1080" spans="1:2" x14ac:dyDescent="0.2">
      <c r="A1080" s="238"/>
      <c r="B1080" s="238"/>
    </row>
    <row r="1081" spans="1:2" x14ac:dyDescent="0.2">
      <c r="A1081" s="238"/>
      <c r="B1081" s="238"/>
    </row>
    <row r="1082" spans="1:2" x14ac:dyDescent="0.2">
      <c r="A1082" s="238"/>
      <c r="B1082" s="238"/>
    </row>
    <row r="1083" spans="1:2" x14ac:dyDescent="0.2">
      <c r="A1083" s="238"/>
      <c r="B1083" s="238"/>
    </row>
    <row r="1084" spans="1:2" x14ac:dyDescent="0.2">
      <c r="A1084" s="238"/>
      <c r="B1084" s="238"/>
    </row>
    <row r="1085" spans="1:2" x14ac:dyDescent="0.2">
      <c r="A1085" s="238"/>
      <c r="B1085" s="238"/>
    </row>
    <row r="1086" spans="1:2" x14ac:dyDescent="0.2">
      <c r="A1086" s="238"/>
      <c r="B1086" s="238"/>
    </row>
    <row r="1087" spans="1:2" x14ac:dyDescent="0.2">
      <c r="A1087" s="238"/>
      <c r="B1087" s="238"/>
    </row>
    <row r="1088" spans="1:2" x14ac:dyDescent="0.2">
      <c r="A1088" s="238"/>
      <c r="B1088" s="238"/>
    </row>
    <row r="1089" spans="1:2" x14ac:dyDescent="0.2">
      <c r="A1089" s="238"/>
      <c r="B1089" s="238"/>
    </row>
    <row r="1090" spans="1:2" x14ac:dyDescent="0.2">
      <c r="A1090" s="238"/>
      <c r="B1090" s="238"/>
    </row>
    <row r="1091" spans="1:2" x14ac:dyDescent="0.2">
      <c r="A1091" s="238"/>
      <c r="B1091" s="238"/>
    </row>
    <row r="1092" spans="1:2" x14ac:dyDescent="0.2">
      <c r="A1092" s="238"/>
      <c r="B1092" s="238"/>
    </row>
    <row r="1093" spans="1:2" x14ac:dyDescent="0.2">
      <c r="A1093" s="238"/>
      <c r="B1093" s="238"/>
    </row>
    <row r="1094" spans="1:2" x14ac:dyDescent="0.2">
      <c r="A1094" s="238"/>
      <c r="B1094" s="238"/>
    </row>
    <row r="1095" spans="1:2" x14ac:dyDescent="0.2">
      <c r="A1095" s="238"/>
      <c r="B1095" s="238"/>
    </row>
    <row r="1096" spans="1:2" x14ac:dyDescent="0.2">
      <c r="A1096" s="238"/>
      <c r="B1096" s="238"/>
    </row>
    <row r="1097" spans="1:2" x14ac:dyDescent="0.2">
      <c r="A1097" s="238"/>
      <c r="B1097" s="238"/>
    </row>
    <row r="1098" spans="1:2" x14ac:dyDescent="0.2">
      <c r="A1098" s="238"/>
      <c r="B1098" s="238"/>
    </row>
    <row r="1099" spans="1:2" x14ac:dyDescent="0.2">
      <c r="A1099" s="238"/>
      <c r="B1099" s="238"/>
    </row>
    <row r="1100" spans="1:2" x14ac:dyDescent="0.2">
      <c r="A1100" s="238"/>
      <c r="B1100" s="238"/>
    </row>
    <row r="1101" spans="1:2" x14ac:dyDescent="0.2">
      <c r="A1101" s="238"/>
      <c r="B1101" s="238"/>
    </row>
    <row r="1102" spans="1:2" x14ac:dyDescent="0.2">
      <c r="A1102" s="238"/>
      <c r="B1102" s="238"/>
    </row>
    <row r="1103" spans="1:2" x14ac:dyDescent="0.2">
      <c r="A1103" s="238"/>
      <c r="B1103" s="238"/>
    </row>
    <row r="1104" spans="1:2" x14ac:dyDescent="0.2">
      <c r="A1104" s="238"/>
      <c r="B1104" s="238"/>
    </row>
    <row r="1105" spans="1:2" x14ac:dyDescent="0.2">
      <c r="A1105" s="238"/>
      <c r="B1105" s="238"/>
    </row>
    <row r="1106" spans="1:2" x14ac:dyDescent="0.2">
      <c r="A1106" s="238"/>
      <c r="B1106" s="238"/>
    </row>
    <row r="1107" spans="1:2" x14ac:dyDescent="0.2">
      <c r="A1107" s="238"/>
      <c r="B1107" s="238"/>
    </row>
    <row r="1108" spans="1:2" x14ac:dyDescent="0.2">
      <c r="A1108" s="238"/>
      <c r="B1108" s="238"/>
    </row>
    <row r="1109" spans="1:2" x14ac:dyDescent="0.2">
      <c r="A1109" s="238"/>
      <c r="B1109" s="238"/>
    </row>
    <row r="1110" spans="1:2" x14ac:dyDescent="0.2">
      <c r="A1110" s="238"/>
      <c r="B1110" s="238"/>
    </row>
    <row r="1111" spans="1:2" x14ac:dyDescent="0.2">
      <c r="A1111" s="238"/>
      <c r="B1111" s="238"/>
    </row>
    <row r="1112" spans="1:2" x14ac:dyDescent="0.2">
      <c r="A1112" s="238"/>
      <c r="B1112" s="238"/>
    </row>
    <row r="1113" spans="1:2" x14ac:dyDescent="0.2">
      <c r="A1113" s="238"/>
      <c r="B1113" s="238"/>
    </row>
    <row r="1114" spans="1:2" x14ac:dyDescent="0.2">
      <c r="A1114" s="238"/>
      <c r="B1114" s="238"/>
    </row>
    <row r="1115" spans="1:2" x14ac:dyDescent="0.2">
      <c r="A1115" s="238"/>
      <c r="B1115" s="238"/>
    </row>
    <row r="1116" spans="1:2" x14ac:dyDescent="0.2">
      <c r="A1116" s="238"/>
      <c r="B1116" s="238"/>
    </row>
    <row r="1117" spans="1:2" x14ac:dyDescent="0.2">
      <c r="A1117" s="238"/>
      <c r="B1117" s="238"/>
    </row>
    <row r="1118" spans="1:2" x14ac:dyDescent="0.2">
      <c r="A1118" s="238"/>
      <c r="B1118" s="238"/>
    </row>
    <row r="1119" spans="1:2" x14ac:dyDescent="0.2">
      <c r="A1119" s="238"/>
      <c r="B1119" s="238"/>
    </row>
    <row r="1120" spans="1:2" x14ac:dyDescent="0.2">
      <c r="A1120" s="238"/>
      <c r="B1120" s="238"/>
    </row>
    <row r="1121" spans="1:2" x14ac:dyDescent="0.2">
      <c r="A1121" s="238"/>
      <c r="B1121" s="238"/>
    </row>
    <row r="1122" spans="1:2" x14ac:dyDescent="0.2">
      <c r="A1122" s="238"/>
      <c r="B1122" s="238"/>
    </row>
    <row r="1123" spans="1:2" x14ac:dyDescent="0.2">
      <c r="A1123" s="238"/>
      <c r="B1123" s="238"/>
    </row>
    <row r="1124" spans="1:2" x14ac:dyDescent="0.2">
      <c r="A1124" s="238"/>
      <c r="B1124" s="238"/>
    </row>
    <row r="1125" spans="1:2" x14ac:dyDescent="0.2">
      <c r="A1125" s="238"/>
      <c r="B1125" s="238"/>
    </row>
    <row r="1126" spans="1:2" x14ac:dyDescent="0.2">
      <c r="A1126" s="238"/>
      <c r="B1126" s="238"/>
    </row>
    <row r="1127" spans="1:2" x14ac:dyDescent="0.2">
      <c r="A1127" s="238"/>
      <c r="B1127" s="238"/>
    </row>
    <row r="1128" spans="1:2" x14ac:dyDescent="0.2">
      <c r="A1128" s="238"/>
      <c r="B1128" s="238"/>
    </row>
    <row r="1129" spans="1:2" x14ac:dyDescent="0.2">
      <c r="A1129" s="238"/>
      <c r="B1129" s="238"/>
    </row>
    <row r="1130" spans="1:2" x14ac:dyDescent="0.2">
      <c r="A1130" s="238"/>
      <c r="B1130" s="238"/>
    </row>
    <row r="1131" spans="1:2" x14ac:dyDescent="0.2">
      <c r="A1131" s="238"/>
      <c r="B1131" s="238"/>
    </row>
    <row r="1132" spans="1:2" x14ac:dyDescent="0.2">
      <c r="A1132" s="238"/>
      <c r="B1132" s="238"/>
    </row>
    <row r="1133" spans="1:2" x14ac:dyDescent="0.2">
      <c r="A1133" s="238"/>
      <c r="B1133" s="238"/>
    </row>
    <row r="1134" spans="1:2" x14ac:dyDescent="0.2">
      <c r="A1134" s="238"/>
      <c r="B1134" s="238"/>
    </row>
    <row r="1135" spans="1:2" x14ac:dyDescent="0.2">
      <c r="A1135" s="238"/>
      <c r="B1135" s="238"/>
    </row>
    <row r="1136" spans="1:2" x14ac:dyDescent="0.2">
      <c r="A1136" s="238"/>
      <c r="B1136" s="238"/>
    </row>
    <row r="1137" spans="1:2" x14ac:dyDescent="0.2">
      <c r="A1137" s="238"/>
      <c r="B1137" s="238"/>
    </row>
    <row r="1138" spans="1:2" x14ac:dyDescent="0.2">
      <c r="A1138" s="238"/>
      <c r="B1138" s="238"/>
    </row>
    <row r="1139" spans="1:2" x14ac:dyDescent="0.2">
      <c r="A1139" s="238"/>
      <c r="B1139" s="238"/>
    </row>
    <row r="1140" spans="1:2" x14ac:dyDescent="0.2">
      <c r="A1140" s="238"/>
      <c r="B1140" s="238"/>
    </row>
    <row r="1141" spans="1:2" x14ac:dyDescent="0.2">
      <c r="A1141" s="238"/>
      <c r="B1141" s="238"/>
    </row>
    <row r="1142" spans="1:2" x14ac:dyDescent="0.2">
      <c r="A1142" s="238"/>
      <c r="B1142" s="238"/>
    </row>
    <row r="1143" spans="1:2" x14ac:dyDescent="0.2">
      <c r="A1143" s="238"/>
      <c r="B1143" s="238"/>
    </row>
    <row r="1144" spans="1:2" x14ac:dyDescent="0.2">
      <c r="A1144" s="238"/>
      <c r="B1144" s="238"/>
    </row>
    <row r="1145" spans="1:2" x14ac:dyDescent="0.2">
      <c r="A1145" s="238"/>
      <c r="B1145" s="238"/>
    </row>
    <row r="1146" spans="1:2" x14ac:dyDescent="0.2">
      <c r="A1146" s="238"/>
      <c r="B1146" s="238"/>
    </row>
    <row r="1147" spans="1:2" x14ac:dyDescent="0.2">
      <c r="A1147" s="238"/>
      <c r="B1147" s="238"/>
    </row>
    <row r="1148" spans="1:2" x14ac:dyDescent="0.2">
      <c r="A1148" s="238"/>
      <c r="B1148" s="238"/>
    </row>
    <row r="1149" spans="1:2" x14ac:dyDescent="0.2">
      <c r="A1149" s="238"/>
      <c r="B1149" s="238"/>
    </row>
    <row r="1150" spans="1:2" x14ac:dyDescent="0.2">
      <c r="A1150" s="238"/>
      <c r="B1150" s="238"/>
    </row>
    <row r="1151" spans="1:2" x14ac:dyDescent="0.2">
      <c r="A1151" s="238"/>
      <c r="B1151" s="238"/>
    </row>
    <row r="1152" spans="1:2" x14ac:dyDescent="0.2">
      <c r="A1152" s="238"/>
      <c r="B1152" s="238"/>
    </row>
    <row r="1153" spans="1:2" x14ac:dyDescent="0.2">
      <c r="A1153" s="238"/>
      <c r="B1153" s="238"/>
    </row>
    <row r="1154" spans="1:2" x14ac:dyDescent="0.2">
      <c r="A1154" s="238"/>
      <c r="B1154" s="238"/>
    </row>
    <row r="1155" spans="1:2" x14ac:dyDescent="0.2">
      <c r="A1155" s="238"/>
      <c r="B1155" s="238"/>
    </row>
    <row r="1156" spans="1:2" x14ac:dyDescent="0.2">
      <c r="A1156" s="238"/>
      <c r="B1156" s="238"/>
    </row>
    <row r="1157" spans="1:2" x14ac:dyDescent="0.2">
      <c r="A1157" s="238"/>
      <c r="B1157" s="238"/>
    </row>
    <row r="1158" spans="1:2" x14ac:dyDescent="0.2">
      <c r="A1158" s="238"/>
      <c r="B1158" s="238"/>
    </row>
    <row r="1159" spans="1:2" x14ac:dyDescent="0.2">
      <c r="A1159" s="238"/>
      <c r="B1159" s="238"/>
    </row>
    <row r="1160" spans="1:2" x14ac:dyDescent="0.2">
      <c r="A1160" s="238"/>
      <c r="B1160" s="238"/>
    </row>
    <row r="1161" spans="1:2" x14ac:dyDescent="0.2">
      <c r="A1161" s="238"/>
      <c r="B1161" s="238"/>
    </row>
    <row r="1162" spans="1:2" x14ac:dyDescent="0.2">
      <c r="A1162" s="238"/>
      <c r="B1162" s="238"/>
    </row>
    <row r="1163" spans="1:2" x14ac:dyDescent="0.2">
      <c r="A1163" s="238"/>
      <c r="B1163" s="238"/>
    </row>
    <row r="1164" spans="1:2" x14ac:dyDescent="0.2">
      <c r="A1164" s="238"/>
      <c r="B1164" s="238"/>
    </row>
    <row r="1165" spans="1:2" x14ac:dyDescent="0.2">
      <c r="A1165" s="238"/>
      <c r="B1165" s="238"/>
    </row>
    <row r="1166" spans="1:2" x14ac:dyDescent="0.2">
      <c r="A1166" s="238"/>
      <c r="B1166" s="238"/>
    </row>
    <row r="1167" spans="1:2" x14ac:dyDescent="0.2">
      <c r="A1167" s="238"/>
      <c r="B1167" s="238"/>
    </row>
    <row r="1168" spans="1:2" x14ac:dyDescent="0.2">
      <c r="A1168" s="238"/>
      <c r="B1168" s="238"/>
    </row>
    <row r="1169" spans="1:2" x14ac:dyDescent="0.2">
      <c r="A1169" s="238"/>
      <c r="B1169" s="238"/>
    </row>
    <row r="1170" spans="1:2" x14ac:dyDescent="0.2">
      <c r="A1170" s="238"/>
      <c r="B1170" s="238"/>
    </row>
    <row r="1171" spans="1:2" x14ac:dyDescent="0.2">
      <c r="A1171" s="238"/>
      <c r="B1171" s="238"/>
    </row>
    <row r="1172" spans="1:2" x14ac:dyDescent="0.2">
      <c r="A1172" s="238"/>
      <c r="B1172" s="238"/>
    </row>
    <row r="1173" spans="1:2" x14ac:dyDescent="0.2">
      <c r="A1173" s="238"/>
      <c r="B1173" s="238"/>
    </row>
    <row r="1174" spans="1:2" x14ac:dyDescent="0.2">
      <c r="A1174" s="238"/>
      <c r="B1174" s="238"/>
    </row>
    <row r="1175" spans="1:2" x14ac:dyDescent="0.2">
      <c r="A1175" s="238"/>
      <c r="B1175" s="238"/>
    </row>
    <row r="1176" spans="1:2" x14ac:dyDescent="0.2">
      <c r="A1176" s="238"/>
      <c r="B1176" s="238"/>
    </row>
    <row r="1177" spans="1:2" x14ac:dyDescent="0.2">
      <c r="A1177" s="238"/>
      <c r="B1177" s="238"/>
    </row>
    <row r="1178" spans="1:2" x14ac:dyDescent="0.2">
      <c r="A1178" s="238"/>
      <c r="B1178" s="238"/>
    </row>
    <row r="1179" spans="1:2" x14ac:dyDescent="0.2">
      <c r="A1179" s="238"/>
      <c r="B1179" s="238"/>
    </row>
    <row r="1180" spans="1:2" x14ac:dyDescent="0.2">
      <c r="A1180" s="238"/>
      <c r="B1180" s="238"/>
    </row>
    <row r="1181" spans="1:2" x14ac:dyDescent="0.2">
      <c r="A1181" s="238"/>
      <c r="B1181" s="238"/>
    </row>
    <row r="1182" spans="1:2" x14ac:dyDescent="0.2">
      <c r="A1182" s="238"/>
      <c r="B1182" s="238"/>
    </row>
    <row r="1183" spans="1:2" x14ac:dyDescent="0.2">
      <c r="A1183" s="238"/>
      <c r="B1183" s="238"/>
    </row>
    <row r="1184" spans="1:2" x14ac:dyDescent="0.2">
      <c r="A1184" s="238"/>
      <c r="B1184" s="238"/>
    </row>
    <row r="1185" spans="1:2" x14ac:dyDescent="0.2">
      <c r="A1185" s="238"/>
      <c r="B1185" s="238"/>
    </row>
    <row r="1186" spans="1:2" x14ac:dyDescent="0.2">
      <c r="A1186" s="238"/>
      <c r="B1186" s="238"/>
    </row>
    <row r="1187" spans="1:2" x14ac:dyDescent="0.2">
      <c r="A1187" s="238"/>
      <c r="B1187" s="238"/>
    </row>
    <row r="1188" spans="1:2" x14ac:dyDescent="0.2">
      <c r="A1188" s="238"/>
      <c r="B1188" s="238"/>
    </row>
    <row r="1189" spans="1:2" x14ac:dyDescent="0.2">
      <c r="A1189" s="238"/>
      <c r="B1189" s="238"/>
    </row>
    <row r="1190" spans="1:2" x14ac:dyDescent="0.2">
      <c r="A1190" s="238"/>
      <c r="B1190" s="238"/>
    </row>
    <row r="1191" spans="1:2" x14ac:dyDescent="0.2">
      <c r="A1191" s="238"/>
      <c r="B1191" s="238"/>
    </row>
    <row r="1192" spans="1:2" x14ac:dyDescent="0.2">
      <c r="A1192" s="238"/>
      <c r="B1192" s="238"/>
    </row>
    <row r="1193" spans="1:2" x14ac:dyDescent="0.2">
      <c r="A1193" s="238"/>
      <c r="B1193" s="238"/>
    </row>
    <row r="1194" spans="1:2" x14ac:dyDescent="0.2">
      <c r="A1194" s="238"/>
      <c r="B1194" s="238"/>
    </row>
    <row r="1195" spans="1:2" x14ac:dyDescent="0.2">
      <c r="A1195" s="238"/>
      <c r="B1195" s="238"/>
    </row>
    <row r="1196" spans="1:2" x14ac:dyDescent="0.2">
      <c r="A1196" s="238"/>
      <c r="B1196" s="238"/>
    </row>
    <row r="1197" spans="1:2" x14ac:dyDescent="0.2">
      <c r="A1197" s="238"/>
      <c r="B1197" s="238"/>
    </row>
    <row r="1198" spans="1:2" x14ac:dyDescent="0.2">
      <c r="A1198" s="238"/>
      <c r="B1198" s="238"/>
    </row>
    <row r="1199" spans="1:2" x14ac:dyDescent="0.2">
      <c r="A1199" s="238"/>
      <c r="B1199" s="238"/>
    </row>
    <row r="1200" spans="1:2" x14ac:dyDescent="0.2">
      <c r="A1200" s="238"/>
      <c r="B1200" s="238"/>
    </row>
    <row r="1201" spans="1:2" x14ac:dyDescent="0.2">
      <c r="A1201" s="238"/>
      <c r="B1201" s="238"/>
    </row>
    <row r="1202" spans="1:2" x14ac:dyDescent="0.2">
      <c r="A1202" s="238"/>
      <c r="B1202" s="238"/>
    </row>
    <row r="1203" spans="1:2" x14ac:dyDescent="0.2">
      <c r="A1203" s="238"/>
      <c r="B1203" s="238"/>
    </row>
    <row r="1204" spans="1:2" x14ac:dyDescent="0.2">
      <c r="A1204" s="238"/>
      <c r="B1204" s="238"/>
    </row>
    <row r="1205" spans="1:2" x14ac:dyDescent="0.2">
      <c r="A1205" s="238"/>
      <c r="B1205" s="238"/>
    </row>
    <row r="1206" spans="1:2" x14ac:dyDescent="0.2">
      <c r="A1206" s="238"/>
      <c r="B1206" s="238"/>
    </row>
    <row r="1207" spans="1:2" x14ac:dyDescent="0.2">
      <c r="A1207" s="238"/>
      <c r="B1207" s="238"/>
    </row>
    <row r="1208" spans="1:2" x14ac:dyDescent="0.2">
      <c r="A1208" s="238"/>
      <c r="B1208" s="238"/>
    </row>
    <row r="1209" spans="1:2" x14ac:dyDescent="0.2">
      <c r="A1209" s="238"/>
      <c r="B1209" s="238"/>
    </row>
    <row r="1210" spans="1:2" x14ac:dyDescent="0.2">
      <c r="A1210" s="238"/>
      <c r="B1210" s="238"/>
    </row>
    <row r="1211" spans="1:2" x14ac:dyDescent="0.2">
      <c r="A1211" s="238"/>
      <c r="B1211" s="238"/>
    </row>
    <row r="1212" spans="1:2" x14ac:dyDescent="0.2">
      <c r="A1212" s="238"/>
      <c r="B1212" s="238"/>
    </row>
    <row r="1213" spans="1:2" x14ac:dyDescent="0.2">
      <c r="A1213" s="238"/>
      <c r="B1213" s="238"/>
    </row>
    <row r="1214" spans="1:2" x14ac:dyDescent="0.2">
      <c r="A1214" s="238"/>
      <c r="B1214" s="238"/>
    </row>
    <row r="1215" spans="1:2" x14ac:dyDescent="0.2">
      <c r="A1215" s="238"/>
      <c r="B1215" s="238"/>
    </row>
    <row r="1216" spans="1:2" x14ac:dyDescent="0.2">
      <c r="A1216" s="238"/>
      <c r="B1216" s="238"/>
    </row>
    <row r="1217" spans="1:2" x14ac:dyDescent="0.2">
      <c r="A1217" s="238"/>
      <c r="B1217" s="238"/>
    </row>
    <row r="1218" spans="1:2" x14ac:dyDescent="0.2">
      <c r="A1218" s="238"/>
      <c r="B1218" s="238"/>
    </row>
    <row r="1219" spans="1:2" x14ac:dyDescent="0.2">
      <c r="A1219" s="238"/>
      <c r="B1219" s="238"/>
    </row>
    <row r="1220" spans="1:2" x14ac:dyDescent="0.2">
      <c r="A1220" s="238"/>
      <c r="B1220" s="238"/>
    </row>
    <row r="1221" spans="1:2" x14ac:dyDescent="0.2">
      <c r="A1221" s="238"/>
      <c r="B1221" s="238"/>
    </row>
    <row r="1222" spans="1:2" x14ac:dyDescent="0.2">
      <c r="A1222" s="238"/>
      <c r="B1222" s="238"/>
    </row>
    <row r="1223" spans="1:2" x14ac:dyDescent="0.2">
      <c r="A1223" s="238"/>
      <c r="B1223" s="238"/>
    </row>
    <row r="1224" spans="1:2" x14ac:dyDescent="0.2">
      <c r="A1224" s="238"/>
      <c r="B1224" s="238"/>
    </row>
    <row r="1225" spans="1:2" x14ac:dyDescent="0.2">
      <c r="A1225" s="238"/>
      <c r="B1225" s="238"/>
    </row>
    <row r="1226" spans="1:2" x14ac:dyDescent="0.2">
      <c r="A1226" s="238"/>
      <c r="B1226" s="238"/>
    </row>
    <row r="1227" spans="1:2" x14ac:dyDescent="0.2">
      <c r="A1227" s="238"/>
      <c r="B1227" s="238"/>
    </row>
    <row r="1228" spans="1:2" x14ac:dyDescent="0.2">
      <c r="A1228" s="238"/>
      <c r="B1228" s="238"/>
    </row>
    <row r="1229" spans="1:2" x14ac:dyDescent="0.2">
      <c r="A1229" s="238"/>
      <c r="B1229" s="238"/>
    </row>
    <row r="1230" spans="1:2" x14ac:dyDescent="0.2">
      <c r="A1230" s="238"/>
      <c r="B1230" s="238"/>
    </row>
    <row r="1231" spans="1:2" x14ac:dyDescent="0.2">
      <c r="A1231" s="238"/>
      <c r="B1231" s="238"/>
    </row>
    <row r="1232" spans="1:2" x14ac:dyDescent="0.2">
      <c r="A1232" s="238"/>
      <c r="B1232" s="238"/>
    </row>
    <row r="1233" spans="1:2" x14ac:dyDescent="0.2">
      <c r="A1233" s="238"/>
      <c r="B1233" s="238"/>
    </row>
    <row r="1234" spans="1:2" x14ac:dyDescent="0.2">
      <c r="A1234" s="238"/>
      <c r="B1234" s="238"/>
    </row>
    <row r="1235" spans="1:2" x14ac:dyDescent="0.2">
      <c r="A1235" s="238"/>
      <c r="B1235" s="238"/>
    </row>
    <row r="1236" spans="1:2" x14ac:dyDescent="0.2">
      <c r="A1236" s="238"/>
      <c r="B1236" s="238"/>
    </row>
    <row r="1237" spans="1:2" x14ac:dyDescent="0.2">
      <c r="A1237" s="238"/>
      <c r="B1237" s="238"/>
    </row>
    <row r="1238" spans="1:2" x14ac:dyDescent="0.2">
      <c r="A1238" s="238"/>
      <c r="B1238" s="238"/>
    </row>
    <row r="1239" spans="1:2" x14ac:dyDescent="0.2">
      <c r="A1239" s="238"/>
      <c r="B1239" s="238"/>
    </row>
    <row r="1240" spans="1:2" x14ac:dyDescent="0.2">
      <c r="A1240" s="238"/>
      <c r="B1240" s="238"/>
    </row>
    <row r="1241" spans="1:2" x14ac:dyDescent="0.2">
      <c r="A1241" s="238"/>
      <c r="B1241" s="238"/>
    </row>
    <row r="1242" spans="1:2" x14ac:dyDescent="0.2">
      <c r="A1242" s="238"/>
      <c r="B1242" s="238"/>
    </row>
    <row r="1243" spans="1:2" x14ac:dyDescent="0.2">
      <c r="A1243" s="238"/>
      <c r="B1243" s="238"/>
    </row>
    <row r="1244" spans="1:2" x14ac:dyDescent="0.2">
      <c r="A1244" s="238"/>
      <c r="B1244" s="238"/>
    </row>
    <row r="1245" spans="1:2" x14ac:dyDescent="0.2">
      <c r="A1245" s="238"/>
      <c r="B1245" s="238"/>
    </row>
    <row r="1246" spans="1:2" x14ac:dyDescent="0.2">
      <c r="A1246" s="238"/>
      <c r="B1246" s="238"/>
    </row>
    <row r="1247" spans="1:2" x14ac:dyDescent="0.2">
      <c r="A1247" s="238"/>
      <c r="B1247" s="238"/>
    </row>
    <row r="1248" spans="1:2" x14ac:dyDescent="0.2">
      <c r="A1248" s="238"/>
      <c r="B1248" s="238"/>
    </row>
    <row r="1249" spans="1:2" x14ac:dyDescent="0.2">
      <c r="A1249" s="238"/>
      <c r="B1249" s="238"/>
    </row>
    <row r="1250" spans="1:2" x14ac:dyDescent="0.2">
      <c r="A1250" s="238"/>
      <c r="B1250" s="238"/>
    </row>
    <row r="1251" spans="1:2" x14ac:dyDescent="0.2">
      <c r="A1251" s="238"/>
      <c r="B1251" s="238"/>
    </row>
    <row r="1252" spans="1:2" x14ac:dyDescent="0.2">
      <c r="A1252" s="238"/>
      <c r="B1252" s="238"/>
    </row>
    <row r="1253" spans="1:2" x14ac:dyDescent="0.2">
      <c r="A1253" s="238"/>
      <c r="B1253" s="238"/>
    </row>
    <row r="1254" spans="1:2" x14ac:dyDescent="0.2">
      <c r="A1254" s="238"/>
      <c r="B1254" s="238"/>
    </row>
    <row r="1255" spans="1:2" x14ac:dyDescent="0.2">
      <c r="A1255" s="238"/>
      <c r="B1255" s="238"/>
    </row>
    <row r="1256" spans="1:2" x14ac:dyDescent="0.2">
      <c r="A1256" s="238"/>
      <c r="B1256" s="238"/>
    </row>
    <row r="1257" spans="1:2" x14ac:dyDescent="0.2">
      <c r="A1257" s="238"/>
      <c r="B1257" s="238"/>
    </row>
    <row r="1258" spans="1:2" x14ac:dyDescent="0.2">
      <c r="A1258" s="238"/>
      <c r="B1258" s="238"/>
    </row>
    <row r="1259" spans="1:2" x14ac:dyDescent="0.2">
      <c r="A1259" s="238"/>
      <c r="B1259" s="238"/>
    </row>
    <row r="1260" spans="1:2" x14ac:dyDescent="0.2">
      <c r="A1260" s="238"/>
      <c r="B1260" s="238"/>
    </row>
    <row r="1261" spans="1:2" x14ac:dyDescent="0.2">
      <c r="A1261" s="238"/>
      <c r="B1261" s="238"/>
    </row>
    <row r="1262" spans="1:2" x14ac:dyDescent="0.2">
      <c r="A1262" s="238"/>
      <c r="B1262" s="238"/>
    </row>
    <row r="1263" spans="1:2" x14ac:dyDescent="0.2">
      <c r="A1263" s="238"/>
      <c r="B1263" s="238"/>
    </row>
    <row r="1264" spans="1:2" x14ac:dyDescent="0.2">
      <c r="A1264" s="238"/>
      <c r="B1264" s="238"/>
    </row>
    <row r="1265" spans="1:2" x14ac:dyDescent="0.2">
      <c r="A1265" s="238"/>
      <c r="B1265" s="238"/>
    </row>
    <row r="1266" spans="1:2" x14ac:dyDescent="0.2">
      <c r="A1266" s="238"/>
      <c r="B1266" s="238"/>
    </row>
    <row r="1267" spans="1:2" x14ac:dyDescent="0.2">
      <c r="A1267" s="238"/>
      <c r="B1267" s="238"/>
    </row>
    <row r="1268" spans="1:2" x14ac:dyDescent="0.2">
      <c r="A1268" s="238"/>
      <c r="B1268" s="238"/>
    </row>
    <row r="1269" spans="1:2" x14ac:dyDescent="0.2">
      <c r="A1269" s="238"/>
      <c r="B1269" s="238"/>
    </row>
    <row r="1270" spans="1:2" x14ac:dyDescent="0.2">
      <c r="A1270" s="238"/>
      <c r="B1270" s="238"/>
    </row>
    <row r="1271" spans="1:2" x14ac:dyDescent="0.2">
      <c r="A1271" s="238"/>
      <c r="B1271" s="238"/>
    </row>
    <row r="1272" spans="1:2" x14ac:dyDescent="0.2">
      <c r="A1272" s="238"/>
      <c r="B1272" s="238"/>
    </row>
    <row r="1273" spans="1:2" x14ac:dyDescent="0.2">
      <c r="A1273" s="238"/>
      <c r="B1273" s="238"/>
    </row>
    <row r="1274" spans="1:2" x14ac:dyDescent="0.2">
      <c r="A1274" s="238"/>
      <c r="B1274" s="238"/>
    </row>
    <row r="1275" spans="1:2" x14ac:dyDescent="0.2">
      <c r="A1275" s="238"/>
      <c r="B1275" s="238"/>
    </row>
    <row r="1276" spans="1:2" x14ac:dyDescent="0.2">
      <c r="A1276" s="238"/>
      <c r="B1276" s="238"/>
    </row>
    <row r="1277" spans="1:2" x14ac:dyDescent="0.2">
      <c r="A1277" s="238"/>
      <c r="B1277" s="238"/>
    </row>
    <row r="1278" spans="1:2" x14ac:dyDescent="0.2">
      <c r="A1278" s="238"/>
      <c r="B1278" s="238"/>
    </row>
    <row r="1279" spans="1:2" x14ac:dyDescent="0.2">
      <c r="A1279" s="238"/>
      <c r="B1279" s="238"/>
    </row>
    <row r="1280" spans="1:2" x14ac:dyDescent="0.2">
      <c r="A1280" s="238"/>
      <c r="B1280" s="238"/>
    </row>
    <row r="1281" spans="1:2" x14ac:dyDescent="0.2">
      <c r="A1281" s="238"/>
      <c r="B1281" s="238"/>
    </row>
    <row r="1282" spans="1:2" x14ac:dyDescent="0.2">
      <c r="A1282" s="238"/>
      <c r="B1282" s="238"/>
    </row>
    <row r="1283" spans="1:2" x14ac:dyDescent="0.2">
      <c r="A1283" s="238"/>
      <c r="B1283" s="238"/>
    </row>
    <row r="1284" spans="1:2" x14ac:dyDescent="0.2">
      <c r="A1284" s="238"/>
      <c r="B1284" s="238"/>
    </row>
    <row r="1285" spans="1:2" x14ac:dyDescent="0.2">
      <c r="A1285" s="238"/>
      <c r="B1285" s="238"/>
    </row>
    <row r="1286" spans="1:2" x14ac:dyDescent="0.2">
      <c r="A1286" s="238"/>
      <c r="B1286" s="238"/>
    </row>
    <row r="1287" spans="1:2" x14ac:dyDescent="0.2">
      <c r="A1287" s="238"/>
      <c r="B1287" s="238"/>
    </row>
    <row r="1288" spans="1:2" x14ac:dyDescent="0.2">
      <c r="A1288" s="238"/>
      <c r="B1288" s="238"/>
    </row>
    <row r="1289" spans="1:2" x14ac:dyDescent="0.2">
      <c r="A1289" s="238"/>
      <c r="B1289" s="238"/>
    </row>
    <row r="1290" spans="1:2" x14ac:dyDescent="0.2">
      <c r="A1290" s="238"/>
      <c r="B1290" s="238"/>
    </row>
    <row r="1291" spans="1:2" x14ac:dyDescent="0.2">
      <c r="A1291" s="238"/>
      <c r="B1291" s="238"/>
    </row>
    <row r="1292" spans="1:2" x14ac:dyDescent="0.2">
      <c r="A1292" s="238"/>
      <c r="B1292" s="238"/>
    </row>
    <row r="1293" spans="1:2" x14ac:dyDescent="0.2">
      <c r="A1293" s="238"/>
      <c r="B1293" s="238"/>
    </row>
    <row r="1294" spans="1:2" x14ac:dyDescent="0.2">
      <c r="A1294" s="238"/>
      <c r="B1294" s="238"/>
    </row>
    <row r="1295" spans="1:2" x14ac:dyDescent="0.2">
      <c r="A1295" s="238"/>
      <c r="B1295" s="238"/>
    </row>
    <row r="1296" spans="1:2" x14ac:dyDescent="0.2">
      <c r="A1296" s="238"/>
      <c r="B1296" s="238"/>
    </row>
    <row r="1297" spans="1:2" x14ac:dyDescent="0.2">
      <c r="A1297" s="238"/>
      <c r="B1297" s="238"/>
    </row>
    <row r="1298" spans="1:2" x14ac:dyDescent="0.2">
      <c r="A1298" s="238"/>
      <c r="B1298" s="238"/>
    </row>
    <row r="1299" spans="1:2" x14ac:dyDescent="0.2">
      <c r="A1299" s="238"/>
      <c r="B1299" s="238"/>
    </row>
    <row r="1300" spans="1:2" x14ac:dyDescent="0.2">
      <c r="A1300" s="238"/>
      <c r="B1300" s="238"/>
    </row>
    <row r="1301" spans="1:2" x14ac:dyDescent="0.2">
      <c r="A1301" s="238"/>
      <c r="B1301" s="238"/>
    </row>
    <row r="1302" spans="1:2" x14ac:dyDescent="0.2">
      <c r="A1302" s="238"/>
      <c r="B1302" s="238"/>
    </row>
    <row r="1303" spans="1:2" x14ac:dyDescent="0.2">
      <c r="A1303" s="238"/>
      <c r="B1303" s="238"/>
    </row>
    <row r="1304" spans="1:2" x14ac:dyDescent="0.2">
      <c r="A1304" s="238"/>
      <c r="B1304" s="238"/>
    </row>
    <row r="1305" spans="1:2" x14ac:dyDescent="0.2">
      <c r="A1305" s="238"/>
      <c r="B1305" s="238"/>
    </row>
    <row r="1306" spans="1:2" x14ac:dyDescent="0.2">
      <c r="A1306" s="238"/>
      <c r="B1306" s="238"/>
    </row>
    <row r="1307" spans="1:2" x14ac:dyDescent="0.2">
      <c r="A1307" s="238"/>
      <c r="B1307" s="238"/>
    </row>
    <row r="1308" spans="1:2" x14ac:dyDescent="0.2">
      <c r="A1308" s="238"/>
      <c r="B1308" s="238"/>
    </row>
    <row r="1309" spans="1:2" x14ac:dyDescent="0.2">
      <c r="A1309" s="238"/>
      <c r="B1309" s="238"/>
    </row>
    <row r="1310" spans="1:2" x14ac:dyDescent="0.2">
      <c r="A1310" s="238"/>
      <c r="B1310" s="238"/>
    </row>
    <row r="1311" spans="1:2" x14ac:dyDescent="0.2">
      <c r="A1311" s="238"/>
      <c r="B1311" s="238"/>
    </row>
    <row r="1312" spans="1:2" x14ac:dyDescent="0.2">
      <c r="A1312" s="238"/>
      <c r="B1312" s="238"/>
    </row>
    <row r="1313" spans="1:2" x14ac:dyDescent="0.2">
      <c r="A1313" s="238"/>
      <c r="B1313" s="238"/>
    </row>
    <row r="1314" spans="1:2" x14ac:dyDescent="0.2">
      <c r="A1314" s="238"/>
      <c r="B1314" s="238"/>
    </row>
    <row r="1315" spans="1:2" x14ac:dyDescent="0.2">
      <c r="A1315" s="238"/>
      <c r="B1315" s="238"/>
    </row>
    <row r="1316" spans="1:2" x14ac:dyDescent="0.2">
      <c r="A1316" s="238"/>
      <c r="B1316" s="238"/>
    </row>
    <row r="1317" spans="1:2" x14ac:dyDescent="0.2">
      <c r="A1317" s="238"/>
      <c r="B1317" s="238"/>
    </row>
    <row r="1318" spans="1:2" x14ac:dyDescent="0.2">
      <c r="A1318" s="238"/>
      <c r="B1318" s="238"/>
    </row>
    <row r="1319" spans="1:2" x14ac:dyDescent="0.2">
      <c r="A1319" s="238"/>
      <c r="B1319" s="238"/>
    </row>
    <row r="1320" spans="1:2" x14ac:dyDescent="0.2">
      <c r="A1320" s="238"/>
      <c r="B1320" s="238"/>
    </row>
    <row r="1321" spans="1:2" x14ac:dyDescent="0.2">
      <c r="A1321" s="238"/>
      <c r="B1321" s="238"/>
    </row>
    <row r="1322" spans="1:2" x14ac:dyDescent="0.2">
      <c r="A1322" s="238"/>
      <c r="B1322" s="238"/>
    </row>
    <row r="1323" spans="1:2" x14ac:dyDescent="0.2">
      <c r="A1323" s="238"/>
      <c r="B1323" s="238"/>
    </row>
    <row r="1324" spans="1:2" x14ac:dyDescent="0.2">
      <c r="A1324" s="238"/>
      <c r="B1324" s="238"/>
    </row>
    <row r="1325" spans="1:2" x14ac:dyDescent="0.2">
      <c r="A1325" s="238"/>
      <c r="B1325" s="238"/>
    </row>
    <row r="1326" spans="1:2" x14ac:dyDescent="0.2">
      <c r="A1326" s="238"/>
      <c r="B1326" s="238"/>
    </row>
    <row r="1327" spans="1:2" x14ac:dyDescent="0.2">
      <c r="A1327" s="238"/>
      <c r="B1327" s="238"/>
    </row>
    <row r="1328" spans="1:2" x14ac:dyDescent="0.2">
      <c r="A1328" s="238"/>
      <c r="B1328" s="238"/>
    </row>
    <row r="1329" spans="1:2" x14ac:dyDescent="0.2">
      <c r="A1329" s="238"/>
      <c r="B1329" s="238"/>
    </row>
    <row r="1330" spans="1:2" x14ac:dyDescent="0.2">
      <c r="A1330" s="238"/>
      <c r="B1330" s="238"/>
    </row>
    <row r="1331" spans="1:2" x14ac:dyDescent="0.2">
      <c r="A1331" s="238"/>
      <c r="B1331" s="238"/>
    </row>
    <row r="1332" spans="1:2" x14ac:dyDescent="0.2">
      <c r="A1332" s="238"/>
      <c r="B1332" s="238"/>
    </row>
    <row r="1333" spans="1:2" x14ac:dyDescent="0.2">
      <c r="A1333" s="238"/>
      <c r="B1333" s="238"/>
    </row>
    <row r="1334" spans="1:2" x14ac:dyDescent="0.2">
      <c r="A1334" s="238"/>
      <c r="B1334" s="238"/>
    </row>
    <row r="1335" spans="1:2" x14ac:dyDescent="0.2">
      <c r="A1335" s="238"/>
      <c r="B1335" s="238"/>
    </row>
    <row r="1336" spans="1:2" x14ac:dyDescent="0.2">
      <c r="A1336" s="238"/>
      <c r="B1336" s="238"/>
    </row>
    <row r="1337" spans="1:2" x14ac:dyDescent="0.2">
      <c r="A1337" s="238"/>
      <c r="B1337" s="238"/>
    </row>
    <row r="1338" spans="1:2" x14ac:dyDescent="0.2">
      <c r="A1338" s="238"/>
      <c r="B1338" s="238"/>
    </row>
    <row r="1339" spans="1:2" x14ac:dyDescent="0.2">
      <c r="A1339" s="238"/>
      <c r="B1339" s="238"/>
    </row>
    <row r="1340" spans="1:2" x14ac:dyDescent="0.2">
      <c r="A1340" s="238"/>
      <c r="B1340" s="238"/>
    </row>
    <row r="1341" spans="1:2" x14ac:dyDescent="0.2">
      <c r="A1341" s="238"/>
      <c r="B1341" s="238"/>
    </row>
    <row r="1342" spans="1:2" x14ac:dyDescent="0.2">
      <c r="A1342" s="238"/>
      <c r="B1342" s="238"/>
    </row>
    <row r="1343" spans="1:2" x14ac:dyDescent="0.2">
      <c r="A1343" s="238"/>
      <c r="B1343" s="238"/>
    </row>
    <row r="1344" spans="1:2" x14ac:dyDescent="0.2">
      <c r="A1344" s="238"/>
      <c r="B1344" s="238"/>
    </row>
    <row r="1345" spans="1:2" x14ac:dyDescent="0.2">
      <c r="A1345" s="238"/>
      <c r="B1345" s="238"/>
    </row>
    <row r="1346" spans="1:2" x14ac:dyDescent="0.2">
      <c r="A1346" s="238"/>
      <c r="B1346" s="238"/>
    </row>
    <row r="1347" spans="1:2" x14ac:dyDescent="0.2">
      <c r="A1347" s="238"/>
      <c r="B1347" s="238"/>
    </row>
    <row r="1348" spans="1:2" x14ac:dyDescent="0.2">
      <c r="A1348" s="238"/>
      <c r="B1348" s="238"/>
    </row>
    <row r="1349" spans="1:2" x14ac:dyDescent="0.2">
      <c r="A1349" s="238"/>
      <c r="B1349" s="238"/>
    </row>
    <row r="1350" spans="1:2" x14ac:dyDescent="0.2">
      <c r="A1350" s="238"/>
      <c r="B1350" s="238"/>
    </row>
    <row r="1351" spans="1:2" x14ac:dyDescent="0.2">
      <c r="A1351" s="238"/>
      <c r="B1351" s="238"/>
    </row>
    <row r="1352" spans="1:2" x14ac:dyDescent="0.2">
      <c r="A1352" s="238"/>
      <c r="B1352" s="238"/>
    </row>
    <row r="1353" spans="1:2" x14ac:dyDescent="0.2">
      <c r="A1353" s="238"/>
      <c r="B1353" s="238"/>
    </row>
    <row r="1354" spans="1:2" x14ac:dyDescent="0.2">
      <c r="A1354" s="238"/>
      <c r="B1354" s="238"/>
    </row>
    <row r="1355" spans="1:2" x14ac:dyDescent="0.2">
      <c r="A1355" s="238"/>
      <c r="B1355" s="238"/>
    </row>
    <row r="1356" spans="1:2" x14ac:dyDescent="0.2">
      <c r="A1356" s="238"/>
      <c r="B1356" s="238"/>
    </row>
    <row r="1357" spans="1:2" x14ac:dyDescent="0.2">
      <c r="A1357" s="238"/>
      <c r="B1357" s="238"/>
    </row>
    <row r="1358" spans="1:2" x14ac:dyDescent="0.2">
      <c r="A1358" s="238"/>
      <c r="B1358" s="238"/>
    </row>
    <row r="1359" spans="1:2" x14ac:dyDescent="0.2">
      <c r="A1359" s="238"/>
      <c r="B1359" s="238"/>
    </row>
    <row r="1360" spans="1:2" x14ac:dyDescent="0.2">
      <c r="A1360" s="238"/>
      <c r="B1360" s="238"/>
    </row>
    <row r="1361" spans="1:2" x14ac:dyDescent="0.2">
      <c r="A1361" s="238"/>
      <c r="B1361" s="238"/>
    </row>
    <row r="1362" spans="1:2" x14ac:dyDescent="0.2">
      <c r="A1362" s="238"/>
      <c r="B1362" s="238"/>
    </row>
    <row r="1363" spans="1:2" x14ac:dyDescent="0.2">
      <c r="A1363" s="238"/>
      <c r="B1363" s="238"/>
    </row>
    <row r="1364" spans="1:2" x14ac:dyDescent="0.2">
      <c r="A1364" s="238"/>
      <c r="B1364" s="238"/>
    </row>
    <row r="1365" spans="1:2" x14ac:dyDescent="0.2">
      <c r="A1365" s="238"/>
      <c r="B1365" s="238"/>
    </row>
    <row r="1366" spans="1:2" x14ac:dyDescent="0.2">
      <c r="A1366" s="238"/>
      <c r="B1366" s="238"/>
    </row>
    <row r="1367" spans="1:2" x14ac:dyDescent="0.2">
      <c r="A1367" s="238"/>
      <c r="B1367" s="238"/>
    </row>
    <row r="1368" spans="1:2" x14ac:dyDescent="0.2">
      <c r="A1368" s="238"/>
      <c r="B1368" s="238"/>
    </row>
    <row r="1369" spans="1:2" x14ac:dyDescent="0.2">
      <c r="A1369" s="238"/>
      <c r="B1369" s="238"/>
    </row>
    <row r="1370" spans="1:2" x14ac:dyDescent="0.2">
      <c r="A1370" s="238"/>
      <c r="B1370" s="238"/>
    </row>
    <row r="1371" spans="1:2" x14ac:dyDescent="0.2">
      <c r="A1371" s="238"/>
      <c r="B1371" s="238"/>
    </row>
    <row r="1372" spans="1:2" x14ac:dyDescent="0.2">
      <c r="A1372" s="238"/>
      <c r="B1372" s="238"/>
    </row>
    <row r="1373" spans="1:2" x14ac:dyDescent="0.2">
      <c r="A1373" s="238"/>
      <c r="B1373" s="238"/>
    </row>
    <row r="1374" spans="1:2" x14ac:dyDescent="0.2">
      <c r="A1374" s="238"/>
      <c r="B1374" s="238"/>
    </row>
    <row r="1375" spans="1:2" x14ac:dyDescent="0.2">
      <c r="A1375" s="238"/>
      <c r="B1375" s="238"/>
    </row>
    <row r="1376" spans="1:2" x14ac:dyDescent="0.2">
      <c r="A1376" s="238"/>
      <c r="B1376" s="238"/>
    </row>
    <row r="1377" spans="1:2" x14ac:dyDescent="0.2">
      <c r="A1377" s="238"/>
      <c r="B1377" s="238"/>
    </row>
    <row r="1378" spans="1:2" x14ac:dyDescent="0.2">
      <c r="A1378" s="238"/>
      <c r="B1378" s="238"/>
    </row>
    <row r="1379" spans="1:2" x14ac:dyDescent="0.2">
      <c r="A1379" s="238"/>
      <c r="B1379" s="238"/>
    </row>
    <row r="1380" spans="1:2" x14ac:dyDescent="0.2">
      <c r="A1380" s="238"/>
      <c r="B1380" s="238"/>
    </row>
    <row r="1381" spans="1:2" x14ac:dyDescent="0.2">
      <c r="A1381" s="238"/>
      <c r="B1381" s="238"/>
    </row>
    <row r="1382" spans="1:2" x14ac:dyDescent="0.2">
      <c r="A1382" s="238"/>
      <c r="B1382" s="238"/>
    </row>
    <row r="1383" spans="1:2" x14ac:dyDescent="0.2">
      <c r="A1383" s="238"/>
      <c r="B1383" s="238"/>
    </row>
    <row r="1384" spans="1:2" x14ac:dyDescent="0.2">
      <c r="A1384" s="238"/>
      <c r="B1384" s="238"/>
    </row>
    <row r="1385" spans="1:2" x14ac:dyDescent="0.2">
      <c r="A1385" s="238"/>
      <c r="B1385" s="238"/>
    </row>
    <row r="1386" spans="1:2" x14ac:dyDescent="0.2">
      <c r="A1386" s="238"/>
      <c r="B1386" s="238"/>
    </row>
    <row r="1387" spans="1:2" x14ac:dyDescent="0.2">
      <c r="A1387" s="238"/>
      <c r="B1387" s="238"/>
    </row>
    <row r="1388" spans="1:2" x14ac:dyDescent="0.2">
      <c r="A1388" s="238"/>
      <c r="B1388" s="238"/>
    </row>
    <row r="1389" spans="1:2" x14ac:dyDescent="0.2">
      <c r="A1389" s="238"/>
      <c r="B1389" s="238"/>
    </row>
    <row r="1390" spans="1:2" x14ac:dyDescent="0.2">
      <c r="A1390" s="238"/>
      <c r="B1390" s="238"/>
    </row>
    <row r="1391" spans="1:2" x14ac:dyDescent="0.2">
      <c r="A1391" s="238"/>
      <c r="B1391" s="238"/>
    </row>
    <row r="1392" spans="1:2" x14ac:dyDescent="0.2">
      <c r="A1392" s="238"/>
      <c r="B1392" s="238"/>
    </row>
    <row r="1393" spans="1:2" x14ac:dyDescent="0.2">
      <c r="A1393" s="238"/>
      <c r="B1393" s="238"/>
    </row>
    <row r="1394" spans="1:2" x14ac:dyDescent="0.2">
      <c r="A1394" s="238"/>
      <c r="B1394" s="238"/>
    </row>
    <row r="1395" spans="1:2" x14ac:dyDescent="0.2">
      <c r="A1395" s="238"/>
      <c r="B1395" s="238"/>
    </row>
    <row r="1396" spans="1:2" x14ac:dyDescent="0.2">
      <c r="A1396" s="238"/>
      <c r="B1396" s="238"/>
    </row>
    <row r="1397" spans="1:2" x14ac:dyDescent="0.2">
      <c r="A1397" s="238"/>
      <c r="B1397" s="238"/>
    </row>
    <row r="1398" spans="1:2" x14ac:dyDescent="0.2">
      <c r="A1398" s="238"/>
      <c r="B1398" s="238"/>
    </row>
    <row r="1399" spans="1:2" x14ac:dyDescent="0.2">
      <c r="A1399" s="238"/>
      <c r="B1399" s="238"/>
    </row>
    <row r="1400" spans="1:2" x14ac:dyDescent="0.2">
      <c r="A1400" s="238"/>
      <c r="B1400" s="238"/>
    </row>
    <row r="1401" spans="1:2" x14ac:dyDescent="0.2">
      <c r="A1401" s="238"/>
      <c r="B1401" s="238"/>
    </row>
    <row r="1402" spans="1:2" x14ac:dyDescent="0.2">
      <c r="A1402" s="238"/>
      <c r="B1402" s="238"/>
    </row>
    <row r="1403" spans="1:2" x14ac:dyDescent="0.2">
      <c r="A1403" s="238"/>
      <c r="B1403" s="238"/>
    </row>
    <row r="1404" spans="1:2" x14ac:dyDescent="0.2">
      <c r="A1404" s="238"/>
      <c r="B1404" s="238"/>
    </row>
    <row r="1405" spans="1:2" x14ac:dyDescent="0.2">
      <c r="A1405" s="238"/>
      <c r="B1405" s="238"/>
    </row>
    <row r="1406" spans="1:2" x14ac:dyDescent="0.2">
      <c r="A1406" s="238"/>
      <c r="B1406" s="238"/>
    </row>
    <row r="1407" spans="1:2" x14ac:dyDescent="0.2">
      <c r="A1407" s="238"/>
      <c r="B1407" s="238"/>
    </row>
    <row r="1408" spans="1:2" x14ac:dyDescent="0.2">
      <c r="A1408" s="238"/>
      <c r="B1408" s="238"/>
    </row>
    <row r="1409" spans="1:2" x14ac:dyDescent="0.2">
      <c r="A1409" s="238"/>
      <c r="B1409" s="238"/>
    </row>
    <row r="1410" spans="1:2" x14ac:dyDescent="0.2">
      <c r="A1410" s="238"/>
      <c r="B1410" s="238"/>
    </row>
    <row r="1411" spans="1:2" x14ac:dyDescent="0.2">
      <c r="A1411" s="238"/>
      <c r="B1411" s="238"/>
    </row>
    <row r="1412" spans="1:2" x14ac:dyDescent="0.2">
      <c r="A1412" s="238"/>
      <c r="B1412" s="238"/>
    </row>
    <row r="1413" spans="1:2" x14ac:dyDescent="0.2">
      <c r="A1413" s="238"/>
      <c r="B1413" s="238"/>
    </row>
    <row r="1414" spans="1:2" x14ac:dyDescent="0.2">
      <c r="A1414" s="238"/>
      <c r="B1414" s="238"/>
    </row>
    <row r="1415" spans="1:2" x14ac:dyDescent="0.2">
      <c r="A1415" s="238"/>
      <c r="B1415" s="238"/>
    </row>
    <row r="1416" spans="1:2" x14ac:dyDescent="0.2">
      <c r="A1416" s="238"/>
      <c r="B1416" s="238"/>
    </row>
    <row r="1417" spans="1:2" x14ac:dyDescent="0.2">
      <c r="A1417" s="238"/>
      <c r="B1417" s="238"/>
    </row>
    <row r="1418" spans="1:2" x14ac:dyDescent="0.2">
      <c r="A1418" s="238"/>
      <c r="B1418" s="238"/>
    </row>
    <row r="1419" spans="1:2" x14ac:dyDescent="0.2">
      <c r="A1419" s="238"/>
      <c r="B1419" s="238"/>
    </row>
    <row r="1420" spans="1:2" x14ac:dyDescent="0.2">
      <c r="A1420" s="238"/>
      <c r="B1420" s="238"/>
    </row>
    <row r="1421" spans="1:2" x14ac:dyDescent="0.2">
      <c r="A1421" s="238"/>
      <c r="B1421" s="238"/>
    </row>
    <row r="1422" spans="1:2" x14ac:dyDescent="0.2">
      <c r="A1422" s="238"/>
      <c r="B1422" s="238"/>
    </row>
    <row r="1423" spans="1:2" x14ac:dyDescent="0.2">
      <c r="A1423" s="238"/>
      <c r="B1423" s="238"/>
    </row>
    <row r="1424" spans="1:2" x14ac:dyDescent="0.2">
      <c r="A1424" s="238"/>
      <c r="B1424" s="238"/>
    </row>
    <row r="1425" spans="1:2" x14ac:dyDescent="0.2">
      <c r="A1425" s="238"/>
      <c r="B1425" s="238"/>
    </row>
    <row r="1426" spans="1:2" x14ac:dyDescent="0.2">
      <c r="A1426" s="238"/>
      <c r="B1426" s="238"/>
    </row>
    <row r="1427" spans="1:2" x14ac:dyDescent="0.2">
      <c r="A1427" s="238"/>
      <c r="B1427" s="238"/>
    </row>
    <row r="1428" spans="1:2" x14ac:dyDescent="0.2">
      <c r="A1428" s="238"/>
      <c r="B1428" s="238"/>
    </row>
    <row r="1429" spans="1:2" x14ac:dyDescent="0.2">
      <c r="A1429" s="238"/>
      <c r="B1429" s="238"/>
    </row>
    <row r="1430" spans="1:2" x14ac:dyDescent="0.2">
      <c r="A1430" s="238"/>
      <c r="B1430" s="238"/>
    </row>
    <row r="1431" spans="1:2" x14ac:dyDescent="0.2">
      <c r="A1431" s="238"/>
      <c r="B1431" s="238"/>
    </row>
    <row r="1432" spans="1:2" x14ac:dyDescent="0.2">
      <c r="A1432" s="238"/>
      <c r="B1432" s="238"/>
    </row>
    <row r="1433" spans="1:2" x14ac:dyDescent="0.2">
      <c r="A1433" s="238"/>
      <c r="B1433" s="238"/>
    </row>
    <row r="1434" spans="1:2" x14ac:dyDescent="0.2">
      <c r="A1434" s="238"/>
      <c r="B1434" s="238"/>
    </row>
    <row r="1435" spans="1:2" x14ac:dyDescent="0.2">
      <c r="A1435" s="238"/>
      <c r="B1435" s="238"/>
    </row>
    <row r="1436" spans="1:2" x14ac:dyDescent="0.2">
      <c r="A1436" s="238"/>
      <c r="B1436" s="238"/>
    </row>
    <row r="1437" spans="1:2" x14ac:dyDescent="0.2">
      <c r="A1437" s="238"/>
      <c r="B1437" s="238"/>
    </row>
    <row r="1438" spans="1:2" x14ac:dyDescent="0.2">
      <c r="A1438" s="238"/>
      <c r="B1438" s="238"/>
    </row>
    <row r="1439" spans="1:2" x14ac:dyDescent="0.2">
      <c r="A1439" s="238"/>
      <c r="B1439" s="238"/>
    </row>
    <row r="1440" spans="1:2" x14ac:dyDescent="0.2">
      <c r="A1440" s="238"/>
      <c r="B1440" s="238"/>
    </row>
    <row r="1441" spans="1:2" x14ac:dyDescent="0.2">
      <c r="A1441" s="238"/>
      <c r="B1441" s="238"/>
    </row>
    <row r="1442" spans="1:2" x14ac:dyDescent="0.2">
      <c r="A1442" s="238"/>
      <c r="B1442" s="238"/>
    </row>
    <row r="1443" spans="1:2" x14ac:dyDescent="0.2">
      <c r="A1443" s="238"/>
      <c r="B1443" s="238"/>
    </row>
    <row r="1444" spans="1:2" x14ac:dyDescent="0.2">
      <c r="A1444" s="238"/>
      <c r="B1444" s="238"/>
    </row>
    <row r="1445" spans="1:2" x14ac:dyDescent="0.2">
      <c r="A1445" s="238"/>
      <c r="B1445" s="238"/>
    </row>
    <row r="1446" spans="1:2" x14ac:dyDescent="0.2">
      <c r="A1446" s="238"/>
      <c r="B1446" s="238"/>
    </row>
    <row r="1447" spans="1:2" x14ac:dyDescent="0.2">
      <c r="A1447" s="238"/>
      <c r="B1447" s="238"/>
    </row>
    <row r="1448" spans="1:2" x14ac:dyDescent="0.2">
      <c r="A1448" s="238"/>
      <c r="B1448" s="238"/>
    </row>
    <row r="1449" spans="1:2" x14ac:dyDescent="0.2">
      <c r="A1449" s="238"/>
      <c r="B1449" s="238"/>
    </row>
    <row r="1450" spans="1:2" x14ac:dyDescent="0.2">
      <c r="A1450" s="238"/>
      <c r="B1450" s="238"/>
    </row>
    <row r="1451" spans="1:2" x14ac:dyDescent="0.2">
      <c r="A1451" s="238"/>
      <c r="B1451" s="238"/>
    </row>
    <row r="1452" spans="1:2" x14ac:dyDescent="0.2">
      <c r="A1452" s="238"/>
      <c r="B1452" s="238"/>
    </row>
    <row r="1453" spans="1:2" x14ac:dyDescent="0.2">
      <c r="A1453" s="238"/>
      <c r="B1453" s="238"/>
    </row>
    <row r="1454" spans="1:2" x14ac:dyDescent="0.2">
      <c r="A1454" s="238"/>
      <c r="B1454" s="238"/>
    </row>
    <row r="1455" spans="1:2" x14ac:dyDescent="0.2">
      <c r="A1455" s="238"/>
      <c r="B1455" s="238"/>
    </row>
    <row r="1456" spans="1:2" x14ac:dyDescent="0.2">
      <c r="A1456" s="238"/>
      <c r="B1456" s="238"/>
    </row>
    <row r="1457" spans="1:2" x14ac:dyDescent="0.2">
      <c r="A1457" s="238"/>
      <c r="B1457" s="238"/>
    </row>
    <row r="1458" spans="1:2" x14ac:dyDescent="0.2">
      <c r="A1458" s="238"/>
      <c r="B1458" s="238"/>
    </row>
    <row r="1459" spans="1:2" x14ac:dyDescent="0.2">
      <c r="A1459" s="238"/>
      <c r="B1459" s="238"/>
    </row>
    <row r="1460" spans="1:2" x14ac:dyDescent="0.2">
      <c r="A1460" s="238"/>
      <c r="B1460" s="238"/>
    </row>
    <row r="1461" spans="1:2" x14ac:dyDescent="0.2">
      <c r="A1461" s="238"/>
      <c r="B1461" s="238"/>
    </row>
    <row r="1462" spans="1:2" x14ac:dyDescent="0.2">
      <c r="A1462" s="238"/>
      <c r="B1462" s="238"/>
    </row>
    <row r="1463" spans="1:2" x14ac:dyDescent="0.2">
      <c r="A1463" s="238"/>
      <c r="B1463" s="238"/>
    </row>
    <row r="1464" spans="1:2" x14ac:dyDescent="0.2">
      <c r="A1464" s="238"/>
      <c r="B1464" s="238"/>
    </row>
    <row r="1465" spans="1:2" x14ac:dyDescent="0.2">
      <c r="A1465" s="238"/>
      <c r="B1465" s="238"/>
    </row>
    <row r="1466" spans="1:2" x14ac:dyDescent="0.2">
      <c r="A1466" s="238"/>
      <c r="B1466" s="238"/>
    </row>
    <row r="1467" spans="1:2" x14ac:dyDescent="0.2">
      <c r="A1467" s="238"/>
      <c r="B1467" s="238"/>
    </row>
    <row r="1468" spans="1:2" x14ac:dyDescent="0.2">
      <c r="A1468" s="238"/>
      <c r="B1468" s="238"/>
    </row>
    <row r="1469" spans="1:2" x14ac:dyDescent="0.2">
      <c r="A1469" s="238"/>
      <c r="B1469" s="238"/>
    </row>
    <row r="1470" spans="1:2" x14ac:dyDescent="0.2">
      <c r="A1470" s="238"/>
      <c r="B1470" s="238"/>
    </row>
    <row r="1471" spans="1:2" x14ac:dyDescent="0.2">
      <c r="A1471" s="238"/>
      <c r="B1471" s="238"/>
    </row>
    <row r="1472" spans="1:2" x14ac:dyDescent="0.2">
      <c r="A1472" s="238"/>
      <c r="B1472" s="238"/>
    </row>
    <row r="1473" spans="1:2" x14ac:dyDescent="0.2">
      <c r="A1473" s="238"/>
      <c r="B1473" s="238"/>
    </row>
    <row r="1474" spans="1:2" x14ac:dyDescent="0.2">
      <c r="A1474" s="238"/>
      <c r="B1474" s="238"/>
    </row>
    <row r="1475" spans="1:2" x14ac:dyDescent="0.2">
      <c r="A1475" s="238"/>
      <c r="B1475" s="238"/>
    </row>
    <row r="1476" spans="1:2" x14ac:dyDescent="0.2">
      <c r="A1476" s="238"/>
      <c r="B1476" s="238"/>
    </row>
    <row r="1477" spans="1:2" x14ac:dyDescent="0.2">
      <c r="A1477" s="238"/>
      <c r="B1477" s="238"/>
    </row>
    <row r="1478" spans="1:2" x14ac:dyDescent="0.2">
      <c r="A1478" s="238"/>
      <c r="B1478" s="238"/>
    </row>
    <row r="1479" spans="1:2" x14ac:dyDescent="0.2">
      <c r="A1479" s="238"/>
      <c r="B1479" s="238"/>
    </row>
    <row r="1480" spans="1:2" x14ac:dyDescent="0.2">
      <c r="A1480" s="238"/>
      <c r="B1480" s="238"/>
    </row>
    <row r="1481" spans="1:2" x14ac:dyDescent="0.2">
      <c r="A1481" s="238"/>
      <c r="B1481" s="238"/>
    </row>
    <row r="1482" spans="1:2" x14ac:dyDescent="0.2">
      <c r="A1482" s="238"/>
      <c r="B1482" s="238"/>
    </row>
    <row r="1483" spans="1:2" x14ac:dyDescent="0.2">
      <c r="A1483" s="238"/>
      <c r="B1483" s="238"/>
    </row>
    <row r="1484" spans="1:2" x14ac:dyDescent="0.2">
      <c r="A1484" s="238"/>
      <c r="B1484" s="238"/>
    </row>
    <row r="1485" spans="1:2" x14ac:dyDescent="0.2">
      <c r="A1485" s="238"/>
      <c r="B1485" s="238"/>
    </row>
    <row r="1486" spans="1:2" x14ac:dyDescent="0.2">
      <c r="A1486" s="238"/>
      <c r="B1486" s="238"/>
    </row>
    <row r="1487" spans="1:2" x14ac:dyDescent="0.2">
      <c r="A1487" s="238"/>
      <c r="B1487" s="238"/>
    </row>
    <row r="1488" spans="1:2" x14ac:dyDescent="0.2">
      <c r="A1488" s="238"/>
      <c r="B1488" s="238"/>
    </row>
    <row r="1489" spans="1:2" x14ac:dyDescent="0.2">
      <c r="A1489" s="238"/>
      <c r="B1489" s="238"/>
    </row>
    <row r="1490" spans="1:2" x14ac:dyDescent="0.2">
      <c r="A1490" s="238"/>
      <c r="B1490" s="238"/>
    </row>
    <row r="1491" spans="1:2" x14ac:dyDescent="0.2">
      <c r="A1491" s="238"/>
      <c r="B1491" s="238"/>
    </row>
    <row r="1492" spans="1:2" x14ac:dyDescent="0.2">
      <c r="A1492" s="238"/>
      <c r="B1492" s="238"/>
    </row>
    <row r="1493" spans="1:2" x14ac:dyDescent="0.2">
      <c r="A1493" s="238"/>
      <c r="B1493" s="238"/>
    </row>
    <row r="1494" spans="1:2" x14ac:dyDescent="0.2">
      <c r="A1494" s="238"/>
      <c r="B1494" s="238"/>
    </row>
    <row r="1495" spans="1:2" x14ac:dyDescent="0.2">
      <c r="A1495" s="238"/>
      <c r="B1495" s="238"/>
    </row>
    <row r="1496" spans="1:2" x14ac:dyDescent="0.2">
      <c r="A1496" s="238"/>
      <c r="B1496" s="238"/>
    </row>
    <row r="1497" spans="1:2" x14ac:dyDescent="0.2">
      <c r="A1497" s="238"/>
      <c r="B1497" s="238"/>
    </row>
    <row r="1498" spans="1:2" x14ac:dyDescent="0.2">
      <c r="A1498" s="238"/>
      <c r="B1498" s="238"/>
    </row>
    <row r="1499" spans="1:2" x14ac:dyDescent="0.2">
      <c r="A1499" s="238"/>
      <c r="B1499" s="238"/>
    </row>
    <row r="1500" spans="1:2" x14ac:dyDescent="0.2">
      <c r="A1500" s="238"/>
      <c r="B1500" s="238"/>
    </row>
    <row r="1501" spans="1:2" x14ac:dyDescent="0.2">
      <c r="A1501" s="238"/>
      <c r="B1501" s="238"/>
    </row>
    <row r="1502" spans="1:2" x14ac:dyDescent="0.2">
      <c r="A1502" s="238"/>
      <c r="B1502" s="238"/>
    </row>
    <row r="1503" spans="1:2" x14ac:dyDescent="0.2">
      <c r="A1503" s="238"/>
      <c r="B1503" s="238"/>
    </row>
    <row r="1504" spans="1:2" x14ac:dyDescent="0.2">
      <c r="A1504" s="238"/>
      <c r="B1504" s="238"/>
    </row>
    <row r="1505" spans="1:2" x14ac:dyDescent="0.2">
      <c r="A1505" s="238"/>
      <c r="B1505" s="238"/>
    </row>
    <row r="1506" spans="1:2" x14ac:dyDescent="0.2">
      <c r="A1506" s="238"/>
      <c r="B1506" s="238"/>
    </row>
    <row r="1507" spans="1:2" x14ac:dyDescent="0.2">
      <c r="A1507" s="238"/>
      <c r="B1507" s="238"/>
    </row>
    <row r="1508" spans="1:2" x14ac:dyDescent="0.2">
      <c r="A1508" s="238"/>
      <c r="B1508" s="238"/>
    </row>
    <row r="1509" spans="1:2" x14ac:dyDescent="0.2">
      <c r="A1509" s="238"/>
      <c r="B1509" s="238"/>
    </row>
    <row r="1510" spans="1:2" x14ac:dyDescent="0.2">
      <c r="A1510" s="238"/>
      <c r="B1510" s="238"/>
    </row>
    <row r="1511" spans="1:2" x14ac:dyDescent="0.2">
      <c r="A1511" s="238"/>
      <c r="B1511" s="238"/>
    </row>
    <row r="1512" spans="1:2" x14ac:dyDescent="0.2">
      <c r="A1512" s="238"/>
      <c r="B1512" s="238"/>
    </row>
    <row r="1513" spans="1:2" x14ac:dyDescent="0.2">
      <c r="A1513" s="238"/>
      <c r="B1513" s="238"/>
    </row>
    <row r="1514" spans="1:2" x14ac:dyDescent="0.2">
      <c r="A1514" s="238"/>
      <c r="B1514" s="238"/>
    </row>
    <row r="1515" spans="1:2" x14ac:dyDescent="0.2">
      <c r="A1515" s="238"/>
      <c r="B1515" s="238"/>
    </row>
    <row r="1516" spans="1:2" x14ac:dyDescent="0.2">
      <c r="A1516" s="238"/>
      <c r="B1516" s="238"/>
    </row>
    <row r="1517" spans="1:2" x14ac:dyDescent="0.2">
      <c r="A1517" s="238"/>
      <c r="B1517" s="238"/>
    </row>
    <row r="1518" spans="1:2" x14ac:dyDescent="0.2">
      <c r="A1518" s="238"/>
      <c r="B1518" s="238"/>
    </row>
    <row r="1519" spans="1:2" x14ac:dyDescent="0.2">
      <c r="A1519" s="238"/>
      <c r="B1519" s="238"/>
    </row>
    <row r="1520" spans="1:2" x14ac:dyDescent="0.2">
      <c r="A1520" s="238"/>
      <c r="B1520" s="238"/>
    </row>
    <row r="1521" spans="1:2" x14ac:dyDescent="0.2">
      <c r="A1521" s="238"/>
      <c r="B1521" s="238"/>
    </row>
    <row r="1522" spans="1:2" x14ac:dyDescent="0.2">
      <c r="A1522" s="238"/>
      <c r="B1522" s="238"/>
    </row>
    <row r="1523" spans="1:2" x14ac:dyDescent="0.2">
      <c r="A1523" s="238"/>
      <c r="B1523" s="238"/>
    </row>
    <row r="1524" spans="1:2" x14ac:dyDescent="0.2">
      <c r="A1524" s="238"/>
      <c r="B1524" s="238"/>
    </row>
    <row r="1525" spans="1:2" x14ac:dyDescent="0.2">
      <c r="A1525" s="238"/>
      <c r="B1525" s="238"/>
    </row>
    <row r="1526" spans="1:2" x14ac:dyDescent="0.2">
      <c r="A1526" s="238"/>
      <c r="B1526" s="238"/>
    </row>
    <row r="1527" spans="1:2" x14ac:dyDescent="0.2">
      <c r="A1527" s="238"/>
      <c r="B1527" s="238"/>
    </row>
    <row r="1528" spans="1:2" x14ac:dyDescent="0.2">
      <c r="A1528" s="238"/>
      <c r="B1528" s="238"/>
    </row>
    <row r="1529" spans="1:2" x14ac:dyDescent="0.2">
      <c r="A1529" s="238"/>
      <c r="B1529" s="238"/>
    </row>
    <row r="1530" spans="1:2" x14ac:dyDescent="0.2">
      <c r="A1530" s="238"/>
      <c r="B1530" s="238"/>
    </row>
    <row r="1531" spans="1:2" x14ac:dyDescent="0.2">
      <c r="A1531" s="238"/>
      <c r="B1531" s="238"/>
    </row>
    <row r="1532" spans="1:2" x14ac:dyDescent="0.2">
      <c r="A1532" s="238"/>
      <c r="B1532" s="238"/>
    </row>
    <row r="1533" spans="1:2" x14ac:dyDescent="0.2">
      <c r="A1533" s="238"/>
      <c r="B1533" s="238"/>
    </row>
    <row r="1534" spans="1:2" x14ac:dyDescent="0.2">
      <c r="A1534" s="238"/>
      <c r="B1534" s="238"/>
    </row>
    <row r="1535" spans="1:2" x14ac:dyDescent="0.2">
      <c r="A1535" s="238"/>
      <c r="B1535" s="238"/>
    </row>
    <row r="1536" spans="1:2" x14ac:dyDescent="0.2">
      <c r="A1536" s="238"/>
      <c r="B1536" s="238"/>
    </row>
    <row r="1537" spans="1:2" x14ac:dyDescent="0.2">
      <c r="A1537" s="238"/>
      <c r="B1537" s="238"/>
    </row>
    <row r="1538" spans="1:2" x14ac:dyDescent="0.2">
      <c r="A1538" s="238"/>
      <c r="B1538" s="238"/>
    </row>
    <row r="1539" spans="1:2" x14ac:dyDescent="0.2">
      <c r="A1539" s="238"/>
      <c r="B1539" s="238"/>
    </row>
    <row r="1540" spans="1:2" x14ac:dyDescent="0.2">
      <c r="A1540" s="238"/>
      <c r="B1540" s="238"/>
    </row>
    <row r="1541" spans="1:2" x14ac:dyDescent="0.2">
      <c r="A1541" s="238"/>
      <c r="B1541" s="238"/>
    </row>
    <row r="1542" spans="1:2" x14ac:dyDescent="0.2">
      <c r="A1542" s="238"/>
      <c r="B1542" s="238"/>
    </row>
    <row r="1543" spans="1:2" x14ac:dyDescent="0.2">
      <c r="A1543" s="238"/>
      <c r="B1543" s="238"/>
    </row>
    <row r="1544" spans="1:2" x14ac:dyDescent="0.2">
      <c r="A1544" s="238"/>
      <c r="B1544" s="238"/>
    </row>
    <row r="1545" spans="1:2" x14ac:dyDescent="0.2">
      <c r="A1545" s="238"/>
      <c r="B1545" s="238"/>
    </row>
    <row r="1546" spans="1:2" x14ac:dyDescent="0.2">
      <c r="A1546" s="238"/>
      <c r="B1546" s="238"/>
    </row>
    <row r="1547" spans="1:2" x14ac:dyDescent="0.2">
      <c r="A1547" s="238"/>
      <c r="B1547" s="238"/>
    </row>
    <row r="1548" spans="1:2" x14ac:dyDescent="0.2">
      <c r="A1548" s="238"/>
      <c r="B1548" s="238"/>
    </row>
    <row r="1549" spans="1:2" x14ac:dyDescent="0.2">
      <c r="A1549" s="238"/>
      <c r="B1549" s="238"/>
    </row>
    <row r="1550" spans="1:2" x14ac:dyDescent="0.2">
      <c r="A1550" s="238"/>
      <c r="B1550" s="238"/>
    </row>
    <row r="1551" spans="1:2" x14ac:dyDescent="0.2">
      <c r="A1551" s="238"/>
      <c r="B1551" s="238"/>
    </row>
    <row r="1552" spans="1:2" x14ac:dyDescent="0.2">
      <c r="A1552" s="238"/>
      <c r="B1552" s="238"/>
    </row>
    <row r="1553" spans="1:2" x14ac:dyDescent="0.2">
      <c r="A1553" s="238"/>
      <c r="B1553" s="238"/>
    </row>
    <row r="1554" spans="1:2" x14ac:dyDescent="0.2">
      <c r="A1554" s="238"/>
      <c r="B1554" s="238"/>
    </row>
    <row r="1555" spans="1:2" x14ac:dyDescent="0.2">
      <c r="A1555" s="238"/>
      <c r="B1555" s="238"/>
    </row>
    <row r="1556" spans="1:2" x14ac:dyDescent="0.2">
      <c r="A1556" s="238"/>
      <c r="B1556" s="238"/>
    </row>
    <row r="1557" spans="1:2" x14ac:dyDescent="0.2">
      <c r="A1557" s="238"/>
      <c r="B1557" s="238"/>
    </row>
    <row r="1558" spans="1:2" x14ac:dyDescent="0.2">
      <c r="A1558" s="238"/>
      <c r="B1558" s="238"/>
    </row>
    <row r="1559" spans="1:2" x14ac:dyDescent="0.2">
      <c r="A1559" s="238"/>
      <c r="B1559" s="238"/>
    </row>
    <row r="1560" spans="1:2" x14ac:dyDescent="0.2">
      <c r="A1560" s="238"/>
      <c r="B1560" s="238"/>
    </row>
    <row r="1561" spans="1:2" x14ac:dyDescent="0.2">
      <c r="A1561" s="238"/>
      <c r="B1561" s="238"/>
    </row>
    <row r="1562" spans="1:2" x14ac:dyDescent="0.2">
      <c r="A1562" s="238"/>
      <c r="B1562" s="238"/>
    </row>
    <row r="1563" spans="1:2" x14ac:dyDescent="0.2">
      <c r="A1563" s="238"/>
      <c r="B1563" s="238"/>
    </row>
    <row r="1564" spans="1:2" x14ac:dyDescent="0.2">
      <c r="A1564" s="238"/>
      <c r="B1564" s="238"/>
    </row>
    <row r="1565" spans="1:2" x14ac:dyDescent="0.2">
      <c r="A1565" s="238"/>
      <c r="B1565" s="238"/>
    </row>
    <row r="1566" spans="1:2" x14ac:dyDescent="0.2">
      <c r="A1566" s="238"/>
      <c r="B1566" s="238"/>
    </row>
    <row r="1567" spans="1:2" x14ac:dyDescent="0.2">
      <c r="A1567" s="238"/>
      <c r="B1567" s="238"/>
    </row>
    <row r="1568" spans="1:2" x14ac:dyDescent="0.2">
      <c r="A1568" s="238"/>
      <c r="B1568" s="238"/>
    </row>
    <row r="1569" spans="1:2" x14ac:dyDescent="0.2">
      <c r="A1569" s="238"/>
      <c r="B1569" s="238"/>
    </row>
    <row r="1570" spans="1:2" x14ac:dyDescent="0.2">
      <c r="A1570" s="238"/>
      <c r="B1570" s="238"/>
    </row>
    <row r="1571" spans="1:2" x14ac:dyDescent="0.2">
      <c r="A1571" s="238"/>
      <c r="B1571" s="238"/>
    </row>
    <row r="1572" spans="1:2" x14ac:dyDescent="0.2">
      <c r="A1572" s="238"/>
      <c r="B1572" s="238"/>
    </row>
    <row r="1573" spans="1:2" x14ac:dyDescent="0.2">
      <c r="A1573" s="238"/>
      <c r="B1573" s="238"/>
    </row>
    <row r="1574" spans="1:2" x14ac:dyDescent="0.2">
      <c r="A1574" s="238"/>
      <c r="B1574" s="238"/>
    </row>
    <row r="1575" spans="1:2" x14ac:dyDescent="0.2">
      <c r="A1575" s="238"/>
      <c r="B1575" s="238"/>
    </row>
    <row r="1576" spans="1:2" x14ac:dyDescent="0.2">
      <c r="A1576" s="238"/>
      <c r="B1576" s="238"/>
    </row>
    <row r="1577" spans="1:2" x14ac:dyDescent="0.2">
      <c r="A1577" s="238"/>
      <c r="B1577" s="238"/>
    </row>
    <row r="1578" spans="1:2" x14ac:dyDescent="0.2">
      <c r="A1578" s="238"/>
      <c r="B1578" s="238"/>
    </row>
    <row r="1579" spans="1:2" x14ac:dyDescent="0.2">
      <c r="A1579" s="238"/>
      <c r="B1579" s="238"/>
    </row>
    <row r="1580" spans="1:2" x14ac:dyDescent="0.2">
      <c r="A1580" s="238"/>
      <c r="B1580" s="238"/>
    </row>
    <row r="1581" spans="1:2" x14ac:dyDescent="0.2">
      <c r="A1581" s="238"/>
      <c r="B1581" s="238"/>
    </row>
    <row r="1582" spans="1:2" x14ac:dyDescent="0.2">
      <c r="A1582" s="238"/>
      <c r="B1582" s="238"/>
    </row>
    <row r="1583" spans="1:2" x14ac:dyDescent="0.2">
      <c r="A1583" s="238"/>
      <c r="B1583" s="238"/>
    </row>
    <row r="1584" spans="1:2" x14ac:dyDescent="0.2">
      <c r="A1584" s="238"/>
      <c r="B1584" s="238"/>
    </row>
    <row r="1585" spans="1:2" x14ac:dyDescent="0.2">
      <c r="A1585" s="238"/>
      <c r="B1585" s="238"/>
    </row>
    <row r="1586" spans="1:2" x14ac:dyDescent="0.2">
      <c r="A1586" s="238"/>
      <c r="B1586" s="238"/>
    </row>
    <row r="1587" spans="1:2" x14ac:dyDescent="0.2">
      <c r="A1587" s="238"/>
      <c r="B1587" s="238"/>
    </row>
    <row r="1588" spans="1:2" x14ac:dyDescent="0.2">
      <c r="A1588" s="238"/>
      <c r="B1588" s="238"/>
    </row>
    <row r="1589" spans="1:2" x14ac:dyDescent="0.2">
      <c r="A1589" s="238"/>
      <c r="B1589" s="238"/>
    </row>
    <row r="1590" spans="1:2" x14ac:dyDescent="0.2">
      <c r="A1590" s="238"/>
      <c r="B1590" s="238"/>
    </row>
    <row r="1591" spans="1:2" x14ac:dyDescent="0.2">
      <c r="A1591" s="238"/>
      <c r="B1591" s="238"/>
    </row>
    <row r="1592" spans="1:2" x14ac:dyDescent="0.2">
      <c r="A1592" s="238"/>
      <c r="B1592" s="238"/>
    </row>
    <row r="1593" spans="1:2" x14ac:dyDescent="0.2">
      <c r="A1593" s="238"/>
      <c r="B1593" s="238"/>
    </row>
    <row r="1594" spans="1:2" x14ac:dyDescent="0.2">
      <c r="A1594" s="238"/>
      <c r="B1594" s="238"/>
    </row>
    <row r="1595" spans="1:2" x14ac:dyDescent="0.2">
      <c r="A1595" s="238"/>
      <c r="B1595" s="238"/>
    </row>
    <row r="1596" spans="1:2" x14ac:dyDescent="0.2">
      <c r="A1596" s="238"/>
      <c r="B1596" s="238"/>
    </row>
    <row r="1597" spans="1:2" x14ac:dyDescent="0.2">
      <c r="A1597" s="238"/>
      <c r="B1597" s="238"/>
    </row>
    <row r="1598" spans="1:2" x14ac:dyDescent="0.2">
      <c r="A1598" s="238"/>
      <c r="B1598" s="238"/>
    </row>
    <row r="1599" spans="1:2" x14ac:dyDescent="0.2">
      <c r="A1599" s="238"/>
      <c r="B1599" s="238"/>
    </row>
    <row r="1600" spans="1:2" x14ac:dyDescent="0.2">
      <c r="A1600" s="238"/>
      <c r="B1600" s="238"/>
    </row>
    <row r="1601" spans="1:2" x14ac:dyDescent="0.2">
      <c r="A1601" s="238"/>
      <c r="B1601" s="238"/>
    </row>
    <row r="1602" spans="1:2" x14ac:dyDescent="0.2">
      <c r="A1602" s="238"/>
      <c r="B1602" s="238"/>
    </row>
    <row r="1603" spans="1:2" x14ac:dyDescent="0.2">
      <c r="A1603" s="238"/>
      <c r="B1603" s="238"/>
    </row>
    <row r="1604" spans="1:2" x14ac:dyDescent="0.2">
      <c r="A1604" s="238"/>
      <c r="B1604" s="238"/>
    </row>
    <row r="1605" spans="1:2" x14ac:dyDescent="0.2">
      <c r="A1605" s="238"/>
      <c r="B1605" s="238"/>
    </row>
    <row r="1606" spans="1:2" x14ac:dyDescent="0.2">
      <c r="A1606" s="238"/>
      <c r="B1606" s="238"/>
    </row>
    <row r="1607" spans="1:2" x14ac:dyDescent="0.2">
      <c r="A1607" s="238"/>
      <c r="B1607" s="238"/>
    </row>
    <row r="1608" spans="1:2" x14ac:dyDescent="0.2">
      <c r="A1608" s="238"/>
      <c r="B1608" s="238"/>
    </row>
    <row r="1609" spans="1:2" x14ac:dyDescent="0.2">
      <c r="A1609" s="238"/>
      <c r="B1609" s="238"/>
    </row>
    <row r="1610" spans="1:2" x14ac:dyDescent="0.2">
      <c r="A1610" s="238"/>
      <c r="B1610" s="238"/>
    </row>
    <row r="1611" spans="1:2" x14ac:dyDescent="0.2">
      <c r="A1611" s="238"/>
      <c r="B1611" s="238"/>
    </row>
    <row r="1612" spans="1:2" x14ac:dyDescent="0.2">
      <c r="A1612" s="238"/>
      <c r="B1612" s="238"/>
    </row>
    <row r="1613" spans="1:2" x14ac:dyDescent="0.2">
      <c r="A1613" s="238"/>
      <c r="B1613" s="238"/>
    </row>
    <row r="1614" spans="1:2" x14ac:dyDescent="0.2">
      <c r="A1614" s="238"/>
      <c r="B1614" s="238"/>
    </row>
    <row r="1615" spans="1:2" x14ac:dyDescent="0.2">
      <c r="A1615" s="238"/>
      <c r="B1615" s="238"/>
    </row>
    <row r="1616" spans="1:2" x14ac:dyDescent="0.2">
      <c r="A1616" s="238"/>
      <c r="B1616" s="238"/>
    </row>
    <row r="1617" spans="1:2" x14ac:dyDescent="0.2">
      <c r="A1617" s="238"/>
      <c r="B1617" s="238"/>
    </row>
    <row r="1618" spans="1:2" x14ac:dyDescent="0.2">
      <c r="A1618" s="238"/>
      <c r="B1618" s="238"/>
    </row>
    <row r="1619" spans="1:2" x14ac:dyDescent="0.2">
      <c r="A1619" s="238"/>
      <c r="B1619" s="238"/>
    </row>
    <row r="1620" spans="1:2" x14ac:dyDescent="0.2">
      <c r="A1620" s="238"/>
      <c r="B1620" s="238"/>
    </row>
    <row r="1621" spans="1:2" x14ac:dyDescent="0.2">
      <c r="A1621" s="238"/>
      <c r="B1621" s="238"/>
    </row>
    <row r="1622" spans="1:2" x14ac:dyDescent="0.2">
      <c r="A1622" s="238"/>
      <c r="B1622" s="238"/>
    </row>
    <row r="1623" spans="1:2" x14ac:dyDescent="0.2">
      <c r="A1623" s="238"/>
      <c r="B1623" s="238"/>
    </row>
    <row r="1624" spans="1:2" x14ac:dyDescent="0.2">
      <c r="A1624" s="238"/>
      <c r="B1624" s="238"/>
    </row>
    <row r="1625" spans="1:2" x14ac:dyDescent="0.2">
      <c r="A1625" s="238"/>
      <c r="B1625" s="238"/>
    </row>
    <row r="1626" spans="1:2" x14ac:dyDescent="0.2">
      <c r="A1626" s="238"/>
      <c r="B1626" s="238"/>
    </row>
    <row r="1627" spans="1:2" x14ac:dyDescent="0.2">
      <c r="A1627" s="238"/>
      <c r="B1627" s="238"/>
    </row>
    <row r="1628" spans="1:2" x14ac:dyDescent="0.2">
      <c r="A1628" s="238"/>
      <c r="B1628" s="238"/>
    </row>
    <row r="1629" spans="1:2" x14ac:dyDescent="0.2">
      <c r="A1629" s="238"/>
      <c r="B1629" s="238"/>
    </row>
    <row r="1630" spans="1:2" x14ac:dyDescent="0.2">
      <c r="A1630" s="238"/>
      <c r="B1630" s="238"/>
    </row>
    <row r="1631" spans="1:2" x14ac:dyDescent="0.2">
      <c r="A1631" s="238"/>
      <c r="B1631" s="238"/>
    </row>
    <row r="1632" spans="1:2" x14ac:dyDescent="0.2">
      <c r="A1632" s="238"/>
      <c r="B1632" s="238"/>
    </row>
    <row r="1633" spans="1:2" x14ac:dyDescent="0.2">
      <c r="A1633" s="238"/>
      <c r="B1633" s="238"/>
    </row>
    <row r="1634" spans="1:2" x14ac:dyDescent="0.2">
      <c r="A1634" s="238"/>
      <c r="B1634" s="238"/>
    </row>
    <row r="1635" spans="1:2" x14ac:dyDescent="0.2">
      <c r="A1635" s="238"/>
      <c r="B1635" s="238"/>
    </row>
    <row r="1636" spans="1:2" x14ac:dyDescent="0.2">
      <c r="A1636" s="238"/>
      <c r="B1636" s="238"/>
    </row>
    <row r="1637" spans="1:2" x14ac:dyDescent="0.2">
      <c r="A1637" s="238"/>
      <c r="B1637" s="238"/>
    </row>
    <row r="1638" spans="1:2" x14ac:dyDescent="0.2">
      <c r="A1638" s="238"/>
      <c r="B1638" s="238"/>
    </row>
    <row r="1639" spans="1:2" x14ac:dyDescent="0.2">
      <c r="A1639" s="238"/>
      <c r="B1639" s="238"/>
    </row>
    <row r="1640" spans="1:2" x14ac:dyDescent="0.2">
      <c r="A1640" s="238"/>
      <c r="B1640" s="238"/>
    </row>
    <row r="1641" spans="1:2" x14ac:dyDescent="0.2">
      <c r="A1641" s="238"/>
      <c r="B1641" s="238"/>
    </row>
    <row r="1642" spans="1:2" x14ac:dyDescent="0.2">
      <c r="A1642" s="238"/>
      <c r="B1642" s="238"/>
    </row>
    <row r="1643" spans="1:2" x14ac:dyDescent="0.2">
      <c r="A1643" s="238"/>
      <c r="B1643" s="238"/>
    </row>
    <row r="1644" spans="1:2" x14ac:dyDescent="0.2">
      <c r="A1644" s="238"/>
      <c r="B1644" s="238"/>
    </row>
    <row r="1645" spans="1:2" x14ac:dyDescent="0.2">
      <c r="A1645" s="238"/>
      <c r="B1645" s="238"/>
    </row>
    <row r="1646" spans="1:2" x14ac:dyDescent="0.2">
      <c r="A1646" s="238"/>
      <c r="B1646" s="238"/>
    </row>
    <row r="1647" spans="1:2" x14ac:dyDescent="0.2">
      <c r="A1647" s="238"/>
      <c r="B1647" s="238"/>
    </row>
    <row r="1648" spans="1:2" x14ac:dyDescent="0.2">
      <c r="A1648" s="238"/>
      <c r="B1648" s="238"/>
    </row>
    <row r="1649" spans="1:2" x14ac:dyDescent="0.2">
      <c r="A1649" s="238"/>
      <c r="B1649" s="238"/>
    </row>
    <row r="1650" spans="1:2" x14ac:dyDescent="0.2">
      <c r="A1650" s="238"/>
      <c r="B1650" s="238"/>
    </row>
    <row r="1651" spans="1:2" x14ac:dyDescent="0.2">
      <c r="A1651" s="238"/>
      <c r="B1651" s="238"/>
    </row>
    <row r="1652" spans="1:2" x14ac:dyDescent="0.2">
      <c r="A1652" s="238"/>
      <c r="B1652" s="238"/>
    </row>
    <row r="1653" spans="1:2" x14ac:dyDescent="0.2">
      <c r="A1653" s="238"/>
      <c r="B1653" s="238"/>
    </row>
    <row r="1654" spans="1:2" x14ac:dyDescent="0.2">
      <c r="A1654" s="238"/>
      <c r="B1654" s="238"/>
    </row>
    <row r="1655" spans="1:2" x14ac:dyDescent="0.2">
      <c r="A1655" s="238"/>
      <c r="B1655" s="238"/>
    </row>
    <row r="1656" spans="1:2" x14ac:dyDescent="0.2">
      <c r="A1656" s="238"/>
      <c r="B1656" s="238"/>
    </row>
    <row r="1657" spans="1:2" x14ac:dyDescent="0.2">
      <c r="A1657" s="238"/>
      <c r="B1657" s="238"/>
    </row>
    <row r="1658" spans="1:2" x14ac:dyDescent="0.2">
      <c r="A1658" s="238"/>
      <c r="B1658" s="238"/>
    </row>
    <row r="1659" spans="1:2" x14ac:dyDescent="0.2">
      <c r="A1659" s="238"/>
      <c r="B1659" s="238"/>
    </row>
    <row r="1660" spans="1:2" x14ac:dyDescent="0.2">
      <c r="A1660" s="238"/>
      <c r="B1660" s="238"/>
    </row>
    <row r="1661" spans="1:2" x14ac:dyDescent="0.2">
      <c r="A1661" s="238"/>
      <c r="B1661" s="238"/>
    </row>
    <row r="1662" spans="1:2" x14ac:dyDescent="0.2">
      <c r="A1662" s="238"/>
      <c r="B1662" s="238"/>
    </row>
    <row r="1663" spans="1:2" x14ac:dyDescent="0.2">
      <c r="A1663" s="238"/>
      <c r="B1663" s="238"/>
    </row>
    <row r="1664" spans="1:2" x14ac:dyDescent="0.2">
      <c r="A1664" s="238"/>
      <c r="B1664" s="238"/>
    </row>
    <row r="1665" spans="1:2" x14ac:dyDescent="0.2">
      <c r="A1665" s="238"/>
      <c r="B1665" s="238"/>
    </row>
    <row r="1666" spans="1:2" x14ac:dyDescent="0.2">
      <c r="A1666" s="238"/>
      <c r="B1666" s="238"/>
    </row>
    <row r="1667" spans="1:2" x14ac:dyDescent="0.2">
      <c r="A1667" s="238"/>
      <c r="B1667" s="238"/>
    </row>
    <row r="1668" spans="1:2" x14ac:dyDescent="0.2">
      <c r="A1668" s="238"/>
      <c r="B1668" s="238"/>
    </row>
    <row r="1669" spans="1:2" x14ac:dyDescent="0.2">
      <c r="A1669" s="238"/>
      <c r="B1669" s="238"/>
    </row>
    <row r="1670" spans="1:2" x14ac:dyDescent="0.2">
      <c r="A1670" s="238"/>
      <c r="B1670" s="238"/>
    </row>
    <row r="1671" spans="1:2" x14ac:dyDescent="0.2">
      <c r="A1671" s="238"/>
      <c r="B1671" s="238"/>
    </row>
    <row r="1672" spans="1:2" x14ac:dyDescent="0.2">
      <c r="A1672" s="238"/>
      <c r="B1672" s="238"/>
    </row>
    <row r="1673" spans="1:2" x14ac:dyDescent="0.2">
      <c r="A1673" s="238"/>
      <c r="B1673" s="238"/>
    </row>
    <row r="1674" spans="1:2" x14ac:dyDescent="0.2">
      <c r="A1674" s="238"/>
      <c r="B1674" s="238"/>
    </row>
    <row r="1675" spans="1:2" x14ac:dyDescent="0.2">
      <c r="A1675" s="238"/>
      <c r="B1675" s="238"/>
    </row>
    <row r="1676" spans="1:2" x14ac:dyDescent="0.2">
      <c r="A1676" s="238"/>
      <c r="B1676" s="238"/>
    </row>
    <row r="1677" spans="1:2" x14ac:dyDescent="0.2">
      <c r="A1677" s="238"/>
      <c r="B1677" s="238"/>
    </row>
    <row r="1678" spans="1:2" x14ac:dyDescent="0.2">
      <c r="A1678" s="238"/>
      <c r="B1678" s="238"/>
    </row>
    <row r="1679" spans="1:2" x14ac:dyDescent="0.2">
      <c r="A1679" s="238"/>
      <c r="B1679" s="238"/>
    </row>
    <row r="1680" spans="1:2" x14ac:dyDescent="0.2">
      <c r="A1680" s="238"/>
      <c r="B1680" s="238"/>
    </row>
    <row r="1681" spans="1:2" x14ac:dyDescent="0.2">
      <c r="A1681" s="238"/>
      <c r="B1681" s="238"/>
    </row>
    <row r="1682" spans="1:2" x14ac:dyDescent="0.2">
      <c r="A1682" s="238"/>
      <c r="B1682" s="238"/>
    </row>
    <row r="1683" spans="1:2" x14ac:dyDescent="0.2">
      <c r="A1683" s="238"/>
      <c r="B1683" s="238"/>
    </row>
    <row r="1684" spans="1:2" x14ac:dyDescent="0.2">
      <c r="A1684" s="238"/>
      <c r="B1684" s="238"/>
    </row>
    <row r="1685" spans="1:2" x14ac:dyDescent="0.2">
      <c r="A1685" s="238"/>
      <c r="B1685" s="238"/>
    </row>
    <row r="1686" spans="1:2" x14ac:dyDescent="0.2">
      <c r="A1686" s="238"/>
      <c r="B1686" s="238"/>
    </row>
    <row r="1687" spans="1:2" x14ac:dyDescent="0.2">
      <c r="A1687" s="238"/>
      <c r="B1687" s="238"/>
    </row>
    <row r="1688" spans="1:2" x14ac:dyDescent="0.2">
      <c r="A1688" s="238"/>
      <c r="B1688" s="238"/>
    </row>
    <row r="1689" spans="1:2" x14ac:dyDescent="0.2">
      <c r="A1689" s="238"/>
      <c r="B1689" s="238"/>
    </row>
    <row r="1690" spans="1:2" x14ac:dyDescent="0.2">
      <c r="A1690" s="238"/>
      <c r="B1690" s="238"/>
    </row>
    <row r="1691" spans="1:2" x14ac:dyDescent="0.2">
      <c r="A1691" s="238"/>
      <c r="B1691" s="238"/>
    </row>
    <row r="1692" spans="1:2" x14ac:dyDescent="0.2">
      <c r="A1692" s="238"/>
      <c r="B1692" s="238"/>
    </row>
    <row r="1693" spans="1:2" x14ac:dyDescent="0.2">
      <c r="A1693" s="238"/>
      <c r="B1693" s="238"/>
    </row>
    <row r="1694" spans="1:2" x14ac:dyDescent="0.2">
      <c r="A1694" s="238"/>
      <c r="B1694" s="238"/>
    </row>
    <row r="1695" spans="1:2" x14ac:dyDescent="0.2">
      <c r="A1695" s="238"/>
      <c r="B1695" s="238"/>
    </row>
    <row r="1696" spans="1:2" x14ac:dyDescent="0.2">
      <c r="A1696" s="238"/>
      <c r="B1696" s="238"/>
    </row>
    <row r="1697" spans="1:2" x14ac:dyDescent="0.2">
      <c r="A1697" s="238"/>
      <c r="B1697" s="238"/>
    </row>
    <row r="1698" spans="1:2" x14ac:dyDescent="0.2">
      <c r="A1698" s="238"/>
      <c r="B1698" s="238"/>
    </row>
    <row r="1699" spans="1:2" x14ac:dyDescent="0.2">
      <c r="A1699" s="238"/>
      <c r="B1699" s="238"/>
    </row>
    <row r="1700" spans="1:2" x14ac:dyDescent="0.2">
      <c r="A1700" s="238"/>
      <c r="B1700" s="238"/>
    </row>
    <row r="1701" spans="1:2" x14ac:dyDescent="0.2">
      <c r="A1701" s="238"/>
      <c r="B1701" s="238"/>
    </row>
    <row r="1702" spans="1:2" x14ac:dyDescent="0.2">
      <c r="A1702" s="238"/>
      <c r="B1702" s="238"/>
    </row>
    <row r="1703" spans="1:2" x14ac:dyDescent="0.2">
      <c r="A1703" s="238"/>
      <c r="B1703" s="238"/>
    </row>
    <row r="1704" spans="1:2" x14ac:dyDescent="0.2">
      <c r="A1704" s="238"/>
      <c r="B1704" s="238"/>
    </row>
    <row r="1705" spans="1:2" x14ac:dyDescent="0.2">
      <c r="A1705" s="238"/>
      <c r="B1705" s="238"/>
    </row>
    <row r="1706" spans="1:2" x14ac:dyDescent="0.2">
      <c r="A1706" s="238"/>
      <c r="B1706" s="238"/>
    </row>
    <row r="1707" spans="1:2" x14ac:dyDescent="0.2">
      <c r="A1707" s="238"/>
      <c r="B1707" s="238"/>
    </row>
    <row r="1708" spans="1:2" x14ac:dyDescent="0.2">
      <c r="A1708" s="238"/>
      <c r="B1708" s="238"/>
    </row>
    <row r="1709" spans="1:2" x14ac:dyDescent="0.2">
      <c r="A1709" s="238"/>
      <c r="B1709" s="238"/>
    </row>
    <row r="1710" spans="1:2" x14ac:dyDescent="0.2">
      <c r="A1710" s="238"/>
      <c r="B1710" s="238"/>
    </row>
    <row r="1711" spans="1:2" x14ac:dyDescent="0.2">
      <c r="A1711" s="238"/>
      <c r="B1711" s="238"/>
    </row>
    <row r="1712" spans="1:2" x14ac:dyDescent="0.2">
      <c r="A1712" s="238"/>
      <c r="B1712" s="238"/>
    </row>
    <row r="1713" spans="1:2" x14ac:dyDescent="0.2">
      <c r="A1713" s="238"/>
      <c r="B1713" s="238"/>
    </row>
    <row r="1714" spans="1:2" x14ac:dyDescent="0.2">
      <c r="A1714" s="238"/>
      <c r="B1714" s="238"/>
    </row>
    <row r="1715" spans="1:2" x14ac:dyDescent="0.2">
      <c r="A1715" s="238"/>
      <c r="B1715" s="238"/>
    </row>
    <row r="1716" spans="1:2" x14ac:dyDescent="0.2">
      <c r="A1716" s="238"/>
      <c r="B1716" s="238"/>
    </row>
    <row r="1717" spans="1:2" x14ac:dyDescent="0.2">
      <c r="A1717" s="238"/>
      <c r="B1717" s="238"/>
    </row>
    <row r="1718" spans="1:2" x14ac:dyDescent="0.2">
      <c r="A1718" s="238"/>
      <c r="B1718" s="238"/>
    </row>
    <row r="1719" spans="1:2" x14ac:dyDescent="0.2">
      <c r="A1719" s="238"/>
      <c r="B1719" s="238"/>
    </row>
    <row r="1720" spans="1:2" x14ac:dyDescent="0.2">
      <c r="A1720" s="238"/>
      <c r="B1720" s="238"/>
    </row>
    <row r="1721" spans="1:2" x14ac:dyDescent="0.2">
      <c r="A1721" s="238"/>
      <c r="B1721" s="238"/>
    </row>
    <row r="1722" spans="1:2" x14ac:dyDescent="0.2">
      <c r="A1722" s="238"/>
      <c r="B1722" s="238"/>
    </row>
    <row r="1723" spans="1:2" x14ac:dyDescent="0.2">
      <c r="A1723" s="238"/>
      <c r="B1723" s="238"/>
    </row>
    <row r="1724" spans="1:2" x14ac:dyDescent="0.2">
      <c r="A1724" s="238"/>
      <c r="B1724" s="238"/>
    </row>
    <row r="1725" spans="1:2" x14ac:dyDescent="0.2">
      <c r="A1725" s="238"/>
      <c r="B1725" s="238"/>
    </row>
    <row r="1726" spans="1:2" x14ac:dyDescent="0.2">
      <c r="A1726" s="238"/>
      <c r="B1726" s="238"/>
    </row>
    <row r="1727" spans="1:2" x14ac:dyDescent="0.2">
      <c r="A1727" s="238"/>
      <c r="B1727" s="238"/>
    </row>
    <row r="1728" spans="1:2" x14ac:dyDescent="0.2">
      <c r="A1728" s="238"/>
      <c r="B1728" s="238"/>
    </row>
    <row r="1729" spans="1:2" x14ac:dyDescent="0.2">
      <c r="A1729" s="238"/>
      <c r="B1729" s="238"/>
    </row>
    <row r="1730" spans="1:2" x14ac:dyDescent="0.2">
      <c r="A1730" s="238"/>
      <c r="B1730" s="238"/>
    </row>
    <row r="1731" spans="1:2" x14ac:dyDescent="0.2">
      <c r="A1731" s="238"/>
      <c r="B1731" s="238"/>
    </row>
    <row r="1732" spans="1:2" x14ac:dyDescent="0.2">
      <c r="A1732" s="238"/>
      <c r="B1732" s="238"/>
    </row>
    <row r="1733" spans="1:2" x14ac:dyDescent="0.2">
      <c r="A1733" s="238"/>
      <c r="B1733" s="238"/>
    </row>
    <row r="1734" spans="1:2" x14ac:dyDescent="0.2">
      <c r="A1734" s="238"/>
      <c r="B1734" s="238"/>
    </row>
    <row r="1735" spans="1:2" x14ac:dyDescent="0.2">
      <c r="A1735" s="238"/>
      <c r="B1735" s="238"/>
    </row>
    <row r="1736" spans="1:2" x14ac:dyDescent="0.2">
      <c r="A1736" s="238"/>
      <c r="B1736" s="238"/>
    </row>
    <row r="1737" spans="1:2" x14ac:dyDescent="0.2">
      <c r="A1737" s="238"/>
      <c r="B1737" s="238"/>
    </row>
    <row r="1738" spans="1:2" x14ac:dyDescent="0.2">
      <c r="A1738" s="238"/>
      <c r="B1738" s="238"/>
    </row>
    <row r="1739" spans="1:2" x14ac:dyDescent="0.2">
      <c r="A1739" s="238"/>
      <c r="B1739" s="238"/>
    </row>
    <row r="1740" spans="1:2" x14ac:dyDescent="0.2">
      <c r="A1740" s="238"/>
      <c r="B1740" s="238"/>
    </row>
    <row r="1741" spans="1:2" x14ac:dyDescent="0.2">
      <c r="A1741" s="238"/>
      <c r="B1741" s="238"/>
    </row>
    <row r="1742" spans="1:2" x14ac:dyDescent="0.2">
      <c r="A1742" s="238"/>
      <c r="B1742" s="238"/>
    </row>
    <row r="1743" spans="1:2" x14ac:dyDescent="0.2">
      <c r="A1743" s="238"/>
      <c r="B1743" s="238"/>
    </row>
    <row r="1744" spans="1:2" x14ac:dyDescent="0.2">
      <c r="A1744" s="238"/>
      <c r="B1744" s="238"/>
    </row>
    <row r="1745" spans="1:2" x14ac:dyDescent="0.2">
      <c r="A1745" s="238"/>
      <c r="B1745" s="238"/>
    </row>
    <row r="1746" spans="1:2" x14ac:dyDescent="0.2">
      <c r="A1746" s="238"/>
      <c r="B1746" s="238"/>
    </row>
    <row r="1747" spans="1:2" x14ac:dyDescent="0.2">
      <c r="A1747" s="238"/>
      <c r="B1747" s="238"/>
    </row>
    <row r="1748" spans="1:2" x14ac:dyDescent="0.2">
      <c r="A1748" s="238"/>
      <c r="B1748" s="238"/>
    </row>
    <row r="1749" spans="1:2" x14ac:dyDescent="0.2">
      <c r="A1749" s="238"/>
      <c r="B1749" s="238"/>
    </row>
    <row r="1750" spans="1:2" x14ac:dyDescent="0.2">
      <c r="A1750" s="238"/>
      <c r="B1750" s="238"/>
    </row>
    <row r="1751" spans="1:2" x14ac:dyDescent="0.2">
      <c r="A1751" s="238"/>
      <c r="B1751" s="238"/>
    </row>
    <row r="1752" spans="1:2" x14ac:dyDescent="0.2">
      <c r="A1752" s="238"/>
      <c r="B1752" s="238"/>
    </row>
    <row r="1753" spans="1:2" x14ac:dyDescent="0.2">
      <c r="A1753" s="238"/>
      <c r="B1753" s="238"/>
    </row>
    <row r="1754" spans="1:2" x14ac:dyDescent="0.2">
      <c r="A1754" s="238"/>
      <c r="B1754" s="238"/>
    </row>
    <row r="1755" spans="1:2" x14ac:dyDescent="0.2">
      <c r="A1755" s="238"/>
      <c r="B1755" s="238"/>
    </row>
    <row r="1756" spans="1:2" x14ac:dyDescent="0.2">
      <c r="A1756" s="238"/>
      <c r="B1756" s="238"/>
    </row>
    <row r="1757" spans="1:2" x14ac:dyDescent="0.2">
      <c r="A1757" s="238"/>
      <c r="B1757" s="238"/>
    </row>
    <row r="1758" spans="1:2" x14ac:dyDescent="0.2">
      <c r="A1758" s="238"/>
      <c r="B1758" s="238"/>
    </row>
    <row r="1759" spans="1:2" x14ac:dyDescent="0.2">
      <c r="A1759" s="238"/>
      <c r="B1759" s="238"/>
    </row>
    <row r="1760" spans="1:2" x14ac:dyDescent="0.2">
      <c r="A1760" s="238"/>
      <c r="B1760" s="238"/>
    </row>
    <row r="1761" spans="1:2" x14ac:dyDescent="0.2">
      <c r="A1761" s="238"/>
      <c r="B1761" s="238"/>
    </row>
    <row r="1762" spans="1:2" x14ac:dyDescent="0.2">
      <c r="A1762" s="238"/>
      <c r="B1762" s="238"/>
    </row>
    <row r="1763" spans="1:2" x14ac:dyDescent="0.2">
      <c r="A1763" s="238"/>
      <c r="B1763" s="238"/>
    </row>
    <row r="1764" spans="1:2" x14ac:dyDescent="0.2">
      <c r="A1764" s="238"/>
      <c r="B1764" s="238"/>
    </row>
    <row r="1765" spans="1:2" x14ac:dyDescent="0.2">
      <c r="A1765" s="238"/>
      <c r="B1765" s="238"/>
    </row>
    <row r="1766" spans="1:2" x14ac:dyDescent="0.2">
      <c r="A1766" s="238"/>
      <c r="B1766" s="238"/>
    </row>
    <row r="1767" spans="1:2" x14ac:dyDescent="0.2">
      <c r="A1767" s="238"/>
      <c r="B1767" s="238"/>
    </row>
    <row r="1768" spans="1:2" x14ac:dyDescent="0.2">
      <c r="A1768" s="238"/>
      <c r="B1768" s="238"/>
    </row>
    <row r="1769" spans="1:2" x14ac:dyDescent="0.2">
      <c r="A1769" s="238"/>
      <c r="B1769" s="238"/>
    </row>
    <row r="1770" spans="1:2" x14ac:dyDescent="0.2">
      <c r="A1770" s="238"/>
      <c r="B1770" s="238"/>
    </row>
    <row r="1771" spans="1:2" x14ac:dyDescent="0.2">
      <c r="A1771" s="238"/>
      <c r="B1771" s="238"/>
    </row>
    <row r="1772" spans="1:2" x14ac:dyDescent="0.2">
      <c r="A1772" s="238"/>
      <c r="B1772" s="238"/>
    </row>
    <row r="1773" spans="1:2" x14ac:dyDescent="0.2">
      <c r="A1773" s="238"/>
      <c r="B1773" s="238"/>
    </row>
    <row r="1774" spans="1:2" x14ac:dyDescent="0.2">
      <c r="A1774" s="238"/>
      <c r="B1774" s="238"/>
    </row>
    <row r="1775" spans="1:2" x14ac:dyDescent="0.2">
      <c r="A1775" s="238"/>
      <c r="B1775" s="238"/>
    </row>
    <row r="1776" spans="1:2" x14ac:dyDescent="0.2">
      <c r="A1776" s="238"/>
      <c r="B1776" s="238"/>
    </row>
    <row r="1777" spans="1:2" x14ac:dyDescent="0.2">
      <c r="A1777" s="238"/>
      <c r="B1777" s="238"/>
    </row>
    <row r="1778" spans="1:2" x14ac:dyDescent="0.2">
      <c r="A1778" s="238"/>
      <c r="B1778" s="238"/>
    </row>
    <row r="1779" spans="1:2" x14ac:dyDescent="0.2">
      <c r="A1779" s="238"/>
      <c r="B1779" s="238"/>
    </row>
    <row r="1780" spans="1:2" x14ac:dyDescent="0.2">
      <c r="A1780" s="238"/>
      <c r="B1780" s="238"/>
    </row>
    <row r="1781" spans="1:2" x14ac:dyDescent="0.2">
      <c r="A1781" s="238"/>
      <c r="B1781" s="238"/>
    </row>
    <row r="1782" spans="1:2" x14ac:dyDescent="0.2">
      <c r="A1782" s="238"/>
      <c r="B1782" s="238"/>
    </row>
    <row r="1783" spans="1:2" x14ac:dyDescent="0.2">
      <c r="A1783" s="238"/>
      <c r="B1783" s="238"/>
    </row>
    <row r="1784" spans="1:2" x14ac:dyDescent="0.2">
      <c r="A1784" s="238"/>
      <c r="B1784" s="238"/>
    </row>
    <row r="1785" spans="1:2" x14ac:dyDescent="0.2">
      <c r="A1785" s="238"/>
      <c r="B1785" s="238"/>
    </row>
    <row r="1786" spans="1:2" x14ac:dyDescent="0.2">
      <c r="A1786" s="238"/>
      <c r="B1786" s="238"/>
    </row>
    <row r="1787" spans="1:2" x14ac:dyDescent="0.2">
      <c r="A1787" s="238"/>
      <c r="B1787" s="238"/>
    </row>
    <row r="1788" spans="1:2" x14ac:dyDescent="0.2">
      <c r="A1788" s="238"/>
      <c r="B1788" s="238"/>
    </row>
    <row r="1789" spans="1:2" x14ac:dyDescent="0.2">
      <c r="A1789" s="238"/>
      <c r="B1789" s="238"/>
    </row>
    <row r="1790" spans="1:2" x14ac:dyDescent="0.2">
      <c r="A1790" s="238"/>
      <c r="B1790" s="238"/>
    </row>
    <row r="1791" spans="1:2" x14ac:dyDescent="0.2">
      <c r="A1791" s="238"/>
      <c r="B1791" s="238"/>
    </row>
    <row r="1792" spans="1:2" x14ac:dyDescent="0.2">
      <c r="A1792" s="238"/>
      <c r="B1792" s="238"/>
    </row>
    <row r="1793" spans="1:2" x14ac:dyDescent="0.2">
      <c r="A1793" s="238"/>
      <c r="B1793" s="238"/>
    </row>
    <row r="1794" spans="1:2" x14ac:dyDescent="0.2">
      <c r="A1794" s="238"/>
      <c r="B1794" s="238"/>
    </row>
    <row r="1795" spans="1:2" x14ac:dyDescent="0.2">
      <c r="A1795" s="238"/>
      <c r="B1795" s="238"/>
    </row>
    <row r="1796" spans="1:2" x14ac:dyDescent="0.2">
      <c r="A1796" s="238"/>
      <c r="B1796" s="238"/>
    </row>
    <row r="1797" spans="1:2" x14ac:dyDescent="0.2">
      <c r="A1797" s="238"/>
      <c r="B1797" s="238"/>
    </row>
    <row r="1798" spans="1:2" x14ac:dyDescent="0.2">
      <c r="A1798" s="238"/>
      <c r="B1798" s="238"/>
    </row>
    <row r="1799" spans="1:2" x14ac:dyDescent="0.2">
      <c r="A1799" s="238"/>
      <c r="B1799" s="238"/>
    </row>
    <row r="1800" spans="1:2" x14ac:dyDescent="0.2">
      <c r="A1800" s="238"/>
      <c r="B1800" s="238"/>
    </row>
    <row r="1801" spans="1:2" x14ac:dyDescent="0.2">
      <c r="A1801" s="238"/>
      <c r="B1801" s="238"/>
    </row>
    <row r="1802" spans="1:2" x14ac:dyDescent="0.2">
      <c r="A1802" s="238"/>
      <c r="B1802" s="238"/>
    </row>
    <row r="1803" spans="1:2" x14ac:dyDescent="0.2">
      <c r="A1803" s="238"/>
      <c r="B1803" s="238"/>
    </row>
    <row r="1804" spans="1:2" x14ac:dyDescent="0.2">
      <c r="A1804" s="238"/>
      <c r="B1804" s="238"/>
    </row>
    <row r="1805" spans="1:2" x14ac:dyDescent="0.2">
      <c r="A1805" s="238"/>
      <c r="B1805" s="238"/>
    </row>
    <row r="1806" spans="1:2" x14ac:dyDescent="0.2">
      <c r="A1806" s="238"/>
      <c r="B1806" s="238"/>
    </row>
    <row r="1807" spans="1:2" x14ac:dyDescent="0.2">
      <c r="A1807" s="238"/>
      <c r="B1807" s="238"/>
    </row>
    <row r="1808" spans="1:2" x14ac:dyDescent="0.2">
      <c r="A1808" s="238"/>
      <c r="B1808" s="238"/>
    </row>
    <row r="1809" spans="1:2" x14ac:dyDescent="0.2">
      <c r="A1809" s="238"/>
      <c r="B1809" s="238"/>
    </row>
    <row r="1810" spans="1:2" x14ac:dyDescent="0.2">
      <c r="A1810" s="238"/>
      <c r="B1810" s="238"/>
    </row>
    <row r="1811" spans="1:2" x14ac:dyDescent="0.2">
      <c r="A1811" s="238"/>
      <c r="B1811" s="238"/>
    </row>
    <row r="1812" spans="1:2" x14ac:dyDescent="0.2">
      <c r="A1812" s="238"/>
      <c r="B1812" s="238"/>
    </row>
    <row r="1813" spans="1:2" x14ac:dyDescent="0.2">
      <c r="A1813" s="238"/>
      <c r="B1813" s="238"/>
    </row>
    <row r="1814" spans="1:2" x14ac:dyDescent="0.2">
      <c r="A1814" s="238"/>
      <c r="B1814" s="238"/>
    </row>
    <row r="1815" spans="1:2" x14ac:dyDescent="0.2">
      <c r="A1815" s="238"/>
      <c r="B1815" s="238"/>
    </row>
    <row r="1816" spans="1:2" x14ac:dyDescent="0.2">
      <c r="A1816" s="238"/>
      <c r="B1816" s="238"/>
    </row>
    <row r="1817" spans="1:2" x14ac:dyDescent="0.2">
      <c r="A1817" s="238"/>
      <c r="B1817" s="238"/>
    </row>
    <row r="1818" spans="1:2" x14ac:dyDescent="0.2">
      <c r="A1818" s="238"/>
      <c r="B1818" s="238"/>
    </row>
    <row r="1819" spans="1:2" x14ac:dyDescent="0.2">
      <c r="A1819" s="238"/>
      <c r="B1819" s="238"/>
    </row>
    <row r="1820" spans="1:2" x14ac:dyDescent="0.2">
      <c r="A1820" s="238"/>
      <c r="B1820" s="238"/>
    </row>
    <row r="1821" spans="1:2" x14ac:dyDescent="0.2">
      <c r="A1821" s="238"/>
      <c r="B1821" s="238"/>
    </row>
    <row r="1822" spans="1:2" x14ac:dyDescent="0.2">
      <c r="A1822" s="238"/>
      <c r="B1822" s="238"/>
    </row>
    <row r="1823" spans="1:2" x14ac:dyDescent="0.2">
      <c r="A1823" s="238"/>
      <c r="B1823" s="238"/>
    </row>
    <row r="1824" spans="1:2" x14ac:dyDescent="0.2">
      <c r="A1824" s="238"/>
      <c r="B1824" s="238"/>
    </row>
    <row r="1825" spans="1:2" x14ac:dyDescent="0.2">
      <c r="A1825" s="238"/>
      <c r="B1825" s="238"/>
    </row>
    <row r="1826" spans="1:2" x14ac:dyDescent="0.2">
      <c r="A1826" s="238"/>
      <c r="B1826" s="238"/>
    </row>
    <row r="1827" spans="1:2" x14ac:dyDescent="0.2">
      <c r="A1827" s="238"/>
      <c r="B1827" s="238"/>
    </row>
    <row r="1828" spans="1:2" x14ac:dyDescent="0.2">
      <c r="A1828" s="238"/>
      <c r="B1828" s="238"/>
    </row>
    <row r="1829" spans="1:2" x14ac:dyDescent="0.2">
      <c r="A1829" s="238"/>
      <c r="B1829" s="238"/>
    </row>
    <row r="1830" spans="1:2" x14ac:dyDescent="0.2">
      <c r="A1830" s="238"/>
      <c r="B1830" s="238"/>
    </row>
    <row r="1831" spans="1:2" x14ac:dyDescent="0.2">
      <c r="A1831" s="238"/>
      <c r="B1831" s="238"/>
    </row>
    <row r="1832" spans="1:2" x14ac:dyDescent="0.2">
      <c r="A1832" s="238"/>
      <c r="B1832" s="238"/>
    </row>
    <row r="1833" spans="1:2" x14ac:dyDescent="0.2">
      <c r="A1833" s="238"/>
      <c r="B1833" s="238"/>
    </row>
    <row r="1834" spans="1:2" x14ac:dyDescent="0.2">
      <c r="A1834" s="238"/>
      <c r="B1834" s="238"/>
    </row>
    <row r="1835" spans="1:2" x14ac:dyDescent="0.2">
      <c r="A1835" s="238"/>
      <c r="B1835" s="238"/>
    </row>
    <row r="1836" spans="1:2" x14ac:dyDescent="0.2">
      <c r="A1836" s="238"/>
      <c r="B1836" s="238"/>
    </row>
    <row r="1837" spans="1:2" x14ac:dyDescent="0.2">
      <c r="A1837" s="238"/>
      <c r="B1837" s="238"/>
    </row>
    <row r="1838" spans="1:2" x14ac:dyDescent="0.2">
      <c r="A1838" s="238"/>
      <c r="B1838" s="238"/>
    </row>
    <row r="1839" spans="1:2" x14ac:dyDescent="0.2">
      <c r="A1839" s="238"/>
      <c r="B1839" s="238"/>
    </row>
    <row r="1840" spans="1:2" x14ac:dyDescent="0.2">
      <c r="A1840" s="238"/>
      <c r="B1840" s="238"/>
    </row>
    <row r="1841" spans="1:2" x14ac:dyDescent="0.2">
      <c r="A1841" s="238"/>
      <c r="B1841" s="238"/>
    </row>
    <row r="1842" spans="1:2" x14ac:dyDescent="0.2">
      <c r="A1842" s="238"/>
      <c r="B1842" s="238"/>
    </row>
    <row r="1843" spans="1:2" x14ac:dyDescent="0.2">
      <c r="A1843" s="238"/>
      <c r="B1843" s="238"/>
    </row>
    <row r="1844" spans="1:2" x14ac:dyDescent="0.2">
      <c r="A1844" s="238"/>
      <c r="B1844" s="238"/>
    </row>
    <row r="1845" spans="1:2" x14ac:dyDescent="0.2">
      <c r="A1845" s="238"/>
      <c r="B1845" s="238"/>
    </row>
    <row r="1846" spans="1:2" x14ac:dyDescent="0.2">
      <c r="A1846" s="238"/>
      <c r="B1846" s="238"/>
    </row>
    <row r="1847" spans="1:2" x14ac:dyDescent="0.2">
      <c r="A1847" s="238"/>
      <c r="B1847" s="238"/>
    </row>
    <row r="1848" spans="1:2" x14ac:dyDescent="0.2">
      <c r="A1848" s="238"/>
      <c r="B1848" s="238"/>
    </row>
    <row r="1849" spans="1:2" x14ac:dyDescent="0.2">
      <c r="A1849" s="238"/>
      <c r="B1849" s="238"/>
    </row>
    <row r="1850" spans="1:2" x14ac:dyDescent="0.2">
      <c r="A1850" s="238"/>
      <c r="B1850" s="238"/>
    </row>
    <row r="1851" spans="1:2" x14ac:dyDescent="0.2">
      <c r="A1851" s="238"/>
      <c r="B1851" s="238"/>
    </row>
    <row r="1852" spans="1:2" x14ac:dyDescent="0.2">
      <c r="A1852" s="238"/>
      <c r="B1852" s="238"/>
    </row>
    <row r="1853" spans="1:2" x14ac:dyDescent="0.2">
      <c r="A1853" s="238"/>
      <c r="B1853" s="238"/>
    </row>
    <row r="1854" spans="1:2" x14ac:dyDescent="0.2">
      <c r="A1854" s="238"/>
      <c r="B1854" s="238"/>
    </row>
    <row r="1855" spans="1:2" x14ac:dyDescent="0.2">
      <c r="A1855" s="238"/>
      <c r="B1855" s="238"/>
    </row>
    <row r="1856" spans="1:2" x14ac:dyDescent="0.2">
      <c r="A1856" s="238"/>
      <c r="B1856" s="238"/>
    </row>
    <row r="1857" spans="1:2" x14ac:dyDescent="0.2">
      <c r="A1857" s="238"/>
      <c r="B1857" s="238"/>
    </row>
    <row r="1858" spans="1:2" x14ac:dyDescent="0.2">
      <c r="A1858" s="238"/>
      <c r="B1858" s="238"/>
    </row>
    <row r="1859" spans="1:2" x14ac:dyDescent="0.2">
      <c r="A1859" s="238"/>
      <c r="B1859" s="238"/>
    </row>
    <row r="1860" spans="1:2" x14ac:dyDescent="0.2">
      <c r="A1860" s="238"/>
      <c r="B1860" s="238"/>
    </row>
    <row r="1861" spans="1:2" x14ac:dyDescent="0.2">
      <c r="A1861" s="238"/>
      <c r="B1861" s="238"/>
    </row>
    <row r="1862" spans="1:2" x14ac:dyDescent="0.2">
      <c r="A1862" s="238"/>
      <c r="B1862" s="238"/>
    </row>
    <row r="1863" spans="1:2" x14ac:dyDescent="0.2">
      <c r="A1863" s="238"/>
      <c r="B1863" s="238"/>
    </row>
    <row r="1864" spans="1:2" x14ac:dyDescent="0.2">
      <c r="A1864" s="238"/>
      <c r="B1864" s="238"/>
    </row>
    <row r="1865" spans="1:2" x14ac:dyDescent="0.2">
      <c r="A1865" s="238"/>
      <c r="B1865" s="238"/>
    </row>
    <row r="1866" spans="1:2" x14ac:dyDescent="0.2">
      <c r="A1866" s="238"/>
      <c r="B1866" s="238"/>
    </row>
    <row r="1867" spans="1:2" x14ac:dyDescent="0.2">
      <c r="A1867" s="238"/>
      <c r="B1867" s="238"/>
    </row>
    <row r="1868" spans="1:2" x14ac:dyDescent="0.2">
      <c r="A1868" s="238"/>
      <c r="B1868" s="238"/>
    </row>
    <row r="1869" spans="1:2" x14ac:dyDescent="0.2">
      <c r="A1869" s="238"/>
      <c r="B1869" s="238"/>
    </row>
    <row r="1870" spans="1:2" x14ac:dyDescent="0.2">
      <c r="A1870" s="238"/>
      <c r="B1870" s="238"/>
    </row>
    <row r="1871" spans="1:2" x14ac:dyDescent="0.2">
      <c r="A1871" s="238"/>
      <c r="B1871" s="238"/>
    </row>
    <row r="1872" spans="1:2" x14ac:dyDescent="0.2">
      <c r="A1872" s="238"/>
      <c r="B1872" s="238"/>
    </row>
    <row r="1873" spans="1:2" x14ac:dyDescent="0.2">
      <c r="A1873" s="238"/>
      <c r="B1873" s="238"/>
    </row>
    <row r="1874" spans="1:2" x14ac:dyDescent="0.2">
      <c r="A1874" s="238"/>
      <c r="B1874" s="238"/>
    </row>
    <row r="1875" spans="1:2" x14ac:dyDescent="0.2">
      <c r="A1875" s="238"/>
      <c r="B1875" s="238"/>
    </row>
    <row r="1876" spans="1:2" x14ac:dyDescent="0.2">
      <c r="A1876" s="238"/>
      <c r="B1876" s="238"/>
    </row>
    <row r="1877" spans="1:2" x14ac:dyDescent="0.2">
      <c r="A1877" s="238"/>
      <c r="B1877" s="238"/>
    </row>
    <row r="1878" spans="1:2" x14ac:dyDescent="0.2">
      <c r="A1878" s="238"/>
      <c r="B1878" s="238"/>
    </row>
    <row r="1879" spans="1:2" x14ac:dyDescent="0.2">
      <c r="A1879" s="238"/>
      <c r="B1879" s="238"/>
    </row>
    <row r="1880" spans="1:2" x14ac:dyDescent="0.2">
      <c r="A1880" s="238"/>
      <c r="B1880" s="238"/>
    </row>
    <row r="1881" spans="1:2" x14ac:dyDescent="0.2">
      <c r="A1881" s="238"/>
      <c r="B1881" s="238"/>
    </row>
    <row r="1882" spans="1:2" x14ac:dyDescent="0.2">
      <c r="A1882" s="238"/>
      <c r="B1882" s="238"/>
    </row>
    <row r="1883" spans="1:2" x14ac:dyDescent="0.2">
      <c r="A1883" s="238"/>
      <c r="B1883" s="238"/>
    </row>
    <row r="1884" spans="1:2" x14ac:dyDescent="0.2">
      <c r="A1884" s="238"/>
      <c r="B1884" s="238"/>
    </row>
    <row r="1885" spans="1:2" x14ac:dyDescent="0.2">
      <c r="A1885" s="238"/>
      <c r="B1885" s="238"/>
    </row>
    <row r="1886" spans="1:2" x14ac:dyDescent="0.2">
      <c r="A1886" s="238"/>
      <c r="B1886" s="238"/>
    </row>
    <row r="1887" spans="1:2" x14ac:dyDescent="0.2">
      <c r="A1887" s="238"/>
      <c r="B1887" s="238"/>
    </row>
    <row r="1888" spans="1:2" x14ac:dyDescent="0.2">
      <c r="A1888" s="238"/>
      <c r="B1888" s="238"/>
    </row>
    <row r="1889" spans="1:2" x14ac:dyDescent="0.2">
      <c r="A1889" s="238"/>
      <c r="B1889" s="238"/>
    </row>
    <row r="1890" spans="1:2" x14ac:dyDescent="0.2">
      <c r="A1890" s="238"/>
      <c r="B1890" s="238"/>
    </row>
    <row r="1891" spans="1:2" x14ac:dyDescent="0.2">
      <c r="A1891" s="238"/>
      <c r="B1891" s="238"/>
    </row>
    <row r="1892" spans="1:2" x14ac:dyDescent="0.2">
      <c r="A1892" s="238"/>
      <c r="B1892" s="238"/>
    </row>
    <row r="1893" spans="1:2" x14ac:dyDescent="0.2">
      <c r="A1893" s="238"/>
      <c r="B1893" s="238"/>
    </row>
    <row r="1894" spans="1:2" x14ac:dyDescent="0.2">
      <c r="A1894" s="238"/>
      <c r="B1894" s="238"/>
    </row>
    <row r="1895" spans="1:2" x14ac:dyDescent="0.2">
      <c r="A1895" s="238"/>
      <c r="B1895" s="238"/>
    </row>
    <row r="1896" spans="1:2" x14ac:dyDescent="0.2">
      <c r="A1896" s="238"/>
      <c r="B1896" s="238"/>
    </row>
    <row r="1897" spans="1:2" x14ac:dyDescent="0.2">
      <c r="A1897" s="238"/>
      <c r="B1897" s="238"/>
    </row>
    <row r="1898" spans="1:2" x14ac:dyDescent="0.2">
      <c r="A1898" s="238"/>
      <c r="B1898" s="238"/>
    </row>
    <row r="1899" spans="1:2" x14ac:dyDescent="0.2">
      <c r="A1899" s="238"/>
      <c r="B1899" s="238"/>
    </row>
    <row r="1900" spans="1:2" x14ac:dyDescent="0.2">
      <c r="A1900" s="238"/>
      <c r="B1900" s="238"/>
    </row>
    <row r="1901" spans="1:2" x14ac:dyDescent="0.2">
      <c r="A1901" s="238"/>
      <c r="B1901" s="238"/>
    </row>
    <row r="1902" spans="1:2" x14ac:dyDescent="0.2">
      <c r="A1902" s="238"/>
      <c r="B1902" s="238"/>
    </row>
    <row r="1903" spans="1:2" x14ac:dyDescent="0.2">
      <c r="A1903" s="238"/>
      <c r="B1903" s="238"/>
    </row>
    <row r="1904" spans="1:2" x14ac:dyDescent="0.2">
      <c r="A1904" s="238"/>
      <c r="B1904" s="238"/>
    </row>
    <row r="1905" spans="1:2" x14ac:dyDescent="0.2">
      <c r="A1905" s="238"/>
      <c r="B1905" s="238"/>
    </row>
    <row r="1906" spans="1:2" x14ac:dyDescent="0.2">
      <c r="A1906" s="238"/>
      <c r="B1906" s="238"/>
    </row>
    <row r="1907" spans="1:2" x14ac:dyDescent="0.2">
      <c r="A1907" s="238"/>
      <c r="B1907" s="238"/>
    </row>
    <row r="1908" spans="1:2" x14ac:dyDescent="0.2">
      <c r="A1908" s="238"/>
      <c r="B1908" s="238"/>
    </row>
    <row r="1909" spans="1:2" x14ac:dyDescent="0.2">
      <c r="A1909" s="238"/>
      <c r="B1909" s="238"/>
    </row>
    <row r="1910" spans="1:2" x14ac:dyDescent="0.2">
      <c r="A1910" s="238"/>
      <c r="B1910" s="238"/>
    </row>
    <row r="1911" spans="1:2" x14ac:dyDescent="0.2">
      <c r="A1911" s="238"/>
      <c r="B1911" s="238"/>
    </row>
    <row r="1912" spans="1:2" x14ac:dyDescent="0.2">
      <c r="A1912" s="238"/>
      <c r="B1912" s="238"/>
    </row>
    <row r="1913" spans="1:2" x14ac:dyDescent="0.2">
      <c r="A1913" s="238"/>
      <c r="B1913" s="238"/>
    </row>
    <row r="1914" spans="1:2" x14ac:dyDescent="0.2">
      <c r="A1914" s="238"/>
      <c r="B1914" s="238"/>
    </row>
    <row r="1915" spans="1:2" x14ac:dyDescent="0.2">
      <c r="A1915" s="238"/>
      <c r="B1915" s="238"/>
    </row>
    <row r="1916" spans="1:2" x14ac:dyDescent="0.2">
      <c r="A1916" s="238"/>
      <c r="B1916" s="238"/>
    </row>
    <row r="1917" spans="1:2" x14ac:dyDescent="0.2">
      <c r="A1917" s="238"/>
      <c r="B1917" s="238"/>
    </row>
    <row r="1918" spans="1:2" x14ac:dyDescent="0.2">
      <c r="A1918" s="238"/>
      <c r="B1918" s="238"/>
    </row>
    <row r="1919" spans="1:2" x14ac:dyDescent="0.2">
      <c r="A1919" s="238"/>
      <c r="B1919" s="238"/>
    </row>
    <row r="1920" spans="1:2" x14ac:dyDescent="0.2">
      <c r="A1920" s="238"/>
      <c r="B1920" s="238"/>
    </row>
    <row r="1921" spans="1:2" x14ac:dyDescent="0.2">
      <c r="A1921" s="238"/>
      <c r="B1921" s="238"/>
    </row>
    <row r="1922" spans="1:2" x14ac:dyDescent="0.2">
      <c r="A1922" s="238"/>
      <c r="B1922" s="238"/>
    </row>
    <row r="1923" spans="1:2" x14ac:dyDescent="0.2">
      <c r="A1923" s="238"/>
      <c r="B1923" s="238"/>
    </row>
    <row r="1924" spans="1:2" x14ac:dyDescent="0.2">
      <c r="A1924" s="238"/>
      <c r="B1924" s="238"/>
    </row>
    <row r="1925" spans="1:2" x14ac:dyDescent="0.2">
      <c r="A1925" s="238"/>
      <c r="B1925" s="238"/>
    </row>
    <row r="1926" spans="1:2" x14ac:dyDescent="0.2">
      <c r="A1926" s="238"/>
      <c r="B1926" s="238"/>
    </row>
    <row r="1927" spans="1:2" x14ac:dyDescent="0.2">
      <c r="A1927" s="238"/>
      <c r="B1927" s="238"/>
    </row>
    <row r="1928" spans="1:2" x14ac:dyDescent="0.2">
      <c r="A1928" s="238"/>
      <c r="B1928" s="238"/>
    </row>
    <row r="1929" spans="1:2" x14ac:dyDescent="0.2">
      <c r="A1929" s="238"/>
      <c r="B1929" s="238"/>
    </row>
    <row r="1930" spans="1:2" x14ac:dyDescent="0.2">
      <c r="A1930" s="238"/>
      <c r="B1930" s="238"/>
    </row>
    <row r="1931" spans="1:2" x14ac:dyDescent="0.2">
      <c r="A1931" s="238"/>
      <c r="B1931" s="238"/>
    </row>
    <row r="1932" spans="1:2" x14ac:dyDescent="0.2">
      <c r="A1932" s="238"/>
      <c r="B1932" s="238"/>
    </row>
    <row r="1933" spans="1:2" x14ac:dyDescent="0.2">
      <c r="A1933" s="238"/>
      <c r="B1933" s="238"/>
    </row>
    <row r="1934" spans="1:2" x14ac:dyDescent="0.2">
      <c r="A1934" s="238"/>
      <c r="B1934" s="238"/>
    </row>
    <row r="1935" spans="1:2" x14ac:dyDescent="0.2">
      <c r="A1935" s="238"/>
      <c r="B1935" s="238"/>
    </row>
    <row r="1936" spans="1:2" x14ac:dyDescent="0.2">
      <c r="A1936" s="238"/>
      <c r="B1936" s="238"/>
    </row>
    <row r="1937" spans="1:2" x14ac:dyDescent="0.2">
      <c r="A1937" s="238"/>
      <c r="B1937" s="238"/>
    </row>
    <row r="1938" spans="1:2" x14ac:dyDescent="0.2">
      <c r="A1938" s="238"/>
      <c r="B1938" s="238"/>
    </row>
    <row r="1939" spans="1:2" x14ac:dyDescent="0.2">
      <c r="A1939" s="238"/>
      <c r="B1939" s="238"/>
    </row>
    <row r="1940" spans="1:2" x14ac:dyDescent="0.2">
      <c r="A1940" s="238"/>
      <c r="B1940" s="238"/>
    </row>
    <row r="1941" spans="1:2" x14ac:dyDescent="0.2">
      <c r="A1941" s="238"/>
      <c r="B1941" s="238"/>
    </row>
    <row r="1942" spans="1:2" x14ac:dyDescent="0.2">
      <c r="A1942" s="238"/>
      <c r="B1942" s="238"/>
    </row>
    <row r="1943" spans="1:2" x14ac:dyDescent="0.2">
      <c r="A1943" s="238"/>
      <c r="B1943" s="238"/>
    </row>
    <row r="1944" spans="1:2" x14ac:dyDescent="0.2">
      <c r="A1944" s="238"/>
      <c r="B1944" s="238"/>
    </row>
    <row r="1945" spans="1:2" x14ac:dyDescent="0.2">
      <c r="A1945" s="238"/>
      <c r="B1945" s="238"/>
    </row>
    <row r="1946" spans="1:2" x14ac:dyDescent="0.2">
      <c r="A1946" s="238"/>
      <c r="B1946" s="238"/>
    </row>
    <row r="1947" spans="1:2" x14ac:dyDescent="0.2">
      <c r="A1947" s="238"/>
      <c r="B1947" s="238"/>
    </row>
    <row r="1948" spans="1:2" x14ac:dyDescent="0.2">
      <c r="A1948" s="238"/>
      <c r="B1948" s="238"/>
    </row>
    <row r="1949" spans="1:2" x14ac:dyDescent="0.2">
      <c r="A1949" s="238"/>
      <c r="B1949" s="238"/>
    </row>
    <row r="1950" spans="1:2" x14ac:dyDescent="0.2">
      <c r="A1950" s="238"/>
      <c r="B1950" s="238"/>
    </row>
    <row r="1951" spans="1:2" x14ac:dyDescent="0.2">
      <c r="A1951" s="238"/>
      <c r="B1951" s="238"/>
    </row>
    <row r="1952" spans="1:2" x14ac:dyDescent="0.2">
      <c r="A1952" s="238"/>
      <c r="B1952" s="238"/>
    </row>
    <row r="1953" spans="1:2" x14ac:dyDescent="0.2">
      <c r="A1953" s="238"/>
      <c r="B1953" s="238"/>
    </row>
    <row r="1954" spans="1:2" x14ac:dyDescent="0.2">
      <c r="A1954" s="238"/>
      <c r="B1954" s="238"/>
    </row>
    <row r="1955" spans="1:2" x14ac:dyDescent="0.2">
      <c r="A1955" s="238"/>
      <c r="B1955" s="238"/>
    </row>
    <row r="1956" spans="1:2" x14ac:dyDescent="0.2">
      <c r="A1956" s="238"/>
      <c r="B1956" s="238"/>
    </row>
    <row r="1957" spans="1:2" x14ac:dyDescent="0.2">
      <c r="A1957" s="238"/>
      <c r="B1957" s="238"/>
    </row>
    <row r="1958" spans="1:2" x14ac:dyDescent="0.2">
      <c r="A1958" s="238"/>
      <c r="B1958" s="238"/>
    </row>
    <row r="1959" spans="1:2" x14ac:dyDescent="0.2">
      <c r="A1959" s="238"/>
      <c r="B1959" s="238"/>
    </row>
    <row r="1960" spans="1:2" x14ac:dyDescent="0.2">
      <c r="A1960" s="238"/>
      <c r="B1960" s="238"/>
    </row>
    <row r="1961" spans="1:2" x14ac:dyDescent="0.2">
      <c r="A1961" s="238"/>
      <c r="B1961" s="238"/>
    </row>
    <row r="1962" spans="1:2" x14ac:dyDescent="0.2">
      <c r="A1962" s="238"/>
      <c r="B1962" s="238"/>
    </row>
    <row r="1963" spans="1:2" x14ac:dyDescent="0.2">
      <c r="A1963" s="238"/>
      <c r="B1963" s="238"/>
    </row>
    <row r="1964" spans="1:2" x14ac:dyDescent="0.2">
      <c r="A1964" s="238"/>
      <c r="B1964" s="238"/>
    </row>
    <row r="1965" spans="1:2" x14ac:dyDescent="0.2">
      <c r="A1965" s="238"/>
      <c r="B1965" s="238"/>
    </row>
    <row r="1966" spans="1:2" x14ac:dyDescent="0.2">
      <c r="A1966" s="238"/>
      <c r="B1966" s="238"/>
    </row>
    <row r="1967" spans="1:2" x14ac:dyDescent="0.2">
      <c r="A1967" s="238"/>
      <c r="B1967" s="238"/>
    </row>
    <row r="1968" spans="1:2" x14ac:dyDescent="0.2">
      <c r="A1968" s="238"/>
      <c r="B1968" s="238"/>
    </row>
    <row r="1969" spans="1:2" x14ac:dyDescent="0.2">
      <c r="A1969" s="238"/>
      <c r="B1969" s="238"/>
    </row>
    <row r="1970" spans="1:2" x14ac:dyDescent="0.2">
      <c r="A1970" s="238"/>
      <c r="B1970" s="238"/>
    </row>
    <row r="1971" spans="1:2" x14ac:dyDescent="0.2">
      <c r="A1971" s="238"/>
      <c r="B1971" s="238"/>
    </row>
    <row r="1972" spans="1:2" x14ac:dyDescent="0.2">
      <c r="A1972" s="238"/>
      <c r="B1972" s="238"/>
    </row>
    <row r="1973" spans="1:2" x14ac:dyDescent="0.2">
      <c r="A1973" s="238"/>
      <c r="B1973" s="238"/>
    </row>
    <row r="1974" spans="1:2" x14ac:dyDescent="0.2">
      <c r="A1974" s="238"/>
      <c r="B1974" s="238"/>
    </row>
    <row r="1975" spans="1:2" x14ac:dyDescent="0.2">
      <c r="A1975" s="238"/>
      <c r="B1975" s="238"/>
    </row>
    <row r="1976" spans="1:2" x14ac:dyDescent="0.2">
      <c r="A1976" s="238"/>
      <c r="B1976" s="238"/>
    </row>
    <row r="1977" spans="1:2" x14ac:dyDescent="0.2">
      <c r="A1977" s="238"/>
      <c r="B1977" s="238"/>
    </row>
    <row r="1978" spans="1:2" x14ac:dyDescent="0.2">
      <c r="A1978" s="238"/>
      <c r="B1978" s="238"/>
    </row>
    <row r="1979" spans="1:2" x14ac:dyDescent="0.2">
      <c r="A1979" s="238"/>
      <c r="B1979" s="238"/>
    </row>
    <row r="1980" spans="1:2" x14ac:dyDescent="0.2">
      <c r="A1980" s="238"/>
      <c r="B1980" s="238"/>
    </row>
    <row r="1981" spans="1:2" x14ac:dyDescent="0.2">
      <c r="A1981" s="238"/>
      <c r="B1981" s="238"/>
    </row>
    <row r="1982" spans="1:2" x14ac:dyDescent="0.2">
      <c r="A1982" s="238"/>
      <c r="B1982" s="238"/>
    </row>
    <row r="1983" spans="1:2" x14ac:dyDescent="0.2">
      <c r="A1983" s="238"/>
      <c r="B1983" s="238"/>
    </row>
    <row r="1984" spans="1:2" x14ac:dyDescent="0.2">
      <c r="A1984" s="238"/>
      <c r="B1984" s="238"/>
    </row>
    <row r="1985" spans="1:2" x14ac:dyDescent="0.2">
      <c r="A1985" s="238"/>
      <c r="B1985" s="238"/>
    </row>
    <row r="1986" spans="1:2" x14ac:dyDescent="0.2">
      <c r="A1986" s="238"/>
      <c r="B1986" s="238"/>
    </row>
    <row r="1987" spans="1:2" x14ac:dyDescent="0.2">
      <c r="A1987" s="238"/>
      <c r="B1987" s="238"/>
    </row>
    <row r="1988" spans="1:2" x14ac:dyDescent="0.2">
      <c r="A1988" s="238"/>
      <c r="B1988" s="238"/>
    </row>
    <row r="1989" spans="1:2" x14ac:dyDescent="0.2">
      <c r="A1989" s="238"/>
      <c r="B1989" s="238"/>
    </row>
    <row r="1990" spans="1:2" x14ac:dyDescent="0.2">
      <c r="A1990" s="238"/>
      <c r="B1990" s="238"/>
    </row>
    <row r="1991" spans="1:2" x14ac:dyDescent="0.2">
      <c r="A1991" s="238"/>
      <c r="B1991" s="238"/>
    </row>
    <row r="1992" spans="1:2" x14ac:dyDescent="0.2">
      <c r="A1992" s="238"/>
      <c r="B1992" s="238"/>
    </row>
    <row r="1993" spans="1:2" x14ac:dyDescent="0.2">
      <c r="A1993" s="238"/>
      <c r="B1993" s="238"/>
    </row>
    <row r="1994" spans="1:2" x14ac:dyDescent="0.2">
      <c r="A1994" s="238"/>
      <c r="B1994" s="238"/>
    </row>
    <row r="1995" spans="1:2" x14ac:dyDescent="0.2">
      <c r="A1995" s="238"/>
      <c r="B1995" s="238"/>
    </row>
    <row r="1996" spans="1:2" x14ac:dyDescent="0.2">
      <c r="A1996" s="238"/>
      <c r="B1996" s="238"/>
    </row>
    <row r="1997" spans="1:2" x14ac:dyDescent="0.2">
      <c r="A1997" s="238"/>
      <c r="B1997" s="238"/>
    </row>
    <row r="1998" spans="1:2" x14ac:dyDescent="0.2">
      <c r="A1998" s="238"/>
      <c r="B1998" s="238"/>
    </row>
    <row r="1999" spans="1:2" x14ac:dyDescent="0.2">
      <c r="A1999" s="238"/>
      <c r="B1999" s="238"/>
    </row>
    <row r="2000" spans="1:2" x14ac:dyDescent="0.2">
      <c r="A2000" s="238"/>
      <c r="B2000" s="238"/>
    </row>
    <row r="2001" spans="1:2" x14ac:dyDescent="0.2">
      <c r="A2001" s="238"/>
      <c r="B2001" s="238"/>
    </row>
    <row r="2002" spans="1:2" x14ac:dyDescent="0.2">
      <c r="A2002" s="238"/>
      <c r="B2002" s="238"/>
    </row>
    <row r="2003" spans="1:2" x14ac:dyDescent="0.2">
      <c r="A2003" s="238"/>
      <c r="B2003" s="238"/>
    </row>
    <row r="2004" spans="1:2" x14ac:dyDescent="0.2">
      <c r="A2004" s="238"/>
      <c r="B2004" s="238"/>
    </row>
    <row r="2005" spans="1:2" x14ac:dyDescent="0.2">
      <c r="A2005" s="238"/>
      <c r="B2005" s="238"/>
    </row>
    <row r="2006" spans="1:2" x14ac:dyDescent="0.2">
      <c r="A2006" s="238"/>
      <c r="B2006" s="238"/>
    </row>
    <row r="2007" spans="1:2" x14ac:dyDescent="0.2">
      <c r="A2007" s="238"/>
      <c r="B2007" s="238"/>
    </row>
    <row r="2008" spans="1:2" x14ac:dyDescent="0.2">
      <c r="A2008" s="238"/>
      <c r="B2008" s="238"/>
    </row>
    <row r="2009" spans="1:2" x14ac:dyDescent="0.2">
      <c r="A2009" s="238"/>
      <c r="B2009" s="238"/>
    </row>
    <row r="2010" spans="1:2" x14ac:dyDescent="0.2">
      <c r="A2010" s="238"/>
      <c r="B2010" s="238"/>
    </row>
    <row r="2011" spans="1:2" x14ac:dyDescent="0.2">
      <c r="A2011" s="238"/>
      <c r="B2011" s="238"/>
    </row>
    <row r="2012" spans="1:2" x14ac:dyDescent="0.2">
      <c r="A2012" s="238"/>
      <c r="B2012" s="238"/>
    </row>
    <row r="2013" spans="1:2" x14ac:dyDescent="0.2">
      <c r="A2013" s="238"/>
      <c r="B2013" s="238"/>
    </row>
    <row r="2014" spans="1:2" x14ac:dyDescent="0.2">
      <c r="A2014" s="238"/>
      <c r="B2014" s="238"/>
    </row>
    <row r="2015" spans="1:2" x14ac:dyDescent="0.2">
      <c r="A2015" s="238"/>
      <c r="B2015" s="238"/>
    </row>
    <row r="2016" spans="1:2" x14ac:dyDescent="0.2">
      <c r="A2016" s="238"/>
      <c r="B2016" s="238"/>
    </row>
    <row r="2017" spans="1:2" x14ac:dyDescent="0.2">
      <c r="A2017" s="238"/>
      <c r="B2017" s="238"/>
    </row>
    <row r="2018" spans="1:2" x14ac:dyDescent="0.2">
      <c r="A2018" s="238"/>
      <c r="B2018" s="238"/>
    </row>
    <row r="2019" spans="1:2" x14ac:dyDescent="0.2">
      <c r="A2019" s="238"/>
      <c r="B2019" s="238"/>
    </row>
    <row r="2020" spans="1:2" x14ac:dyDescent="0.2">
      <c r="A2020" s="238"/>
      <c r="B2020" s="238"/>
    </row>
    <row r="2021" spans="1:2" x14ac:dyDescent="0.2">
      <c r="A2021" s="238"/>
      <c r="B2021" s="238"/>
    </row>
    <row r="2022" spans="1:2" x14ac:dyDescent="0.2">
      <c r="A2022" s="238"/>
      <c r="B2022" s="238"/>
    </row>
    <row r="2023" spans="1:2" x14ac:dyDescent="0.2">
      <c r="A2023" s="238"/>
      <c r="B2023" s="238"/>
    </row>
    <row r="2024" spans="1:2" x14ac:dyDescent="0.2">
      <c r="A2024" s="238"/>
      <c r="B2024" s="238"/>
    </row>
    <row r="2025" spans="1:2" x14ac:dyDescent="0.2">
      <c r="A2025" s="238"/>
      <c r="B2025" s="238"/>
    </row>
    <row r="2026" spans="1:2" x14ac:dyDescent="0.2">
      <c r="A2026" s="238"/>
      <c r="B2026" s="238"/>
    </row>
    <row r="2027" spans="1:2" x14ac:dyDescent="0.2">
      <c r="A2027" s="238"/>
      <c r="B2027" s="238"/>
    </row>
    <row r="2028" spans="1:2" x14ac:dyDescent="0.2">
      <c r="A2028" s="238"/>
      <c r="B2028" s="238"/>
    </row>
    <row r="2029" spans="1:2" x14ac:dyDescent="0.2">
      <c r="A2029" s="238"/>
      <c r="B2029" s="238"/>
    </row>
    <row r="2030" spans="1:2" x14ac:dyDescent="0.2">
      <c r="A2030" s="238"/>
      <c r="B2030" s="238"/>
    </row>
    <row r="2031" spans="1:2" x14ac:dyDescent="0.2">
      <c r="A2031" s="238"/>
      <c r="B2031" s="238"/>
    </row>
    <row r="2032" spans="1:2" x14ac:dyDescent="0.2">
      <c r="A2032" s="238"/>
      <c r="B2032" s="238"/>
    </row>
    <row r="2033" spans="1:2" x14ac:dyDescent="0.2">
      <c r="A2033" s="238"/>
      <c r="B2033" s="238"/>
    </row>
    <row r="2034" spans="1:2" x14ac:dyDescent="0.2">
      <c r="A2034" s="238"/>
      <c r="B2034" s="238"/>
    </row>
    <row r="2035" spans="1:2" x14ac:dyDescent="0.2">
      <c r="A2035" s="238"/>
      <c r="B2035" s="238"/>
    </row>
    <row r="2036" spans="1:2" x14ac:dyDescent="0.2">
      <c r="A2036" s="238"/>
      <c r="B2036" s="238"/>
    </row>
    <row r="2037" spans="1:2" x14ac:dyDescent="0.2">
      <c r="A2037" s="238"/>
      <c r="B2037" s="238"/>
    </row>
    <row r="2038" spans="1:2" x14ac:dyDescent="0.2">
      <c r="A2038" s="238"/>
      <c r="B2038" s="238"/>
    </row>
    <row r="2039" spans="1:2" x14ac:dyDescent="0.2">
      <c r="A2039" s="238"/>
      <c r="B2039" s="238"/>
    </row>
    <row r="2040" spans="1:2" x14ac:dyDescent="0.2">
      <c r="A2040" s="238"/>
      <c r="B2040" s="238"/>
    </row>
    <row r="2041" spans="1:2" x14ac:dyDescent="0.2">
      <c r="A2041" s="238"/>
      <c r="B2041" s="238"/>
    </row>
    <row r="2042" spans="1:2" x14ac:dyDescent="0.2">
      <c r="A2042" s="238"/>
      <c r="B2042" s="238"/>
    </row>
    <row r="2043" spans="1:2" x14ac:dyDescent="0.2">
      <c r="A2043" s="238"/>
      <c r="B2043" s="238"/>
    </row>
    <row r="2044" spans="1:2" x14ac:dyDescent="0.2">
      <c r="A2044" s="238"/>
      <c r="B2044" s="238"/>
    </row>
    <row r="2045" spans="1:2" x14ac:dyDescent="0.2">
      <c r="A2045" s="238"/>
      <c r="B2045" s="238"/>
    </row>
    <row r="2046" spans="1:2" x14ac:dyDescent="0.2">
      <c r="A2046" s="238"/>
      <c r="B2046" s="238"/>
    </row>
    <row r="2047" spans="1:2" x14ac:dyDescent="0.2">
      <c r="A2047" s="238"/>
      <c r="B2047" s="238"/>
    </row>
    <row r="2048" spans="1:2" x14ac:dyDescent="0.2">
      <c r="A2048" s="238"/>
      <c r="B2048" s="238"/>
    </row>
    <row r="2049" spans="1:2" x14ac:dyDescent="0.2">
      <c r="A2049" s="238"/>
      <c r="B2049" s="238"/>
    </row>
    <row r="2050" spans="1:2" x14ac:dyDescent="0.2">
      <c r="A2050" s="238"/>
      <c r="B2050" s="238"/>
    </row>
    <row r="2051" spans="1:2" x14ac:dyDescent="0.2">
      <c r="A2051" s="238"/>
      <c r="B2051" s="238"/>
    </row>
    <row r="2052" spans="1:2" x14ac:dyDescent="0.2">
      <c r="A2052" s="238"/>
      <c r="B2052" s="238"/>
    </row>
    <row r="2053" spans="1:2" x14ac:dyDescent="0.2">
      <c r="A2053" s="238"/>
      <c r="B2053" s="238"/>
    </row>
    <row r="2054" spans="1:2" x14ac:dyDescent="0.2">
      <c r="A2054" s="238"/>
      <c r="B2054" s="238"/>
    </row>
    <row r="2055" spans="1:2" x14ac:dyDescent="0.2">
      <c r="A2055" s="238"/>
      <c r="B2055" s="238"/>
    </row>
    <row r="2056" spans="1:2" x14ac:dyDescent="0.2">
      <c r="A2056" s="238"/>
      <c r="B2056" s="238"/>
    </row>
    <row r="2057" spans="1:2" x14ac:dyDescent="0.2">
      <c r="A2057" s="238"/>
      <c r="B2057" s="238"/>
    </row>
    <row r="2058" spans="1:2" x14ac:dyDescent="0.2">
      <c r="A2058" s="238"/>
      <c r="B2058" s="238"/>
    </row>
    <row r="2059" spans="1:2" x14ac:dyDescent="0.2">
      <c r="A2059" s="238"/>
      <c r="B2059" s="238"/>
    </row>
    <row r="2060" spans="1:2" x14ac:dyDescent="0.2">
      <c r="A2060" s="238"/>
      <c r="B2060" s="238"/>
    </row>
    <row r="2061" spans="1:2" x14ac:dyDescent="0.2">
      <c r="A2061" s="238"/>
      <c r="B2061" s="238"/>
    </row>
    <row r="2062" spans="1:2" x14ac:dyDescent="0.2">
      <c r="A2062" s="238"/>
      <c r="B2062" s="238"/>
    </row>
    <row r="2063" spans="1:2" x14ac:dyDescent="0.2">
      <c r="A2063" s="238"/>
      <c r="B2063" s="238"/>
    </row>
    <row r="2064" spans="1:2" x14ac:dyDescent="0.2">
      <c r="A2064" s="238"/>
      <c r="B2064" s="238"/>
    </row>
    <row r="2065" spans="1:2" x14ac:dyDescent="0.2">
      <c r="A2065" s="238"/>
      <c r="B2065" s="238"/>
    </row>
    <row r="2066" spans="1:2" x14ac:dyDescent="0.2">
      <c r="A2066" s="238"/>
      <c r="B2066" s="238"/>
    </row>
    <row r="2067" spans="1:2" x14ac:dyDescent="0.2">
      <c r="A2067" s="238"/>
      <c r="B2067" s="238"/>
    </row>
    <row r="2068" spans="1:2" x14ac:dyDescent="0.2">
      <c r="A2068" s="238"/>
      <c r="B2068" s="238"/>
    </row>
    <row r="2069" spans="1:2" x14ac:dyDescent="0.2">
      <c r="A2069" s="238"/>
      <c r="B2069" s="238"/>
    </row>
    <row r="2070" spans="1:2" x14ac:dyDescent="0.2">
      <c r="A2070" s="238"/>
      <c r="B2070" s="238"/>
    </row>
    <row r="2071" spans="1:2" x14ac:dyDescent="0.2">
      <c r="A2071" s="238"/>
      <c r="B2071" s="238"/>
    </row>
    <row r="2072" spans="1:2" x14ac:dyDescent="0.2">
      <c r="A2072" s="238"/>
      <c r="B2072" s="238"/>
    </row>
    <row r="2073" spans="1:2" x14ac:dyDescent="0.2">
      <c r="A2073" s="238"/>
      <c r="B2073" s="238"/>
    </row>
    <row r="2074" spans="1:2" x14ac:dyDescent="0.2">
      <c r="A2074" s="238"/>
      <c r="B2074" s="238"/>
    </row>
    <row r="2075" spans="1:2" x14ac:dyDescent="0.2">
      <c r="A2075" s="238"/>
      <c r="B2075" s="238"/>
    </row>
    <row r="2076" spans="1:2" x14ac:dyDescent="0.2">
      <c r="A2076" s="238"/>
      <c r="B2076" s="238"/>
    </row>
    <row r="2077" spans="1:2" x14ac:dyDescent="0.2">
      <c r="A2077" s="238"/>
      <c r="B2077" s="238"/>
    </row>
    <row r="2078" spans="1:2" x14ac:dyDescent="0.2">
      <c r="A2078" s="238"/>
      <c r="B2078" s="238"/>
    </row>
    <row r="2079" spans="1:2" x14ac:dyDescent="0.2">
      <c r="A2079" s="238"/>
      <c r="B2079" s="238"/>
    </row>
    <row r="2080" spans="1:2" x14ac:dyDescent="0.2">
      <c r="A2080" s="238"/>
      <c r="B2080" s="238"/>
    </row>
    <row r="2081" spans="1:2" x14ac:dyDescent="0.2">
      <c r="A2081" s="238"/>
      <c r="B2081" s="238"/>
    </row>
    <row r="2082" spans="1:2" x14ac:dyDescent="0.2">
      <c r="A2082" s="238"/>
      <c r="B2082" s="238"/>
    </row>
    <row r="2083" spans="1:2" x14ac:dyDescent="0.2">
      <c r="A2083" s="238"/>
      <c r="B2083" s="238"/>
    </row>
    <row r="2084" spans="1:2" x14ac:dyDescent="0.2">
      <c r="A2084" s="238"/>
      <c r="B2084" s="238"/>
    </row>
    <row r="2085" spans="1:2" x14ac:dyDescent="0.2">
      <c r="A2085" s="238"/>
      <c r="B2085" s="238"/>
    </row>
    <row r="2086" spans="1:2" x14ac:dyDescent="0.2">
      <c r="A2086" s="238"/>
      <c r="B2086" s="238"/>
    </row>
    <row r="2087" spans="1:2" x14ac:dyDescent="0.2">
      <c r="A2087" s="238"/>
      <c r="B2087" s="238"/>
    </row>
    <row r="2088" spans="1:2" x14ac:dyDescent="0.2">
      <c r="A2088" s="238"/>
      <c r="B2088" s="238"/>
    </row>
    <row r="2089" spans="1:2" x14ac:dyDescent="0.2">
      <c r="A2089" s="238"/>
      <c r="B2089" s="238"/>
    </row>
    <row r="2090" spans="1:2" x14ac:dyDescent="0.2">
      <c r="A2090" s="238"/>
      <c r="B2090" s="238"/>
    </row>
    <row r="2091" spans="1:2" x14ac:dyDescent="0.2">
      <c r="A2091" s="238"/>
      <c r="B2091" s="238"/>
    </row>
    <row r="2092" spans="1:2" x14ac:dyDescent="0.2">
      <c r="A2092" s="238"/>
      <c r="B2092" s="238"/>
    </row>
    <row r="2093" spans="1:2" x14ac:dyDescent="0.2">
      <c r="A2093" s="238"/>
      <c r="B2093" s="238"/>
    </row>
    <row r="2094" spans="1:2" x14ac:dyDescent="0.2">
      <c r="A2094" s="238"/>
      <c r="B2094" s="238"/>
    </row>
    <row r="2095" spans="1:2" x14ac:dyDescent="0.2">
      <c r="A2095" s="238"/>
      <c r="B2095" s="238"/>
    </row>
    <row r="2096" spans="1:2" x14ac:dyDescent="0.2">
      <c r="A2096" s="238"/>
      <c r="B2096" s="238"/>
    </row>
    <row r="2097" spans="1:2" x14ac:dyDescent="0.2">
      <c r="A2097" s="238"/>
      <c r="B2097" s="238"/>
    </row>
    <row r="2098" spans="1:2" x14ac:dyDescent="0.2">
      <c r="A2098" s="238"/>
      <c r="B2098" s="238"/>
    </row>
    <row r="2099" spans="1:2" x14ac:dyDescent="0.2">
      <c r="A2099" s="238"/>
      <c r="B2099" s="238"/>
    </row>
    <row r="2100" spans="1:2" x14ac:dyDescent="0.2">
      <c r="A2100" s="238"/>
      <c r="B2100" s="238"/>
    </row>
    <row r="2101" spans="1:2" x14ac:dyDescent="0.2">
      <c r="A2101" s="238"/>
      <c r="B2101" s="238"/>
    </row>
    <row r="2102" spans="1:2" x14ac:dyDescent="0.2">
      <c r="A2102" s="238"/>
      <c r="B2102" s="238"/>
    </row>
    <row r="2103" spans="1:2" x14ac:dyDescent="0.2">
      <c r="A2103" s="238"/>
      <c r="B2103" s="238"/>
    </row>
    <row r="2104" spans="1:2" x14ac:dyDescent="0.2">
      <c r="A2104" s="238"/>
      <c r="B2104" s="238"/>
    </row>
    <row r="2105" spans="1:2" x14ac:dyDescent="0.2">
      <c r="A2105" s="238"/>
      <c r="B2105" s="238"/>
    </row>
    <row r="2106" spans="1:2" x14ac:dyDescent="0.2">
      <c r="A2106" s="238"/>
      <c r="B2106" s="238"/>
    </row>
    <row r="2107" spans="1:2" x14ac:dyDescent="0.2">
      <c r="A2107" s="238"/>
      <c r="B2107" s="238"/>
    </row>
    <row r="2108" spans="1:2" x14ac:dyDescent="0.2">
      <c r="A2108" s="238"/>
      <c r="B2108" s="238"/>
    </row>
    <row r="2109" spans="1:2" x14ac:dyDescent="0.2">
      <c r="A2109" s="238"/>
      <c r="B2109" s="238"/>
    </row>
    <row r="2110" spans="1:2" x14ac:dyDescent="0.2">
      <c r="A2110" s="238"/>
      <c r="B2110" s="238"/>
    </row>
    <row r="2111" spans="1:2" x14ac:dyDescent="0.2">
      <c r="A2111" s="238"/>
      <c r="B2111" s="238"/>
    </row>
    <row r="2112" spans="1:2" x14ac:dyDescent="0.2">
      <c r="A2112" s="238"/>
      <c r="B2112" s="238"/>
    </row>
    <row r="2113" spans="1:2" x14ac:dyDescent="0.2">
      <c r="A2113" s="238"/>
      <c r="B2113" s="238"/>
    </row>
    <row r="2114" spans="1:2" x14ac:dyDescent="0.2">
      <c r="A2114" s="238"/>
      <c r="B2114" s="238"/>
    </row>
    <row r="2115" spans="1:2" x14ac:dyDescent="0.2">
      <c r="A2115" s="238"/>
      <c r="B2115" s="238"/>
    </row>
    <row r="2116" spans="1:2" x14ac:dyDescent="0.2">
      <c r="A2116" s="238"/>
      <c r="B2116" s="238"/>
    </row>
    <row r="2117" spans="1:2" x14ac:dyDescent="0.2">
      <c r="A2117" s="238"/>
      <c r="B2117" s="238"/>
    </row>
    <row r="2118" spans="1:2" x14ac:dyDescent="0.2">
      <c r="A2118" s="238"/>
      <c r="B2118" s="238"/>
    </row>
    <row r="2119" spans="1:2" x14ac:dyDescent="0.2">
      <c r="A2119" s="238"/>
      <c r="B2119" s="238"/>
    </row>
    <row r="2120" spans="1:2" x14ac:dyDescent="0.2">
      <c r="A2120" s="238"/>
      <c r="B2120" s="238"/>
    </row>
    <row r="2121" spans="1:2" x14ac:dyDescent="0.2">
      <c r="A2121" s="238"/>
      <c r="B2121" s="238"/>
    </row>
    <row r="2122" spans="1:2" x14ac:dyDescent="0.2">
      <c r="A2122" s="238"/>
      <c r="B2122" s="238"/>
    </row>
    <row r="2123" spans="1:2" x14ac:dyDescent="0.2">
      <c r="A2123" s="238"/>
      <c r="B2123" s="238"/>
    </row>
    <row r="2124" spans="1:2" x14ac:dyDescent="0.2">
      <c r="A2124" s="238"/>
      <c r="B2124" s="238"/>
    </row>
    <row r="2125" spans="1:2" x14ac:dyDescent="0.2">
      <c r="A2125" s="238"/>
      <c r="B2125" s="238"/>
    </row>
    <row r="2126" spans="1:2" x14ac:dyDescent="0.2">
      <c r="A2126" s="238"/>
      <c r="B2126" s="238"/>
    </row>
    <row r="2127" spans="1:2" x14ac:dyDescent="0.2">
      <c r="A2127" s="238"/>
      <c r="B2127" s="238"/>
    </row>
    <row r="2128" spans="1:2" x14ac:dyDescent="0.2">
      <c r="A2128" s="238"/>
      <c r="B2128" s="238"/>
    </row>
    <row r="2129" spans="1:2" x14ac:dyDescent="0.2">
      <c r="A2129" s="238"/>
      <c r="B2129" s="238"/>
    </row>
    <row r="2130" spans="1:2" x14ac:dyDescent="0.2">
      <c r="A2130" s="238"/>
      <c r="B2130" s="238"/>
    </row>
    <row r="2131" spans="1:2" x14ac:dyDescent="0.2">
      <c r="A2131" s="238"/>
      <c r="B2131" s="238"/>
    </row>
    <row r="2132" spans="1:2" x14ac:dyDescent="0.2">
      <c r="A2132" s="238"/>
      <c r="B2132" s="238"/>
    </row>
    <row r="2133" spans="1:2" x14ac:dyDescent="0.2">
      <c r="A2133" s="238"/>
      <c r="B2133" s="238"/>
    </row>
    <row r="2134" spans="1:2" x14ac:dyDescent="0.2">
      <c r="A2134" s="238"/>
      <c r="B2134" s="238"/>
    </row>
    <row r="2135" spans="1:2" x14ac:dyDescent="0.2">
      <c r="A2135" s="238"/>
      <c r="B2135" s="238"/>
    </row>
    <row r="2136" spans="1:2" x14ac:dyDescent="0.2">
      <c r="A2136" s="238"/>
      <c r="B2136" s="238"/>
    </row>
    <row r="2137" spans="1:2" x14ac:dyDescent="0.2">
      <c r="A2137" s="238"/>
      <c r="B2137" s="238"/>
    </row>
    <row r="2138" spans="1:2" x14ac:dyDescent="0.2">
      <c r="A2138" s="238"/>
      <c r="B2138" s="238"/>
    </row>
    <row r="2139" spans="1:2" x14ac:dyDescent="0.2">
      <c r="A2139" s="238"/>
      <c r="B2139" s="238"/>
    </row>
    <row r="2140" spans="1:2" x14ac:dyDescent="0.2">
      <c r="A2140" s="238"/>
      <c r="B2140" s="238"/>
    </row>
    <row r="2141" spans="1:2" x14ac:dyDescent="0.2">
      <c r="A2141" s="238"/>
      <c r="B2141" s="238"/>
    </row>
    <row r="2142" spans="1:2" x14ac:dyDescent="0.2">
      <c r="A2142" s="238"/>
      <c r="B2142" s="238"/>
    </row>
    <row r="2143" spans="1:2" x14ac:dyDescent="0.2">
      <c r="A2143" s="238"/>
      <c r="B2143" s="238"/>
    </row>
    <row r="2144" spans="1:2" x14ac:dyDescent="0.2">
      <c r="A2144" s="238"/>
      <c r="B2144" s="238"/>
    </row>
    <row r="2145" spans="1:2" x14ac:dyDescent="0.2">
      <c r="A2145" s="238"/>
      <c r="B2145" s="238"/>
    </row>
    <row r="2146" spans="1:2" x14ac:dyDescent="0.2">
      <c r="A2146" s="238"/>
      <c r="B2146" s="238"/>
    </row>
    <row r="2147" spans="1:2" x14ac:dyDescent="0.2">
      <c r="A2147" s="238"/>
      <c r="B2147" s="238"/>
    </row>
    <row r="2148" spans="1:2" x14ac:dyDescent="0.2">
      <c r="A2148" s="238"/>
      <c r="B2148" s="238"/>
    </row>
    <row r="2149" spans="1:2" x14ac:dyDescent="0.2">
      <c r="A2149" s="238"/>
      <c r="B2149" s="238"/>
    </row>
    <row r="2150" spans="1:2" x14ac:dyDescent="0.2">
      <c r="A2150" s="238"/>
      <c r="B2150" s="238"/>
    </row>
    <row r="2151" spans="1:2" x14ac:dyDescent="0.2">
      <c r="A2151" s="238"/>
      <c r="B2151" s="238"/>
    </row>
    <row r="2152" spans="1:2" x14ac:dyDescent="0.2">
      <c r="A2152" s="238"/>
      <c r="B2152" s="238"/>
    </row>
    <row r="2153" spans="1:2" x14ac:dyDescent="0.2">
      <c r="A2153" s="238"/>
      <c r="B2153" s="238"/>
    </row>
    <row r="2154" spans="1:2" x14ac:dyDescent="0.2">
      <c r="A2154" s="238"/>
      <c r="B2154" s="238"/>
    </row>
    <row r="2155" spans="1:2" x14ac:dyDescent="0.2">
      <c r="A2155" s="238"/>
      <c r="B2155" s="238"/>
    </row>
    <row r="2156" spans="1:2" x14ac:dyDescent="0.2">
      <c r="A2156" s="238"/>
      <c r="B2156" s="238"/>
    </row>
    <row r="2157" spans="1:2" x14ac:dyDescent="0.2">
      <c r="A2157" s="238"/>
      <c r="B2157" s="238"/>
    </row>
    <row r="2158" spans="1:2" x14ac:dyDescent="0.2">
      <c r="A2158" s="238"/>
      <c r="B2158" s="238"/>
    </row>
    <row r="2159" spans="1:2" x14ac:dyDescent="0.2">
      <c r="A2159" s="238"/>
      <c r="B2159" s="238"/>
    </row>
    <row r="2160" spans="1:2" x14ac:dyDescent="0.2">
      <c r="A2160" s="238"/>
      <c r="B2160" s="238"/>
    </row>
    <row r="2161" spans="1:2" x14ac:dyDescent="0.2">
      <c r="A2161" s="238"/>
      <c r="B2161" s="238"/>
    </row>
    <row r="2162" spans="1:2" x14ac:dyDescent="0.2">
      <c r="A2162" s="238"/>
      <c r="B2162" s="238"/>
    </row>
    <row r="2163" spans="1:2" x14ac:dyDescent="0.2">
      <c r="A2163" s="238"/>
      <c r="B2163" s="238"/>
    </row>
    <row r="2164" spans="1:2" x14ac:dyDescent="0.2">
      <c r="A2164" s="238"/>
      <c r="B2164" s="238"/>
    </row>
    <row r="2165" spans="1:2" x14ac:dyDescent="0.2">
      <c r="A2165" s="238"/>
      <c r="B2165" s="238"/>
    </row>
    <row r="2166" spans="1:2" x14ac:dyDescent="0.2">
      <c r="A2166" s="238"/>
      <c r="B2166" s="238"/>
    </row>
    <row r="2167" spans="1:2" x14ac:dyDescent="0.2">
      <c r="A2167" s="238"/>
      <c r="B2167" s="238"/>
    </row>
    <row r="2168" spans="1:2" x14ac:dyDescent="0.2">
      <c r="A2168" s="238"/>
      <c r="B2168" s="238"/>
    </row>
    <row r="2169" spans="1:2" x14ac:dyDescent="0.2">
      <c r="A2169" s="238"/>
      <c r="B2169" s="238"/>
    </row>
    <row r="2170" spans="1:2" x14ac:dyDescent="0.2">
      <c r="A2170" s="238"/>
      <c r="B2170" s="238"/>
    </row>
    <row r="2171" spans="1:2" x14ac:dyDescent="0.2">
      <c r="A2171" s="238"/>
      <c r="B2171" s="238"/>
    </row>
    <row r="2172" spans="1:2" x14ac:dyDescent="0.2">
      <c r="A2172" s="238"/>
      <c r="B2172" s="238"/>
    </row>
    <row r="2173" spans="1:2" x14ac:dyDescent="0.2">
      <c r="A2173" s="238"/>
      <c r="B2173" s="238"/>
    </row>
    <row r="2174" spans="1:2" x14ac:dyDescent="0.2">
      <c r="A2174" s="238"/>
      <c r="B2174" s="238"/>
    </row>
    <row r="2175" spans="1:2" x14ac:dyDescent="0.2">
      <c r="A2175" s="238"/>
      <c r="B2175" s="238"/>
    </row>
    <row r="2176" spans="1:2" x14ac:dyDescent="0.2">
      <c r="A2176" s="238"/>
      <c r="B2176" s="238"/>
    </row>
    <row r="2177" spans="1:2" x14ac:dyDescent="0.2">
      <c r="A2177" s="238"/>
      <c r="B2177" s="238"/>
    </row>
    <row r="2178" spans="1:2" x14ac:dyDescent="0.2">
      <c r="A2178" s="238"/>
      <c r="B2178" s="238"/>
    </row>
    <row r="2179" spans="1:2" x14ac:dyDescent="0.2">
      <c r="A2179" s="238"/>
      <c r="B2179" s="238"/>
    </row>
    <row r="2180" spans="1:2" x14ac:dyDescent="0.2">
      <c r="A2180" s="238"/>
      <c r="B2180" s="238"/>
    </row>
    <row r="2181" spans="1:2" x14ac:dyDescent="0.2">
      <c r="A2181" s="238"/>
      <c r="B2181" s="238"/>
    </row>
    <row r="2182" spans="1:2" x14ac:dyDescent="0.2">
      <c r="A2182" s="238"/>
      <c r="B2182" s="238"/>
    </row>
    <row r="2183" spans="1:2" x14ac:dyDescent="0.2">
      <c r="A2183" s="238"/>
      <c r="B2183" s="238"/>
    </row>
    <row r="2184" spans="1:2" x14ac:dyDescent="0.2">
      <c r="A2184" s="238"/>
      <c r="B2184" s="238"/>
    </row>
    <row r="2185" spans="1:2" x14ac:dyDescent="0.2">
      <c r="A2185" s="238"/>
      <c r="B2185" s="238"/>
    </row>
    <row r="2186" spans="1:2" x14ac:dyDescent="0.2">
      <c r="A2186" s="238"/>
      <c r="B2186" s="238"/>
    </row>
    <row r="2187" spans="1:2" x14ac:dyDescent="0.2">
      <c r="A2187" s="238"/>
      <c r="B2187" s="238"/>
    </row>
    <row r="2188" spans="1:2" x14ac:dyDescent="0.2">
      <c r="A2188" s="238"/>
      <c r="B2188" s="238"/>
    </row>
    <row r="2189" spans="1:2" x14ac:dyDescent="0.2">
      <c r="A2189" s="238"/>
      <c r="B2189" s="238"/>
    </row>
    <row r="2190" spans="1:2" x14ac:dyDescent="0.2">
      <c r="A2190" s="238"/>
      <c r="B2190" s="238"/>
    </row>
    <row r="2191" spans="1:2" x14ac:dyDescent="0.2">
      <c r="A2191" s="238"/>
      <c r="B2191" s="238"/>
    </row>
    <row r="2192" spans="1:2" x14ac:dyDescent="0.2">
      <c r="A2192" s="238"/>
      <c r="B2192" s="238"/>
    </row>
    <row r="2193" spans="1:2" x14ac:dyDescent="0.2">
      <c r="A2193" s="238"/>
      <c r="B2193" s="238"/>
    </row>
    <row r="2194" spans="1:2" x14ac:dyDescent="0.2">
      <c r="A2194" s="238"/>
      <c r="B2194" s="238"/>
    </row>
    <row r="2195" spans="1:2" x14ac:dyDescent="0.2">
      <c r="A2195" s="238"/>
      <c r="B2195" s="238"/>
    </row>
    <row r="2196" spans="1:2" x14ac:dyDescent="0.2">
      <c r="A2196" s="238"/>
      <c r="B2196" s="238"/>
    </row>
    <row r="2197" spans="1:2" x14ac:dyDescent="0.2">
      <c r="A2197" s="238"/>
      <c r="B2197" s="238"/>
    </row>
    <row r="2198" spans="1:2" x14ac:dyDescent="0.2">
      <c r="A2198" s="238"/>
      <c r="B2198" s="238"/>
    </row>
    <row r="2199" spans="1:2" x14ac:dyDescent="0.2">
      <c r="A2199" s="238"/>
      <c r="B2199" s="238"/>
    </row>
    <row r="2200" spans="1:2" x14ac:dyDescent="0.2">
      <c r="A2200" s="238"/>
      <c r="B2200" s="238"/>
    </row>
    <row r="2201" spans="1:2" x14ac:dyDescent="0.2">
      <c r="A2201" s="238"/>
      <c r="B2201" s="238"/>
    </row>
    <row r="2202" spans="1:2" x14ac:dyDescent="0.2">
      <c r="A2202" s="238"/>
      <c r="B2202" s="238"/>
    </row>
    <row r="2203" spans="1:2" x14ac:dyDescent="0.2">
      <c r="A2203" s="238"/>
      <c r="B2203" s="238"/>
    </row>
    <row r="2204" spans="1:2" x14ac:dyDescent="0.2">
      <c r="A2204" s="238"/>
      <c r="B2204" s="238"/>
    </row>
    <row r="2205" spans="1:2" x14ac:dyDescent="0.2">
      <c r="A2205" s="238"/>
      <c r="B2205" s="238"/>
    </row>
    <row r="2206" spans="1:2" x14ac:dyDescent="0.2">
      <c r="A2206" s="238"/>
      <c r="B2206" s="238"/>
    </row>
    <row r="2207" spans="1:2" x14ac:dyDescent="0.2">
      <c r="A2207" s="238"/>
      <c r="B2207" s="238"/>
    </row>
    <row r="2208" spans="1:2" x14ac:dyDescent="0.2">
      <c r="A2208" s="238"/>
      <c r="B2208" s="238"/>
    </row>
    <row r="2209" spans="1:2" x14ac:dyDescent="0.2">
      <c r="A2209" s="238"/>
      <c r="B2209" s="238"/>
    </row>
    <row r="2210" spans="1:2" x14ac:dyDescent="0.2">
      <c r="A2210" s="238"/>
      <c r="B2210" s="238"/>
    </row>
    <row r="2211" spans="1:2" x14ac:dyDescent="0.2">
      <c r="A2211" s="238"/>
      <c r="B2211" s="238"/>
    </row>
    <row r="2212" spans="1:2" x14ac:dyDescent="0.2">
      <c r="A2212" s="238"/>
      <c r="B2212" s="238"/>
    </row>
    <row r="2213" spans="1:2" x14ac:dyDescent="0.2">
      <c r="A2213" s="238"/>
      <c r="B2213" s="238"/>
    </row>
    <row r="2214" spans="1:2" x14ac:dyDescent="0.2">
      <c r="A2214" s="238"/>
      <c r="B2214" s="238"/>
    </row>
    <row r="2215" spans="1:2" x14ac:dyDescent="0.2">
      <c r="A2215" s="238"/>
      <c r="B2215" s="238"/>
    </row>
    <row r="2216" spans="1:2" x14ac:dyDescent="0.2">
      <c r="A2216" s="238"/>
      <c r="B2216" s="238"/>
    </row>
    <row r="2217" spans="1:2" x14ac:dyDescent="0.2">
      <c r="A2217" s="238"/>
      <c r="B2217" s="238"/>
    </row>
    <row r="2218" spans="1:2" x14ac:dyDescent="0.2">
      <c r="A2218" s="238"/>
      <c r="B2218" s="238"/>
    </row>
    <row r="2219" spans="1:2" x14ac:dyDescent="0.2">
      <c r="A2219" s="238"/>
      <c r="B2219" s="238"/>
    </row>
    <row r="2220" spans="1:2" x14ac:dyDescent="0.2">
      <c r="A2220" s="238"/>
      <c r="B2220" s="238"/>
    </row>
    <row r="2221" spans="1:2" x14ac:dyDescent="0.2">
      <c r="A2221" s="238"/>
      <c r="B2221" s="238"/>
    </row>
    <row r="2222" spans="1:2" x14ac:dyDescent="0.2">
      <c r="A2222" s="238"/>
      <c r="B2222" s="238"/>
    </row>
    <row r="2223" spans="1:2" x14ac:dyDescent="0.2">
      <c r="A2223" s="238"/>
      <c r="B2223" s="238"/>
    </row>
    <row r="2224" spans="1:2" x14ac:dyDescent="0.2">
      <c r="A2224" s="238"/>
      <c r="B2224" s="238"/>
    </row>
    <row r="2225" spans="1:2" x14ac:dyDescent="0.2">
      <c r="A2225" s="238"/>
      <c r="B2225" s="238"/>
    </row>
    <row r="2226" spans="1:2" x14ac:dyDescent="0.2">
      <c r="A2226" s="238"/>
      <c r="B2226" s="238"/>
    </row>
    <row r="2227" spans="1:2" x14ac:dyDescent="0.2">
      <c r="A2227" s="238"/>
      <c r="B2227" s="238"/>
    </row>
    <row r="2228" spans="1:2" x14ac:dyDescent="0.2">
      <c r="A2228" s="238"/>
      <c r="B2228" s="238"/>
    </row>
    <row r="2229" spans="1:2" x14ac:dyDescent="0.2">
      <c r="A2229" s="238"/>
      <c r="B2229" s="238"/>
    </row>
    <row r="2230" spans="1:2" x14ac:dyDescent="0.2">
      <c r="A2230" s="238"/>
      <c r="B2230" s="238"/>
    </row>
    <row r="2231" spans="1:2" x14ac:dyDescent="0.2">
      <c r="A2231" s="238"/>
      <c r="B2231" s="238"/>
    </row>
    <row r="2232" spans="1:2" x14ac:dyDescent="0.2">
      <c r="A2232" s="238"/>
      <c r="B2232" s="238"/>
    </row>
    <row r="2233" spans="1:2" x14ac:dyDescent="0.2">
      <c r="A2233" s="238"/>
      <c r="B2233" s="238"/>
    </row>
    <row r="2234" spans="1:2" x14ac:dyDescent="0.2">
      <c r="A2234" s="238"/>
      <c r="B2234" s="238"/>
    </row>
    <row r="2235" spans="1:2" x14ac:dyDescent="0.2">
      <c r="A2235" s="238"/>
      <c r="B2235" s="238"/>
    </row>
    <row r="2236" spans="1:2" x14ac:dyDescent="0.2">
      <c r="A2236" s="238"/>
      <c r="B2236" s="238"/>
    </row>
    <row r="2237" spans="1:2" x14ac:dyDescent="0.2">
      <c r="A2237" s="238"/>
      <c r="B2237" s="238"/>
    </row>
    <row r="2238" spans="1:2" x14ac:dyDescent="0.2">
      <c r="A2238" s="238"/>
      <c r="B2238" s="238"/>
    </row>
    <row r="2239" spans="1:2" x14ac:dyDescent="0.2">
      <c r="A2239" s="238"/>
      <c r="B2239" s="238"/>
    </row>
    <row r="2240" spans="1:2" x14ac:dyDescent="0.2">
      <c r="A2240" s="238"/>
      <c r="B2240" s="238"/>
    </row>
    <row r="2241" spans="1:2" x14ac:dyDescent="0.2">
      <c r="A2241" s="238"/>
      <c r="B2241" s="238"/>
    </row>
    <row r="2242" spans="1:2" x14ac:dyDescent="0.2">
      <c r="A2242" s="238"/>
      <c r="B2242" s="238"/>
    </row>
    <row r="2243" spans="1:2" x14ac:dyDescent="0.2">
      <c r="A2243" s="238"/>
      <c r="B2243" s="238"/>
    </row>
    <row r="2244" spans="1:2" x14ac:dyDescent="0.2">
      <c r="A2244" s="238"/>
      <c r="B2244" s="238"/>
    </row>
    <row r="2245" spans="1:2" x14ac:dyDescent="0.2">
      <c r="A2245" s="238"/>
      <c r="B2245" s="238"/>
    </row>
    <row r="2246" spans="1:2" x14ac:dyDescent="0.2">
      <c r="A2246" s="238"/>
      <c r="B2246" s="238"/>
    </row>
    <row r="2247" spans="1:2" x14ac:dyDescent="0.2">
      <c r="A2247" s="238"/>
      <c r="B2247" s="238"/>
    </row>
    <row r="2248" spans="1:2" x14ac:dyDescent="0.2">
      <c r="A2248" s="238"/>
      <c r="B2248" s="238"/>
    </row>
    <row r="2249" spans="1:2" x14ac:dyDescent="0.2">
      <c r="A2249" s="238"/>
      <c r="B2249" s="238"/>
    </row>
    <row r="2250" spans="1:2" x14ac:dyDescent="0.2">
      <c r="A2250" s="238"/>
      <c r="B2250" s="238"/>
    </row>
    <row r="2251" spans="1:2" x14ac:dyDescent="0.2">
      <c r="A2251" s="238"/>
      <c r="B2251" s="238"/>
    </row>
    <row r="2252" spans="1:2" x14ac:dyDescent="0.2">
      <c r="A2252" s="238"/>
      <c r="B2252" s="238"/>
    </row>
    <row r="2253" spans="1:2" x14ac:dyDescent="0.2">
      <c r="A2253" s="238"/>
      <c r="B2253" s="238"/>
    </row>
    <row r="2254" spans="1:2" x14ac:dyDescent="0.2">
      <c r="A2254" s="238"/>
      <c r="B2254" s="238"/>
    </row>
    <row r="2255" spans="1:2" x14ac:dyDescent="0.2">
      <c r="A2255" s="238"/>
      <c r="B2255" s="238"/>
    </row>
    <row r="2256" spans="1:2" x14ac:dyDescent="0.2">
      <c r="A2256" s="238"/>
      <c r="B2256" s="238"/>
    </row>
    <row r="2257" spans="1:2" x14ac:dyDescent="0.2">
      <c r="A2257" s="238"/>
      <c r="B2257" s="238"/>
    </row>
    <row r="2258" spans="1:2" x14ac:dyDescent="0.2">
      <c r="A2258" s="238"/>
      <c r="B2258" s="238"/>
    </row>
    <row r="2259" spans="1:2" x14ac:dyDescent="0.2">
      <c r="A2259" s="238"/>
      <c r="B2259" s="238"/>
    </row>
    <row r="2260" spans="1:2" x14ac:dyDescent="0.2">
      <c r="A2260" s="238"/>
      <c r="B2260" s="238"/>
    </row>
    <row r="2261" spans="1:2" x14ac:dyDescent="0.2">
      <c r="A2261" s="238"/>
      <c r="B2261" s="238"/>
    </row>
    <row r="2262" spans="1:2" x14ac:dyDescent="0.2">
      <c r="A2262" s="238"/>
      <c r="B2262" s="238"/>
    </row>
    <row r="2263" spans="1:2" x14ac:dyDescent="0.2">
      <c r="A2263" s="238"/>
      <c r="B2263" s="238"/>
    </row>
    <row r="2264" spans="1:2" x14ac:dyDescent="0.2">
      <c r="A2264" s="238"/>
      <c r="B2264" s="238"/>
    </row>
    <row r="2265" spans="1:2" x14ac:dyDescent="0.2">
      <c r="A2265" s="238"/>
      <c r="B2265" s="238"/>
    </row>
    <row r="2266" spans="1:2" x14ac:dyDescent="0.2">
      <c r="A2266" s="238"/>
      <c r="B2266" s="238"/>
    </row>
    <row r="2267" spans="1:2" x14ac:dyDescent="0.2">
      <c r="A2267" s="238"/>
      <c r="B2267" s="238"/>
    </row>
    <row r="2268" spans="1:2" x14ac:dyDescent="0.2">
      <c r="A2268" s="238"/>
      <c r="B2268" s="238"/>
    </row>
    <row r="2269" spans="1:2" x14ac:dyDescent="0.2">
      <c r="A2269" s="238"/>
      <c r="B2269" s="238"/>
    </row>
    <row r="2270" spans="1:2" x14ac:dyDescent="0.2">
      <c r="A2270" s="238"/>
      <c r="B2270" s="238"/>
    </row>
    <row r="2271" spans="1:2" x14ac:dyDescent="0.2">
      <c r="A2271" s="238"/>
      <c r="B2271" s="238"/>
    </row>
    <row r="2272" spans="1:2" x14ac:dyDescent="0.2">
      <c r="A2272" s="238"/>
      <c r="B2272" s="238"/>
    </row>
    <row r="2273" spans="1:2" x14ac:dyDescent="0.2">
      <c r="A2273" s="238"/>
      <c r="B2273" s="238"/>
    </row>
    <row r="2274" spans="1:2" x14ac:dyDescent="0.2">
      <c r="A2274" s="238"/>
      <c r="B2274" s="238"/>
    </row>
    <row r="2275" spans="1:2" x14ac:dyDescent="0.2">
      <c r="A2275" s="238"/>
      <c r="B2275" s="238"/>
    </row>
    <row r="2276" spans="1:2" x14ac:dyDescent="0.2">
      <c r="A2276" s="238"/>
      <c r="B2276" s="238"/>
    </row>
    <row r="2277" spans="1:2" x14ac:dyDescent="0.2">
      <c r="A2277" s="238"/>
      <c r="B2277" s="238"/>
    </row>
    <row r="2278" spans="1:2" x14ac:dyDescent="0.2">
      <c r="A2278" s="238"/>
      <c r="B2278" s="238"/>
    </row>
    <row r="2279" spans="1:2" x14ac:dyDescent="0.2">
      <c r="A2279" s="238"/>
      <c r="B2279" s="238"/>
    </row>
    <row r="2280" spans="1:2" x14ac:dyDescent="0.2">
      <c r="A2280" s="238"/>
      <c r="B2280" s="238"/>
    </row>
    <row r="2281" spans="1:2" x14ac:dyDescent="0.2">
      <c r="A2281" s="238"/>
      <c r="B2281" s="238"/>
    </row>
    <row r="2282" spans="1:2" x14ac:dyDescent="0.2">
      <c r="A2282" s="238"/>
      <c r="B2282" s="238"/>
    </row>
    <row r="2283" spans="1:2" x14ac:dyDescent="0.2">
      <c r="A2283" s="238"/>
      <c r="B2283" s="238"/>
    </row>
    <row r="2284" spans="1:2" x14ac:dyDescent="0.2">
      <c r="A2284" s="238"/>
      <c r="B2284" s="238"/>
    </row>
    <row r="2285" spans="1:2" x14ac:dyDescent="0.2">
      <c r="A2285" s="238"/>
      <c r="B2285" s="238"/>
    </row>
    <row r="2286" spans="1:2" x14ac:dyDescent="0.2">
      <c r="A2286" s="238"/>
      <c r="B2286" s="238"/>
    </row>
    <row r="2287" spans="1:2" x14ac:dyDescent="0.2">
      <c r="A2287" s="238"/>
      <c r="B2287" s="238"/>
    </row>
    <row r="2288" spans="1:2" x14ac:dyDescent="0.2">
      <c r="A2288" s="238"/>
      <c r="B2288" s="238"/>
    </row>
    <row r="2289" spans="1:2" x14ac:dyDescent="0.2">
      <c r="A2289" s="238"/>
      <c r="B2289" s="238"/>
    </row>
    <row r="2290" spans="1:2" x14ac:dyDescent="0.2">
      <c r="A2290" s="238"/>
      <c r="B2290" s="238"/>
    </row>
    <row r="2291" spans="1:2" x14ac:dyDescent="0.2">
      <c r="A2291" s="238"/>
      <c r="B2291" s="238"/>
    </row>
    <row r="2292" spans="1:2" x14ac:dyDescent="0.2">
      <c r="A2292" s="238"/>
      <c r="B2292" s="238"/>
    </row>
    <row r="2293" spans="1:2" x14ac:dyDescent="0.2">
      <c r="A2293" s="238"/>
      <c r="B2293" s="238"/>
    </row>
    <row r="2294" spans="1:2" x14ac:dyDescent="0.2">
      <c r="A2294" s="238"/>
      <c r="B2294" s="238"/>
    </row>
    <row r="2295" spans="1:2" x14ac:dyDescent="0.2">
      <c r="A2295" s="238"/>
      <c r="B2295" s="238"/>
    </row>
    <row r="2296" spans="1:2" x14ac:dyDescent="0.2">
      <c r="A2296" s="238"/>
      <c r="B2296" s="238"/>
    </row>
    <row r="2297" spans="1:2" x14ac:dyDescent="0.2">
      <c r="A2297" s="238"/>
      <c r="B2297" s="238"/>
    </row>
    <row r="2298" spans="1:2" x14ac:dyDescent="0.2">
      <c r="A2298" s="238"/>
      <c r="B2298" s="238"/>
    </row>
    <row r="2299" spans="1:2" x14ac:dyDescent="0.2">
      <c r="A2299" s="238"/>
      <c r="B2299" s="238"/>
    </row>
    <row r="2300" spans="1:2" x14ac:dyDescent="0.2">
      <c r="A2300" s="238"/>
      <c r="B2300" s="238"/>
    </row>
    <row r="2301" spans="1:2" x14ac:dyDescent="0.2">
      <c r="A2301" s="238"/>
      <c r="B2301" s="238"/>
    </row>
    <row r="2302" spans="1:2" x14ac:dyDescent="0.2">
      <c r="A2302" s="238"/>
      <c r="B2302" s="238"/>
    </row>
    <row r="2303" spans="1:2" x14ac:dyDescent="0.2">
      <c r="A2303" s="238"/>
      <c r="B2303" s="238"/>
    </row>
    <row r="2304" spans="1:2" x14ac:dyDescent="0.2">
      <c r="A2304" s="238"/>
      <c r="B2304" s="238"/>
    </row>
    <row r="2305" spans="1:2" x14ac:dyDescent="0.2">
      <c r="A2305" s="238"/>
      <c r="B2305" s="238"/>
    </row>
    <row r="2306" spans="1:2" x14ac:dyDescent="0.2">
      <c r="A2306" s="238"/>
      <c r="B2306" s="238"/>
    </row>
    <row r="2307" spans="1:2" x14ac:dyDescent="0.2">
      <c r="A2307" s="238"/>
      <c r="B2307" s="238"/>
    </row>
    <row r="2308" spans="1:2" x14ac:dyDescent="0.2">
      <c r="A2308" s="238"/>
      <c r="B2308" s="238"/>
    </row>
    <row r="2309" spans="1:2" x14ac:dyDescent="0.2">
      <c r="A2309" s="238"/>
      <c r="B2309" s="238"/>
    </row>
    <row r="2310" spans="1:2" x14ac:dyDescent="0.2">
      <c r="A2310" s="238"/>
      <c r="B2310" s="238"/>
    </row>
    <row r="2311" spans="1:2" x14ac:dyDescent="0.2">
      <c r="A2311" s="238"/>
      <c r="B2311" s="238"/>
    </row>
    <row r="2312" spans="1:2" x14ac:dyDescent="0.2">
      <c r="A2312" s="238"/>
      <c r="B2312" s="238"/>
    </row>
    <row r="2313" spans="1:2" x14ac:dyDescent="0.2">
      <c r="A2313" s="238"/>
      <c r="B2313" s="238"/>
    </row>
    <row r="2314" spans="1:2" x14ac:dyDescent="0.2">
      <c r="A2314" s="238"/>
      <c r="B2314" s="238"/>
    </row>
    <row r="2315" spans="1:2" x14ac:dyDescent="0.2">
      <c r="A2315" s="238"/>
      <c r="B2315" s="238"/>
    </row>
    <row r="2316" spans="1:2" x14ac:dyDescent="0.2">
      <c r="A2316" s="238"/>
      <c r="B2316" s="238"/>
    </row>
    <row r="2317" spans="1:2" x14ac:dyDescent="0.2">
      <c r="A2317" s="238"/>
      <c r="B2317" s="238"/>
    </row>
    <row r="2318" spans="1:2" x14ac:dyDescent="0.2">
      <c r="A2318" s="238"/>
      <c r="B2318" s="238"/>
    </row>
    <row r="2319" spans="1:2" x14ac:dyDescent="0.2">
      <c r="A2319" s="238"/>
      <c r="B2319" s="238"/>
    </row>
    <row r="2320" spans="1:2" x14ac:dyDescent="0.2">
      <c r="A2320" s="238"/>
      <c r="B2320" s="238"/>
    </row>
    <row r="2321" spans="1:2" x14ac:dyDescent="0.2">
      <c r="A2321" s="238"/>
      <c r="B2321" s="238"/>
    </row>
    <row r="2322" spans="1:2" x14ac:dyDescent="0.2">
      <c r="A2322" s="238"/>
      <c r="B2322" s="238"/>
    </row>
    <row r="2323" spans="1:2" x14ac:dyDescent="0.2">
      <c r="A2323" s="238"/>
      <c r="B2323" s="238"/>
    </row>
    <row r="2324" spans="1:2" x14ac:dyDescent="0.2">
      <c r="A2324" s="238"/>
      <c r="B2324" s="238"/>
    </row>
    <row r="2325" spans="1:2" x14ac:dyDescent="0.2">
      <c r="A2325" s="238"/>
      <c r="B2325" s="238"/>
    </row>
    <row r="2326" spans="1:2" x14ac:dyDescent="0.2">
      <c r="A2326" s="238"/>
      <c r="B2326" s="238"/>
    </row>
    <row r="2327" spans="1:2" x14ac:dyDescent="0.2">
      <c r="A2327" s="238"/>
      <c r="B2327" s="238"/>
    </row>
    <row r="2328" spans="1:2" x14ac:dyDescent="0.2">
      <c r="A2328" s="238"/>
      <c r="B2328" s="238"/>
    </row>
    <row r="2329" spans="1:2" x14ac:dyDescent="0.2">
      <c r="A2329" s="238"/>
      <c r="B2329" s="238"/>
    </row>
    <row r="2330" spans="1:2" x14ac:dyDescent="0.2">
      <c r="A2330" s="238"/>
      <c r="B2330" s="238"/>
    </row>
    <row r="2331" spans="1:2" x14ac:dyDescent="0.2">
      <c r="A2331" s="238"/>
      <c r="B2331" s="238"/>
    </row>
    <row r="2332" spans="1:2" x14ac:dyDescent="0.2">
      <c r="A2332" s="238"/>
      <c r="B2332" s="238"/>
    </row>
    <row r="2333" spans="1:2" x14ac:dyDescent="0.2">
      <c r="A2333" s="238"/>
      <c r="B2333" s="238"/>
    </row>
    <row r="2334" spans="1:2" x14ac:dyDescent="0.2">
      <c r="A2334" s="238"/>
      <c r="B2334" s="238"/>
    </row>
    <row r="2335" spans="1:2" x14ac:dyDescent="0.2">
      <c r="A2335" s="238"/>
      <c r="B2335" s="238"/>
    </row>
    <row r="2336" spans="1:2" x14ac:dyDescent="0.2">
      <c r="A2336" s="238"/>
      <c r="B2336" s="238"/>
    </row>
    <row r="2337" spans="1:2" x14ac:dyDescent="0.2">
      <c r="A2337" s="238"/>
      <c r="B2337" s="238"/>
    </row>
    <row r="2338" spans="1:2" x14ac:dyDescent="0.2">
      <c r="A2338" s="238"/>
      <c r="B2338" s="238"/>
    </row>
    <row r="2339" spans="1:2" x14ac:dyDescent="0.2">
      <c r="A2339" s="238"/>
      <c r="B2339" s="238"/>
    </row>
    <row r="2340" spans="1:2" x14ac:dyDescent="0.2">
      <c r="A2340" s="238"/>
      <c r="B2340" s="238"/>
    </row>
    <row r="2341" spans="1:2" x14ac:dyDescent="0.2">
      <c r="A2341" s="238"/>
      <c r="B2341" s="238"/>
    </row>
    <row r="2342" spans="1:2" x14ac:dyDescent="0.2">
      <c r="A2342" s="238"/>
      <c r="B2342" s="238"/>
    </row>
    <row r="2343" spans="1:2" x14ac:dyDescent="0.2">
      <c r="A2343" s="238"/>
      <c r="B2343" s="238"/>
    </row>
    <row r="2344" spans="1:2" x14ac:dyDescent="0.2">
      <c r="A2344" s="238"/>
      <c r="B2344" s="238"/>
    </row>
    <row r="2345" spans="1:2" x14ac:dyDescent="0.2">
      <c r="A2345" s="238"/>
      <c r="B2345" s="238"/>
    </row>
    <row r="2346" spans="1:2" x14ac:dyDescent="0.2">
      <c r="A2346" s="238"/>
      <c r="B2346" s="238"/>
    </row>
    <row r="2347" spans="1:2" x14ac:dyDescent="0.2">
      <c r="A2347" s="238"/>
      <c r="B2347" s="238"/>
    </row>
    <row r="2348" spans="1:2" x14ac:dyDescent="0.2">
      <c r="A2348" s="238"/>
      <c r="B2348" s="238"/>
    </row>
    <row r="2349" spans="1:2" x14ac:dyDescent="0.2">
      <c r="A2349" s="238"/>
      <c r="B2349" s="238"/>
    </row>
    <row r="2350" spans="1:2" x14ac:dyDescent="0.2">
      <c r="A2350" s="238"/>
      <c r="B2350" s="238"/>
    </row>
    <row r="2351" spans="1:2" x14ac:dyDescent="0.2">
      <c r="A2351" s="238"/>
      <c r="B2351" s="238"/>
    </row>
    <row r="2352" spans="1:2" x14ac:dyDescent="0.2">
      <c r="A2352" s="238"/>
      <c r="B2352" s="238"/>
    </row>
    <row r="2353" spans="1:2" x14ac:dyDescent="0.2">
      <c r="A2353" s="238"/>
      <c r="B2353" s="238"/>
    </row>
    <row r="2354" spans="1:2" x14ac:dyDescent="0.2">
      <c r="A2354" s="238"/>
      <c r="B2354" s="238"/>
    </row>
    <row r="2355" spans="1:2" x14ac:dyDescent="0.2">
      <c r="A2355" s="238"/>
      <c r="B2355" s="238"/>
    </row>
    <row r="2356" spans="1:2" x14ac:dyDescent="0.2">
      <c r="A2356" s="238"/>
      <c r="B2356" s="238"/>
    </row>
    <row r="2357" spans="1:2" x14ac:dyDescent="0.2">
      <c r="A2357" s="238"/>
      <c r="B2357" s="238"/>
    </row>
    <row r="2358" spans="1:2" x14ac:dyDescent="0.2">
      <c r="A2358" s="238"/>
      <c r="B2358" s="238"/>
    </row>
    <row r="2359" spans="1:2" x14ac:dyDescent="0.2">
      <c r="A2359" s="238"/>
      <c r="B2359" s="238"/>
    </row>
    <row r="2360" spans="1:2" x14ac:dyDescent="0.2">
      <c r="A2360" s="238"/>
      <c r="B2360" s="238"/>
    </row>
    <row r="2361" spans="1:2" x14ac:dyDescent="0.2">
      <c r="A2361" s="238"/>
      <c r="B2361" s="238"/>
    </row>
    <row r="2362" spans="1:2" x14ac:dyDescent="0.2">
      <c r="A2362" s="238"/>
      <c r="B2362" s="238"/>
    </row>
    <row r="2363" spans="1:2" x14ac:dyDescent="0.2">
      <c r="A2363" s="238"/>
      <c r="B2363" s="238"/>
    </row>
    <row r="2364" spans="1:2" x14ac:dyDescent="0.2">
      <c r="A2364" s="238"/>
      <c r="B2364" s="238"/>
    </row>
    <row r="2365" spans="1:2" x14ac:dyDescent="0.2">
      <c r="A2365" s="238"/>
      <c r="B2365" s="238"/>
    </row>
    <row r="2366" spans="1:2" x14ac:dyDescent="0.2">
      <c r="A2366" s="238"/>
      <c r="B2366" s="238"/>
    </row>
    <row r="2367" spans="1:2" x14ac:dyDescent="0.2">
      <c r="A2367" s="238"/>
      <c r="B2367" s="238"/>
    </row>
    <row r="2368" spans="1:2" x14ac:dyDescent="0.2">
      <c r="A2368" s="238"/>
      <c r="B2368" s="238"/>
    </row>
    <row r="2369" spans="1:2" x14ac:dyDescent="0.2">
      <c r="A2369" s="238"/>
      <c r="B2369" s="238"/>
    </row>
    <row r="2370" spans="1:2" x14ac:dyDescent="0.2">
      <c r="A2370" s="238"/>
      <c r="B2370" s="238"/>
    </row>
    <row r="2371" spans="1:2" x14ac:dyDescent="0.2">
      <c r="A2371" s="238"/>
      <c r="B2371" s="238"/>
    </row>
    <row r="2372" spans="1:2" x14ac:dyDescent="0.2">
      <c r="A2372" s="238"/>
      <c r="B2372" s="238"/>
    </row>
    <row r="2373" spans="1:2" x14ac:dyDescent="0.2">
      <c r="A2373" s="238"/>
      <c r="B2373" s="238"/>
    </row>
    <row r="2374" spans="1:2" x14ac:dyDescent="0.2">
      <c r="A2374" s="238"/>
      <c r="B2374" s="238"/>
    </row>
    <row r="2375" spans="1:2" x14ac:dyDescent="0.2">
      <c r="A2375" s="238"/>
      <c r="B2375" s="238"/>
    </row>
    <row r="2376" spans="1:2" x14ac:dyDescent="0.2">
      <c r="A2376" s="238"/>
      <c r="B2376" s="238"/>
    </row>
    <row r="2377" spans="1:2" x14ac:dyDescent="0.2">
      <c r="A2377" s="238"/>
      <c r="B2377" s="238"/>
    </row>
    <row r="2378" spans="1:2" x14ac:dyDescent="0.2">
      <c r="A2378" s="238"/>
      <c r="B2378" s="238"/>
    </row>
    <row r="2379" spans="1:2" x14ac:dyDescent="0.2">
      <c r="A2379" s="238"/>
      <c r="B2379" s="238"/>
    </row>
    <row r="2380" spans="1:2" x14ac:dyDescent="0.2">
      <c r="A2380" s="238"/>
      <c r="B2380" s="238"/>
    </row>
    <row r="2381" spans="1:2" x14ac:dyDescent="0.2">
      <c r="A2381" s="238"/>
      <c r="B2381" s="238"/>
    </row>
    <row r="2382" spans="1:2" x14ac:dyDescent="0.2">
      <c r="A2382" s="238"/>
      <c r="B2382" s="238"/>
    </row>
    <row r="2383" spans="1:2" x14ac:dyDescent="0.2">
      <c r="A2383" s="238"/>
      <c r="B2383" s="238"/>
    </row>
    <row r="2384" spans="1:2" x14ac:dyDescent="0.2">
      <c r="A2384" s="238"/>
      <c r="B2384" s="238"/>
    </row>
    <row r="2385" spans="1:2" x14ac:dyDescent="0.2">
      <c r="A2385" s="238"/>
      <c r="B2385" s="238"/>
    </row>
    <row r="2386" spans="1:2" x14ac:dyDescent="0.2">
      <c r="A2386" s="238"/>
      <c r="B2386" s="238"/>
    </row>
    <row r="2387" spans="1:2" x14ac:dyDescent="0.2">
      <c r="A2387" s="238"/>
      <c r="B2387" s="238"/>
    </row>
    <row r="2388" spans="1:2" x14ac:dyDescent="0.2">
      <c r="A2388" s="238"/>
      <c r="B2388" s="238"/>
    </row>
    <row r="2389" spans="1:2" x14ac:dyDescent="0.2">
      <c r="A2389" s="238"/>
      <c r="B2389" s="238"/>
    </row>
    <row r="2390" spans="1:2" x14ac:dyDescent="0.2">
      <c r="A2390" s="238"/>
      <c r="B2390" s="238"/>
    </row>
    <row r="2391" spans="1:2" x14ac:dyDescent="0.2">
      <c r="A2391" s="238"/>
      <c r="B2391" s="238"/>
    </row>
    <row r="2392" spans="1:2" x14ac:dyDescent="0.2">
      <c r="A2392" s="238"/>
      <c r="B2392" s="238"/>
    </row>
    <row r="2393" spans="1:2" x14ac:dyDescent="0.2">
      <c r="A2393" s="238"/>
      <c r="B2393" s="238"/>
    </row>
    <row r="2394" spans="1:2" x14ac:dyDescent="0.2">
      <c r="A2394" s="238"/>
      <c r="B2394" s="238"/>
    </row>
    <row r="2395" spans="1:2" x14ac:dyDescent="0.2">
      <c r="A2395" s="238"/>
      <c r="B2395" s="238"/>
    </row>
    <row r="2396" spans="1:2" x14ac:dyDescent="0.2">
      <c r="A2396" s="238"/>
      <c r="B2396" s="238"/>
    </row>
    <row r="2397" spans="1:2" x14ac:dyDescent="0.2">
      <c r="A2397" s="238"/>
      <c r="B2397" s="238"/>
    </row>
    <row r="2398" spans="1:2" x14ac:dyDescent="0.2">
      <c r="A2398" s="238"/>
      <c r="B2398" s="238"/>
    </row>
    <row r="2399" spans="1:2" x14ac:dyDescent="0.2">
      <c r="A2399" s="238"/>
      <c r="B2399" s="238"/>
    </row>
    <row r="2400" spans="1:2" x14ac:dyDescent="0.2">
      <c r="A2400" s="238"/>
      <c r="B2400" s="238"/>
    </row>
    <row r="2401" spans="1:2" x14ac:dyDescent="0.2">
      <c r="A2401" s="238"/>
      <c r="B2401" s="238"/>
    </row>
    <row r="2402" spans="1:2" x14ac:dyDescent="0.2">
      <c r="A2402" s="238"/>
      <c r="B2402" s="238"/>
    </row>
    <row r="2403" spans="1:2" x14ac:dyDescent="0.2">
      <c r="A2403" s="238"/>
      <c r="B2403" s="238"/>
    </row>
    <row r="2404" spans="1:2" x14ac:dyDescent="0.2">
      <c r="A2404" s="238"/>
      <c r="B2404" s="238"/>
    </row>
    <row r="2405" spans="1:2" x14ac:dyDescent="0.2">
      <c r="A2405" s="238"/>
      <c r="B2405" s="238"/>
    </row>
    <row r="2406" spans="1:2" x14ac:dyDescent="0.2">
      <c r="A2406" s="238"/>
      <c r="B2406" s="238"/>
    </row>
    <row r="2407" spans="1:2" x14ac:dyDescent="0.2">
      <c r="A2407" s="238"/>
      <c r="B2407" s="238"/>
    </row>
    <row r="2408" spans="1:2" x14ac:dyDescent="0.2">
      <c r="A2408" s="238"/>
      <c r="B2408" s="238"/>
    </row>
    <row r="2409" spans="1:2" x14ac:dyDescent="0.2">
      <c r="A2409" s="238"/>
      <c r="B2409" s="238"/>
    </row>
    <row r="2410" spans="1:2" x14ac:dyDescent="0.2">
      <c r="A2410" s="238"/>
      <c r="B2410" s="238"/>
    </row>
    <row r="2411" spans="1:2" x14ac:dyDescent="0.2">
      <c r="A2411" s="238"/>
      <c r="B2411" s="238"/>
    </row>
    <row r="2412" spans="1:2" x14ac:dyDescent="0.2">
      <c r="A2412" s="238"/>
      <c r="B2412" s="238"/>
    </row>
    <row r="2413" spans="1:2" x14ac:dyDescent="0.2">
      <c r="A2413" s="238"/>
      <c r="B2413" s="238"/>
    </row>
    <row r="2414" spans="1:2" x14ac:dyDescent="0.2">
      <c r="A2414" s="238"/>
      <c r="B2414" s="238"/>
    </row>
    <row r="2415" spans="1:2" x14ac:dyDescent="0.2">
      <c r="A2415" s="238"/>
      <c r="B2415" s="238"/>
    </row>
    <row r="2416" spans="1:2" x14ac:dyDescent="0.2">
      <c r="A2416" s="238"/>
      <c r="B2416" s="238"/>
    </row>
    <row r="2417" spans="1:2" x14ac:dyDescent="0.2">
      <c r="A2417" s="238"/>
      <c r="B2417" s="238"/>
    </row>
    <row r="2418" spans="1:2" x14ac:dyDescent="0.2">
      <c r="A2418" s="238"/>
      <c r="B2418" s="238"/>
    </row>
    <row r="2419" spans="1:2" x14ac:dyDescent="0.2">
      <c r="A2419" s="238"/>
      <c r="B2419" s="238"/>
    </row>
    <row r="2420" spans="1:2" x14ac:dyDescent="0.2">
      <c r="A2420" s="238"/>
      <c r="B2420" s="238"/>
    </row>
    <row r="2421" spans="1:2" x14ac:dyDescent="0.2">
      <c r="A2421" s="238"/>
      <c r="B2421" s="238"/>
    </row>
    <row r="2422" spans="1:2" x14ac:dyDescent="0.2">
      <c r="A2422" s="238"/>
      <c r="B2422" s="238"/>
    </row>
    <row r="2423" spans="1:2" x14ac:dyDescent="0.2">
      <c r="A2423" s="238"/>
      <c r="B2423" s="238"/>
    </row>
    <row r="2424" spans="1:2" x14ac:dyDescent="0.2">
      <c r="A2424" s="238"/>
      <c r="B2424" s="238"/>
    </row>
    <row r="2425" spans="1:2" x14ac:dyDescent="0.2">
      <c r="A2425" s="238"/>
      <c r="B2425" s="238"/>
    </row>
    <row r="2426" spans="1:2" x14ac:dyDescent="0.2">
      <c r="A2426" s="238"/>
      <c r="B2426" s="238"/>
    </row>
    <row r="2427" spans="1:2" x14ac:dyDescent="0.2">
      <c r="A2427" s="238"/>
      <c r="B2427" s="238"/>
    </row>
    <row r="2428" spans="1:2" x14ac:dyDescent="0.2">
      <c r="A2428" s="238"/>
      <c r="B2428" s="238"/>
    </row>
    <row r="2429" spans="1:2" x14ac:dyDescent="0.2">
      <c r="A2429" s="238"/>
      <c r="B2429" s="238"/>
    </row>
    <row r="2430" spans="1:2" x14ac:dyDescent="0.2">
      <c r="A2430" s="238"/>
      <c r="B2430" s="238"/>
    </row>
    <row r="2431" spans="1:2" x14ac:dyDescent="0.2">
      <c r="A2431" s="238"/>
      <c r="B2431" s="238"/>
    </row>
    <row r="2432" spans="1:2" x14ac:dyDescent="0.2">
      <c r="A2432" s="238"/>
      <c r="B2432" s="238"/>
    </row>
    <row r="2433" spans="1:2" x14ac:dyDescent="0.2">
      <c r="A2433" s="238"/>
      <c r="B2433" s="238"/>
    </row>
    <row r="2434" spans="1:2" x14ac:dyDescent="0.2">
      <c r="A2434" s="238"/>
      <c r="B2434" s="238"/>
    </row>
    <row r="2435" spans="1:2" x14ac:dyDescent="0.2">
      <c r="A2435" s="238"/>
      <c r="B2435" s="238"/>
    </row>
    <row r="2436" spans="1:2" x14ac:dyDescent="0.2">
      <c r="A2436" s="238"/>
      <c r="B2436" s="238"/>
    </row>
    <row r="2437" spans="1:2" x14ac:dyDescent="0.2">
      <c r="A2437" s="238"/>
      <c r="B2437" s="238"/>
    </row>
    <row r="2438" spans="1:2" x14ac:dyDescent="0.2">
      <c r="A2438" s="238"/>
      <c r="B2438" s="238"/>
    </row>
    <row r="2439" spans="1:2" x14ac:dyDescent="0.2">
      <c r="A2439" s="238"/>
      <c r="B2439" s="238"/>
    </row>
    <row r="2440" spans="1:2" x14ac:dyDescent="0.2">
      <c r="A2440" s="238"/>
      <c r="B2440" s="238"/>
    </row>
    <row r="2441" spans="1:2" x14ac:dyDescent="0.2">
      <c r="A2441" s="238"/>
      <c r="B2441" s="238"/>
    </row>
    <row r="2442" spans="1:2" x14ac:dyDescent="0.2">
      <c r="A2442" s="238"/>
      <c r="B2442" s="238"/>
    </row>
    <row r="2443" spans="1:2" x14ac:dyDescent="0.2">
      <c r="A2443" s="238"/>
      <c r="B2443" s="238"/>
    </row>
    <row r="2444" spans="1:2" x14ac:dyDescent="0.2">
      <c r="A2444" s="238"/>
      <c r="B2444" s="238"/>
    </row>
    <row r="2445" spans="1:2" x14ac:dyDescent="0.2">
      <c r="A2445" s="238"/>
      <c r="B2445" s="238"/>
    </row>
    <row r="2446" spans="1:2" x14ac:dyDescent="0.2">
      <c r="A2446" s="238"/>
      <c r="B2446" s="238"/>
    </row>
    <row r="2447" spans="1:2" x14ac:dyDescent="0.2">
      <c r="A2447" s="238"/>
      <c r="B2447" s="238"/>
    </row>
    <row r="2448" spans="1:2" x14ac:dyDescent="0.2">
      <c r="A2448" s="238"/>
      <c r="B2448" s="238"/>
    </row>
    <row r="2449" spans="1:2" x14ac:dyDescent="0.2">
      <c r="A2449" s="238"/>
      <c r="B2449" s="238"/>
    </row>
    <row r="2450" spans="1:2" x14ac:dyDescent="0.2">
      <c r="A2450" s="238"/>
      <c r="B2450" s="238"/>
    </row>
    <row r="2451" spans="1:2" x14ac:dyDescent="0.2">
      <c r="A2451" s="238"/>
      <c r="B2451" s="238"/>
    </row>
    <row r="2452" spans="1:2" x14ac:dyDescent="0.2">
      <c r="A2452" s="238"/>
      <c r="B2452" s="238"/>
    </row>
    <row r="2453" spans="1:2" x14ac:dyDescent="0.2">
      <c r="A2453" s="238"/>
      <c r="B2453" s="238"/>
    </row>
    <row r="2454" spans="1:2" x14ac:dyDescent="0.2">
      <c r="A2454" s="238"/>
      <c r="B2454" s="238"/>
    </row>
    <row r="2455" spans="1:2" x14ac:dyDescent="0.2">
      <c r="A2455" s="238"/>
      <c r="B2455" s="238"/>
    </row>
    <row r="2456" spans="1:2" x14ac:dyDescent="0.2">
      <c r="A2456" s="238"/>
      <c r="B2456" s="238"/>
    </row>
    <row r="2457" spans="1:2" x14ac:dyDescent="0.2">
      <c r="A2457" s="238"/>
      <c r="B2457" s="238"/>
    </row>
    <row r="2458" spans="1:2" x14ac:dyDescent="0.2">
      <c r="A2458" s="238"/>
      <c r="B2458" s="238"/>
    </row>
    <row r="2459" spans="1:2" x14ac:dyDescent="0.2">
      <c r="A2459" s="238"/>
      <c r="B2459" s="238"/>
    </row>
    <row r="2460" spans="1:2" x14ac:dyDescent="0.2">
      <c r="A2460" s="238"/>
      <c r="B2460" s="238"/>
    </row>
    <row r="2461" spans="1:2" x14ac:dyDescent="0.2">
      <c r="A2461" s="238"/>
      <c r="B2461" s="238"/>
    </row>
    <row r="2462" spans="1:2" x14ac:dyDescent="0.2">
      <c r="A2462" s="238"/>
      <c r="B2462" s="238"/>
    </row>
    <row r="2463" spans="1:2" x14ac:dyDescent="0.2">
      <c r="A2463" s="238"/>
      <c r="B2463" s="238"/>
    </row>
    <row r="2464" spans="1:2" x14ac:dyDescent="0.2">
      <c r="A2464" s="238"/>
      <c r="B2464" s="238"/>
    </row>
    <row r="2465" spans="1:2" x14ac:dyDescent="0.2">
      <c r="A2465" s="238"/>
      <c r="B2465" s="238"/>
    </row>
    <row r="2466" spans="1:2" x14ac:dyDescent="0.2">
      <c r="A2466" s="238"/>
      <c r="B2466" s="238"/>
    </row>
    <row r="2467" spans="1:2" x14ac:dyDescent="0.2">
      <c r="A2467" s="238"/>
      <c r="B2467" s="238"/>
    </row>
    <row r="2468" spans="1:2" x14ac:dyDescent="0.2">
      <c r="A2468" s="238"/>
      <c r="B2468" s="238"/>
    </row>
    <row r="2469" spans="1:2" x14ac:dyDescent="0.2">
      <c r="A2469" s="238"/>
      <c r="B2469" s="238"/>
    </row>
    <row r="2470" spans="1:2" x14ac:dyDescent="0.2">
      <c r="A2470" s="238"/>
      <c r="B2470" s="238"/>
    </row>
    <row r="2471" spans="1:2" x14ac:dyDescent="0.2">
      <c r="A2471" s="238"/>
      <c r="B2471" s="238"/>
    </row>
    <row r="2472" spans="1:2" x14ac:dyDescent="0.2">
      <c r="A2472" s="238"/>
      <c r="B2472" s="238"/>
    </row>
    <row r="2473" spans="1:2" x14ac:dyDescent="0.2">
      <c r="A2473" s="238"/>
      <c r="B2473" s="238"/>
    </row>
    <row r="2474" spans="1:2" x14ac:dyDescent="0.2">
      <c r="A2474" s="238"/>
      <c r="B2474" s="238"/>
    </row>
    <row r="2475" spans="1:2" x14ac:dyDescent="0.2">
      <c r="A2475" s="238"/>
      <c r="B2475" s="238"/>
    </row>
    <row r="2476" spans="1:2" x14ac:dyDescent="0.2">
      <c r="A2476" s="238"/>
      <c r="B2476" s="238"/>
    </row>
    <row r="2477" spans="1:2" x14ac:dyDescent="0.2">
      <c r="A2477" s="238"/>
      <c r="B2477" s="238"/>
    </row>
    <row r="2478" spans="1:2" x14ac:dyDescent="0.2">
      <c r="A2478" s="238"/>
      <c r="B2478" s="238"/>
    </row>
    <row r="2479" spans="1:2" x14ac:dyDescent="0.2">
      <c r="A2479" s="238"/>
      <c r="B2479" s="238"/>
    </row>
    <row r="2480" spans="1:2" x14ac:dyDescent="0.2">
      <c r="A2480" s="238"/>
      <c r="B2480" s="238"/>
    </row>
    <row r="2481" spans="1:2" x14ac:dyDescent="0.2">
      <c r="A2481" s="238"/>
      <c r="B2481" s="238"/>
    </row>
    <row r="2482" spans="1:2" x14ac:dyDescent="0.2">
      <c r="A2482" s="238"/>
      <c r="B2482" s="238"/>
    </row>
    <row r="2483" spans="1:2" x14ac:dyDescent="0.2">
      <c r="A2483" s="238"/>
      <c r="B2483" s="238"/>
    </row>
    <row r="2484" spans="1:2" x14ac:dyDescent="0.2">
      <c r="A2484" s="238"/>
      <c r="B2484" s="238"/>
    </row>
    <row r="2485" spans="1:2" x14ac:dyDescent="0.2">
      <c r="A2485" s="238"/>
      <c r="B2485" s="238"/>
    </row>
    <row r="2486" spans="1:2" x14ac:dyDescent="0.2">
      <c r="A2486" s="238"/>
      <c r="B2486" s="238"/>
    </row>
    <row r="2487" spans="1:2" x14ac:dyDescent="0.2">
      <c r="A2487" s="238"/>
      <c r="B2487" s="238"/>
    </row>
    <row r="2488" spans="1:2" x14ac:dyDescent="0.2">
      <c r="A2488" s="238"/>
      <c r="B2488" s="238"/>
    </row>
    <row r="2489" spans="1:2" x14ac:dyDescent="0.2">
      <c r="A2489" s="238"/>
      <c r="B2489" s="238"/>
    </row>
    <row r="2490" spans="1:2" x14ac:dyDescent="0.2">
      <c r="A2490" s="238"/>
      <c r="B2490" s="238"/>
    </row>
    <row r="2491" spans="1:2" x14ac:dyDescent="0.2">
      <c r="A2491" s="238"/>
      <c r="B2491" s="238"/>
    </row>
    <row r="2492" spans="1:2" x14ac:dyDescent="0.2">
      <c r="A2492" s="238"/>
      <c r="B2492" s="238"/>
    </row>
    <row r="2493" spans="1:2" x14ac:dyDescent="0.2">
      <c r="A2493" s="238"/>
      <c r="B2493" s="238"/>
    </row>
    <row r="2494" spans="1:2" x14ac:dyDescent="0.2">
      <c r="A2494" s="238"/>
      <c r="B2494" s="238"/>
    </row>
    <row r="2495" spans="1:2" x14ac:dyDescent="0.2">
      <c r="A2495" s="238"/>
      <c r="B2495" s="238"/>
    </row>
    <row r="2496" spans="1:2" x14ac:dyDescent="0.2">
      <c r="A2496" s="238"/>
      <c r="B2496" s="238"/>
    </row>
    <row r="2497" spans="1:2" x14ac:dyDescent="0.2">
      <c r="A2497" s="238"/>
      <c r="B2497" s="238"/>
    </row>
    <row r="2498" spans="1:2" x14ac:dyDescent="0.2">
      <c r="A2498" s="238"/>
      <c r="B2498" s="238"/>
    </row>
    <row r="2499" spans="1:2" x14ac:dyDescent="0.2">
      <c r="A2499" s="238"/>
      <c r="B2499" s="238"/>
    </row>
    <row r="2500" spans="1:2" x14ac:dyDescent="0.2">
      <c r="A2500" s="238"/>
      <c r="B2500" s="238"/>
    </row>
    <row r="2501" spans="1:2" x14ac:dyDescent="0.2">
      <c r="A2501" s="238"/>
      <c r="B2501" s="238"/>
    </row>
    <row r="2502" spans="1:2" x14ac:dyDescent="0.2">
      <c r="A2502" s="238"/>
      <c r="B2502" s="238"/>
    </row>
    <row r="2503" spans="1:2" x14ac:dyDescent="0.2">
      <c r="A2503" s="238"/>
      <c r="B2503" s="238"/>
    </row>
    <row r="2504" spans="1:2" x14ac:dyDescent="0.2">
      <c r="A2504" s="238"/>
      <c r="B2504" s="238"/>
    </row>
    <row r="2505" spans="1:2" x14ac:dyDescent="0.2">
      <c r="A2505" s="238"/>
      <c r="B2505" s="238"/>
    </row>
    <row r="2506" spans="1:2" x14ac:dyDescent="0.2">
      <c r="A2506" s="238"/>
      <c r="B2506" s="238"/>
    </row>
    <row r="2507" spans="1:2" x14ac:dyDescent="0.2">
      <c r="A2507" s="238"/>
      <c r="B2507" s="238"/>
    </row>
    <row r="2508" spans="1:2" x14ac:dyDescent="0.2">
      <c r="A2508" s="238"/>
      <c r="B2508" s="238"/>
    </row>
    <row r="2509" spans="1:2" x14ac:dyDescent="0.2">
      <c r="A2509" s="238"/>
      <c r="B2509" s="238"/>
    </row>
    <row r="2510" spans="1:2" x14ac:dyDescent="0.2">
      <c r="A2510" s="238"/>
      <c r="B2510" s="238"/>
    </row>
    <row r="2511" spans="1:2" x14ac:dyDescent="0.2">
      <c r="A2511" s="238"/>
      <c r="B2511" s="238"/>
    </row>
    <row r="2512" spans="1:2" x14ac:dyDescent="0.2">
      <c r="A2512" s="238"/>
      <c r="B2512" s="238"/>
    </row>
    <row r="2513" spans="1:2" x14ac:dyDescent="0.2">
      <c r="A2513" s="238"/>
      <c r="B2513" s="238"/>
    </row>
    <row r="2514" spans="1:2" x14ac:dyDescent="0.2">
      <c r="A2514" s="238"/>
      <c r="B2514" s="238"/>
    </row>
    <row r="2515" spans="1:2" x14ac:dyDescent="0.2">
      <c r="A2515" s="238"/>
      <c r="B2515" s="238"/>
    </row>
    <row r="2516" spans="1:2" x14ac:dyDescent="0.2">
      <c r="A2516" s="238"/>
      <c r="B2516" s="238"/>
    </row>
    <row r="2517" spans="1:2" x14ac:dyDescent="0.2">
      <c r="A2517" s="238"/>
      <c r="B2517" s="238"/>
    </row>
    <row r="2518" spans="1:2" x14ac:dyDescent="0.2">
      <c r="A2518" s="238"/>
      <c r="B2518" s="238"/>
    </row>
    <row r="2519" spans="1:2" x14ac:dyDescent="0.2">
      <c r="A2519" s="238"/>
      <c r="B2519" s="238"/>
    </row>
    <row r="2520" spans="1:2" x14ac:dyDescent="0.2">
      <c r="A2520" s="238"/>
      <c r="B2520" s="238"/>
    </row>
    <row r="2521" spans="1:2" x14ac:dyDescent="0.2">
      <c r="A2521" s="238"/>
      <c r="B2521" s="238"/>
    </row>
    <row r="2522" spans="1:2" x14ac:dyDescent="0.2">
      <c r="A2522" s="238"/>
      <c r="B2522" s="238"/>
    </row>
    <row r="2523" spans="1:2" x14ac:dyDescent="0.2">
      <c r="A2523" s="238"/>
      <c r="B2523" s="238"/>
    </row>
    <row r="2524" spans="1:2" x14ac:dyDescent="0.2">
      <c r="A2524" s="238"/>
      <c r="B2524" s="238"/>
    </row>
    <row r="2525" spans="1:2" x14ac:dyDescent="0.2">
      <c r="A2525" s="238"/>
      <c r="B2525" s="238"/>
    </row>
    <row r="2526" spans="1:2" x14ac:dyDescent="0.2">
      <c r="A2526" s="238"/>
      <c r="B2526" s="238"/>
    </row>
    <row r="2527" spans="1:2" x14ac:dyDescent="0.2">
      <c r="A2527" s="238"/>
      <c r="B2527" s="238"/>
    </row>
    <row r="2528" spans="1:2" x14ac:dyDescent="0.2">
      <c r="A2528" s="238"/>
      <c r="B2528" s="238"/>
    </row>
    <row r="2529" spans="1:2" x14ac:dyDescent="0.2">
      <c r="A2529" s="238"/>
      <c r="B2529" s="238"/>
    </row>
    <row r="2530" spans="1:2" x14ac:dyDescent="0.2">
      <c r="A2530" s="238"/>
      <c r="B2530" s="238"/>
    </row>
    <row r="2531" spans="1:2" x14ac:dyDescent="0.2">
      <c r="A2531" s="238"/>
      <c r="B2531" s="238"/>
    </row>
    <row r="2532" spans="1:2" x14ac:dyDescent="0.2">
      <c r="A2532" s="238"/>
      <c r="B2532" s="238"/>
    </row>
    <row r="2533" spans="1:2" x14ac:dyDescent="0.2">
      <c r="A2533" s="238"/>
      <c r="B2533" s="238"/>
    </row>
    <row r="2534" spans="1:2" x14ac:dyDescent="0.2">
      <c r="A2534" s="238"/>
      <c r="B2534" s="238"/>
    </row>
    <row r="2535" spans="1:2" x14ac:dyDescent="0.2">
      <c r="A2535" s="238"/>
      <c r="B2535" s="238"/>
    </row>
    <row r="2536" spans="1:2" x14ac:dyDescent="0.2">
      <c r="A2536" s="238"/>
      <c r="B2536" s="238"/>
    </row>
    <row r="2537" spans="1:2" x14ac:dyDescent="0.2">
      <c r="A2537" s="238"/>
      <c r="B2537" s="238"/>
    </row>
    <row r="2538" spans="1:2" x14ac:dyDescent="0.2">
      <c r="A2538" s="238"/>
      <c r="B2538" s="238"/>
    </row>
    <row r="2539" spans="1:2" x14ac:dyDescent="0.2">
      <c r="A2539" s="238"/>
      <c r="B2539" s="238"/>
    </row>
    <row r="2540" spans="1:2" x14ac:dyDescent="0.2">
      <c r="A2540" s="238"/>
      <c r="B2540" s="238"/>
    </row>
    <row r="2541" spans="1:2" x14ac:dyDescent="0.2">
      <c r="A2541" s="238"/>
      <c r="B2541" s="238"/>
    </row>
    <row r="2542" spans="1:2" x14ac:dyDescent="0.2">
      <c r="A2542" s="238"/>
      <c r="B2542" s="238"/>
    </row>
    <row r="2543" spans="1:2" x14ac:dyDescent="0.2">
      <c r="A2543" s="238"/>
      <c r="B2543" s="238"/>
    </row>
    <row r="2544" spans="1:2" x14ac:dyDescent="0.2">
      <c r="A2544" s="238"/>
      <c r="B2544" s="238"/>
    </row>
    <row r="2545" spans="1:2" x14ac:dyDescent="0.2">
      <c r="A2545" s="238"/>
      <c r="B2545" s="238"/>
    </row>
    <row r="2546" spans="1:2" x14ac:dyDescent="0.2">
      <c r="A2546" s="238"/>
      <c r="B2546" s="238"/>
    </row>
    <row r="2547" spans="1:2" x14ac:dyDescent="0.2">
      <c r="A2547" s="238"/>
      <c r="B2547" s="238"/>
    </row>
    <row r="2548" spans="1:2" x14ac:dyDescent="0.2">
      <c r="A2548" s="238"/>
      <c r="B2548" s="238"/>
    </row>
    <row r="2549" spans="1:2" x14ac:dyDescent="0.2">
      <c r="A2549" s="238"/>
      <c r="B2549" s="238"/>
    </row>
    <row r="2550" spans="1:2" x14ac:dyDescent="0.2">
      <c r="A2550" s="238"/>
      <c r="B2550" s="238"/>
    </row>
    <row r="2551" spans="1:2" x14ac:dyDescent="0.2">
      <c r="A2551" s="238"/>
      <c r="B2551" s="238"/>
    </row>
    <row r="2552" spans="1:2" x14ac:dyDescent="0.2">
      <c r="A2552" s="238"/>
      <c r="B2552" s="238"/>
    </row>
    <row r="2553" spans="1:2" x14ac:dyDescent="0.2">
      <c r="A2553" s="238"/>
      <c r="B2553" s="238"/>
    </row>
    <row r="2554" spans="1:2" x14ac:dyDescent="0.2">
      <c r="A2554" s="238"/>
      <c r="B2554" s="238"/>
    </row>
    <row r="2555" spans="1:2" x14ac:dyDescent="0.2">
      <c r="A2555" s="238"/>
      <c r="B2555" s="238"/>
    </row>
    <row r="2556" spans="1:2" x14ac:dyDescent="0.2">
      <c r="A2556" s="238"/>
      <c r="B2556" s="238"/>
    </row>
    <row r="2557" spans="1:2" x14ac:dyDescent="0.2">
      <c r="A2557" s="238"/>
      <c r="B2557" s="238"/>
    </row>
    <row r="2558" spans="1:2" x14ac:dyDescent="0.2">
      <c r="A2558" s="238"/>
      <c r="B2558" s="238"/>
    </row>
    <row r="2559" spans="1:2" x14ac:dyDescent="0.2">
      <c r="A2559" s="238"/>
      <c r="B2559" s="238"/>
    </row>
    <row r="2560" spans="1:2" x14ac:dyDescent="0.2">
      <c r="A2560" s="238"/>
      <c r="B2560" s="238"/>
    </row>
    <row r="2561" spans="1:2" x14ac:dyDescent="0.2">
      <c r="A2561" s="238"/>
      <c r="B2561" s="238"/>
    </row>
    <row r="2562" spans="1:2" x14ac:dyDescent="0.2">
      <c r="A2562" s="238"/>
      <c r="B2562" s="238"/>
    </row>
    <row r="2563" spans="1:2" x14ac:dyDescent="0.2">
      <c r="A2563" s="238"/>
      <c r="B2563" s="238"/>
    </row>
    <row r="2564" spans="1:2" x14ac:dyDescent="0.2">
      <c r="A2564" s="238"/>
      <c r="B2564" s="238"/>
    </row>
    <row r="2565" spans="1:2" x14ac:dyDescent="0.2">
      <c r="A2565" s="238"/>
      <c r="B2565" s="238"/>
    </row>
    <row r="2566" spans="1:2" x14ac:dyDescent="0.2">
      <c r="A2566" s="238"/>
      <c r="B2566" s="238"/>
    </row>
    <row r="2567" spans="1:2" x14ac:dyDescent="0.2">
      <c r="A2567" s="238"/>
      <c r="B2567" s="238"/>
    </row>
    <row r="2568" spans="1:2" x14ac:dyDescent="0.2">
      <c r="A2568" s="238"/>
      <c r="B2568" s="238"/>
    </row>
    <row r="2569" spans="1:2" x14ac:dyDescent="0.2">
      <c r="A2569" s="238"/>
      <c r="B2569" s="238"/>
    </row>
    <row r="2570" spans="1:2" x14ac:dyDescent="0.2">
      <c r="A2570" s="238"/>
      <c r="B2570" s="238"/>
    </row>
    <row r="2571" spans="1:2" x14ac:dyDescent="0.2">
      <c r="A2571" s="238"/>
      <c r="B2571" s="238"/>
    </row>
    <row r="2572" spans="1:2" x14ac:dyDescent="0.2">
      <c r="A2572" s="238"/>
      <c r="B2572" s="238"/>
    </row>
    <row r="2573" spans="1:2" x14ac:dyDescent="0.2">
      <c r="A2573" s="238"/>
      <c r="B2573" s="238"/>
    </row>
    <row r="2574" spans="1:2" x14ac:dyDescent="0.2">
      <c r="A2574" s="238"/>
      <c r="B2574" s="238"/>
    </row>
    <row r="2575" spans="1:2" x14ac:dyDescent="0.2">
      <c r="A2575" s="238"/>
      <c r="B2575" s="238"/>
    </row>
    <row r="2576" spans="1:2" x14ac:dyDescent="0.2">
      <c r="A2576" s="238"/>
      <c r="B2576" s="238"/>
    </row>
    <row r="2577" spans="1:2" x14ac:dyDescent="0.2">
      <c r="A2577" s="238"/>
      <c r="B2577" s="238"/>
    </row>
    <row r="2578" spans="1:2" x14ac:dyDescent="0.2">
      <c r="A2578" s="238"/>
      <c r="B2578" s="238"/>
    </row>
    <row r="2579" spans="1:2" x14ac:dyDescent="0.2">
      <c r="A2579" s="238"/>
      <c r="B2579" s="238"/>
    </row>
    <row r="2580" spans="1:2" x14ac:dyDescent="0.2">
      <c r="A2580" s="238"/>
      <c r="B2580" s="238"/>
    </row>
    <row r="2581" spans="1:2" x14ac:dyDescent="0.2">
      <c r="A2581" s="238"/>
      <c r="B2581" s="238"/>
    </row>
    <row r="2582" spans="1:2" x14ac:dyDescent="0.2">
      <c r="A2582" s="238"/>
      <c r="B2582" s="238"/>
    </row>
    <row r="2583" spans="1:2" x14ac:dyDescent="0.2">
      <c r="A2583" s="238"/>
      <c r="B2583" s="238"/>
    </row>
    <row r="2584" spans="1:2" x14ac:dyDescent="0.2">
      <c r="A2584" s="238"/>
      <c r="B2584" s="238"/>
    </row>
    <row r="2585" spans="1:2" x14ac:dyDescent="0.2">
      <c r="A2585" s="238"/>
      <c r="B2585" s="238"/>
    </row>
    <row r="2586" spans="1:2" x14ac:dyDescent="0.2">
      <c r="A2586" s="238"/>
      <c r="B2586" s="238"/>
    </row>
    <row r="2587" spans="1:2" x14ac:dyDescent="0.2">
      <c r="A2587" s="238"/>
      <c r="B2587" s="238"/>
    </row>
    <row r="2588" spans="1:2" x14ac:dyDescent="0.2">
      <c r="A2588" s="238"/>
      <c r="B2588" s="238"/>
    </row>
    <row r="2589" spans="1:2" x14ac:dyDescent="0.2">
      <c r="A2589" s="238"/>
      <c r="B2589" s="238"/>
    </row>
    <row r="2590" spans="1:2" x14ac:dyDescent="0.2">
      <c r="A2590" s="238"/>
      <c r="B2590" s="238"/>
    </row>
    <row r="2591" spans="1:2" x14ac:dyDescent="0.2">
      <c r="A2591" s="238"/>
      <c r="B2591" s="238"/>
    </row>
    <row r="2592" spans="1:2" x14ac:dyDescent="0.2">
      <c r="A2592" s="238"/>
      <c r="B2592" s="238"/>
    </row>
    <row r="2593" spans="1:2" x14ac:dyDescent="0.2">
      <c r="A2593" s="238"/>
      <c r="B2593" s="238"/>
    </row>
    <row r="2594" spans="1:2" x14ac:dyDescent="0.2">
      <c r="A2594" s="238"/>
      <c r="B2594" s="238"/>
    </row>
    <row r="2595" spans="1:2" x14ac:dyDescent="0.2">
      <c r="A2595" s="238"/>
      <c r="B2595" s="238"/>
    </row>
    <row r="2596" spans="1:2" x14ac:dyDescent="0.2">
      <c r="A2596" s="238"/>
      <c r="B2596" s="238"/>
    </row>
    <row r="2597" spans="1:2" x14ac:dyDescent="0.2">
      <c r="A2597" s="238"/>
      <c r="B2597" s="238"/>
    </row>
    <row r="2598" spans="1:2" x14ac:dyDescent="0.2">
      <c r="A2598" s="238"/>
      <c r="B2598" s="238"/>
    </row>
    <row r="2599" spans="1:2" x14ac:dyDescent="0.2">
      <c r="A2599" s="238"/>
      <c r="B2599" s="238"/>
    </row>
    <row r="2600" spans="1:2" x14ac:dyDescent="0.2">
      <c r="A2600" s="238"/>
      <c r="B2600" s="238"/>
    </row>
    <row r="2601" spans="1:2" x14ac:dyDescent="0.2">
      <c r="A2601" s="238"/>
      <c r="B2601" s="238"/>
    </row>
    <row r="2602" spans="1:2" x14ac:dyDescent="0.2">
      <c r="A2602" s="238"/>
      <c r="B2602" s="238"/>
    </row>
    <row r="2603" spans="1:2" x14ac:dyDescent="0.2">
      <c r="A2603" s="238"/>
      <c r="B2603" s="238"/>
    </row>
    <row r="2604" spans="1:2" x14ac:dyDescent="0.2">
      <c r="A2604" s="238"/>
      <c r="B2604" s="238"/>
    </row>
    <row r="2605" spans="1:2" x14ac:dyDescent="0.2">
      <c r="A2605" s="238"/>
      <c r="B2605" s="238"/>
    </row>
    <row r="2606" spans="1:2" x14ac:dyDescent="0.2">
      <c r="A2606" s="238"/>
      <c r="B2606" s="238"/>
    </row>
    <row r="2607" spans="1:2" x14ac:dyDescent="0.2">
      <c r="A2607" s="238"/>
      <c r="B2607" s="238"/>
    </row>
    <row r="2608" spans="1:2" x14ac:dyDescent="0.2">
      <c r="A2608" s="238"/>
      <c r="B2608" s="238"/>
    </row>
    <row r="2609" spans="1:2" x14ac:dyDescent="0.2">
      <c r="A2609" s="238"/>
      <c r="B2609" s="238"/>
    </row>
    <row r="2610" spans="1:2" x14ac:dyDescent="0.2">
      <c r="A2610" s="238"/>
      <c r="B2610" s="238"/>
    </row>
    <row r="2611" spans="1:2" x14ac:dyDescent="0.2">
      <c r="A2611" s="238"/>
      <c r="B2611" s="238"/>
    </row>
    <row r="2612" spans="1:2" x14ac:dyDescent="0.2">
      <c r="A2612" s="238"/>
      <c r="B2612" s="238"/>
    </row>
    <row r="2613" spans="1:2" x14ac:dyDescent="0.2">
      <c r="A2613" s="238"/>
      <c r="B2613" s="238"/>
    </row>
    <row r="2614" spans="1:2" x14ac:dyDescent="0.2">
      <c r="A2614" s="238"/>
      <c r="B2614" s="238"/>
    </row>
    <row r="2615" spans="1:2" x14ac:dyDescent="0.2">
      <c r="A2615" s="238"/>
      <c r="B2615" s="238"/>
    </row>
    <row r="2616" spans="1:2" x14ac:dyDescent="0.2">
      <c r="A2616" s="238"/>
      <c r="B2616" s="238"/>
    </row>
    <row r="2617" spans="1:2" x14ac:dyDescent="0.2">
      <c r="A2617" s="238"/>
      <c r="B2617" s="238"/>
    </row>
    <row r="2618" spans="1:2" x14ac:dyDescent="0.2">
      <c r="A2618" s="238"/>
      <c r="B2618" s="238"/>
    </row>
    <row r="2619" spans="1:2" x14ac:dyDescent="0.2">
      <c r="A2619" s="238"/>
      <c r="B2619" s="238"/>
    </row>
    <row r="2620" spans="1:2" x14ac:dyDescent="0.2">
      <c r="A2620" s="238"/>
      <c r="B2620" s="238"/>
    </row>
    <row r="2621" spans="1:2" x14ac:dyDescent="0.2">
      <c r="A2621" s="238"/>
      <c r="B2621" s="238"/>
    </row>
    <row r="2622" spans="1:2" x14ac:dyDescent="0.2">
      <c r="A2622" s="238"/>
      <c r="B2622" s="238"/>
    </row>
    <row r="2623" spans="1:2" x14ac:dyDescent="0.2">
      <c r="A2623" s="238"/>
      <c r="B2623" s="238"/>
    </row>
    <row r="2624" spans="1:2" x14ac:dyDescent="0.2">
      <c r="A2624" s="238"/>
      <c r="B2624" s="238"/>
    </row>
    <row r="2625" spans="1:2" x14ac:dyDescent="0.2">
      <c r="A2625" s="238"/>
      <c r="B2625" s="238"/>
    </row>
    <row r="2626" spans="1:2" x14ac:dyDescent="0.2">
      <c r="A2626" s="238"/>
      <c r="B2626" s="238"/>
    </row>
    <row r="2627" spans="1:2" x14ac:dyDescent="0.2">
      <c r="A2627" s="238"/>
      <c r="B2627" s="238"/>
    </row>
    <row r="2628" spans="1:2" x14ac:dyDescent="0.2">
      <c r="A2628" s="238"/>
      <c r="B2628" s="238"/>
    </row>
    <row r="2629" spans="1:2" x14ac:dyDescent="0.2">
      <c r="A2629" s="238"/>
      <c r="B2629" s="238"/>
    </row>
    <row r="2630" spans="1:2" x14ac:dyDescent="0.2">
      <c r="A2630" s="238"/>
      <c r="B2630" s="238"/>
    </row>
    <row r="2631" spans="1:2" x14ac:dyDescent="0.2">
      <c r="A2631" s="238"/>
      <c r="B2631" s="238"/>
    </row>
    <row r="2632" spans="1:2" x14ac:dyDescent="0.2">
      <c r="A2632" s="238"/>
      <c r="B2632" s="238"/>
    </row>
    <row r="2633" spans="1:2" x14ac:dyDescent="0.2">
      <c r="A2633" s="238"/>
      <c r="B2633" s="238"/>
    </row>
    <row r="2634" spans="1:2" x14ac:dyDescent="0.2">
      <c r="A2634" s="238"/>
      <c r="B2634" s="238"/>
    </row>
    <row r="2635" spans="1:2" x14ac:dyDescent="0.2">
      <c r="A2635" s="238"/>
      <c r="B2635" s="238"/>
    </row>
    <row r="2636" spans="1:2" x14ac:dyDescent="0.2">
      <c r="A2636" s="238"/>
      <c r="B2636" s="238"/>
    </row>
    <row r="2637" spans="1:2" x14ac:dyDescent="0.2">
      <c r="A2637" s="238"/>
      <c r="B2637" s="238"/>
    </row>
    <row r="2638" spans="1:2" x14ac:dyDescent="0.2">
      <c r="A2638" s="238"/>
      <c r="B2638" s="238"/>
    </row>
    <row r="2639" spans="1:2" x14ac:dyDescent="0.2">
      <c r="A2639" s="238"/>
      <c r="B2639" s="238"/>
    </row>
    <row r="2640" spans="1:2" x14ac:dyDescent="0.2">
      <c r="A2640" s="238"/>
      <c r="B2640" s="238"/>
    </row>
    <row r="2641" spans="1:2" x14ac:dyDescent="0.2">
      <c r="A2641" s="238"/>
      <c r="B2641" s="238"/>
    </row>
    <row r="2642" spans="1:2" x14ac:dyDescent="0.2">
      <c r="A2642" s="238"/>
      <c r="B2642" s="238"/>
    </row>
    <row r="2643" spans="1:2" x14ac:dyDescent="0.2">
      <c r="A2643" s="238"/>
      <c r="B2643" s="238"/>
    </row>
    <row r="2644" spans="1:2" x14ac:dyDescent="0.2">
      <c r="A2644" s="238"/>
      <c r="B2644" s="238"/>
    </row>
    <row r="2645" spans="1:2" x14ac:dyDescent="0.2">
      <c r="A2645" s="238"/>
      <c r="B2645" s="238"/>
    </row>
    <row r="2646" spans="1:2" x14ac:dyDescent="0.2">
      <c r="A2646" s="238"/>
      <c r="B2646" s="238"/>
    </row>
    <row r="2647" spans="1:2" x14ac:dyDescent="0.2">
      <c r="A2647" s="238"/>
      <c r="B2647" s="238"/>
    </row>
    <row r="2648" spans="1:2" x14ac:dyDescent="0.2">
      <c r="A2648" s="238"/>
      <c r="B2648" s="238"/>
    </row>
    <row r="2649" spans="1:2" x14ac:dyDescent="0.2">
      <c r="A2649" s="238"/>
      <c r="B2649" s="238"/>
    </row>
    <row r="2650" spans="1:2" x14ac:dyDescent="0.2">
      <c r="A2650" s="238"/>
      <c r="B2650" s="238"/>
    </row>
    <row r="2651" spans="1:2" x14ac:dyDescent="0.2">
      <c r="A2651" s="238"/>
      <c r="B2651" s="238"/>
    </row>
    <row r="2652" spans="1:2" x14ac:dyDescent="0.2">
      <c r="A2652" s="238"/>
      <c r="B2652" s="238"/>
    </row>
    <row r="2653" spans="1:2" x14ac:dyDescent="0.2">
      <c r="A2653" s="238"/>
      <c r="B2653" s="238"/>
    </row>
    <row r="2654" spans="1:2" x14ac:dyDescent="0.2">
      <c r="A2654" s="238"/>
      <c r="B2654" s="238"/>
    </row>
    <row r="2655" spans="1:2" x14ac:dyDescent="0.2">
      <c r="A2655" s="238"/>
      <c r="B2655" s="238"/>
    </row>
    <row r="2656" spans="1:2" x14ac:dyDescent="0.2">
      <c r="A2656" s="238"/>
      <c r="B2656" s="238"/>
    </row>
    <row r="2657" spans="1:2" x14ac:dyDescent="0.2">
      <c r="A2657" s="238"/>
      <c r="B2657" s="238"/>
    </row>
    <row r="2658" spans="1:2" x14ac:dyDescent="0.2">
      <c r="A2658" s="238"/>
      <c r="B2658" s="238"/>
    </row>
    <row r="2659" spans="1:2" x14ac:dyDescent="0.2">
      <c r="A2659" s="238"/>
      <c r="B2659" s="238"/>
    </row>
    <row r="2660" spans="1:2" x14ac:dyDescent="0.2">
      <c r="A2660" s="238"/>
      <c r="B2660" s="238"/>
    </row>
    <row r="2661" spans="1:2" x14ac:dyDescent="0.2">
      <c r="A2661" s="238"/>
      <c r="B2661" s="238"/>
    </row>
    <row r="2662" spans="1:2" x14ac:dyDescent="0.2">
      <c r="A2662" s="238"/>
      <c r="B2662" s="238"/>
    </row>
    <row r="2663" spans="1:2" x14ac:dyDescent="0.2">
      <c r="A2663" s="238"/>
      <c r="B2663" s="238"/>
    </row>
    <row r="2664" spans="1:2" x14ac:dyDescent="0.2">
      <c r="A2664" s="238"/>
      <c r="B2664" s="238"/>
    </row>
    <row r="2665" spans="1:2" x14ac:dyDescent="0.2">
      <c r="A2665" s="238"/>
      <c r="B2665" s="238"/>
    </row>
    <row r="2666" spans="1:2" x14ac:dyDescent="0.2">
      <c r="A2666" s="238"/>
      <c r="B2666" s="238"/>
    </row>
    <row r="2667" spans="1:2" x14ac:dyDescent="0.2">
      <c r="A2667" s="238"/>
      <c r="B2667" s="238"/>
    </row>
    <row r="2668" spans="1:2" x14ac:dyDescent="0.2">
      <c r="A2668" s="238"/>
      <c r="B2668" s="238"/>
    </row>
    <row r="2669" spans="1:2" x14ac:dyDescent="0.2">
      <c r="A2669" s="238"/>
      <c r="B2669" s="238"/>
    </row>
    <row r="2670" spans="1:2" x14ac:dyDescent="0.2">
      <c r="A2670" s="238"/>
      <c r="B2670" s="238"/>
    </row>
    <row r="2671" spans="1:2" x14ac:dyDescent="0.2">
      <c r="A2671" s="238"/>
      <c r="B2671" s="238"/>
    </row>
    <row r="2672" spans="1:2" x14ac:dyDescent="0.2">
      <c r="A2672" s="238"/>
      <c r="B2672" s="238"/>
    </row>
    <row r="2673" spans="1:2" x14ac:dyDescent="0.2">
      <c r="A2673" s="238"/>
      <c r="B2673" s="238"/>
    </row>
    <row r="2674" spans="1:2" x14ac:dyDescent="0.2">
      <c r="A2674" s="238"/>
      <c r="B2674" s="238"/>
    </row>
    <row r="2675" spans="1:2" x14ac:dyDescent="0.2">
      <c r="A2675" s="238"/>
      <c r="B2675" s="238"/>
    </row>
    <row r="2676" spans="1:2" x14ac:dyDescent="0.2">
      <c r="A2676" s="238"/>
      <c r="B2676" s="238"/>
    </row>
    <row r="2677" spans="1:2" x14ac:dyDescent="0.2">
      <c r="A2677" s="238"/>
      <c r="B2677" s="238"/>
    </row>
    <row r="2678" spans="1:2" x14ac:dyDescent="0.2">
      <c r="A2678" s="238"/>
      <c r="B2678" s="238"/>
    </row>
    <row r="2679" spans="1:2" x14ac:dyDescent="0.2">
      <c r="A2679" s="238"/>
      <c r="B2679" s="238"/>
    </row>
    <row r="2680" spans="1:2" x14ac:dyDescent="0.2">
      <c r="A2680" s="238"/>
      <c r="B2680" s="238"/>
    </row>
    <row r="2681" spans="1:2" x14ac:dyDescent="0.2">
      <c r="A2681" s="238"/>
      <c r="B2681" s="238"/>
    </row>
    <row r="2682" spans="1:2" x14ac:dyDescent="0.2">
      <c r="A2682" s="238"/>
      <c r="B2682" s="238"/>
    </row>
    <row r="2683" spans="1:2" x14ac:dyDescent="0.2">
      <c r="A2683" s="238"/>
      <c r="B2683" s="238"/>
    </row>
    <row r="2684" spans="1:2" x14ac:dyDescent="0.2">
      <c r="A2684" s="238"/>
      <c r="B2684" s="238"/>
    </row>
    <row r="2685" spans="1:2" x14ac:dyDescent="0.2">
      <c r="A2685" s="238"/>
      <c r="B2685" s="238"/>
    </row>
    <row r="2686" spans="1:2" x14ac:dyDescent="0.2">
      <c r="A2686" s="238"/>
      <c r="B2686" s="238"/>
    </row>
    <row r="2687" spans="1:2" x14ac:dyDescent="0.2">
      <c r="A2687" s="238"/>
      <c r="B2687" s="238"/>
    </row>
    <row r="2688" spans="1:2" x14ac:dyDescent="0.2">
      <c r="A2688" s="238"/>
      <c r="B2688" s="238"/>
    </row>
    <row r="2689" spans="1:2" x14ac:dyDescent="0.2">
      <c r="A2689" s="238"/>
      <c r="B2689" s="238"/>
    </row>
    <row r="2690" spans="1:2" x14ac:dyDescent="0.2">
      <c r="A2690" s="238"/>
      <c r="B2690" s="238"/>
    </row>
    <row r="2691" spans="1:2" x14ac:dyDescent="0.2">
      <c r="A2691" s="238"/>
      <c r="B2691" s="238"/>
    </row>
    <row r="2692" spans="1:2" x14ac:dyDescent="0.2">
      <c r="A2692" s="238"/>
      <c r="B2692" s="238"/>
    </row>
    <row r="2693" spans="1:2" x14ac:dyDescent="0.2">
      <c r="A2693" s="238"/>
      <c r="B2693" s="238"/>
    </row>
    <row r="2694" spans="1:2" x14ac:dyDescent="0.2">
      <c r="A2694" s="238"/>
      <c r="B2694" s="238"/>
    </row>
    <row r="2695" spans="1:2" x14ac:dyDescent="0.2">
      <c r="A2695" s="238"/>
      <c r="B2695" s="238"/>
    </row>
    <row r="2696" spans="1:2" x14ac:dyDescent="0.2">
      <c r="A2696" s="238"/>
      <c r="B2696" s="238"/>
    </row>
    <row r="2697" spans="1:2" x14ac:dyDescent="0.2">
      <c r="A2697" s="238"/>
      <c r="B2697" s="238"/>
    </row>
    <row r="2698" spans="1:2" x14ac:dyDescent="0.2">
      <c r="A2698" s="238"/>
      <c r="B2698" s="238"/>
    </row>
    <row r="2699" spans="1:2" x14ac:dyDescent="0.2">
      <c r="A2699" s="238"/>
      <c r="B2699" s="238"/>
    </row>
    <row r="2700" spans="1:2" x14ac:dyDescent="0.2">
      <c r="A2700" s="238"/>
      <c r="B2700" s="238"/>
    </row>
    <row r="2701" spans="1:2" x14ac:dyDescent="0.2">
      <c r="A2701" s="238"/>
      <c r="B2701" s="238"/>
    </row>
    <row r="2702" spans="1:2" x14ac:dyDescent="0.2">
      <c r="A2702" s="238"/>
      <c r="B2702" s="238"/>
    </row>
    <row r="2703" spans="1:2" x14ac:dyDescent="0.2">
      <c r="A2703" s="238"/>
      <c r="B2703" s="238"/>
    </row>
    <row r="2704" spans="1:2" x14ac:dyDescent="0.2">
      <c r="A2704" s="238"/>
      <c r="B2704" s="238"/>
    </row>
    <row r="2705" spans="1:2" x14ac:dyDescent="0.2">
      <c r="A2705" s="238"/>
      <c r="B2705" s="238"/>
    </row>
    <row r="2706" spans="1:2" x14ac:dyDescent="0.2">
      <c r="A2706" s="238"/>
      <c r="B2706" s="238"/>
    </row>
    <row r="2707" spans="1:2" x14ac:dyDescent="0.2">
      <c r="A2707" s="238"/>
      <c r="B2707" s="238"/>
    </row>
    <row r="2708" spans="1:2" x14ac:dyDescent="0.2">
      <c r="A2708" s="238"/>
      <c r="B2708" s="238"/>
    </row>
    <row r="2709" spans="1:2" x14ac:dyDescent="0.2">
      <c r="A2709" s="238"/>
      <c r="B2709" s="238"/>
    </row>
    <row r="2710" spans="1:2" x14ac:dyDescent="0.2">
      <c r="A2710" s="238"/>
      <c r="B2710" s="238"/>
    </row>
    <row r="2711" spans="1:2" x14ac:dyDescent="0.2">
      <c r="A2711" s="238"/>
      <c r="B2711" s="238"/>
    </row>
    <row r="2712" spans="1:2" x14ac:dyDescent="0.2">
      <c r="A2712" s="238"/>
      <c r="B2712" s="238"/>
    </row>
    <row r="2713" spans="1:2" x14ac:dyDescent="0.2">
      <c r="A2713" s="238"/>
      <c r="B2713" s="238"/>
    </row>
    <row r="2714" spans="1:2" x14ac:dyDescent="0.2">
      <c r="A2714" s="238"/>
      <c r="B2714" s="238"/>
    </row>
    <row r="2715" spans="1:2" x14ac:dyDescent="0.2">
      <c r="A2715" s="238"/>
      <c r="B2715" s="238"/>
    </row>
    <row r="2716" spans="1:2" x14ac:dyDescent="0.2">
      <c r="A2716" s="238"/>
      <c r="B2716" s="238"/>
    </row>
    <row r="2717" spans="1:2" x14ac:dyDescent="0.2">
      <c r="A2717" s="238"/>
      <c r="B2717" s="238"/>
    </row>
    <row r="2718" spans="1:2" x14ac:dyDescent="0.2">
      <c r="A2718" s="238"/>
      <c r="B2718" s="238"/>
    </row>
    <row r="2719" spans="1:2" x14ac:dyDescent="0.2">
      <c r="A2719" s="238"/>
      <c r="B2719" s="238"/>
    </row>
    <row r="2720" spans="1:2" x14ac:dyDescent="0.2">
      <c r="A2720" s="238"/>
      <c r="B2720" s="238"/>
    </row>
    <row r="2721" spans="1:2" x14ac:dyDescent="0.2">
      <c r="A2721" s="238"/>
      <c r="B2721" s="238"/>
    </row>
    <row r="2722" spans="1:2" x14ac:dyDescent="0.2">
      <c r="A2722" s="238"/>
      <c r="B2722" s="238"/>
    </row>
    <row r="2723" spans="1:2" x14ac:dyDescent="0.2">
      <c r="A2723" s="238"/>
      <c r="B2723" s="238"/>
    </row>
    <row r="2724" spans="1:2" x14ac:dyDescent="0.2">
      <c r="A2724" s="238"/>
      <c r="B2724" s="238"/>
    </row>
    <row r="2725" spans="1:2" x14ac:dyDescent="0.2">
      <c r="A2725" s="238"/>
      <c r="B2725" s="238"/>
    </row>
    <row r="2726" spans="1:2" x14ac:dyDescent="0.2">
      <c r="A2726" s="238"/>
      <c r="B2726" s="238"/>
    </row>
    <row r="2727" spans="1:2" x14ac:dyDescent="0.2">
      <c r="A2727" s="238"/>
      <c r="B2727" s="238"/>
    </row>
    <row r="2728" spans="1:2" x14ac:dyDescent="0.2">
      <c r="A2728" s="238"/>
      <c r="B2728" s="238"/>
    </row>
    <row r="2729" spans="1:2" x14ac:dyDescent="0.2">
      <c r="A2729" s="238"/>
      <c r="B2729" s="238"/>
    </row>
    <row r="2730" spans="1:2" x14ac:dyDescent="0.2">
      <c r="A2730" s="238"/>
      <c r="B2730" s="238"/>
    </row>
    <row r="2731" spans="1:2" x14ac:dyDescent="0.2">
      <c r="A2731" s="238"/>
      <c r="B2731" s="238"/>
    </row>
    <row r="2732" spans="1:2" x14ac:dyDescent="0.2">
      <c r="A2732" s="238"/>
      <c r="B2732" s="238"/>
    </row>
    <row r="2733" spans="1:2" x14ac:dyDescent="0.2">
      <c r="A2733" s="238"/>
      <c r="B2733" s="238"/>
    </row>
    <row r="2734" spans="1:2" x14ac:dyDescent="0.2">
      <c r="A2734" s="238"/>
      <c r="B2734" s="238"/>
    </row>
    <row r="2735" spans="1:2" x14ac:dyDescent="0.2">
      <c r="A2735" s="238"/>
      <c r="B2735" s="238"/>
    </row>
    <row r="2736" spans="1:2" x14ac:dyDescent="0.2">
      <c r="A2736" s="238"/>
      <c r="B2736" s="238"/>
    </row>
    <row r="2737" spans="1:2" x14ac:dyDescent="0.2">
      <c r="A2737" s="238"/>
      <c r="B2737" s="238"/>
    </row>
    <row r="2738" spans="1:2" x14ac:dyDescent="0.2">
      <c r="A2738" s="238"/>
      <c r="B2738" s="238"/>
    </row>
    <row r="2739" spans="1:2" x14ac:dyDescent="0.2">
      <c r="A2739" s="238"/>
      <c r="B2739" s="238"/>
    </row>
    <row r="2740" spans="1:2" x14ac:dyDescent="0.2">
      <c r="A2740" s="238"/>
      <c r="B2740" s="238"/>
    </row>
    <row r="2741" spans="1:2" x14ac:dyDescent="0.2">
      <c r="A2741" s="238"/>
      <c r="B2741" s="238"/>
    </row>
    <row r="2742" spans="1:2" x14ac:dyDescent="0.2">
      <c r="A2742" s="238"/>
      <c r="B2742" s="238"/>
    </row>
    <row r="2743" spans="1:2" x14ac:dyDescent="0.2">
      <c r="A2743" s="238"/>
      <c r="B2743" s="238"/>
    </row>
    <row r="2744" spans="1:2" x14ac:dyDescent="0.2">
      <c r="A2744" s="238"/>
      <c r="B2744" s="238"/>
    </row>
    <row r="2745" spans="1:2" x14ac:dyDescent="0.2">
      <c r="A2745" s="238"/>
      <c r="B2745" s="238"/>
    </row>
    <row r="2746" spans="1:2" x14ac:dyDescent="0.2">
      <c r="A2746" s="238"/>
      <c r="B2746" s="238"/>
    </row>
    <row r="2747" spans="1:2" x14ac:dyDescent="0.2">
      <c r="A2747" s="238"/>
      <c r="B2747" s="238"/>
    </row>
    <row r="2748" spans="1:2" x14ac:dyDescent="0.2">
      <c r="A2748" s="238"/>
      <c r="B2748" s="238"/>
    </row>
    <row r="2749" spans="1:2" x14ac:dyDescent="0.2">
      <c r="A2749" s="238"/>
      <c r="B2749" s="238"/>
    </row>
    <row r="2750" spans="1:2" x14ac:dyDescent="0.2">
      <c r="A2750" s="238"/>
      <c r="B2750" s="238"/>
    </row>
    <row r="2751" spans="1:2" x14ac:dyDescent="0.2">
      <c r="A2751" s="238"/>
      <c r="B2751" s="238"/>
    </row>
    <row r="2752" spans="1:2" x14ac:dyDescent="0.2">
      <c r="A2752" s="238"/>
      <c r="B2752" s="238"/>
    </row>
    <row r="2753" spans="1:2" x14ac:dyDescent="0.2">
      <c r="A2753" s="238"/>
      <c r="B2753" s="238"/>
    </row>
    <row r="2754" spans="1:2" x14ac:dyDescent="0.2">
      <c r="A2754" s="238"/>
      <c r="B2754" s="238"/>
    </row>
    <row r="2755" spans="1:2" x14ac:dyDescent="0.2">
      <c r="A2755" s="238"/>
      <c r="B2755" s="238"/>
    </row>
    <row r="2756" spans="1:2" x14ac:dyDescent="0.2">
      <c r="A2756" s="238"/>
      <c r="B2756" s="238"/>
    </row>
    <row r="2757" spans="1:2" x14ac:dyDescent="0.2">
      <c r="A2757" s="238"/>
      <c r="B2757" s="238"/>
    </row>
    <row r="2758" spans="1:2" x14ac:dyDescent="0.2">
      <c r="A2758" s="238"/>
      <c r="B2758" s="238"/>
    </row>
    <row r="2759" spans="1:2" x14ac:dyDescent="0.2">
      <c r="A2759" s="238"/>
      <c r="B2759" s="238"/>
    </row>
    <row r="2760" spans="1:2" x14ac:dyDescent="0.2">
      <c r="A2760" s="238"/>
      <c r="B2760" s="238"/>
    </row>
    <row r="2761" spans="1:2" x14ac:dyDescent="0.2">
      <c r="A2761" s="238"/>
      <c r="B2761" s="238"/>
    </row>
    <row r="2762" spans="1:2" x14ac:dyDescent="0.2">
      <c r="A2762" s="238"/>
      <c r="B2762" s="238"/>
    </row>
    <row r="2763" spans="1:2" x14ac:dyDescent="0.2">
      <c r="A2763" s="238"/>
      <c r="B2763" s="238"/>
    </row>
    <row r="2764" spans="1:2" x14ac:dyDescent="0.2">
      <c r="A2764" s="238"/>
      <c r="B2764" s="238"/>
    </row>
    <row r="2765" spans="1:2" x14ac:dyDescent="0.2">
      <c r="A2765" s="238"/>
      <c r="B2765" s="238"/>
    </row>
    <row r="2766" spans="1:2" x14ac:dyDescent="0.2">
      <c r="A2766" s="238"/>
      <c r="B2766" s="238"/>
    </row>
    <row r="2767" spans="1:2" x14ac:dyDescent="0.2">
      <c r="A2767" s="238"/>
      <c r="B2767" s="238"/>
    </row>
    <row r="2768" spans="1:2" x14ac:dyDescent="0.2">
      <c r="A2768" s="238"/>
      <c r="B2768" s="238"/>
    </row>
    <row r="2769" spans="1:2" x14ac:dyDescent="0.2">
      <c r="A2769" s="238"/>
      <c r="B2769" s="238"/>
    </row>
    <row r="2770" spans="1:2" x14ac:dyDescent="0.2">
      <c r="A2770" s="238"/>
      <c r="B2770" s="238"/>
    </row>
    <row r="2771" spans="1:2" x14ac:dyDescent="0.2">
      <c r="A2771" s="238"/>
      <c r="B2771" s="238"/>
    </row>
    <row r="2772" spans="1:2" x14ac:dyDescent="0.2">
      <c r="A2772" s="238"/>
      <c r="B2772" s="238"/>
    </row>
    <row r="2773" spans="1:2" x14ac:dyDescent="0.2">
      <c r="A2773" s="238"/>
      <c r="B2773" s="238"/>
    </row>
    <row r="2774" spans="1:2" x14ac:dyDescent="0.2">
      <c r="A2774" s="238"/>
      <c r="B2774" s="238"/>
    </row>
    <row r="2775" spans="1:2" x14ac:dyDescent="0.2">
      <c r="A2775" s="238"/>
      <c r="B2775" s="238"/>
    </row>
    <row r="2776" spans="1:2" x14ac:dyDescent="0.2">
      <c r="A2776" s="238"/>
      <c r="B2776" s="238"/>
    </row>
    <row r="2777" spans="1:2" x14ac:dyDescent="0.2">
      <c r="A2777" s="238"/>
      <c r="B2777" s="238"/>
    </row>
    <row r="2778" spans="1:2" x14ac:dyDescent="0.2">
      <c r="A2778" s="238"/>
      <c r="B2778" s="238"/>
    </row>
    <row r="2779" spans="1:2" x14ac:dyDescent="0.2">
      <c r="A2779" s="238"/>
      <c r="B2779" s="238"/>
    </row>
    <row r="2780" spans="1:2" x14ac:dyDescent="0.2">
      <c r="A2780" s="238"/>
      <c r="B2780" s="238"/>
    </row>
    <row r="2781" spans="1:2" x14ac:dyDescent="0.2">
      <c r="A2781" s="238"/>
      <c r="B2781" s="238"/>
    </row>
    <row r="2782" spans="1:2" x14ac:dyDescent="0.2">
      <c r="A2782" s="238"/>
      <c r="B2782" s="238"/>
    </row>
    <row r="2783" spans="1:2" x14ac:dyDescent="0.2">
      <c r="A2783" s="238"/>
      <c r="B2783" s="238"/>
    </row>
    <row r="2784" spans="1:2" x14ac:dyDescent="0.2">
      <c r="A2784" s="238"/>
      <c r="B2784" s="238"/>
    </row>
    <row r="2785" spans="1:2" x14ac:dyDescent="0.2">
      <c r="A2785" s="238"/>
      <c r="B2785" s="238"/>
    </row>
    <row r="2786" spans="1:2" x14ac:dyDescent="0.2">
      <c r="A2786" s="238"/>
      <c r="B2786" s="238"/>
    </row>
    <row r="2787" spans="1:2" x14ac:dyDescent="0.2">
      <c r="A2787" s="238"/>
      <c r="B2787" s="238"/>
    </row>
    <row r="2788" spans="1:2" x14ac:dyDescent="0.2">
      <c r="A2788" s="238"/>
      <c r="B2788" s="238"/>
    </row>
    <row r="2789" spans="1:2" x14ac:dyDescent="0.2">
      <c r="A2789" s="238"/>
      <c r="B2789" s="238"/>
    </row>
    <row r="2790" spans="1:2" x14ac:dyDescent="0.2">
      <c r="A2790" s="238"/>
      <c r="B2790" s="238"/>
    </row>
    <row r="2791" spans="1:2" x14ac:dyDescent="0.2">
      <c r="A2791" s="238"/>
      <c r="B2791" s="238"/>
    </row>
    <row r="2792" spans="1:2" x14ac:dyDescent="0.2">
      <c r="A2792" s="238"/>
      <c r="B2792" s="238"/>
    </row>
    <row r="2793" spans="1:2" x14ac:dyDescent="0.2">
      <c r="A2793" s="238"/>
      <c r="B2793" s="238"/>
    </row>
    <row r="2794" spans="1:2" x14ac:dyDescent="0.2">
      <c r="A2794" s="238"/>
      <c r="B2794" s="238"/>
    </row>
    <row r="2795" spans="1:2" x14ac:dyDescent="0.2">
      <c r="A2795" s="238"/>
      <c r="B2795" s="238"/>
    </row>
    <row r="2796" spans="1:2" x14ac:dyDescent="0.2">
      <c r="A2796" s="238"/>
      <c r="B2796" s="238"/>
    </row>
    <row r="2797" spans="1:2" x14ac:dyDescent="0.2">
      <c r="A2797" s="238"/>
      <c r="B2797" s="238"/>
    </row>
    <row r="2798" spans="1:2" x14ac:dyDescent="0.2">
      <c r="A2798" s="238"/>
      <c r="B2798" s="238"/>
    </row>
    <row r="2799" spans="1:2" x14ac:dyDescent="0.2">
      <c r="A2799" s="238"/>
      <c r="B2799" s="238"/>
    </row>
    <row r="2800" spans="1:2" x14ac:dyDescent="0.2">
      <c r="A2800" s="238"/>
      <c r="B2800" s="238"/>
    </row>
    <row r="2801" spans="1:2" x14ac:dyDescent="0.2">
      <c r="A2801" s="238"/>
      <c r="B2801" s="238"/>
    </row>
    <row r="2802" spans="1:2" x14ac:dyDescent="0.2">
      <c r="A2802" s="238"/>
      <c r="B2802" s="238"/>
    </row>
    <row r="2803" spans="1:2" x14ac:dyDescent="0.2">
      <c r="A2803" s="238"/>
      <c r="B2803" s="238"/>
    </row>
    <row r="2804" spans="1:2" x14ac:dyDescent="0.2">
      <c r="A2804" s="238"/>
      <c r="B2804" s="238"/>
    </row>
    <row r="2805" spans="1:2" x14ac:dyDescent="0.2">
      <c r="A2805" s="238"/>
      <c r="B2805" s="238"/>
    </row>
    <row r="2806" spans="1:2" x14ac:dyDescent="0.2">
      <c r="A2806" s="238"/>
      <c r="B2806" s="238"/>
    </row>
    <row r="2807" spans="1:2" x14ac:dyDescent="0.2">
      <c r="A2807" s="238"/>
      <c r="B2807" s="238"/>
    </row>
    <row r="2808" spans="1:2" x14ac:dyDescent="0.2">
      <c r="A2808" s="238"/>
      <c r="B2808" s="238"/>
    </row>
    <row r="2809" spans="1:2" x14ac:dyDescent="0.2">
      <c r="A2809" s="238"/>
      <c r="B2809" s="238"/>
    </row>
    <row r="2810" spans="1:2" x14ac:dyDescent="0.2">
      <c r="A2810" s="238"/>
      <c r="B2810" s="238"/>
    </row>
    <row r="2811" spans="1:2" x14ac:dyDescent="0.2">
      <c r="A2811" s="238"/>
      <c r="B2811" s="238"/>
    </row>
    <row r="2812" spans="1:2" x14ac:dyDescent="0.2">
      <c r="A2812" s="238"/>
      <c r="B2812" s="238"/>
    </row>
    <row r="2813" spans="1:2" x14ac:dyDescent="0.2">
      <c r="A2813" s="238"/>
      <c r="B2813" s="238"/>
    </row>
    <row r="2814" spans="1:2" x14ac:dyDescent="0.2">
      <c r="A2814" s="238"/>
      <c r="B2814" s="238"/>
    </row>
    <row r="2815" spans="1:2" x14ac:dyDescent="0.2">
      <c r="A2815" s="238"/>
      <c r="B2815" s="238"/>
    </row>
    <row r="2816" spans="1:2" x14ac:dyDescent="0.2">
      <c r="A2816" s="238"/>
      <c r="B2816" s="238"/>
    </row>
    <row r="2817" spans="1:2" x14ac:dyDescent="0.2">
      <c r="A2817" s="238"/>
      <c r="B2817" s="238"/>
    </row>
    <row r="2818" spans="1:2" x14ac:dyDescent="0.2">
      <c r="A2818" s="238"/>
      <c r="B2818" s="238"/>
    </row>
    <row r="2819" spans="1:2" x14ac:dyDescent="0.2">
      <c r="A2819" s="238"/>
      <c r="B2819" s="238"/>
    </row>
    <row r="2820" spans="1:2" x14ac:dyDescent="0.2">
      <c r="A2820" s="238"/>
      <c r="B2820" s="238"/>
    </row>
    <row r="2821" spans="1:2" x14ac:dyDescent="0.2">
      <c r="A2821" s="238"/>
      <c r="B2821" s="238"/>
    </row>
    <row r="2822" spans="1:2" x14ac:dyDescent="0.2">
      <c r="A2822" s="238"/>
      <c r="B2822" s="238"/>
    </row>
    <row r="2823" spans="1:2" x14ac:dyDescent="0.2">
      <c r="A2823" s="238"/>
      <c r="B2823" s="238"/>
    </row>
    <row r="2824" spans="1:2" x14ac:dyDescent="0.2">
      <c r="A2824" s="238"/>
      <c r="B2824" s="238"/>
    </row>
    <row r="2825" spans="1:2" x14ac:dyDescent="0.2">
      <c r="A2825" s="238"/>
      <c r="B2825" s="238"/>
    </row>
    <row r="2826" spans="1:2" x14ac:dyDescent="0.2">
      <c r="A2826" s="238"/>
      <c r="B2826" s="238"/>
    </row>
    <row r="2827" spans="1:2" x14ac:dyDescent="0.2">
      <c r="A2827" s="238"/>
      <c r="B2827" s="238"/>
    </row>
    <row r="2828" spans="1:2" x14ac:dyDescent="0.2">
      <c r="A2828" s="238"/>
      <c r="B2828" s="238"/>
    </row>
    <row r="2829" spans="1:2" x14ac:dyDescent="0.2">
      <c r="A2829" s="238"/>
      <c r="B2829" s="238"/>
    </row>
    <row r="2830" spans="1:2" x14ac:dyDescent="0.2">
      <c r="A2830" s="238"/>
      <c r="B2830" s="238"/>
    </row>
    <row r="2831" spans="1:2" x14ac:dyDescent="0.2">
      <c r="A2831" s="238"/>
      <c r="B2831" s="238"/>
    </row>
    <row r="2832" spans="1:2" x14ac:dyDescent="0.2">
      <c r="A2832" s="238"/>
      <c r="B2832" s="238"/>
    </row>
    <row r="2833" spans="1:2" x14ac:dyDescent="0.2">
      <c r="A2833" s="238"/>
      <c r="B2833" s="238"/>
    </row>
    <row r="2834" spans="1:2" x14ac:dyDescent="0.2">
      <c r="A2834" s="238"/>
      <c r="B2834" s="238"/>
    </row>
    <row r="2835" spans="1:2" x14ac:dyDescent="0.2">
      <c r="A2835" s="238"/>
      <c r="B2835" s="238"/>
    </row>
    <row r="2836" spans="1:2" x14ac:dyDescent="0.2">
      <c r="A2836" s="238"/>
      <c r="B2836" s="238"/>
    </row>
    <row r="2837" spans="1:2" x14ac:dyDescent="0.2">
      <c r="A2837" s="238"/>
      <c r="B2837" s="238"/>
    </row>
    <row r="2838" spans="1:2" x14ac:dyDescent="0.2">
      <c r="A2838" s="238"/>
      <c r="B2838" s="238"/>
    </row>
    <row r="2839" spans="1:2" x14ac:dyDescent="0.2">
      <c r="A2839" s="238"/>
      <c r="B2839" s="238"/>
    </row>
    <row r="2840" spans="1:2" x14ac:dyDescent="0.2">
      <c r="A2840" s="238"/>
      <c r="B2840" s="238"/>
    </row>
    <row r="2841" spans="1:2" x14ac:dyDescent="0.2">
      <c r="A2841" s="238"/>
      <c r="B2841" s="238"/>
    </row>
    <row r="2842" spans="1:2" x14ac:dyDescent="0.2">
      <c r="A2842" s="238"/>
      <c r="B2842" s="238"/>
    </row>
    <row r="2843" spans="1:2" x14ac:dyDescent="0.2">
      <c r="A2843" s="238"/>
      <c r="B2843" s="238"/>
    </row>
    <row r="2844" spans="1:2" x14ac:dyDescent="0.2">
      <c r="A2844" s="238"/>
      <c r="B2844" s="238"/>
    </row>
    <row r="2845" spans="1:2" x14ac:dyDescent="0.2">
      <c r="A2845" s="238"/>
      <c r="B2845" s="238"/>
    </row>
    <row r="2846" spans="1:2" x14ac:dyDescent="0.2">
      <c r="A2846" s="238"/>
      <c r="B2846" s="238"/>
    </row>
    <row r="2847" spans="1:2" x14ac:dyDescent="0.2">
      <c r="A2847" s="238"/>
      <c r="B2847" s="238"/>
    </row>
    <row r="2848" spans="1:2" x14ac:dyDescent="0.2">
      <c r="A2848" s="238"/>
      <c r="B2848" s="238"/>
    </row>
    <row r="2849" spans="1:2" x14ac:dyDescent="0.2">
      <c r="A2849" s="238"/>
      <c r="B2849" s="238"/>
    </row>
    <row r="2850" spans="1:2" x14ac:dyDescent="0.2">
      <c r="A2850" s="238"/>
      <c r="B2850" s="238"/>
    </row>
    <row r="2851" spans="1:2" x14ac:dyDescent="0.2">
      <c r="A2851" s="238"/>
      <c r="B2851" s="238"/>
    </row>
    <row r="2852" spans="1:2" x14ac:dyDescent="0.2">
      <c r="A2852" s="238"/>
      <c r="B2852" s="238"/>
    </row>
    <row r="2853" spans="1:2" x14ac:dyDescent="0.2">
      <c r="A2853" s="238"/>
      <c r="B2853" s="238"/>
    </row>
    <row r="2854" spans="1:2" x14ac:dyDescent="0.2">
      <c r="A2854" s="238"/>
      <c r="B2854" s="238"/>
    </row>
    <row r="2855" spans="1:2" x14ac:dyDescent="0.2">
      <c r="A2855" s="238"/>
      <c r="B2855" s="238"/>
    </row>
    <row r="2856" spans="1:2" x14ac:dyDescent="0.2">
      <c r="A2856" s="238"/>
      <c r="B2856" s="238"/>
    </row>
    <row r="2857" spans="1:2" x14ac:dyDescent="0.2">
      <c r="A2857" s="238"/>
      <c r="B2857" s="238"/>
    </row>
    <row r="2858" spans="1:2" x14ac:dyDescent="0.2">
      <c r="A2858" s="238"/>
      <c r="B2858" s="238"/>
    </row>
    <row r="2859" spans="1:2" x14ac:dyDescent="0.2">
      <c r="A2859" s="238"/>
      <c r="B2859" s="238"/>
    </row>
    <row r="2860" spans="1:2" x14ac:dyDescent="0.2">
      <c r="A2860" s="238"/>
      <c r="B2860" s="238"/>
    </row>
    <row r="2861" spans="1:2" x14ac:dyDescent="0.2">
      <c r="A2861" s="238"/>
      <c r="B2861" s="238"/>
    </row>
    <row r="2862" spans="1:2" x14ac:dyDescent="0.2">
      <c r="A2862" s="238"/>
      <c r="B2862" s="238"/>
    </row>
    <row r="2863" spans="1:2" x14ac:dyDescent="0.2">
      <c r="A2863" s="238"/>
      <c r="B2863" s="238"/>
    </row>
    <row r="2864" spans="1:2" x14ac:dyDescent="0.2">
      <c r="A2864" s="238"/>
      <c r="B2864" s="238"/>
    </row>
    <row r="2865" spans="1:2" x14ac:dyDescent="0.2">
      <c r="A2865" s="238"/>
      <c r="B2865" s="238"/>
    </row>
    <row r="2866" spans="1:2" x14ac:dyDescent="0.2">
      <c r="A2866" s="238"/>
      <c r="B2866" s="238"/>
    </row>
    <row r="2867" spans="1:2" x14ac:dyDescent="0.2">
      <c r="A2867" s="238"/>
      <c r="B2867" s="238"/>
    </row>
    <row r="2868" spans="1:2" x14ac:dyDescent="0.2">
      <c r="A2868" s="238"/>
      <c r="B2868" s="238"/>
    </row>
    <row r="2869" spans="1:2" x14ac:dyDescent="0.2">
      <c r="A2869" s="238"/>
      <c r="B2869" s="238"/>
    </row>
    <row r="2870" spans="1:2" x14ac:dyDescent="0.2">
      <c r="A2870" s="238"/>
      <c r="B2870" s="238"/>
    </row>
    <row r="2871" spans="1:2" x14ac:dyDescent="0.2">
      <c r="A2871" s="238"/>
      <c r="B2871" s="238"/>
    </row>
    <row r="2872" spans="1:2" x14ac:dyDescent="0.2">
      <c r="A2872" s="238"/>
      <c r="B2872" s="238"/>
    </row>
    <row r="2873" spans="1:2" x14ac:dyDescent="0.2">
      <c r="A2873" s="238"/>
      <c r="B2873" s="238"/>
    </row>
    <row r="2874" spans="1:2" x14ac:dyDescent="0.2">
      <c r="A2874" s="238"/>
      <c r="B2874" s="238"/>
    </row>
    <row r="2875" spans="1:2" x14ac:dyDescent="0.2">
      <c r="A2875" s="238"/>
      <c r="B2875" s="238"/>
    </row>
    <row r="2876" spans="1:2" x14ac:dyDescent="0.2">
      <c r="A2876" s="238"/>
      <c r="B2876" s="238"/>
    </row>
    <row r="2877" spans="1:2" x14ac:dyDescent="0.2">
      <c r="A2877" s="238"/>
      <c r="B2877" s="238"/>
    </row>
    <row r="2878" spans="1:2" x14ac:dyDescent="0.2">
      <c r="A2878" s="238"/>
      <c r="B2878" s="238"/>
    </row>
    <row r="2879" spans="1:2" x14ac:dyDescent="0.2">
      <c r="A2879" s="238"/>
      <c r="B2879" s="238"/>
    </row>
    <row r="2880" spans="1:2" x14ac:dyDescent="0.2">
      <c r="A2880" s="238"/>
      <c r="B2880" s="238"/>
    </row>
    <row r="2881" spans="1:2" x14ac:dyDescent="0.2">
      <c r="A2881" s="238"/>
      <c r="B2881" s="238"/>
    </row>
    <row r="2882" spans="1:2" x14ac:dyDescent="0.2">
      <c r="A2882" s="238"/>
      <c r="B2882" s="238"/>
    </row>
    <row r="2883" spans="1:2" x14ac:dyDescent="0.2">
      <c r="A2883" s="238"/>
      <c r="B2883" s="238"/>
    </row>
    <row r="2884" spans="1:2" x14ac:dyDescent="0.2">
      <c r="A2884" s="238"/>
      <c r="B2884" s="238"/>
    </row>
    <row r="2885" spans="1:2" x14ac:dyDescent="0.2">
      <c r="A2885" s="238"/>
      <c r="B2885" s="238"/>
    </row>
    <row r="2886" spans="1:2" x14ac:dyDescent="0.2">
      <c r="A2886" s="238"/>
      <c r="B2886" s="238"/>
    </row>
    <row r="2887" spans="1:2" x14ac:dyDescent="0.2">
      <c r="A2887" s="238"/>
      <c r="B2887" s="238"/>
    </row>
    <row r="2888" spans="1:2" x14ac:dyDescent="0.2">
      <c r="A2888" s="238"/>
      <c r="B2888" s="238"/>
    </row>
    <row r="2889" spans="1:2" x14ac:dyDescent="0.2">
      <c r="A2889" s="238"/>
      <c r="B2889" s="238"/>
    </row>
    <row r="2890" spans="1:2" x14ac:dyDescent="0.2">
      <c r="A2890" s="238"/>
      <c r="B2890" s="238"/>
    </row>
    <row r="2891" spans="1:2" x14ac:dyDescent="0.2">
      <c r="A2891" s="238"/>
      <c r="B2891" s="238"/>
    </row>
    <row r="2892" spans="1:2" x14ac:dyDescent="0.2">
      <c r="A2892" s="238"/>
      <c r="B2892" s="238"/>
    </row>
    <row r="2893" spans="1:2" x14ac:dyDescent="0.2">
      <c r="A2893" s="238"/>
      <c r="B2893" s="238"/>
    </row>
    <row r="2894" spans="1:2" x14ac:dyDescent="0.2">
      <c r="A2894" s="238"/>
      <c r="B2894" s="238"/>
    </row>
    <row r="2895" spans="1:2" x14ac:dyDescent="0.2">
      <c r="A2895" s="238"/>
      <c r="B2895" s="238"/>
    </row>
    <row r="2896" spans="1:2" x14ac:dyDescent="0.2">
      <c r="A2896" s="238"/>
      <c r="B2896" s="238"/>
    </row>
    <row r="2897" spans="1:2" x14ac:dyDescent="0.2">
      <c r="A2897" s="238"/>
      <c r="B2897" s="238"/>
    </row>
    <row r="2898" spans="1:2" x14ac:dyDescent="0.2">
      <c r="A2898" s="238"/>
      <c r="B2898" s="238"/>
    </row>
    <row r="2899" spans="1:2" x14ac:dyDescent="0.2">
      <c r="A2899" s="238"/>
      <c r="B2899" s="238"/>
    </row>
    <row r="2900" spans="1:2" x14ac:dyDescent="0.2">
      <c r="A2900" s="238"/>
      <c r="B2900" s="238"/>
    </row>
    <row r="2901" spans="1:2" x14ac:dyDescent="0.2">
      <c r="A2901" s="238"/>
      <c r="B2901" s="238"/>
    </row>
    <row r="2902" spans="1:2" x14ac:dyDescent="0.2">
      <c r="A2902" s="238"/>
      <c r="B2902" s="238"/>
    </row>
    <row r="2903" spans="1:2" x14ac:dyDescent="0.2">
      <c r="A2903" s="238"/>
      <c r="B2903" s="238"/>
    </row>
    <row r="2904" spans="1:2" x14ac:dyDescent="0.2">
      <c r="A2904" s="238"/>
      <c r="B2904" s="238"/>
    </row>
    <row r="2905" spans="1:2" x14ac:dyDescent="0.2">
      <c r="A2905" s="238"/>
      <c r="B2905" s="238"/>
    </row>
    <row r="2906" spans="1:2" x14ac:dyDescent="0.2">
      <c r="A2906" s="238"/>
      <c r="B2906" s="238"/>
    </row>
    <row r="2907" spans="1:2" x14ac:dyDescent="0.2">
      <c r="A2907" s="238"/>
      <c r="B2907" s="238"/>
    </row>
    <row r="2908" spans="1:2" x14ac:dyDescent="0.2">
      <c r="A2908" s="238"/>
      <c r="B2908" s="238"/>
    </row>
    <row r="2909" spans="1:2" x14ac:dyDescent="0.2">
      <c r="A2909" s="238"/>
      <c r="B2909" s="238"/>
    </row>
    <row r="2910" spans="1:2" x14ac:dyDescent="0.2">
      <c r="A2910" s="238"/>
      <c r="B2910" s="238"/>
    </row>
    <row r="2911" spans="1:2" x14ac:dyDescent="0.2">
      <c r="A2911" s="238"/>
      <c r="B2911" s="238"/>
    </row>
    <row r="2912" spans="1:2" x14ac:dyDescent="0.2">
      <c r="A2912" s="238"/>
      <c r="B2912" s="238"/>
    </row>
    <row r="2913" spans="1:2" x14ac:dyDescent="0.2">
      <c r="A2913" s="238"/>
      <c r="B2913" s="238"/>
    </row>
    <row r="2914" spans="1:2" x14ac:dyDescent="0.2">
      <c r="A2914" s="238"/>
      <c r="B2914" s="238"/>
    </row>
    <row r="2915" spans="1:2" x14ac:dyDescent="0.2">
      <c r="A2915" s="238"/>
      <c r="B2915" s="238"/>
    </row>
    <row r="2916" spans="1:2" x14ac:dyDescent="0.2">
      <c r="A2916" s="238"/>
      <c r="B2916" s="238"/>
    </row>
    <row r="2917" spans="1:2" x14ac:dyDescent="0.2">
      <c r="A2917" s="238"/>
      <c r="B2917" s="238"/>
    </row>
    <row r="2918" spans="1:2" x14ac:dyDescent="0.2">
      <c r="A2918" s="238"/>
      <c r="B2918" s="238"/>
    </row>
    <row r="2919" spans="1:2" x14ac:dyDescent="0.2">
      <c r="A2919" s="238"/>
      <c r="B2919" s="238"/>
    </row>
    <row r="2920" spans="1:2" x14ac:dyDescent="0.2">
      <c r="A2920" s="238"/>
      <c r="B2920" s="238"/>
    </row>
    <row r="2921" spans="1:2" x14ac:dyDescent="0.2">
      <c r="A2921" s="238"/>
      <c r="B2921" s="238"/>
    </row>
    <row r="2922" spans="1:2" x14ac:dyDescent="0.2">
      <c r="A2922" s="238"/>
      <c r="B2922" s="238"/>
    </row>
    <row r="2923" spans="1:2" x14ac:dyDescent="0.2">
      <c r="A2923" s="238"/>
      <c r="B2923" s="238"/>
    </row>
    <row r="2924" spans="1:2" x14ac:dyDescent="0.2">
      <c r="A2924" s="238"/>
      <c r="B2924" s="238"/>
    </row>
    <row r="2925" spans="1:2" x14ac:dyDescent="0.2">
      <c r="A2925" s="238"/>
      <c r="B2925" s="238"/>
    </row>
    <row r="2926" spans="1:2" x14ac:dyDescent="0.2">
      <c r="A2926" s="238"/>
      <c r="B2926" s="238"/>
    </row>
    <row r="2927" spans="1:2" x14ac:dyDescent="0.2">
      <c r="A2927" s="238"/>
      <c r="B2927" s="238"/>
    </row>
    <row r="2928" spans="1:2" x14ac:dyDescent="0.2">
      <c r="A2928" s="238"/>
      <c r="B2928" s="238"/>
    </row>
    <row r="2929" spans="1:2" x14ac:dyDescent="0.2">
      <c r="A2929" s="238"/>
      <c r="B2929" s="238"/>
    </row>
    <row r="2930" spans="1:2" x14ac:dyDescent="0.2">
      <c r="A2930" s="238"/>
      <c r="B2930" s="238"/>
    </row>
    <row r="2931" spans="1:2" x14ac:dyDescent="0.2">
      <c r="A2931" s="238"/>
      <c r="B2931" s="238"/>
    </row>
    <row r="2932" spans="1:2" x14ac:dyDescent="0.2">
      <c r="A2932" s="238"/>
      <c r="B2932" s="238"/>
    </row>
    <row r="2933" spans="1:2" x14ac:dyDescent="0.2">
      <c r="A2933" s="238"/>
      <c r="B2933" s="238"/>
    </row>
    <row r="2934" spans="1:2" x14ac:dyDescent="0.2">
      <c r="A2934" s="238"/>
      <c r="B2934" s="238"/>
    </row>
    <row r="2935" spans="1:2" x14ac:dyDescent="0.2">
      <c r="A2935" s="238"/>
      <c r="B2935" s="238"/>
    </row>
    <row r="2936" spans="1:2" x14ac:dyDescent="0.2">
      <c r="A2936" s="238"/>
      <c r="B2936" s="238"/>
    </row>
    <row r="2937" spans="1:2" x14ac:dyDescent="0.2">
      <c r="A2937" s="238"/>
      <c r="B2937" s="238"/>
    </row>
    <row r="2938" spans="1:2" x14ac:dyDescent="0.2">
      <c r="A2938" s="238"/>
      <c r="B2938" s="238"/>
    </row>
    <row r="2939" spans="1:2" x14ac:dyDescent="0.2">
      <c r="A2939" s="238"/>
      <c r="B2939" s="238"/>
    </row>
    <row r="2940" spans="1:2" x14ac:dyDescent="0.2">
      <c r="A2940" s="238"/>
      <c r="B2940" s="238"/>
    </row>
    <row r="2941" spans="1:2" x14ac:dyDescent="0.2">
      <c r="A2941" s="238"/>
      <c r="B2941" s="238"/>
    </row>
    <row r="2942" spans="1:2" x14ac:dyDescent="0.2">
      <c r="A2942" s="238"/>
      <c r="B2942" s="238"/>
    </row>
    <row r="2943" spans="1:2" x14ac:dyDescent="0.2">
      <c r="A2943" s="238"/>
      <c r="B2943" s="238"/>
    </row>
    <row r="2944" spans="1:2" x14ac:dyDescent="0.2">
      <c r="A2944" s="238"/>
      <c r="B2944" s="238"/>
    </row>
    <row r="2945" spans="1:2" x14ac:dyDescent="0.2">
      <c r="A2945" s="238"/>
      <c r="B2945" s="238"/>
    </row>
    <row r="2946" spans="1:2" x14ac:dyDescent="0.2">
      <c r="A2946" s="238"/>
      <c r="B2946" s="238"/>
    </row>
    <row r="2947" spans="1:2" x14ac:dyDescent="0.2">
      <c r="A2947" s="238"/>
      <c r="B2947" s="238"/>
    </row>
    <row r="2948" spans="1:2" x14ac:dyDescent="0.2">
      <c r="A2948" s="238"/>
      <c r="B2948" s="238"/>
    </row>
    <row r="2949" spans="1:2" x14ac:dyDescent="0.2">
      <c r="A2949" s="238"/>
      <c r="B2949" s="238"/>
    </row>
    <row r="2950" spans="1:2" x14ac:dyDescent="0.2">
      <c r="A2950" s="238"/>
      <c r="B2950" s="238"/>
    </row>
    <row r="2951" spans="1:2" x14ac:dyDescent="0.2">
      <c r="A2951" s="238"/>
      <c r="B2951" s="238"/>
    </row>
    <row r="2952" spans="1:2" x14ac:dyDescent="0.2">
      <c r="A2952" s="238"/>
      <c r="B2952" s="238"/>
    </row>
    <row r="2953" spans="1:2" x14ac:dyDescent="0.2">
      <c r="A2953" s="238"/>
      <c r="B2953" s="238"/>
    </row>
    <row r="2954" spans="1:2" x14ac:dyDescent="0.2">
      <c r="A2954" s="238"/>
      <c r="B2954" s="238"/>
    </row>
    <row r="2955" spans="1:2" x14ac:dyDescent="0.2">
      <c r="A2955" s="238"/>
      <c r="B2955" s="238"/>
    </row>
    <row r="2956" spans="1:2" x14ac:dyDescent="0.2">
      <c r="A2956" s="238"/>
      <c r="B2956" s="238"/>
    </row>
    <row r="2957" spans="1:2" x14ac:dyDescent="0.2">
      <c r="A2957" s="238"/>
      <c r="B2957" s="238"/>
    </row>
    <row r="2958" spans="1:2" x14ac:dyDescent="0.2">
      <c r="A2958" s="238"/>
      <c r="B2958" s="238"/>
    </row>
    <row r="2959" spans="1:2" x14ac:dyDescent="0.2">
      <c r="A2959" s="238"/>
      <c r="B2959" s="238"/>
    </row>
    <row r="2960" spans="1:2" x14ac:dyDescent="0.2">
      <c r="A2960" s="238"/>
      <c r="B2960" s="238"/>
    </row>
    <row r="2961" spans="1:2" x14ac:dyDescent="0.2">
      <c r="A2961" s="238"/>
      <c r="B2961" s="238"/>
    </row>
    <row r="2962" spans="1:2" x14ac:dyDescent="0.2">
      <c r="A2962" s="238"/>
      <c r="B2962" s="238"/>
    </row>
    <row r="2963" spans="1:2" x14ac:dyDescent="0.2">
      <c r="A2963" s="238"/>
      <c r="B2963" s="238"/>
    </row>
    <row r="2964" spans="1:2" x14ac:dyDescent="0.2">
      <c r="A2964" s="238"/>
      <c r="B2964" s="238"/>
    </row>
    <row r="2965" spans="1:2" x14ac:dyDescent="0.2">
      <c r="A2965" s="238"/>
      <c r="B2965" s="238"/>
    </row>
    <row r="2966" spans="1:2" x14ac:dyDescent="0.2">
      <c r="A2966" s="238"/>
      <c r="B2966" s="238"/>
    </row>
    <row r="2967" spans="1:2" x14ac:dyDescent="0.2">
      <c r="A2967" s="238"/>
      <c r="B2967" s="238"/>
    </row>
    <row r="2968" spans="1:2" x14ac:dyDescent="0.2">
      <c r="A2968" s="238"/>
      <c r="B2968" s="238"/>
    </row>
    <row r="2969" spans="1:2" x14ac:dyDescent="0.2">
      <c r="A2969" s="238"/>
      <c r="B2969" s="238"/>
    </row>
    <row r="2970" spans="1:2" x14ac:dyDescent="0.2">
      <c r="A2970" s="238"/>
      <c r="B2970" s="238"/>
    </row>
    <row r="2971" spans="1:2" x14ac:dyDescent="0.2">
      <c r="A2971" s="238"/>
      <c r="B2971" s="238"/>
    </row>
    <row r="2972" spans="1:2" x14ac:dyDescent="0.2">
      <c r="A2972" s="238"/>
      <c r="B2972" s="238"/>
    </row>
    <row r="2973" spans="1:2" x14ac:dyDescent="0.2">
      <c r="A2973" s="238"/>
      <c r="B2973" s="238"/>
    </row>
    <row r="2974" spans="1:2" x14ac:dyDescent="0.2">
      <c r="A2974" s="238"/>
      <c r="B2974" s="238"/>
    </row>
    <row r="2975" spans="1:2" x14ac:dyDescent="0.2">
      <c r="A2975" s="238"/>
      <c r="B2975" s="238"/>
    </row>
    <row r="2976" spans="1:2" x14ac:dyDescent="0.2">
      <c r="A2976" s="238"/>
      <c r="B2976" s="238"/>
    </row>
    <row r="2977" spans="1:2" x14ac:dyDescent="0.2">
      <c r="A2977" s="238"/>
      <c r="B2977" s="238"/>
    </row>
    <row r="2978" spans="1:2" x14ac:dyDescent="0.2">
      <c r="A2978" s="238"/>
      <c r="B2978" s="238"/>
    </row>
    <row r="2979" spans="1:2" x14ac:dyDescent="0.2">
      <c r="A2979" s="238"/>
      <c r="B2979" s="238"/>
    </row>
    <row r="2980" spans="1:2" x14ac:dyDescent="0.2">
      <c r="A2980" s="238"/>
      <c r="B2980" s="238"/>
    </row>
    <row r="2981" spans="1:2" x14ac:dyDescent="0.2">
      <c r="A2981" s="238"/>
      <c r="B2981" s="238"/>
    </row>
    <row r="2982" spans="1:2" x14ac:dyDescent="0.2">
      <c r="A2982" s="238"/>
      <c r="B2982" s="238"/>
    </row>
    <row r="2983" spans="1:2" x14ac:dyDescent="0.2">
      <c r="A2983" s="238"/>
      <c r="B2983" s="238"/>
    </row>
    <row r="2984" spans="1:2" x14ac:dyDescent="0.2">
      <c r="A2984" s="238"/>
      <c r="B2984" s="238"/>
    </row>
    <row r="2985" spans="1:2" x14ac:dyDescent="0.2">
      <c r="A2985" s="238"/>
      <c r="B2985" s="238"/>
    </row>
    <row r="2986" spans="1:2" x14ac:dyDescent="0.2">
      <c r="A2986" s="238"/>
      <c r="B2986" s="238"/>
    </row>
    <row r="2987" spans="1:2" x14ac:dyDescent="0.2">
      <c r="A2987" s="238"/>
      <c r="B2987" s="238"/>
    </row>
    <row r="2988" spans="1:2" x14ac:dyDescent="0.2">
      <c r="A2988" s="238"/>
      <c r="B2988" s="238"/>
    </row>
    <row r="2989" spans="1:2" x14ac:dyDescent="0.2">
      <c r="A2989" s="238"/>
      <c r="B2989" s="238"/>
    </row>
    <row r="2990" spans="1:2" x14ac:dyDescent="0.2">
      <c r="A2990" s="238"/>
      <c r="B2990" s="238"/>
    </row>
    <row r="2991" spans="1:2" x14ac:dyDescent="0.2">
      <c r="A2991" s="238"/>
      <c r="B2991" s="238"/>
    </row>
    <row r="2992" spans="1:2" x14ac:dyDescent="0.2">
      <c r="A2992" s="238"/>
      <c r="B2992" s="238"/>
    </row>
    <row r="2993" spans="1:2" x14ac:dyDescent="0.2">
      <c r="A2993" s="238"/>
      <c r="B2993" s="238"/>
    </row>
    <row r="2994" spans="1:2" x14ac:dyDescent="0.2">
      <c r="A2994" s="238"/>
      <c r="B2994" s="238"/>
    </row>
    <row r="2995" spans="1:2" x14ac:dyDescent="0.2">
      <c r="A2995" s="238"/>
      <c r="B2995" s="238"/>
    </row>
    <row r="2996" spans="1:2" x14ac:dyDescent="0.2">
      <c r="A2996" s="238"/>
      <c r="B2996" s="238"/>
    </row>
    <row r="2997" spans="1:2" x14ac:dyDescent="0.2">
      <c r="A2997" s="238"/>
      <c r="B2997" s="238"/>
    </row>
    <row r="2998" spans="1:2" x14ac:dyDescent="0.2">
      <c r="A2998" s="238"/>
      <c r="B2998" s="238"/>
    </row>
    <row r="2999" spans="1:2" x14ac:dyDescent="0.2">
      <c r="A2999" s="238"/>
      <c r="B2999" s="238"/>
    </row>
    <row r="3000" spans="1:2" x14ac:dyDescent="0.2">
      <c r="A3000" s="238"/>
      <c r="B3000" s="238"/>
    </row>
    <row r="3001" spans="1:2" x14ac:dyDescent="0.2">
      <c r="A3001" s="238"/>
      <c r="B3001" s="238"/>
    </row>
    <row r="3002" spans="1:2" x14ac:dyDescent="0.2">
      <c r="A3002" s="238"/>
      <c r="B3002" s="238"/>
    </row>
    <row r="3003" spans="1:2" x14ac:dyDescent="0.2">
      <c r="A3003" s="238"/>
      <c r="B3003" s="238"/>
    </row>
    <row r="3004" spans="1:2" x14ac:dyDescent="0.2">
      <c r="A3004" s="238"/>
      <c r="B3004" s="238"/>
    </row>
    <row r="3005" spans="1:2" x14ac:dyDescent="0.2">
      <c r="A3005" s="238"/>
      <c r="B3005" s="238"/>
    </row>
    <row r="3006" spans="1:2" x14ac:dyDescent="0.2">
      <c r="A3006" s="238"/>
      <c r="B3006" s="238"/>
    </row>
    <row r="3007" spans="1:2" x14ac:dyDescent="0.2">
      <c r="A3007" s="238"/>
      <c r="B3007" s="238"/>
    </row>
    <row r="3008" spans="1:2" x14ac:dyDescent="0.2">
      <c r="A3008" s="238"/>
      <c r="B3008" s="238"/>
    </row>
    <row r="3009" spans="1:2" x14ac:dyDescent="0.2">
      <c r="A3009" s="238"/>
      <c r="B3009" s="238"/>
    </row>
    <row r="3010" spans="1:2" x14ac:dyDescent="0.2">
      <c r="A3010" s="238"/>
      <c r="B3010" s="238"/>
    </row>
    <row r="3011" spans="1:2" x14ac:dyDescent="0.2">
      <c r="A3011" s="238"/>
      <c r="B3011" s="238"/>
    </row>
    <row r="3012" spans="1:2" x14ac:dyDescent="0.2">
      <c r="A3012" s="238"/>
      <c r="B3012" s="238"/>
    </row>
    <row r="3013" spans="1:2" x14ac:dyDescent="0.2">
      <c r="A3013" s="238"/>
      <c r="B3013" s="238"/>
    </row>
    <row r="3014" spans="1:2" x14ac:dyDescent="0.2">
      <c r="A3014" s="238"/>
      <c r="B3014" s="238"/>
    </row>
    <row r="3015" spans="1:2" x14ac:dyDescent="0.2">
      <c r="A3015" s="238"/>
      <c r="B3015" s="238"/>
    </row>
    <row r="3016" spans="1:2" x14ac:dyDescent="0.2">
      <c r="A3016" s="238"/>
      <c r="B3016" s="238"/>
    </row>
    <row r="3017" spans="1:2" x14ac:dyDescent="0.2">
      <c r="A3017" s="238"/>
      <c r="B3017" s="238"/>
    </row>
    <row r="3018" spans="1:2" x14ac:dyDescent="0.2">
      <c r="A3018" s="238"/>
      <c r="B3018" s="238"/>
    </row>
    <row r="3019" spans="1:2" x14ac:dyDescent="0.2">
      <c r="A3019" s="238"/>
      <c r="B3019" s="238"/>
    </row>
    <row r="3020" spans="1:2" x14ac:dyDescent="0.2">
      <c r="A3020" s="238"/>
      <c r="B3020" s="238"/>
    </row>
    <row r="3021" spans="1:2" x14ac:dyDescent="0.2">
      <c r="A3021" s="238"/>
      <c r="B3021" s="238"/>
    </row>
    <row r="3022" spans="1:2" x14ac:dyDescent="0.2">
      <c r="A3022" s="238"/>
      <c r="B3022" s="238"/>
    </row>
    <row r="3023" spans="1:2" x14ac:dyDescent="0.2">
      <c r="A3023" s="238"/>
      <c r="B3023" s="238"/>
    </row>
    <row r="3024" spans="1:2" x14ac:dyDescent="0.2">
      <c r="A3024" s="238"/>
      <c r="B3024" s="238"/>
    </row>
    <row r="3025" spans="1:2" x14ac:dyDescent="0.2">
      <c r="A3025" s="238"/>
      <c r="B3025" s="238"/>
    </row>
    <row r="3026" spans="1:2" x14ac:dyDescent="0.2">
      <c r="A3026" s="238"/>
      <c r="B3026" s="238"/>
    </row>
    <row r="3027" spans="1:2" x14ac:dyDescent="0.2">
      <c r="A3027" s="238"/>
      <c r="B3027" s="238"/>
    </row>
    <row r="3028" spans="1:2" x14ac:dyDescent="0.2">
      <c r="A3028" s="238"/>
      <c r="B3028" s="238"/>
    </row>
    <row r="3029" spans="1:2" x14ac:dyDescent="0.2">
      <c r="A3029" s="238"/>
      <c r="B3029" s="238"/>
    </row>
    <row r="3030" spans="1:2" x14ac:dyDescent="0.2">
      <c r="A3030" s="238"/>
      <c r="B3030" s="238"/>
    </row>
    <row r="3031" spans="1:2" x14ac:dyDescent="0.2">
      <c r="A3031" s="238"/>
      <c r="B3031" s="238"/>
    </row>
    <row r="3032" spans="1:2" x14ac:dyDescent="0.2">
      <c r="A3032" s="238"/>
      <c r="B3032" s="238"/>
    </row>
    <row r="3033" spans="1:2" x14ac:dyDescent="0.2">
      <c r="A3033" s="238"/>
      <c r="B3033" s="238"/>
    </row>
    <row r="3034" spans="1:2" x14ac:dyDescent="0.2">
      <c r="A3034" s="238"/>
      <c r="B3034" s="238"/>
    </row>
    <row r="3035" spans="1:2" x14ac:dyDescent="0.2">
      <c r="A3035" s="238"/>
      <c r="B3035" s="238"/>
    </row>
    <row r="3036" spans="1:2" x14ac:dyDescent="0.2">
      <c r="A3036" s="238"/>
      <c r="B3036" s="238"/>
    </row>
    <row r="3037" spans="1:2" x14ac:dyDescent="0.2">
      <c r="A3037" s="238"/>
      <c r="B3037" s="238"/>
    </row>
    <row r="3038" spans="1:2" x14ac:dyDescent="0.2">
      <c r="A3038" s="238"/>
      <c r="B3038" s="238"/>
    </row>
    <row r="3039" spans="1:2" x14ac:dyDescent="0.2">
      <c r="A3039" s="238"/>
      <c r="B3039" s="238"/>
    </row>
    <row r="3040" spans="1:2" x14ac:dyDescent="0.2">
      <c r="A3040" s="238"/>
      <c r="B3040" s="238"/>
    </row>
    <row r="3041" spans="1:2" x14ac:dyDescent="0.2">
      <c r="A3041" s="238"/>
      <c r="B3041" s="238"/>
    </row>
    <row r="3042" spans="1:2" x14ac:dyDescent="0.2">
      <c r="A3042" s="238"/>
      <c r="B3042" s="238"/>
    </row>
    <row r="3043" spans="1:2" x14ac:dyDescent="0.2">
      <c r="A3043" s="238"/>
      <c r="B3043" s="238"/>
    </row>
    <row r="3044" spans="1:2" x14ac:dyDescent="0.2">
      <c r="A3044" s="238"/>
      <c r="B3044" s="238"/>
    </row>
    <row r="3045" spans="1:2" x14ac:dyDescent="0.2">
      <c r="A3045" s="238"/>
      <c r="B3045" s="238"/>
    </row>
    <row r="3046" spans="1:2" x14ac:dyDescent="0.2">
      <c r="A3046" s="238"/>
      <c r="B3046" s="238"/>
    </row>
    <row r="3047" spans="1:2" x14ac:dyDescent="0.2">
      <c r="A3047" s="238"/>
      <c r="B3047" s="238"/>
    </row>
    <row r="3048" spans="1:2" x14ac:dyDescent="0.2">
      <c r="A3048" s="238"/>
      <c r="B3048" s="238"/>
    </row>
    <row r="3049" spans="1:2" x14ac:dyDescent="0.2">
      <c r="A3049" s="238"/>
      <c r="B3049" s="238"/>
    </row>
    <row r="3050" spans="1:2" x14ac:dyDescent="0.2">
      <c r="A3050" s="238"/>
      <c r="B3050" s="238"/>
    </row>
    <row r="3051" spans="1:2" x14ac:dyDescent="0.2">
      <c r="A3051" s="238"/>
      <c r="B3051" s="238"/>
    </row>
    <row r="3052" spans="1:2" x14ac:dyDescent="0.2">
      <c r="A3052" s="238"/>
      <c r="B3052" s="238"/>
    </row>
    <row r="3053" spans="1:2" x14ac:dyDescent="0.2">
      <c r="A3053" s="238"/>
      <c r="B3053" s="238"/>
    </row>
    <row r="3054" spans="1:2" x14ac:dyDescent="0.2">
      <c r="A3054" s="238"/>
      <c r="B3054" s="238"/>
    </row>
    <row r="3055" spans="1:2" x14ac:dyDescent="0.2">
      <c r="A3055" s="238"/>
      <c r="B3055" s="238"/>
    </row>
    <row r="3056" spans="1:2" x14ac:dyDescent="0.2">
      <c r="A3056" s="238"/>
      <c r="B3056" s="238"/>
    </row>
    <row r="3057" spans="1:2" x14ac:dyDescent="0.2">
      <c r="A3057" s="238"/>
      <c r="B3057" s="238"/>
    </row>
    <row r="3058" spans="1:2" x14ac:dyDescent="0.2">
      <c r="A3058" s="238"/>
      <c r="B3058" s="238"/>
    </row>
    <row r="3059" spans="1:2" x14ac:dyDescent="0.2">
      <c r="A3059" s="238"/>
      <c r="B3059" s="238"/>
    </row>
    <row r="3060" spans="1:2" x14ac:dyDescent="0.2">
      <c r="A3060" s="238"/>
      <c r="B3060" s="238"/>
    </row>
    <row r="3061" spans="1:2" x14ac:dyDescent="0.2">
      <c r="A3061" s="238"/>
      <c r="B3061" s="238"/>
    </row>
    <row r="3062" spans="1:2" x14ac:dyDescent="0.2">
      <c r="A3062" s="238"/>
      <c r="B3062" s="238"/>
    </row>
    <row r="3063" spans="1:2" x14ac:dyDescent="0.2">
      <c r="A3063" s="238"/>
      <c r="B3063" s="238"/>
    </row>
    <row r="3064" spans="1:2" x14ac:dyDescent="0.2">
      <c r="A3064" s="238"/>
      <c r="B3064" s="238"/>
    </row>
    <row r="3065" spans="1:2" x14ac:dyDescent="0.2">
      <c r="A3065" s="238"/>
      <c r="B3065" s="238"/>
    </row>
    <row r="3066" spans="1:2" x14ac:dyDescent="0.2">
      <c r="A3066" s="238"/>
      <c r="B3066" s="238"/>
    </row>
    <row r="3067" spans="1:2" x14ac:dyDescent="0.2">
      <c r="A3067" s="238"/>
      <c r="B3067" s="238"/>
    </row>
    <row r="3068" spans="1:2" x14ac:dyDescent="0.2">
      <c r="A3068" s="238"/>
      <c r="B3068" s="238"/>
    </row>
    <row r="3069" spans="1:2" x14ac:dyDescent="0.2">
      <c r="A3069" s="238"/>
      <c r="B3069" s="238"/>
    </row>
    <row r="3070" spans="1:2" x14ac:dyDescent="0.2">
      <c r="A3070" s="238"/>
      <c r="B3070" s="238"/>
    </row>
    <row r="3071" spans="1:2" x14ac:dyDescent="0.2">
      <c r="A3071" s="238"/>
      <c r="B3071" s="238"/>
    </row>
    <row r="3072" spans="1:2" x14ac:dyDescent="0.2">
      <c r="A3072" s="238"/>
      <c r="B3072" s="238"/>
    </row>
    <row r="3073" spans="1:2" x14ac:dyDescent="0.2">
      <c r="A3073" s="238"/>
      <c r="B3073" s="238"/>
    </row>
    <row r="3074" spans="1:2" x14ac:dyDescent="0.2">
      <c r="A3074" s="238"/>
      <c r="B3074" s="238"/>
    </row>
    <row r="3075" spans="1:2" x14ac:dyDescent="0.2">
      <c r="A3075" s="238"/>
      <c r="B3075" s="238"/>
    </row>
    <row r="3076" spans="1:2" x14ac:dyDescent="0.2">
      <c r="A3076" s="238"/>
      <c r="B3076" s="238"/>
    </row>
    <row r="3077" spans="1:2" x14ac:dyDescent="0.2">
      <c r="A3077" s="238"/>
      <c r="B3077" s="238"/>
    </row>
    <row r="3078" spans="1:2" x14ac:dyDescent="0.2">
      <c r="A3078" s="238"/>
      <c r="B3078" s="238"/>
    </row>
    <row r="3079" spans="1:2" x14ac:dyDescent="0.2">
      <c r="A3079" s="238"/>
      <c r="B3079" s="238"/>
    </row>
    <row r="3080" spans="1:2" x14ac:dyDescent="0.2">
      <c r="A3080" s="238"/>
      <c r="B3080" s="238"/>
    </row>
    <row r="3081" spans="1:2" x14ac:dyDescent="0.2">
      <c r="A3081" s="238"/>
      <c r="B3081" s="238"/>
    </row>
    <row r="3082" spans="1:2" x14ac:dyDescent="0.2">
      <c r="A3082" s="238"/>
      <c r="B3082" s="238"/>
    </row>
    <row r="3083" spans="1:2" x14ac:dyDescent="0.2">
      <c r="A3083" s="238"/>
      <c r="B3083" s="238"/>
    </row>
    <row r="3084" spans="1:2" x14ac:dyDescent="0.2">
      <c r="A3084" s="238"/>
      <c r="B3084" s="238"/>
    </row>
    <row r="3085" spans="1:2" x14ac:dyDescent="0.2">
      <c r="A3085" s="238"/>
      <c r="B3085" s="238"/>
    </row>
    <row r="3086" spans="1:2" x14ac:dyDescent="0.2">
      <c r="A3086" s="238"/>
      <c r="B3086" s="238"/>
    </row>
    <row r="3087" spans="1:2" x14ac:dyDescent="0.2">
      <c r="A3087" s="238"/>
      <c r="B3087" s="238"/>
    </row>
    <row r="3088" spans="1:2" x14ac:dyDescent="0.2">
      <c r="A3088" s="238"/>
      <c r="B3088" s="238"/>
    </row>
    <row r="3089" spans="1:2" x14ac:dyDescent="0.2">
      <c r="A3089" s="238"/>
      <c r="B3089" s="238"/>
    </row>
    <row r="3090" spans="1:2" x14ac:dyDescent="0.2">
      <c r="A3090" s="238"/>
      <c r="B3090" s="238"/>
    </row>
    <row r="3091" spans="1:2" x14ac:dyDescent="0.2">
      <c r="A3091" s="238"/>
      <c r="B3091" s="238"/>
    </row>
    <row r="3092" spans="1:2" x14ac:dyDescent="0.2">
      <c r="A3092" s="238"/>
      <c r="B3092" s="238"/>
    </row>
    <row r="3093" spans="1:2" x14ac:dyDescent="0.2">
      <c r="A3093" s="238"/>
      <c r="B3093" s="238"/>
    </row>
    <row r="3094" spans="1:2" x14ac:dyDescent="0.2">
      <c r="A3094" s="238"/>
      <c r="B3094" s="238"/>
    </row>
    <row r="3095" spans="1:2" x14ac:dyDescent="0.2">
      <c r="A3095" s="238"/>
      <c r="B3095" s="238"/>
    </row>
    <row r="3096" spans="1:2" x14ac:dyDescent="0.2">
      <c r="A3096" s="238"/>
      <c r="B3096" s="238"/>
    </row>
    <row r="3097" spans="1:2" x14ac:dyDescent="0.2">
      <c r="A3097" s="238"/>
      <c r="B3097" s="238"/>
    </row>
    <row r="3098" spans="1:2" x14ac:dyDescent="0.2">
      <c r="A3098" s="238"/>
      <c r="B3098" s="238"/>
    </row>
    <row r="3099" spans="1:2" x14ac:dyDescent="0.2">
      <c r="A3099" s="238"/>
      <c r="B3099" s="238"/>
    </row>
    <row r="3100" spans="1:2" x14ac:dyDescent="0.2">
      <c r="A3100" s="238"/>
      <c r="B3100" s="238"/>
    </row>
    <row r="3101" spans="1:2" x14ac:dyDescent="0.2">
      <c r="A3101" s="238"/>
      <c r="B3101" s="238"/>
    </row>
    <row r="3102" spans="1:2" x14ac:dyDescent="0.2">
      <c r="A3102" s="238"/>
      <c r="B3102" s="238"/>
    </row>
    <row r="3103" spans="1:2" x14ac:dyDescent="0.2">
      <c r="A3103" s="238"/>
      <c r="B3103" s="238"/>
    </row>
    <row r="3104" spans="1:2" x14ac:dyDescent="0.2">
      <c r="A3104" s="238"/>
      <c r="B3104" s="238"/>
    </row>
    <row r="3105" spans="1:2" x14ac:dyDescent="0.2">
      <c r="A3105" s="238"/>
      <c r="B3105" s="238"/>
    </row>
    <row r="3106" spans="1:2" x14ac:dyDescent="0.2">
      <c r="A3106" s="238"/>
      <c r="B3106" s="238"/>
    </row>
    <row r="3107" spans="1:2" x14ac:dyDescent="0.2">
      <c r="A3107" s="238"/>
      <c r="B3107" s="238"/>
    </row>
    <row r="3108" spans="1:2" x14ac:dyDescent="0.2">
      <c r="A3108" s="238"/>
      <c r="B3108" s="238"/>
    </row>
    <row r="3109" spans="1:2" x14ac:dyDescent="0.2">
      <c r="A3109" s="238"/>
      <c r="B3109" s="238"/>
    </row>
    <row r="3110" spans="1:2" x14ac:dyDescent="0.2">
      <c r="A3110" s="238"/>
      <c r="B3110" s="238"/>
    </row>
    <row r="3111" spans="1:2" x14ac:dyDescent="0.2">
      <c r="A3111" s="238"/>
      <c r="B3111" s="238"/>
    </row>
    <row r="3112" spans="1:2" x14ac:dyDescent="0.2">
      <c r="A3112" s="238"/>
      <c r="B3112" s="238"/>
    </row>
    <row r="3113" spans="1:2" x14ac:dyDescent="0.2">
      <c r="A3113" s="238"/>
      <c r="B3113" s="238"/>
    </row>
    <row r="3114" spans="1:2" x14ac:dyDescent="0.2">
      <c r="A3114" s="238"/>
      <c r="B3114" s="238"/>
    </row>
    <row r="3115" spans="1:2" x14ac:dyDescent="0.2">
      <c r="A3115" s="238"/>
      <c r="B3115" s="238"/>
    </row>
    <row r="3116" spans="1:2" x14ac:dyDescent="0.2">
      <c r="A3116" s="238"/>
      <c r="B3116" s="238"/>
    </row>
    <row r="3117" spans="1:2" x14ac:dyDescent="0.2">
      <c r="A3117" s="238"/>
      <c r="B3117" s="238"/>
    </row>
    <row r="3118" spans="1:2" x14ac:dyDescent="0.2">
      <c r="A3118" s="238"/>
      <c r="B3118" s="238"/>
    </row>
    <row r="3119" spans="1:2" x14ac:dyDescent="0.2">
      <c r="A3119" s="238"/>
      <c r="B3119" s="238"/>
    </row>
    <row r="3120" spans="1:2" x14ac:dyDescent="0.2">
      <c r="A3120" s="238"/>
      <c r="B3120" s="238"/>
    </row>
    <row r="3121" spans="1:2" x14ac:dyDescent="0.2">
      <c r="A3121" s="238"/>
      <c r="B3121" s="238"/>
    </row>
    <row r="3122" spans="1:2" x14ac:dyDescent="0.2">
      <c r="A3122" s="238"/>
      <c r="B3122" s="238"/>
    </row>
    <row r="3123" spans="1:2" x14ac:dyDescent="0.2">
      <c r="A3123" s="238"/>
      <c r="B3123" s="238"/>
    </row>
    <row r="3124" spans="1:2" x14ac:dyDescent="0.2">
      <c r="A3124" s="238"/>
      <c r="B3124" s="238"/>
    </row>
    <row r="3125" spans="1:2" x14ac:dyDescent="0.2">
      <c r="A3125" s="238"/>
      <c r="B3125" s="238"/>
    </row>
    <row r="3126" spans="1:2" x14ac:dyDescent="0.2">
      <c r="A3126" s="238"/>
      <c r="B3126" s="238"/>
    </row>
    <row r="3127" spans="1:2" x14ac:dyDescent="0.2">
      <c r="A3127" s="238"/>
      <c r="B3127" s="238"/>
    </row>
    <row r="3128" spans="1:2" x14ac:dyDescent="0.2">
      <c r="A3128" s="238"/>
      <c r="B3128" s="238"/>
    </row>
    <row r="3129" spans="1:2" x14ac:dyDescent="0.2">
      <c r="A3129" s="238"/>
      <c r="B3129" s="238"/>
    </row>
    <row r="3130" spans="1:2" x14ac:dyDescent="0.2">
      <c r="A3130" s="238"/>
      <c r="B3130" s="238"/>
    </row>
    <row r="3131" spans="1:2" x14ac:dyDescent="0.2">
      <c r="A3131" s="238"/>
      <c r="B3131" s="238"/>
    </row>
    <row r="3132" spans="1:2" x14ac:dyDescent="0.2">
      <c r="A3132" s="238"/>
      <c r="B3132" s="238"/>
    </row>
    <row r="3133" spans="1:2" x14ac:dyDescent="0.2">
      <c r="A3133" s="238"/>
      <c r="B3133" s="238"/>
    </row>
    <row r="3134" spans="1:2" x14ac:dyDescent="0.2">
      <c r="A3134" s="238"/>
      <c r="B3134" s="238"/>
    </row>
    <row r="3135" spans="1:2" x14ac:dyDescent="0.2">
      <c r="A3135" s="238"/>
      <c r="B3135" s="238"/>
    </row>
    <row r="3136" spans="1:2" x14ac:dyDescent="0.2">
      <c r="A3136" s="238"/>
      <c r="B3136" s="238"/>
    </row>
    <row r="3137" spans="1:2" x14ac:dyDescent="0.2">
      <c r="A3137" s="238"/>
      <c r="B3137" s="238"/>
    </row>
    <row r="3138" spans="1:2" x14ac:dyDescent="0.2">
      <c r="A3138" s="238"/>
      <c r="B3138" s="238"/>
    </row>
    <row r="3139" spans="1:2" x14ac:dyDescent="0.2">
      <c r="A3139" s="238"/>
      <c r="B3139" s="238"/>
    </row>
    <row r="3140" spans="1:2" x14ac:dyDescent="0.2">
      <c r="A3140" s="238"/>
      <c r="B3140" s="238"/>
    </row>
    <row r="3141" spans="1:2" x14ac:dyDescent="0.2">
      <c r="A3141" s="238"/>
      <c r="B3141" s="238"/>
    </row>
    <row r="3142" spans="1:2" x14ac:dyDescent="0.2">
      <c r="A3142" s="238"/>
      <c r="B3142" s="238"/>
    </row>
    <row r="3143" spans="1:2" x14ac:dyDescent="0.2">
      <c r="A3143" s="238"/>
      <c r="B3143" s="238"/>
    </row>
    <row r="3144" spans="1:2" x14ac:dyDescent="0.2">
      <c r="A3144" s="238"/>
      <c r="B3144" s="238"/>
    </row>
    <row r="3145" spans="1:2" x14ac:dyDescent="0.2">
      <c r="A3145" s="238"/>
      <c r="B3145" s="238"/>
    </row>
    <row r="3146" spans="1:2" x14ac:dyDescent="0.2">
      <c r="A3146" s="238"/>
      <c r="B3146" s="238"/>
    </row>
    <row r="3147" spans="1:2" x14ac:dyDescent="0.2">
      <c r="A3147" s="238"/>
      <c r="B3147" s="238"/>
    </row>
    <row r="3148" spans="1:2" x14ac:dyDescent="0.2">
      <c r="A3148" s="238"/>
      <c r="B3148" s="238"/>
    </row>
    <row r="3149" spans="1:2" x14ac:dyDescent="0.2">
      <c r="A3149" s="238"/>
      <c r="B3149" s="238"/>
    </row>
    <row r="3150" spans="1:2" x14ac:dyDescent="0.2">
      <c r="A3150" s="238"/>
      <c r="B3150" s="238"/>
    </row>
    <row r="3151" spans="1:2" x14ac:dyDescent="0.2">
      <c r="A3151" s="238"/>
      <c r="B3151" s="238"/>
    </row>
    <row r="3152" spans="1:2" x14ac:dyDescent="0.2">
      <c r="A3152" s="238"/>
      <c r="B3152" s="238"/>
    </row>
    <row r="3153" spans="1:2" x14ac:dyDescent="0.2">
      <c r="A3153" s="238"/>
      <c r="B3153" s="238"/>
    </row>
    <row r="3154" spans="1:2" x14ac:dyDescent="0.2">
      <c r="A3154" s="238"/>
      <c r="B3154" s="238"/>
    </row>
    <row r="3155" spans="1:2" x14ac:dyDescent="0.2">
      <c r="A3155" s="238"/>
      <c r="B3155" s="238"/>
    </row>
    <row r="3156" spans="1:2" x14ac:dyDescent="0.2">
      <c r="A3156" s="238"/>
      <c r="B3156" s="238"/>
    </row>
    <row r="3157" spans="1:2" x14ac:dyDescent="0.2">
      <c r="A3157" s="238"/>
      <c r="B3157" s="238"/>
    </row>
    <row r="3158" spans="1:2" x14ac:dyDescent="0.2">
      <c r="A3158" s="238"/>
      <c r="B3158" s="238"/>
    </row>
    <row r="3159" spans="1:2" x14ac:dyDescent="0.2">
      <c r="A3159" s="238"/>
      <c r="B3159" s="238"/>
    </row>
    <row r="3160" spans="1:2" x14ac:dyDescent="0.2">
      <c r="A3160" s="238"/>
      <c r="B3160" s="238"/>
    </row>
    <row r="3161" spans="1:2" x14ac:dyDescent="0.2">
      <c r="A3161" s="238"/>
      <c r="B3161" s="238"/>
    </row>
    <row r="3162" spans="1:2" x14ac:dyDescent="0.2">
      <c r="A3162" s="238"/>
      <c r="B3162" s="238"/>
    </row>
    <row r="3163" spans="1:2" x14ac:dyDescent="0.2">
      <c r="A3163" s="238"/>
      <c r="B3163" s="238"/>
    </row>
    <row r="3164" spans="1:2" x14ac:dyDescent="0.2">
      <c r="A3164" s="238"/>
      <c r="B3164" s="238"/>
    </row>
    <row r="3165" spans="1:2" x14ac:dyDescent="0.2">
      <c r="A3165" s="238"/>
      <c r="B3165" s="238"/>
    </row>
    <row r="3166" spans="1:2" x14ac:dyDescent="0.2">
      <c r="A3166" s="238"/>
      <c r="B3166" s="238"/>
    </row>
    <row r="3167" spans="1:2" x14ac:dyDescent="0.2">
      <c r="A3167" s="238"/>
      <c r="B3167" s="238"/>
    </row>
    <row r="3168" spans="1:2" x14ac:dyDescent="0.2">
      <c r="A3168" s="238"/>
      <c r="B3168" s="238"/>
    </row>
    <row r="3169" spans="1:2" x14ac:dyDescent="0.2">
      <c r="A3169" s="238"/>
      <c r="B3169" s="238"/>
    </row>
    <row r="3170" spans="1:2" x14ac:dyDescent="0.2">
      <c r="A3170" s="238"/>
      <c r="B3170" s="238"/>
    </row>
    <row r="3171" spans="1:2" x14ac:dyDescent="0.2">
      <c r="A3171" s="238"/>
      <c r="B3171" s="238"/>
    </row>
    <row r="3172" spans="1:2" x14ac:dyDescent="0.2">
      <c r="A3172" s="238"/>
      <c r="B3172" s="238"/>
    </row>
    <row r="3173" spans="1:2" x14ac:dyDescent="0.2">
      <c r="A3173" s="238"/>
      <c r="B3173" s="238"/>
    </row>
    <row r="3174" spans="1:2" x14ac:dyDescent="0.2">
      <c r="A3174" s="238"/>
      <c r="B3174" s="238"/>
    </row>
    <row r="3175" spans="1:2" x14ac:dyDescent="0.2">
      <c r="A3175" s="238"/>
      <c r="B3175" s="238"/>
    </row>
    <row r="3176" spans="1:2" x14ac:dyDescent="0.2">
      <c r="A3176" s="238"/>
      <c r="B3176" s="238"/>
    </row>
    <row r="3177" spans="1:2" x14ac:dyDescent="0.2">
      <c r="A3177" s="238"/>
      <c r="B3177" s="238"/>
    </row>
    <row r="3178" spans="1:2" x14ac:dyDescent="0.2">
      <c r="A3178" s="238"/>
      <c r="B3178" s="238"/>
    </row>
    <row r="3179" spans="1:2" x14ac:dyDescent="0.2">
      <c r="A3179" s="238"/>
      <c r="B3179" s="238"/>
    </row>
    <row r="3180" spans="1:2" x14ac:dyDescent="0.2">
      <c r="A3180" s="238"/>
      <c r="B3180" s="238"/>
    </row>
    <row r="3181" spans="1:2" x14ac:dyDescent="0.2">
      <c r="A3181" s="238"/>
      <c r="B3181" s="238"/>
    </row>
    <row r="3182" spans="1:2" x14ac:dyDescent="0.2">
      <c r="A3182" s="238"/>
      <c r="B3182" s="238"/>
    </row>
    <row r="3183" spans="1:2" x14ac:dyDescent="0.2">
      <c r="A3183" s="238"/>
      <c r="B3183" s="238"/>
    </row>
    <row r="3184" spans="1:2" x14ac:dyDescent="0.2">
      <c r="A3184" s="238"/>
      <c r="B3184" s="238"/>
    </row>
    <row r="3185" spans="1:2" x14ac:dyDescent="0.2">
      <c r="A3185" s="238"/>
      <c r="B3185" s="238"/>
    </row>
    <row r="3186" spans="1:2" x14ac:dyDescent="0.2">
      <c r="A3186" s="238"/>
      <c r="B3186" s="238"/>
    </row>
    <row r="3187" spans="1:2" x14ac:dyDescent="0.2">
      <c r="A3187" s="238"/>
      <c r="B3187" s="238"/>
    </row>
    <row r="3188" spans="1:2" x14ac:dyDescent="0.2">
      <c r="A3188" s="238"/>
      <c r="B3188" s="238"/>
    </row>
    <row r="3189" spans="1:2" x14ac:dyDescent="0.2">
      <c r="A3189" s="238"/>
      <c r="B3189" s="238"/>
    </row>
    <row r="3190" spans="1:2" x14ac:dyDescent="0.2">
      <c r="A3190" s="238"/>
      <c r="B3190" s="238"/>
    </row>
    <row r="3191" spans="1:2" x14ac:dyDescent="0.2">
      <c r="A3191" s="238"/>
      <c r="B3191" s="238"/>
    </row>
    <row r="3192" spans="1:2" x14ac:dyDescent="0.2">
      <c r="A3192" s="238"/>
      <c r="B3192" s="238"/>
    </row>
    <row r="3193" spans="1:2" x14ac:dyDescent="0.2">
      <c r="A3193" s="238"/>
      <c r="B3193" s="238"/>
    </row>
    <row r="3194" spans="1:2" x14ac:dyDescent="0.2">
      <c r="A3194" s="238"/>
      <c r="B3194" s="238"/>
    </row>
    <row r="3195" spans="1:2" x14ac:dyDescent="0.2">
      <c r="A3195" s="238"/>
      <c r="B3195" s="238"/>
    </row>
    <row r="3196" spans="1:2" x14ac:dyDescent="0.2">
      <c r="A3196" s="238"/>
      <c r="B3196" s="238"/>
    </row>
    <row r="3197" spans="1:2" x14ac:dyDescent="0.2">
      <c r="A3197" s="238"/>
      <c r="B3197" s="238"/>
    </row>
    <row r="3198" spans="1:2" x14ac:dyDescent="0.2">
      <c r="A3198" s="238"/>
      <c r="B3198" s="238"/>
    </row>
    <row r="3199" spans="1:2" x14ac:dyDescent="0.2">
      <c r="A3199" s="238"/>
      <c r="B3199" s="238"/>
    </row>
    <row r="3200" spans="1:2" x14ac:dyDescent="0.2">
      <c r="A3200" s="238"/>
      <c r="B3200" s="238"/>
    </row>
    <row r="3201" spans="1:2" x14ac:dyDescent="0.2">
      <c r="A3201" s="238"/>
      <c r="B3201" s="238"/>
    </row>
    <row r="3202" spans="1:2" x14ac:dyDescent="0.2">
      <c r="A3202" s="238"/>
      <c r="B3202" s="238"/>
    </row>
    <row r="3203" spans="1:2" x14ac:dyDescent="0.2">
      <c r="A3203" s="238"/>
      <c r="B3203" s="238"/>
    </row>
    <row r="3204" spans="1:2" x14ac:dyDescent="0.2">
      <c r="A3204" s="238"/>
      <c r="B3204" s="238"/>
    </row>
    <row r="3205" spans="1:2" x14ac:dyDescent="0.2">
      <c r="A3205" s="238"/>
      <c r="B3205" s="238"/>
    </row>
    <row r="3206" spans="1:2" x14ac:dyDescent="0.2">
      <c r="A3206" s="238"/>
      <c r="B3206" s="238"/>
    </row>
    <row r="3207" spans="1:2" x14ac:dyDescent="0.2">
      <c r="A3207" s="238"/>
      <c r="B3207" s="238"/>
    </row>
    <row r="3208" spans="1:2" x14ac:dyDescent="0.2">
      <c r="A3208" s="238"/>
      <c r="B3208" s="238"/>
    </row>
    <row r="3209" spans="1:2" x14ac:dyDescent="0.2">
      <c r="A3209" s="238"/>
      <c r="B3209" s="238"/>
    </row>
    <row r="3210" spans="1:2" x14ac:dyDescent="0.2">
      <c r="A3210" s="238"/>
      <c r="B3210" s="238"/>
    </row>
    <row r="3211" spans="1:2" x14ac:dyDescent="0.2">
      <c r="A3211" s="238"/>
      <c r="B3211" s="238"/>
    </row>
    <row r="3212" spans="1:2" x14ac:dyDescent="0.2">
      <c r="A3212" s="238"/>
      <c r="B3212" s="238"/>
    </row>
    <row r="3213" spans="1:2" x14ac:dyDescent="0.2">
      <c r="A3213" s="238"/>
      <c r="B3213" s="238"/>
    </row>
    <row r="3214" spans="1:2" x14ac:dyDescent="0.2">
      <c r="A3214" s="238"/>
      <c r="B3214" s="238"/>
    </row>
    <row r="3215" spans="1:2" x14ac:dyDescent="0.2">
      <c r="A3215" s="238"/>
      <c r="B3215" s="238"/>
    </row>
    <row r="3216" spans="1:2" x14ac:dyDescent="0.2">
      <c r="A3216" s="238"/>
      <c r="B3216" s="238"/>
    </row>
    <row r="3217" spans="1:2" x14ac:dyDescent="0.2">
      <c r="A3217" s="238"/>
      <c r="B3217" s="238"/>
    </row>
    <row r="3218" spans="1:2" x14ac:dyDescent="0.2">
      <c r="A3218" s="238"/>
      <c r="B3218" s="238"/>
    </row>
    <row r="3219" spans="1:2" x14ac:dyDescent="0.2">
      <c r="A3219" s="238"/>
      <c r="B3219" s="238"/>
    </row>
    <row r="3220" spans="1:2" x14ac:dyDescent="0.2">
      <c r="A3220" s="238"/>
      <c r="B3220" s="238"/>
    </row>
    <row r="3221" spans="1:2" x14ac:dyDescent="0.2">
      <c r="A3221" s="238"/>
      <c r="B3221" s="238"/>
    </row>
    <row r="3222" spans="1:2" x14ac:dyDescent="0.2">
      <c r="A3222" s="238"/>
      <c r="B3222" s="238"/>
    </row>
    <row r="3223" spans="1:2" x14ac:dyDescent="0.2">
      <c r="A3223" s="238"/>
      <c r="B3223" s="238"/>
    </row>
    <row r="3224" spans="1:2" x14ac:dyDescent="0.2">
      <c r="A3224" s="238"/>
      <c r="B3224" s="238"/>
    </row>
    <row r="3225" spans="1:2" x14ac:dyDescent="0.2">
      <c r="A3225" s="238"/>
      <c r="B3225" s="238"/>
    </row>
    <row r="3226" spans="1:2" x14ac:dyDescent="0.2">
      <c r="A3226" s="238"/>
      <c r="B3226" s="238"/>
    </row>
    <row r="3227" spans="1:2" x14ac:dyDescent="0.2">
      <c r="A3227" s="238"/>
      <c r="B3227" s="238"/>
    </row>
    <row r="3228" spans="1:2" x14ac:dyDescent="0.2">
      <c r="A3228" s="238"/>
      <c r="B3228" s="238"/>
    </row>
    <row r="3229" spans="1:2" x14ac:dyDescent="0.2">
      <c r="A3229" s="238"/>
      <c r="B3229" s="238"/>
    </row>
    <row r="3230" spans="1:2" x14ac:dyDescent="0.2">
      <c r="A3230" s="238"/>
      <c r="B3230" s="238"/>
    </row>
    <row r="3231" spans="1:2" x14ac:dyDescent="0.2">
      <c r="A3231" s="238"/>
      <c r="B3231" s="238"/>
    </row>
    <row r="3232" spans="1:2" x14ac:dyDescent="0.2">
      <c r="A3232" s="238"/>
      <c r="B3232" s="238"/>
    </row>
    <row r="3233" spans="1:2" x14ac:dyDescent="0.2">
      <c r="A3233" s="238"/>
      <c r="B3233" s="238"/>
    </row>
    <row r="3234" spans="1:2" x14ac:dyDescent="0.2">
      <c r="A3234" s="238"/>
      <c r="B3234" s="238"/>
    </row>
    <row r="3235" spans="1:2" x14ac:dyDescent="0.2">
      <c r="A3235" s="238"/>
      <c r="B3235" s="238"/>
    </row>
    <row r="3236" spans="1:2" x14ac:dyDescent="0.2">
      <c r="A3236" s="238"/>
      <c r="B3236" s="238"/>
    </row>
    <row r="3237" spans="1:2" x14ac:dyDescent="0.2">
      <c r="A3237" s="238"/>
      <c r="B3237" s="238"/>
    </row>
    <row r="3238" spans="1:2" x14ac:dyDescent="0.2">
      <c r="A3238" s="238"/>
      <c r="B3238" s="238"/>
    </row>
    <row r="3239" spans="1:2" x14ac:dyDescent="0.2">
      <c r="A3239" s="238"/>
      <c r="B3239" s="238"/>
    </row>
    <row r="3240" spans="1:2" x14ac:dyDescent="0.2">
      <c r="A3240" s="238"/>
      <c r="B3240" s="238"/>
    </row>
    <row r="3241" spans="1:2" x14ac:dyDescent="0.2">
      <c r="A3241" s="238"/>
      <c r="B3241" s="238"/>
    </row>
    <row r="3242" spans="1:2" x14ac:dyDescent="0.2">
      <c r="A3242" s="238"/>
      <c r="B3242" s="238"/>
    </row>
    <row r="3243" spans="1:2" x14ac:dyDescent="0.2">
      <c r="A3243" s="238"/>
      <c r="B3243" s="238"/>
    </row>
    <row r="3244" spans="1:2" x14ac:dyDescent="0.2">
      <c r="A3244" s="238"/>
      <c r="B3244" s="238"/>
    </row>
    <row r="3245" spans="1:2" x14ac:dyDescent="0.2">
      <c r="A3245" s="238"/>
      <c r="B3245" s="238"/>
    </row>
    <row r="3246" spans="1:2" x14ac:dyDescent="0.2">
      <c r="A3246" s="238"/>
      <c r="B3246" s="238"/>
    </row>
    <row r="3247" spans="1:2" x14ac:dyDescent="0.2">
      <c r="A3247" s="238"/>
      <c r="B3247" s="238"/>
    </row>
    <row r="3248" spans="1:2" x14ac:dyDescent="0.2">
      <c r="A3248" s="238"/>
      <c r="B3248" s="238"/>
    </row>
    <row r="3249" spans="1:2" x14ac:dyDescent="0.2">
      <c r="A3249" s="238"/>
      <c r="B3249" s="238"/>
    </row>
    <row r="3250" spans="1:2" x14ac:dyDescent="0.2">
      <c r="A3250" s="238"/>
      <c r="B3250" s="238"/>
    </row>
    <row r="3251" spans="1:2" x14ac:dyDescent="0.2">
      <c r="A3251" s="238"/>
      <c r="B3251" s="238"/>
    </row>
    <row r="3252" spans="1:2" x14ac:dyDescent="0.2">
      <c r="A3252" s="238"/>
      <c r="B3252" s="238"/>
    </row>
    <row r="3253" spans="1:2" x14ac:dyDescent="0.2">
      <c r="A3253" s="238"/>
      <c r="B3253" s="238"/>
    </row>
    <row r="3254" spans="1:2" x14ac:dyDescent="0.2">
      <c r="A3254" s="238"/>
      <c r="B3254" s="238"/>
    </row>
    <row r="3255" spans="1:2" x14ac:dyDescent="0.2">
      <c r="A3255" s="238"/>
      <c r="B3255" s="238"/>
    </row>
    <row r="3256" spans="1:2" x14ac:dyDescent="0.2">
      <c r="A3256" s="238"/>
      <c r="B3256" s="238"/>
    </row>
    <row r="3257" spans="1:2" x14ac:dyDescent="0.2">
      <c r="A3257" s="238"/>
      <c r="B3257" s="238"/>
    </row>
    <row r="3258" spans="1:2" x14ac:dyDescent="0.2">
      <c r="A3258" s="238"/>
      <c r="B3258" s="238"/>
    </row>
    <row r="3259" spans="1:2" x14ac:dyDescent="0.2">
      <c r="A3259" s="238"/>
      <c r="B3259" s="238"/>
    </row>
    <row r="3260" spans="1:2" x14ac:dyDescent="0.2">
      <c r="A3260" s="238"/>
      <c r="B3260" s="238"/>
    </row>
    <row r="3261" spans="1:2" x14ac:dyDescent="0.2">
      <c r="A3261" s="238"/>
      <c r="B3261" s="238"/>
    </row>
    <row r="3262" spans="1:2" x14ac:dyDescent="0.2">
      <c r="A3262" s="238"/>
      <c r="B3262" s="238"/>
    </row>
    <row r="3263" spans="1:2" x14ac:dyDescent="0.2">
      <c r="A3263" s="238"/>
      <c r="B3263" s="238"/>
    </row>
    <row r="3264" spans="1:2" x14ac:dyDescent="0.2">
      <c r="A3264" s="238"/>
      <c r="B3264" s="238"/>
    </row>
    <row r="3265" spans="1:2" x14ac:dyDescent="0.2">
      <c r="A3265" s="238"/>
      <c r="B3265" s="238"/>
    </row>
    <row r="3266" spans="1:2" x14ac:dyDescent="0.2">
      <c r="A3266" s="238"/>
      <c r="B3266" s="238"/>
    </row>
    <row r="3267" spans="1:2" x14ac:dyDescent="0.2">
      <c r="A3267" s="238"/>
      <c r="B3267" s="238"/>
    </row>
    <row r="3268" spans="1:2" x14ac:dyDescent="0.2">
      <c r="A3268" s="238"/>
      <c r="B3268" s="238"/>
    </row>
    <row r="3269" spans="1:2" x14ac:dyDescent="0.2">
      <c r="A3269" s="238"/>
      <c r="B3269" s="238"/>
    </row>
    <row r="3270" spans="1:2" x14ac:dyDescent="0.2">
      <c r="A3270" s="238"/>
      <c r="B3270" s="238"/>
    </row>
    <row r="3271" spans="1:2" x14ac:dyDescent="0.2">
      <c r="A3271" s="238"/>
      <c r="B3271" s="238"/>
    </row>
    <row r="3272" spans="1:2" x14ac:dyDescent="0.2">
      <c r="A3272" s="238"/>
      <c r="B3272" s="238"/>
    </row>
    <row r="3273" spans="1:2" x14ac:dyDescent="0.2">
      <c r="A3273" s="238"/>
      <c r="B3273" s="238"/>
    </row>
    <row r="3274" spans="1:2" x14ac:dyDescent="0.2">
      <c r="A3274" s="238"/>
      <c r="B3274" s="238"/>
    </row>
    <row r="3275" spans="1:2" x14ac:dyDescent="0.2">
      <c r="A3275" s="238"/>
      <c r="B3275" s="238"/>
    </row>
    <row r="3276" spans="1:2" x14ac:dyDescent="0.2">
      <c r="A3276" s="238"/>
      <c r="B3276" s="238"/>
    </row>
    <row r="3277" spans="1:2" x14ac:dyDescent="0.2">
      <c r="A3277" s="238"/>
      <c r="B3277" s="238"/>
    </row>
    <row r="3278" spans="1:2" x14ac:dyDescent="0.2">
      <c r="A3278" s="238"/>
      <c r="B3278" s="238"/>
    </row>
    <row r="3279" spans="1:2" x14ac:dyDescent="0.2">
      <c r="A3279" s="238"/>
      <c r="B3279" s="238"/>
    </row>
    <row r="3280" spans="1:2" x14ac:dyDescent="0.2">
      <c r="A3280" s="238"/>
      <c r="B3280" s="238"/>
    </row>
    <row r="3281" spans="1:2" x14ac:dyDescent="0.2">
      <c r="A3281" s="238"/>
      <c r="B3281" s="238"/>
    </row>
    <row r="3282" spans="1:2" x14ac:dyDescent="0.2">
      <c r="A3282" s="238"/>
      <c r="B3282" s="238"/>
    </row>
    <row r="3283" spans="1:2" x14ac:dyDescent="0.2">
      <c r="A3283" s="238"/>
      <c r="B3283" s="238"/>
    </row>
    <row r="3284" spans="1:2" x14ac:dyDescent="0.2">
      <c r="A3284" s="238"/>
      <c r="B3284" s="238"/>
    </row>
    <row r="3285" spans="1:2" x14ac:dyDescent="0.2">
      <c r="A3285" s="238"/>
      <c r="B3285" s="238"/>
    </row>
    <row r="3286" spans="1:2" x14ac:dyDescent="0.2">
      <c r="A3286" s="238"/>
      <c r="B3286" s="238"/>
    </row>
    <row r="3287" spans="1:2" x14ac:dyDescent="0.2">
      <c r="A3287" s="238"/>
      <c r="B3287" s="238"/>
    </row>
    <row r="3288" spans="1:2" x14ac:dyDescent="0.2">
      <c r="A3288" s="238"/>
      <c r="B3288" s="238"/>
    </row>
    <row r="3289" spans="1:2" x14ac:dyDescent="0.2">
      <c r="A3289" s="238"/>
      <c r="B3289" s="238"/>
    </row>
    <row r="3290" spans="1:2" x14ac:dyDescent="0.2">
      <c r="A3290" s="238"/>
      <c r="B3290" s="238"/>
    </row>
    <row r="3291" spans="1:2" x14ac:dyDescent="0.2">
      <c r="A3291" s="238"/>
      <c r="B3291" s="238"/>
    </row>
    <row r="3292" spans="1:2" x14ac:dyDescent="0.2">
      <c r="A3292" s="238"/>
      <c r="B3292" s="238"/>
    </row>
    <row r="3293" spans="1:2" x14ac:dyDescent="0.2">
      <c r="A3293" s="238"/>
      <c r="B3293" s="238"/>
    </row>
    <row r="3294" spans="1:2" x14ac:dyDescent="0.2">
      <c r="A3294" s="238"/>
      <c r="B3294" s="238"/>
    </row>
    <row r="3295" spans="1:2" x14ac:dyDescent="0.2">
      <c r="A3295" s="238"/>
      <c r="B3295" s="238"/>
    </row>
    <row r="3296" spans="1:2" x14ac:dyDescent="0.2">
      <c r="A3296" s="238"/>
      <c r="B3296" s="238"/>
    </row>
    <row r="3297" spans="1:2" x14ac:dyDescent="0.2">
      <c r="A3297" s="238"/>
      <c r="B3297" s="238"/>
    </row>
    <row r="3298" spans="1:2" x14ac:dyDescent="0.2">
      <c r="A3298" s="238"/>
      <c r="B3298" s="238"/>
    </row>
    <row r="3299" spans="1:2" x14ac:dyDescent="0.2">
      <c r="A3299" s="238"/>
      <c r="B3299" s="238"/>
    </row>
    <row r="3300" spans="1:2" x14ac:dyDescent="0.2">
      <c r="A3300" s="238"/>
      <c r="B3300" s="238"/>
    </row>
    <row r="3301" spans="1:2" x14ac:dyDescent="0.2">
      <c r="A3301" s="238"/>
      <c r="B3301" s="238"/>
    </row>
    <row r="3302" spans="1:2" x14ac:dyDescent="0.2">
      <c r="A3302" s="238"/>
      <c r="B3302" s="238"/>
    </row>
    <row r="3303" spans="1:2" x14ac:dyDescent="0.2">
      <c r="A3303" s="238"/>
      <c r="B3303" s="238"/>
    </row>
    <row r="3304" spans="1:2" x14ac:dyDescent="0.2">
      <c r="A3304" s="238"/>
      <c r="B3304" s="238"/>
    </row>
    <row r="3305" spans="1:2" x14ac:dyDescent="0.2">
      <c r="A3305" s="238"/>
      <c r="B3305" s="238"/>
    </row>
    <row r="3306" spans="1:2" x14ac:dyDescent="0.2">
      <c r="A3306" s="238"/>
      <c r="B3306" s="238"/>
    </row>
    <row r="3307" spans="1:2" x14ac:dyDescent="0.2">
      <c r="A3307" s="238"/>
      <c r="B3307" s="238"/>
    </row>
    <row r="3308" spans="1:2" x14ac:dyDescent="0.2">
      <c r="A3308" s="238"/>
      <c r="B3308" s="238"/>
    </row>
    <row r="3309" spans="1:2" x14ac:dyDescent="0.2">
      <c r="A3309" s="238"/>
      <c r="B3309" s="238"/>
    </row>
    <row r="3310" spans="1:2" x14ac:dyDescent="0.2">
      <c r="A3310" s="238"/>
      <c r="B3310" s="238"/>
    </row>
    <row r="3311" spans="1:2" x14ac:dyDescent="0.2">
      <c r="A3311" s="238"/>
      <c r="B3311" s="238"/>
    </row>
    <row r="3312" spans="1:2" x14ac:dyDescent="0.2">
      <c r="A3312" s="238"/>
      <c r="B3312" s="238"/>
    </row>
    <row r="3313" spans="1:2" x14ac:dyDescent="0.2">
      <c r="A3313" s="238"/>
      <c r="B3313" s="238"/>
    </row>
    <row r="3314" spans="1:2" x14ac:dyDescent="0.2">
      <c r="A3314" s="238"/>
      <c r="B3314" s="238"/>
    </row>
    <row r="3315" spans="1:2" x14ac:dyDescent="0.2">
      <c r="A3315" s="238"/>
      <c r="B3315" s="238"/>
    </row>
    <row r="3316" spans="1:2" x14ac:dyDescent="0.2">
      <c r="A3316" s="238"/>
      <c r="B3316" s="238"/>
    </row>
    <row r="3317" spans="1:2" x14ac:dyDescent="0.2">
      <c r="A3317" s="238"/>
      <c r="B3317" s="238"/>
    </row>
    <row r="3318" spans="1:2" x14ac:dyDescent="0.2">
      <c r="A3318" s="238"/>
      <c r="B3318" s="238"/>
    </row>
    <row r="3319" spans="1:2" x14ac:dyDescent="0.2">
      <c r="A3319" s="238"/>
      <c r="B3319" s="238"/>
    </row>
    <row r="3320" spans="1:2" x14ac:dyDescent="0.2">
      <c r="A3320" s="238"/>
      <c r="B3320" s="238"/>
    </row>
    <row r="3321" spans="1:2" x14ac:dyDescent="0.2">
      <c r="A3321" s="238"/>
      <c r="B3321" s="238"/>
    </row>
    <row r="3322" spans="1:2" x14ac:dyDescent="0.2">
      <c r="A3322" s="238"/>
      <c r="B3322" s="238"/>
    </row>
    <row r="3323" spans="1:2" x14ac:dyDescent="0.2">
      <c r="A3323" s="238"/>
      <c r="B3323" s="238"/>
    </row>
    <row r="3324" spans="1:2" x14ac:dyDescent="0.2">
      <c r="A3324" s="238"/>
      <c r="B3324" s="238"/>
    </row>
    <row r="3325" spans="1:2" x14ac:dyDescent="0.2">
      <c r="A3325" s="238"/>
      <c r="B3325" s="238"/>
    </row>
    <row r="3326" spans="1:2" x14ac:dyDescent="0.2">
      <c r="A3326" s="238"/>
      <c r="B3326" s="238"/>
    </row>
    <row r="3327" spans="1:2" x14ac:dyDescent="0.2">
      <c r="A3327" s="238"/>
      <c r="B3327" s="238"/>
    </row>
    <row r="3328" spans="1:2" x14ac:dyDescent="0.2">
      <c r="A3328" s="238"/>
      <c r="B3328" s="238"/>
    </row>
    <row r="3329" spans="1:2" x14ac:dyDescent="0.2">
      <c r="A3329" s="238"/>
      <c r="B3329" s="238"/>
    </row>
    <row r="3330" spans="1:2" x14ac:dyDescent="0.2">
      <c r="A3330" s="238"/>
      <c r="B3330" s="238"/>
    </row>
    <row r="3331" spans="1:2" x14ac:dyDescent="0.2">
      <c r="A3331" s="238"/>
      <c r="B3331" s="238"/>
    </row>
    <row r="3332" spans="1:2" x14ac:dyDescent="0.2">
      <c r="A3332" s="238"/>
      <c r="B3332" s="238"/>
    </row>
    <row r="3333" spans="1:2" x14ac:dyDescent="0.2">
      <c r="A3333" s="238"/>
      <c r="B3333" s="238"/>
    </row>
    <row r="3334" spans="1:2" x14ac:dyDescent="0.2">
      <c r="A3334" s="238"/>
      <c r="B3334" s="238"/>
    </row>
    <row r="3335" spans="1:2" x14ac:dyDescent="0.2">
      <c r="A3335" s="238"/>
      <c r="B3335" s="238"/>
    </row>
    <row r="3336" spans="1:2" x14ac:dyDescent="0.2">
      <c r="A3336" s="238"/>
      <c r="B3336" s="238"/>
    </row>
    <row r="3337" spans="1:2" x14ac:dyDescent="0.2">
      <c r="A3337" s="238"/>
      <c r="B3337" s="238"/>
    </row>
    <row r="3338" spans="1:2" x14ac:dyDescent="0.2">
      <c r="A3338" s="238"/>
      <c r="B3338" s="238"/>
    </row>
    <row r="3339" spans="1:2" x14ac:dyDescent="0.2">
      <c r="A3339" s="238"/>
      <c r="B3339" s="238"/>
    </row>
    <row r="3340" spans="1:2" x14ac:dyDescent="0.2">
      <c r="A3340" s="238"/>
      <c r="B3340" s="238"/>
    </row>
    <row r="3341" spans="1:2" x14ac:dyDescent="0.2">
      <c r="A3341" s="238"/>
      <c r="B3341" s="238"/>
    </row>
    <row r="3342" spans="1:2" x14ac:dyDescent="0.2">
      <c r="A3342" s="238"/>
      <c r="B3342" s="238"/>
    </row>
    <row r="3343" spans="1:2" x14ac:dyDescent="0.2">
      <c r="A3343" s="238"/>
      <c r="B3343" s="238"/>
    </row>
    <row r="3344" spans="1:2" x14ac:dyDescent="0.2">
      <c r="A3344" s="238"/>
      <c r="B3344" s="238"/>
    </row>
    <row r="3345" spans="1:2" x14ac:dyDescent="0.2">
      <c r="A3345" s="238"/>
      <c r="B3345" s="238"/>
    </row>
    <row r="3346" spans="1:2" x14ac:dyDescent="0.2">
      <c r="A3346" s="238"/>
      <c r="B3346" s="238"/>
    </row>
    <row r="3347" spans="1:2" x14ac:dyDescent="0.2">
      <c r="A3347" s="238"/>
      <c r="B3347" s="238"/>
    </row>
    <row r="3348" spans="1:2" x14ac:dyDescent="0.2">
      <c r="A3348" s="238"/>
      <c r="B3348" s="238"/>
    </row>
    <row r="3349" spans="1:2" x14ac:dyDescent="0.2">
      <c r="A3349" s="238"/>
      <c r="B3349" s="238"/>
    </row>
    <row r="3350" spans="1:2" x14ac:dyDescent="0.2">
      <c r="A3350" s="238"/>
      <c r="B3350" s="238"/>
    </row>
    <row r="3351" spans="1:2" x14ac:dyDescent="0.2">
      <c r="A3351" s="238"/>
      <c r="B3351" s="238"/>
    </row>
    <row r="3352" spans="1:2" x14ac:dyDescent="0.2">
      <c r="A3352" s="238"/>
      <c r="B3352" s="238"/>
    </row>
    <row r="3353" spans="1:2" x14ac:dyDescent="0.2">
      <c r="A3353" s="238"/>
      <c r="B3353" s="238"/>
    </row>
    <row r="3354" spans="1:2" x14ac:dyDescent="0.2">
      <c r="A3354" s="238"/>
      <c r="B3354" s="238"/>
    </row>
    <row r="3355" spans="1:2" x14ac:dyDescent="0.2">
      <c r="A3355" s="238"/>
      <c r="B3355" s="238"/>
    </row>
    <row r="3356" spans="1:2" x14ac:dyDescent="0.2">
      <c r="A3356" s="238"/>
      <c r="B3356" s="238"/>
    </row>
    <row r="3357" spans="1:2" x14ac:dyDescent="0.2">
      <c r="A3357" s="238"/>
      <c r="B3357" s="238"/>
    </row>
    <row r="3358" spans="1:2" x14ac:dyDescent="0.2">
      <c r="A3358" s="238"/>
      <c r="B3358" s="238"/>
    </row>
    <row r="3359" spans="1:2" x14ac:dyDescent="0.2">
      <c r="A3359" s="238"/>
      <c r="B3359" s="238"/>
    </row>
    <row r="3360" spans="1:2" x14ac:dyDescent="0.2">
      <c r="A3360" s="238"/>
      <c r="B3360" s="238"/>
    </row>
    <row r="3361" spans="1:2" x14ac:dyDescent="0.2">
      <c r="A3361" s="238"/>
      <c r="B3361" s="238"/>
    </row>
    <row r="3362" spans="1:2" x14ac:dyDescent="0.2">
      <c r="A3362" s="238"/>
      <c r="B3362" s="238"/>
    </row>
    <row r="3363" spans="1:2" x14ac:dyDescent="0.2">
      <c r="A3363" s="238"/>
      <c r="B3363" s="238"/>
    </row>
    <row r="3364" spans="1:2" x14ac:dyDescent="0.2">
      <c r="A3364" s="238"/>
      <c r="B3364" s="238"/>
    </row>
    <row r="3365" spans="1:2" x14ac:dyDescent="0.2">
      <c r="A3365" s="238"/>
      <c r="B3365" s="238"/>
    </row>
    <row r="3366" spans="1:2" x14ac:dyDescent="0.2">
      <c r="A3366" s="238"/>
      <c r="B3366" s="238"/>
    </row>
    <row r="3367" spans="1:2" x14ac:dyDescent="0.2">
      <c r="A3367" s="238"/>
      <c r="B3367" s="238"/>
    </row>
    <row r="3368" spans="1:2" x14ac:dyDescent="0.2">
      <c r="A3368" s="238"/>
      <c r="B3368" s="238"/>
    </row>
    <row r="3369" spans="1:2" x14ac:dyDescent="0.2">
      <c r="A3369" s="238"/>
      <c r="B3369" s="238"/>
    </row>
    <row r="3370" spans="1:2" x14ac:dyDescent="0.2">
      <c r="A3370" s="238"/>
      <c r="B3370" s="238"/>
    </row>
    <row r="3371" spans="1:2" x14ac:dyDescent="0.2">
      <c r="A3371" s="238"/>
      <c r="B3371" s="238"/>
    </row>
    <row r="3372" spans="1:2" x14ac:dyDescent="0.2">
      <c r="A3372" s="238"/>
      <c r="B3372" s="238"/>
    </row>
    <row r="3373" spans="1:2" x14ac:dyDescent="0.2">
      <c r="A3373" s="238"/>
      <c r="B3373" s="238"/>
    </row>
    <row r="3374" spans="1:2" x14ac:dyDescent="0.2">
      <c r="A3374" s="238"/>
      <c r="B3374" s="238"/>
    </row>
    <row r="3375" spans="1:2" x14ac:dyDescent="0.2">
      <c r="A3375" s="238"/>
      <c r="B3375" s="238"/>
    </row>
    <row r="3376" spans="1:2" x14ac:dyDescent="0.2">
      <c r="A3376" s="238"/>
      <c r="B3376" s="238"/>
    </row>
    <row r="3377" spans="1:2" x14ac:dyDescent="0.2">
      <c r="A3377" s="238"/>
      <c r="B3377" s="238"/>
    </row>
    <row r="3378" spans="1:2" x14ac:dyDescent="0.2">
      <c r="A3378" s="238"/>
      <c r="B3378" s="238"/>
    </row>
    <row r="3379" spans="1:2" x14ac:dyDescent="0.2">
      <c r="A3379" s="238"/>
      <c r="B3379" s="238"/>
    </row>
    <row r="3380" spans="1:2" x14ac:dyDescent="0.2">
      <c r="A3380" s="238"/>
      <c r="B3380" s="238"/>
    </row>
    <row r="3381" spans="1:2" x14ac:dyDescent="0.2">
      <c r="A3381" s="238"/>
      <c r="B3381" s="238"/>
    </row>
    <row r="3382" spans="1:2" x14ac:dyDescent="0.2">
      <c r="A3382" s="238"/>
      <c r="B3382" s="238"/>
    </row>
    <row r="3383" spans="1:2" x14ac:dyDescent="0.2">
      <c r="A3383" s="238"/>
      <c r="B3383" s="238"/>
    </row>
    <row r="3384" spans="1:2" x14ac:dyDescent="0.2">
      <c r="A3384" s="238"/>
      <c r="B3384" s="238"/>
    </row>
    <row r="3385" spans="1:2" x14ac:dyDescent="0.2">
      <c r="A3385" s="238"/>
      <c r="B3385" s="238"/>
    </row>
    <row r="3386" spans="1:2" x14ac:dyDescent="0.2">
      <c r="A3386" s="238"/>
      <c r="B3386" s="238"/>
    </row>
    <row r="3387" spans="1:2" x14ac:dyDescent="0.2">
      <c r="A3387" s="238"/>
      <c r="B3387" s="238"/>
    </row>
    <row r="3388" spans="1:2" x14ac:dyDescent="0.2">
      <c r="A3388" s="238"/>
      <c r="B3388" s="238"/>
    </row>
    <row r="3389" spans="1:2" x14ac:dyDescent="0.2">
      <c r="A3389" s="238"/>
      <c r="B3389" s="238"/>
    </row>
    <row r="3390" spans="1:2" x14ac:dyDescent="0.2">
      <c r="A3390" s="238"/>
      <c r="B3390" s="238"/>
    </row>
    <row r="3391" spans="1:2" x14ac:dyDescent="0.2">
      <c r="A3391" s="238"/>
      <c r="B3391" s="238"/>
    </row>
    <row r="3392" spans="1:2" x14ac:dyDescent="0.2">
      <c r="A3392" s="238"/>
      <c r="B3392" s="238"/>
    </row>
    <row r="3393" spans="1:2" x14ac:dyDescent="0.2">
      <c r="A3393" s="238"/>
      <c r="B3393" s="238"/>
    </row>
    <row r="3394" spans="1:2" x14ac:dyDescent="0.2">
      <c r="A3394" s="238"/>
      <c r="B3394" s="238"/>
    </row>
    <row r="3395" spans="1:2" x14ac:dyDescent="0.2">
      <c r="A3395" s="238"/>
      <c r="B3395" s="238"/>
    </row>
    <row r="3396" spans="1:2" x14ac:dyDescent="0.2">
      <c r="A3396" s="238"/>
      <c r="B3396" s="238"/>
    </row>
    <row r="3397" spans="1:2" x14ac:dyDescent="0.2">
      <c r="A3397" s="238"/>
      <c r="B3397" s="238"/>
    </row>
    <row r="3398" spans="1:2" x14ac:dyDescent="0.2">
      <c r="A3398" s="238"/>
      <c r="B3398" s="238"/>
    </row>
    <row r="3399" spans="1:2" x14ac:dyDescent="0.2">
      <c r="A3399" s="238"/>
      <c r="B3399" s="238"/>
    </row>
    <row r="3400" spans="1:2" x14ac:dyDescent="0.2">
      <c r="A3400" s="238"/>
      <c r="B3400" s="238"/>
    </row>
    <row r="3401" spans="1:2" x14ac:dyDescent="0.2">
      <c r="A3401" s="238"/>
      <c r="B3401" s="238"/>
    </row>
    <row r="3402" spans="1:2" x14ac:dyDescent="0.2">
      <c r="A3402" s="238"/>
      <c r="B3402" s="238"/>
    </row>
    <row r="3403" spans="1:2" x14ac:dyDescent="0.2">
      <c r="A3403" s="238"/>
      <c r="B3403" s="238"/>
    </row>
    <row r="3404" spans="1:2" x14ac:dyDescent="0.2">
      <c r="A3404" s="238"/>
      <c r="B3404" s="238"/>
    </row>
    <row r="3405" spans="1:2" x14ac:dyDescent="0.2">
      <c r="A3405" s="238"/>
      <c r="B3405" s="238"/>
    </row>
    <row r="3406" spans="1:2" x14ac:dyDescent="0.2">
      <c r="A3406" s="238"/>
      <c r="B3406" s="238"/>
    </row>
    <row r="3407" spans="1:2" x14ac:dyDescent="0.2">
      <c r="A3407" s="238"/>
      <c r="B3407" s="238"/>
    </row>
    <row r="3408" spans="1:2" x14ac:dyDescent="0.2">
      <c r="A3408" s="238"/>
      <c r="B3408" s="238"/>
    </row>
    <row r="3409" spans="1:2" x14ac:dyDescent="0.2">
      <c r="A3409" s="238"/>
      <c r="B3409" s="238"/>
    </row>
    <row r="3410" spans="1:2" x14ac:dyDescent="0.2">
      <c r="A3410" s="238"/>
      <c r="B3410" s="238"/>
    </row>
    <row r="3411" spans="1:2" x14ac:dyDescent="0.2">
      <c r="A3411" s="238"/>
      <c r="B3411" s="238"/>
    </row>
    <row r="3412" spans="1:2" x14ac:dyDescent="0.2">
      <c r="A3412" s="238"/>
      <c r="B3412" s="238"/>
    </row>
    <row r="3413" spans="1:2" x14ac:dyDescent="0.2">
      <c r="A3413" s="238"/>
      <c r="B3413" s="238"/>
    </row>
    <row r="3414" spans="1:2" x14ac:dyDescent="0.2">
      <c r="A3414" s="238"/>
      <c r="B3414" s="238"/>
    </row>
    <row r="3415" spans="1:2" x14ac:dyDescent="0.2">
      <c r="A3415" s="238"/>
      <c r="B3415" s="238"/>
    </row>
    <row r="3416" spans="1:2" x14ac:dyDescent="0.2">
      <c r="A3416" s="238"/>
      <c r="B3416" s="238"/>
    </row>
    <row r="3417" spans="1:2" x14ac:dyDescent="0.2">
      <c r="A3417" s="238"/>
      <c r="B3417" s="238"/>
    </row>
    <row r="3418" spans="1:2" x14ac:dyDescent="0.2">
      <c r="A3418" s="238"/>
      <c r="B3418" s="238"/>
    </row>
    <row r="3419" spans="1:2" x14ac:dyDescent="0.2">
      <c r="A3419" s="238"/>
      <c r="B3419" s="238"/>
    </row>
    <row r="3420" spans="1:2" x14ac:dyDescent="0.2">
      <c r="A3420" s="238"/>
      <c r="B3420" s="238"/>
    </row>
    <row r="3421" spans="1:2" x14ac:dyDescent="0.2">
      <c r="A3421" s="238"/>
      <c r="B3421" s="238"/>
    </row>
    <row r="3422" spans="1:2" x14ac:dyDescent="0.2">
      <c r="A3422" s="238"/>
      <c r="B3422" s="238"/>
    </row>
    <row r="3423" spans="1:2" x14ac:dyDescent="0.2">
      <c r="A3423" s="238"/>
      <c r="B3423" s="238"/>
    </row>
    <row r="3424" spans="1:2" x14ac:dyDescent="0.2">
      <c r="A3424" s="238"/>
      <c r="B3424" s="238"/>
    </row>
    <row r="3425" spans="1:2" x14ac:dyDescent="0.2">
      <c r="A3425" s="238"/>
      <c r="B3425" s="238"/>
    </row>
    <row r="3426" spans="1:2" x14ac:dyDescent="0.2">
      <c r="A3426" s="238"/>
      <c r="B3426" s="238"/>
    </row>
    <row r="3427" spans="1:2" x14ac:dyDescent="0.2">
      <c r="A3427" s="238"/>
      <c r="B3427" s="238"/>
    </row>
    <row r="3428" spans="1:2" x14ac:dyDescent="0.2">
      <c r="A3428" s="238"/>
      <c r="B3428" s="238"/>
    </row>
    <row r="3429" spans="1:2" x14ac:dyDescent="0.2">
      <c r="A3429" s="238"/>
      <c r="B3429" s="238"/>
    </row>
    <row r="3430" spans="1:2" x14ac:dyDescent="0.2">
      <c r="A3430" s="238"/>
      <c r="B3430" s="238"/>
    </row>
    <row r="3431" spans="1:2" x14ac:dyDescent="0.2">
      <c r="A3431" s="238"/>
      <c r="B3431" s="238"/>
    </row>
    <row r="3432" spans="1:2" x14ac:dyDescent="0.2">
      <c r="A3432" s="238"/>
      <c r="B3432" s="238"/>
    </row>
    <row r="3433" spans="1:2" x14ac:dyDescent="0.2">
      <c r="A3433" s="238"/>
      <c r="B3433" s="238"/>
    </row>
    <row r="3434" spans="1:2" x14ac:dyDescent="0.2">
      <c r="A3434" s="238"/>
      <c r="B3434" s="238"/>
    </row>
    <row r="3435" spans="1:2" x14ac:dyDescent="0.2">
      <c r="A3435" s="238"/>
      <c r="B3435" s="238"/>
    </row>
    <row r="3436" spans="1:2" x14ac:dyDescent="0.2">
      <c r="A3436" s="238"/>
      <c r="B3436" s="238"/>
    </row>
    <row r="3437" spans="1:2" x14ac:dyDescent="0.2">
      <c r="A3437" s="238"/>
      <c r="B3437" s="238"/>
    </row>
    <row r="3438" spans="1:2" x14ac:dyDescent="0.2">
      <c r="A3438" s="238"/>
      <c r="B3438" s="238"/>
    </row>
    <row r="3439" spans="1:2" x14ac:dyDescent="0.2">
      <c r="A3439" s="238"/>
      <c r="B3439" s="238"/>
    </row>
    <row r="3440" spans="1:2" x14ac:dyDescent="0.2">
      <c r="A3440" s="238"/>
      <c r="B3440" s="238"/>
    </row>
    <row r="3441" spans="1:2" x14ac:dyDescent="0.2">
      <c r="A3441" s="238"/>
      <c r="B3441" s="238"/>
    </row>
    <row r="3442" spans="1:2" x14ac:dyDescent="0.2">
      <c r="A3442" s="238"/>
      <c r="B3442" s="238"/>
    </row>
    <row r="3443" spans="1:2" x14ac:dyDescent="0.2">
      <c r="A3443" s="238"/>
      <c r="B3443" s="238"/>
    </row>
    <row r="3444" spans="1:2" x14ac:dyDescent="0.2">
      <c r="A3444" s="238"/>
      <c r="B3444" s="238"/>
    </row>
    <row r="3445" spans="1:2" x14ac:dyDescent="0.2">
      <c r="A3445" s="238"/>
      <c r="B3445" s="238"/>
    </row>
    <row r="3446" spans="1:2" x14ac:dyDescent="0.2">
      <c r="A3446" s="238"/>
      <c r="B3446" s="238"/>
    </row>
    <row r="3447" spans="1:2" x14ac:dyDescent="0.2">
      <c r="A3447" s="238"/>
      <c r="B3447" s="238"/>
    </row>
    <row r="3448" spans="1:2" x14ac:dyDescent="0.2">
      <c r="A3448" s="238"/>
      <c r="B3448" s="238"/>
    </row>
    <row r="3449" spans="1:2" x14ac:dyDescent="0.2">
      <c r="A3449" s="238"/>
      <c r="B3449" s="238"/>
    </row>
    <row r="3450" spans="1:2" x14ac:dyDescent="0.2">
      <c r="A3450" s="238"/>
      <c r="B3450" s="238"/>
    </row>
    <row r="3451" spans="1:2" x14ac:dyDescent="0.2">
      <c r="A3451" s="238"/>
      <c r="B3451" s="238"/>
    </row>
    <row r="3452" spans="1:2" x14ac:dyDescent="0.2">
      <c r="A3452" s="238"/>
      <c r="B3452" s="238"/>
    </row>
    <row r="3453" spans="1:2" x14ac:dyDescent="0.2">
      <c r="A3453" s="238"/>
      <c r="B3453" s="238"/>
    </row>
    <row r="3454" spans="1:2" x14ac:dyDescent="0.2">
      <c r="A3454" s="238"/>
      <c r="B3454" s="238"/>
    </row>
    <row r="3455" spans="1:2" x14ac:dyDescent="0.2">
      <c r="A3455" s="238"/>
      <c r="B3455" s="238"/>
    </row>
    <row r="3456" spans="1:2" x14ac:dyDescent="0.2">
      <c r="A3456" s="238"/>
      <c r="B3456" s="238"/>
    </row>
    <row r="3457" spans="1:2" x14ac:dyDescent="0.2">
      <c r="A3457" s="238"/>
      <c r="B3457" s="238"/>
    </row>
    <row r="3458" spans="1:2" x14ac:dyDescent="0.2">
      <c r="A3458" s="238"/>
      <c r="B3458" s="238"/>
    </row>
    <row r="3459" spans="1:2" x14ac:dyDescent="0.2">
      <c r="A3459" s="238"/>
      <c r="B3459" s="238"/>
    </row>
    <row r="3460" spans="1:2" x14ac:dyDescent="0.2">
      <c r="A3460" s="238"/>
      <c r="B3460" s="238"/>
    </row>
    <row r="3461" spans="1:2" x14ac:dyDescent="0.2">
      <c r="A3461" s="238"/>
      <c r="B3461" s="238"/>
    </row>
    <row r="3462" spans="1:2" x14ac:dyDescent="0.2">
      <c r="A3462" s="238"/>
      <c r="B3462" s="238"/>
    </row>
    <row r="3463" spans="1:2" x14ac:dyDescent="0.2">
      <c r="A3463" s="238"/>
      <c r="B3463" s="238"/>
    </row>
    <row r="3464" spans="1:2" x14ac:dyDescent="0.2">
      <c r="A3464" s="238"/>
      <c r="B3464" s="238"/>
    </row>
    <row r="3465" spans="1:2" x14ac:dyDescent="0.2">
      <c r="A3465" s="238"/>
      <c r="B3465" s="238"/>
    </row>
    <row r="3466" spans="1:2" x14ac:dyDescent="0.2">
      <c r="A3466" s="238"/>
      <c r="B3466" s="238"/>
    </row>
    <row r="3467" spans="1:2" x14ac:dyDescent="0.2">
      <c r="A3467" s="238"/>
      <c r="B3467" s="238"/>
    </row>
    <row r="3468" spans="1:2" x14ac:dyDescent="0.2">
      <c r="A3468" s="238"/>
      <c r="B3468" s="238"/>
    </row>
    <row r="3469" spans="1:2" x14ac:dyDescent="0.2">
      <c r="A3469" s="238"/>
      <c r="B3469" s="238"/>
    </row>
    <row r="3470" spans="1:2" x14ac:dyDescent="0.2">
      <c r="A3470" s="238"/>
      <c r="B3470" s="238"/>
    </row>
    <row r="3471" spans="1:2" x14ac:dyDescent="0.2">
      <c r="A3471" s="238"/>
      <c r="B3471" s="238"/>
    </row>
    <row r="3472" spans="1:2" x14ac:dyDescent="0.2">
      <c r="A3472" s="238"/>
      <c r="B3472" s="238"/>
    </row>
    <row r="3473" spans="1:2" x14ac:dyDescent="0.2">
      <c r="A3473" s="238"/>
      <c r="B3473" s="238"/>
    </row>
    <row r="3474" spans="1:2" x14ac:dyDescent="0.2">
      <c r="A3474" s="238"/>
      <c r="B3474" s="238"/>
    </row>
    <row r="3475" spans="1:2" x14ac:dyDescent="0.2">
      <c r="A3475" s="238"/>
      <c r="B3475" s="238"/>
    </row>
    <row r="3476" spans="1:2" x14ac:dyDescent="0.2">
      <c r="A3476" s="238"/>
      <c r="B3476" s="238"/>
    </row>
    <row r="3477" spans="1:2" x14ac:dyDescent="0.2">
      <c r="A3477" s="238"/>
      <c r="B3477" s="238"/>
    </row>
    <row r="3478" spans="1:2" x14ac:dyDescent="0.2">
      <c r="A3478" s="238"/>
      <c r="B3478" s="238"/>
    </row>
    <row r="3479" spans="1:2" x14ac:dyDescent="0.2">
      <c r="A3479" s="238"/>
      <c r="B3479" s="238"/>
    </row>
    <row r="3480" spans="1:2" x14ac:dyDescent="0.2">
      <c r="A3480" s="238"/>
      <c r="B3480" s="238"/>
    </row>
    <row r="3481" spans="1:2" x14ac:dyDescent="0.2">
      <c r="A3481" s="238"/>
      <c r="B3481" s="238"/>
    </row>
    <row r="3482" spans="1:2" x14ac:dyDescent="0.2">
      <c r="A3482" s="238"/>
      <c r="B3482" s="238"/>
    </row>
    <row r="3483" spans="1:2" x14ac:dyDescent="0.2">
      <c r="A3483" s="238"/>
      <c r="B3483" s="238"/>
    </row>
    <row r="3484" spans="1:2" x14ac:dyDescent="0.2">
      <c r="A3484" s="238"/>
      <c r="B3484" s="238"/>
    </row>
    <row r="3485" spans="1:2" x14ac:dyDescent="0.2">
      <c r="A3485" s="238"/>
      <c r="B3485" s="238"/>
    </row>
    <row r="3486" spans="1:2" x14ac:dyDescent="0.2">
      <c r="A3486" s="238"/>
      <c r="B3486" s="238"/>
    </row>
    <row r="3487" spans="1:2" x14ac:dyDescent="0.2">
      <c r="A3487" s="238"/>
      <c r="B3487" s="238"/>
    </row>
    <row r="3488" spans="1:2" x14ac:dyDescent="0.2">
      <c r="A3488" s="238"/>
      <c r="B3488" s="238"/>
    </row>
    <row r="3489" spans="1:2" x14ac:dyDescent="0.2">
      <c r="A3489" s="238"/>
      <c r="B3489" s="238"/>
    </row>
    <row r="3490" spans="1:2" x14ac:dyDescent="0.2">
      <c r="A3490" s="238"/>
      <c r="B3490" s="238"/>
    </row>
    <row r="3491" spans="1:2" x14ac:dyDescent="0.2">
      <c r="A3491" s="238"/>
      <c r="B3491" s="238"/>
    </row>
    <row r="3492" spans="1:2" x14ac:dyDescent="0.2">
      <c r="A3492" s="238"/>
      <c r="B3492" s="238"/>
    </row>
    <row r="3493" spans="1:2" x14ac:dyDescent="0.2">
      <c r="A3493" s="238"/>
      <c r="B3493" s="238"/>
    </row>
    <row r="3494" spans="1:2" x14ac:dyDescent="0.2">
      <c r="A3494" s="238"/>
      <c r="B3494" s="238"/>
    </row>
    <row r="3495" spans="1:2" x14ac:dyDescent="0.2">
      <c r="A3495" s="238"/>
      <c r="B3495" s="238"/>
    </row>
    <row r="3496" spans="1:2" x14ac:dyDescent="0.2">
      <c r="A3496" s="238"/>
      <c r="B3496" s="238"/>
    </row>
    <row r="3497" spans="1:2" x14ac:dyDescent="0.2">
      <c r="A3497" s="238"/>
      <c r="B3497" s="238"/>
    </row>
    <row r="3498" spans="1:2" x14ac:dyDescent="0.2">
      <c r="A3498" s="238"/>
      <c r="B3498" s="238"/>
    </row>
    <row r="3499" spans="1:2" x14ac:dyDescent="0.2">
      <c r="A3499" s="238"/>
      <c r="B3499" s="238"/>
    </row>
    <row r="3500" spans="1:2" x14ac:dyDescent="0.2">
      <c r="A3500" s="238"/>
      <c r="B3500" s="238"/>
    </row>
    <row r="3501" spans="1:2" x14ac:dyDescent="0.2">
      <c r="A3501" s="238"/>
      <c r="B3501" s="238"/>
    </row>
    <row r="3502" spans="1:2" x14ac:dyDescent="0.2">
      <c r="A3502" s="238"/>
      <c r="B3502" s="238"/>
    </row>
    <row r="3503" spans="1:2" x14ac:dyDescent="0.2">
      <c r="A3503" s="238"/>
      <c r="B3503" s="238"/>
    </row>
    <row r="3504" spans="1:2" x14ac:dyDescent="0.2">
      <c r="A3504" s="238"/>
      <c r="B3504" s="238"/>
    </row>
    <row r="3505" spans="1:2" x14ac:dyDescent="0.2">
      <c r="A3505" s="238"/>
      <c r="B3505" s="238"/>
    </row>
    <row r="3506" spans="1:2" x14ac:dyDescent="0.2">
      <c r="A3506" s="238"/>
      <c r="B3506" s="238"/>
    </row>
    <row r="3507" spans="1:2" x14ac:dyDescent="0.2">
      <c r="A3507" s="238"/>
      <c r="B3507" s="238"/>
    </row>
    <row r="3508" spans="1:2" x14ac:dyDescent="0.2">
      <c r="A3508" s="238"/>
      <c r="B3508" s="238"/>
    </row>
    <row r="3509" spans="1:2" x14ac:dyDescent="0.2">
      <c r="A3509" s="238"/>
      <c r="B3509" s="238"/>
    </row>
    <row r="3510" spans="1:2" x14ac:dyDescent="0.2">
      <c r="A3510" s="238"/>
      <c r="B3510" s="238"/>
    </row>
    <row r="3511" spans="1:2" x14ac:dyDescent="0.2">
      <c r="A3511" s="238"/>
      <c r="B3511" s="238"/>
    </row>
    <row r="3512" spans="1:2" x14ac:dyDescent="0.2">
      <c r="A3512" s="238"/>
      <c r="B3512" s="238"/>
    </row>
    <row r="3513" spans="1:2" x14ac:dyDescent="0.2">
      <c r="A3513" s="238"/>
      <c r="B3513" s="238"/>
    </row>
    <row r="3514" spans="1:2" x14ac:dyDescent="0.2">
      <c r="A3514" s="238"/>
      <c r="B3514" s="238"/>
    </row>
    <row r="3515" spans="1:2" x14ac:dyDescent="0.2">
      <c r="A3515" s="238"/>
      <c r="B3515" s="238"/>
    </row>
    <row r="3516" spans="1:2" x14ac:dyDescent="0.2">
      <c r="A3516" s="238"/>
      <c r="B3516" s="238"/>
    </row>
    <row r="3517" spans="1:2" x14ac:dyDescent="0.2">
      <c r="A3517" s="238"/>
      <c r="B3517" s="238"/>
    </row>
    <row r="3518" spans="1:2" x14ac:dyDescent="0.2">
      <c r="A3518" s="238"/>
      <c r="B3518" s="238"/>
    </row>
    <row r="3519" spans="1:2" x14ac:dyDescent="0.2">
      <c r="A3519" s="238"/>
      <c r="B3519" s="238"/>
    </row>
    <row r="3520" spans="1:2" x14ac:dyDescent="0.2">
      <c r="A3520" s="238"/>
      <c r="B3520" s="238"/>
    </row>
    <row r="3521" spans="1:2" x14ac:dyDescent="0.2">
      <c r="A3521" s="238"/>
      <c r="B3521" s="238"/>
    </row>
    <row r="3522" spans="1:2" x14ac:dyDescent="0.2">
      <c r="A3522" s="238"/>
      <c r="B3522" s="238"/>
    </row>
    <row r="3523" spans="1:2" x14ac:dyDescent="0.2">
      <c r="A3523" s="238"/>
      <c r="B3523" s="238"/>
    </row>
    <row r="3524" spans="1:2" x14ac:dyDescent="0.2">
      <c r="A3524" s="238"/>
      <c r="B3524" s="238"/>
    </row>
    <row r="3525" spans="1:2" x14ac:dyDescent="0.2">
      <c r="A3525" s="238"/>
      <c r="B3525" s="238"/>
    </row>
    <row r="3526" spans="1:2" x14ac:dyDescent="0.2">
      <c r="A3526" s="238"/>
      <c r="B3526" s="238"/>
    </row>
    <row r="3527" spans="1:2" x14ac:dyDescent="0.2">
      <c r="A3527" s="238"/>
      <c r="B3527" s="238"/>
    </row>
    <row r="3528" spans="1:2" x14ac:dyDescent="0.2">
      <c r="A3528" s="238"/>
      <c r="B3528" s="238"/>
    </row>
    <row r="3529" spans="1:2" x14ac:dyDescent="0.2">
      <c r="A3529" s="238"/>
      <c r="B3529" s="238"/>
    </row>
    <row r="3530" spans="1:2" x14ac:dyDescent="0.2">
      <c r="A3530" s="238"/>
      <c r="B3530" s="238"/>
    </row>
    <row r="3531" spans="1:2" x14ac:dyDescent="0.2">
      <c r="A3531" s="238"/>
      <c r="B3531" s="238"/>
    </row>
    <row r="3532" spans="1:2" x14ac:dyDescent="0.2">
      <c r="A3532" s="238"/>
      <c r="B3532" s="238"/>
    </row>
    <row r="3533" spans="1:2" x14ac:dyDescent="0.2">
      <c r="A3533" s="238"/>
      <c r="B3533" s="238"/>
    </row>
    <row r="3534" spans="1:2" x14ac:dyDescent="0.2">
      <c r="A3534" s="238"/>
      <c r="B3534" s="238"/>
    </row>
    <row r="3535" spans="1:2" x14ac:dyDescent="0.2">
      <c r="A3535" s="238"/>
      <c r="B3535" s="238"/>
    </row>
    <row r="3536" spans="1:2" x14ac:dyDescent="0.2">
      <c r="A3536" s="238"/>
      <c r="B3536" s="238"/>
    </row>
    <row r="3537" spans="1:2" x14ac:dyDescent="0.2">
      <c r="A3537" s="238"/>
      <c r="B3537" s="238"/>
    </row>
    <row r="3538" spans="1:2" x14ac:dyDescent="0.2">
      <c r="A3538" s="238"/>
      <c r="B3538" s="238"/>
    </row>
    <row r="3539" spans="1:2" x14ac:dyDescent="0.2">
      <c r="A3539" s="238"/>
      <c r="B3539" s="238"/>
    </row>
    <row r="3540" spans="1:2" x14ac:dyDescent="0.2">
      <c r="A3540" s="238"/>
      <c r="B3540" s="238"/>
    </row>
    <row r="3541" spans="1:2" x14ac:dyDescent="0.2">
      <c r="A3541" s="238"/>
      <c r="B3541" s="238"/>
    </row>
    <row r="3542" spans="1:2" x14ac:dyDescent="0.2">
      <c r="A3542" s="238"/>
      <c r="B3542" s="238"/>
    </row>
    <row r="3543" spans="1:2" x14ac:dyDescent="0.2">
      <c r="A3543" s="238"/>
      <c r="B3543" s="238"/>
    </row>
    <row r="3544" spans="1:2" x14ac:dyDescent="0.2">
      <c r="A3544" s="238"/>
      <c r="B3544" s="238"/>
    </row>
    <row r="3545" spans="1:2" x14ac:dyDescent="0.2">
      <c r="A3545" s="238"/>
      <c r="B3545" s="238"/>
    </row>
    <row r="3546" spans="1:2" x14ac:dyDescent="0.2">
      <c r="A3546" s="238"/>
      <c r="B3546" s="238"/>
    </row>
    <row r="3547" spans="1:2" x14ac:dyDescent="0.2">
      <c r="A3547" s="238"/>
      <c r="B3547" s="238"/>
    </row>
    <row r="3548" spans="1:2" x14ac:dyDescent="0.2">
      <c r="A3548" s="238"/>
      <c r="B3548" s="238"/>
    </row>
    <row r="3549" spans="1:2" x14ac:dyDescent="0.2">
      <c r="A3549" s="238"/>
      <c r="B3549" s="238"/>
    </row>
    <row r="3550" spans="1:2" x14ac:dyDescent="0.2">
      <c r="A3550" s="238"/>
      <c r="B3550" s="238"/>
    </row>
    <row r="3551" spans="1:2" x14ac:dyDescent="0.2">
      <c r="A3551" s="238"/>
      <c r="B3551" s="238"/>
    </row>
    <row r="3552" spans="1:2" x14ac:dyDescent="0.2">
      <c r="A3552" s="238"/>
      <c r="B3552" s="238"/>
    </row>
    <row r="3553" spans="1:2" x14ac:dyDescent="0.2">
      <c r="A3553" s="238"/>
      <c r="B3553" s="238"/>
    </row>
    <row r="3554" spans="1:2" x14ac:dyDescent="0.2">
      <c r="A3554" s="238"/>
      <c r="B3554" s="238"/>
    </row>
    <row r="3555" spans="1:2" x14ac:dyDescent="0.2">
      <c r="A3555" s="238"/>
      <c r="B3555" s="238"/>
    </row>
    <row r="3556" spans="1:2" x14ac:dyDescent="0.2">
      <c r="A3556" s="238"/>
      <c r="B3556" s="238"/>
    </row>
    <row r="3557" spans="1:2" x14ac:dyDescent="0.2">
      <c r="A3557" s="238"/>
      <c r="B3557" s="238"/>
    </row>
    <row r="3558" spans="1:2" x14ac:dyDescent="0.2">
      <c r="A3558" s="238"/>
      <c r="B3558" s="238"/>
    </row>
    <row r="3559" spans="1:2" x14ac:dyDescent="0.2">
      <c r="A3559" s="238"/>
      <c r="B3559" s="238"/>
    </row>
    <row r="3560" spans="1:2" x14ac:dyDescent="0.2">
      <c r="A3560" s="238"/>
      <c r="B3560" s="238"/>
    </row>
    <row r="3561" spans="1:2" x14ac:dyDescent="0.2">
      <c r="A3561" s="238"/>
      <c r="B3561" s="238"/>
    </row>
    <row r="3562" spans="1:2" x14ac:dyDescent="0.2">
      <c r="A3562" s="238"/>
      <c r="B3562" s="238"/>
    </row>
    <row r="3563" spans="1:2" x14ac:dyDescent="0.2">
      <c r="A3563" s="238"/>
      <c r="B3563" s="238"/>
    </row>
    <row r="3564" spans="1:2" x14ac:dyDescent="0.2">
      <c r="A3564" s="238"/>
      <c r="B3564" s="238"/>
    </row>
    <row r="3565" spans="1:2" x14ac:dyDescent="0.2">
      <c r="A3565" s="238"/>
      <c r="B3565" s="238"/>
    </row>
    <row r="3566" spans="1:2" x14ac:dyDescent="0.2">
      <c r="A3566" s="238"/>
      <c r="B3566" s="238"/>
    </row>
    <row r="3567" spans="1:2" x14ac:dyDescent="0.2">
      <c r="A3567" s="238"/>
      <c r="B3567" s="238"/>
    </row>
    <row r="3568" spans="1:2" x14ac:dyDescent="0.2">
      <c r="A3568" s="238"/>
      <c r="B3568" s="238"/>
    </row>
    <row r="3569" spans="1:2" x14ac:dyDescent="0.2">
      <c r="A3569" s="238"/>
      <c r="B3569" s="238"/>
    </row>
    <row r="3570" spans="1:2" x14ac:dyDescent="0.2">
      <c r="A3570" s="238"/>
      <c r="B3570" s="238"/>
    </row>
    <row r="3571" spans="1:2" x14ac:dyDescent="0.2">
      <c r="A3571" s="238"/>
      <c r="B3571" s="238"/>
    </row>
    <row r="3572" spans="1:2" x14ac:dyDescent="0.2">
      <c r="A3572" s="238"/>
      <c r="B3572" s="238"/>
    </row>
    <row r="3573" spans="1:2" x14ac:dyDescent="0.2">
      <c r="A3573" s="238"/>
      <c r="B3573" s="238"/>
    </row>
    <row r="3574" spans="1:2" x14ac:dyDescent="0.2">
      <c r="A3574" s="238"/>
      <c r="B3574" s="238"/>
    </row>
    <row r="3575" spans="1:2" x14ac:dyDescent="0.2">
      <c r="A3575" s="238"/>
      <c r="B3575" s="238"/>
    </row>
    <row r="3576" spans="1:2" x14ac:dyDescent="0.2">
      <c r="A3576" s="238"/>
      <c r="B3576" s="238"/>
    </row>
    <row r="3577" spans="1:2" x14ac:dyDescent="0.2">
      <c r="A3577" s="238"/>
      <c r="B3577" s="238"/>
    </row>
    <row r="3578" spans="1:2" x14ac:dyDescent="0.2">
      <c r="A3578" s="238"/>
      <c r="B3578" s="238"/>
    </row>
    <row r="3579" spans="1:2" x14ac:dyDescent="0.2">
      <c r="A3579" s="238"/>
      <c r="B3579" s="238"/>
    </row>
    <row r="3580" spans="1:2" x14ac:dyDescent="0.2">
      <c r="A3580" s="238"/>
      <c r="B3580" s="238"/>
    </row>
    <row r="3581" spans="1:2" x14ac:dyDescent="0.2">
      <c r="A3581" s="238"/>
      <c r="B3581" s="238"/>
    </row>
    <row r="3582" spans="1:2" x14ac:dyDescent="0.2">
      <c r="A3582" s="238"/>
      <c r="B3582" s="238"/>
    </row>
    <row r="3583" spans="1:2" x14ac:dyDescent="0.2">
      <c r="A3583" s="238"/>
      <c r="B3583" s="238"/>
    </row>
    <row r="3584" spans="1:2" x14ac:dyDescent="0.2">
      <c r="A3584" s="238"/>
      <c r="B3584" s="238"/>
    </row>
    <row r="3585" spans="1:2" x14ac:dyDescent="0.2">
      <c r="A3585" s="238"/>
      <c r="B3585" s="238"/>
    </row>
    <row r="3586" spans="1:2" x14ac:dyDescent="0.2">
      <c r="A3586" s="238"/>
      <c r="B3586" s="238"/>
    </row>
    <row r="3587" spans="1:2" x14ac:dyDescent="0.2">
      <c r="A3587" s="238"/>
      <c r="B3587" s="238"/>
    </row>
    <row r="3588" spans="1:2" x14ac:dyDescent="0.2">
      <c r="A3588" s="238"/>
      <c r="B3588" s="238"/>
    </row>
    <row r="3589" spans="1:2" x14ac:dyDescent="0.2">
      <c r="A3589" s="238"/>
      <c r="B3589" s="238"/>
    </row>
    <row r="3590" spans="1:2" x14ac:dyDescent="0.2">
      <c r="A3590" s="238"/>
      <c r="B3590" s="238"/>
    </row>
    <row r="3591" spans="1:2" x14ac:dyDescent="0.2">
      <c r="A3591" s="238"/>
      <c r="B3591" s="238"/>
    </row>
    <row r="3592" spans="1:2" x14ac:dyDescent="0.2">
      <c r="A3592" s="238"/>
      <c r="B3592" s="238"/>
    </row>
    <row r="3593" spans="1:2" x14ac:dyDescent="0.2">
      <c r="A3593" s="238"/>
      <c r="B3593" s="238"/>
    </row>
    <row r="3594" spans="1:2" x14ac:dyDescent="0.2">
      <c r="A3594" s="238"/>
      <c r="B3594" s="238"/>
    </row>
    <row r="3595" spans="1:2" x14ac:dyDescent="0.2">
      <c r="A3595" s="238"/>
      <c r="B3595" s="238"/>
    </row>
    <row r="3596" spans="1:2" x14ac:dyDescent="0.2">
      <c r="A3596" s="238"/>
      <c r="B3596" s="238"/>
    </row>
    <row r="3597" spans="1:2" x14ac:dyDescent="0.2">
      <c r="A3597" s="238"/>
      <c r="B3597" s="238"/>
    </row>
    <row r="3598" spans="1:2" x14ac:dyDescent="0.2">
      <c r="A3598" s="238"/>
      <c r="B3598" s="238"/>
    </row>
    <row r="3599" spans="1:2" x14ac:dyDescent="0.2">
      <c r="A3599" s="238"/>
      <c r="B3599" s="238"/>
    </row>
    <row r="3600" spans="1:2" x14ac:dyDescent="0.2">
      <c r="A3600" s="238"/>
      <c r="B3600" s="238"/>
    </row>
    <row r="3601" spans="1:2" x14ac:dyDescent="0.2">
      <c r="A3601" s="238"/>
      <c r="B3601" s="238"/>
    </row>
    <row r="3602" spans="1:2" x14ac:dyDescent="0.2">
      <c r="A3602" s="238"/>
      <c r="B3602" s="238"/>
    </row>
    <row r="3603" spans="1:2" x14ac:dyDescent="0.2">
      <c r="A3603" s="238"/>
      <c r="B3603" s="238"/>
    </row>
    <row r="3604" spans="1:2" x14ac:dyDescent="0.2">
      <c r="A3604" s="238"/>
      <c r="B3604" s="238"/>
    </row>
    <row r="3605" spans="1:2" x14ac:dyDescent="0.2">
      <c r="A3605" s="238"/>
      <c r="B3605" s="238"/>
    </row>
    <row r="3606" spans="1:2" x14ac:dyDescent="0.2">
      <c r="A3606" s="238"/>
      <c r="B3606" s="238"/>
    </row>
    <row r="3607" spans="1:2" x14ac:dyDescent="0.2">
      <c r="A3607" s="238"/>
      <c r="B3607" s="238"/>
    </row>
    <row r="3608" spans="1:2" x14ac:dyDescent="0.2">
      <c r="A3608" s="238"/>
      <c r="B3608" s="238"/>
    </row>
    <row r="3609" spans="1:2" x14ac:dyDescent="0.2">
      <c r="A3609" s="238"/>
      <c r="B3609" s="238"/>
    </row>
    <row r="3610" spans="1:2" x14ac:dyDescent="0.2">
      <c r="A3610" s="238"/>
      <c r="B3610" s="238"/>
    </row>
    <row r="3611" spans="1:2" x14ac:dyDescent="0.2">
      <c r="A3611" s="238"/>
      <c r="B3611" s="238"/>
    </row>
    <row r="3612" spans="1:2" x14ac:dyDescent="0.2">
      <c r="A3612" s="238"/>
      <c r="B3612" s="238"/>
    </row>
    <row r="3613" spans="1:2" x14ac:dyDescent="0.2">
      <c r="A3613" s="238"/>
      <c r="B3613" s="238"/>
    </row>
    <row r="3614" spans="1:2" x14ac:dyDescent="0.2">
      <c r="A3614" s="238"/>
      <c r="B3614" s="238"/>
    </row>
    <row r="3615" spans="1:2" x14ac:dyDescent="0.2">
      <c r="A3615" s="238"/>
      <c r="B3615" s="238"/>
    </row>
    <row r="3616" spans="1:2" x14ac:dyDescent="0.2">
      <c r="A3616" s="238"/>
      <c r="B3616" s="238"/>
    </row>
    <row r="3617" spans="1:2" x14ac:dyDescent="0.2">
      <c r="A3617" s="238"/>
      <c r="B3617" s="238"/>
    </row>
    <row r="3618" spans="1:2" x14ac:dyDescent="0.2">
      <c r="A3618" s="238"/>
      <c r="B3618" s="238"/>
    </row>
    <row r="3619" spans="1:2" x14ac:dyDescent="0.2">
      <c r="A3619" s="238"/>
      <c r="B3619" s="238"/>
    </row>
    <row r="3620" spans="1:2" x14ac:dyDescent="0.2">
      <c r="A3620" s="238"/>
      <c r="B3620" s="238"/>
    </row>
    <row r="3621" spans="1:2" x14ac:dyDescent="0.2">
      <c r="A3621" s="238"/>
      <c r="B3621" s="238"/>
    </row>
    <row r="3622" spans="1:2" x14ac:dyDescent="0.2">
      <c r="A3622" s="238"/>
      <c r="B3622" s="238"/>
    </row>
    <row r="3623" spans="1:2" x14ac:dyDescent="0.2">
      <c r="A3623" s="238"/>
      <c r="B3623" s="238"/>
    </row>
    <row r="3624" spans="1:2" x14ac:dyDescent="0.2">
      <c r="A3624" s="238"/>
      <c r="B3624" s="238"/>
    </row>
    <row r="3625" spans="1:2" x14ac:dyDescent="0.2">
      <c r="A3625" s="238"/>
      <c r="B3625" s="238"/>
    </row>
    <row r="3626" spans="1:2" x14ac:dyDescent="0.2">
      <c r="A3626" s="238"/>
      <c r="B3626" s="238"/>
    </row>
    <row r="3627" spans="1:2" x14ac:dyDescent="0.2">
      <c r="A3627" s="238"/>
      <c r="B3627" s="238"/>
    </row>
    <row r="3628" spans="1:2" x14ac:dyDescent="0.2">
      <c r="A3628" s="238"/>
      <c r="B3628" s="238"/>
    </row>
    <row r="3629" spans="1:2" x14ac:dyDescent="0.2">
      <c r="A3629" s="238"/>
      <c r="B3629" s="238"/>
    </row>
    <row r="3630" spans="1:2" x14ac:dyDescent="0.2">
      <c r="A3630" s="238"/>
      <c r="B3630" s="238"/>
    </row>
    <row r="3631" spans="1:2" x14ac:dyDescent="0.2">
      <c r="A3631" s="238"/>
      <c r="B3631" s="238"/>
    </row>
    <row r="3632" spans="1:2" x14ac:dyDescent="0.2">
      <c r="A3632" s="238"/>
      <c r="B3632" s="238"/>
    </row>
    <row r="3633" spans="1:2" x14ac:dyDescent="0.2">
      <c r="A3633" s="238"/>
      <c r="B3633" s="238"/>
    </row>
    <row r="3634" spans="1:2" x14ac:dyDescent="0.2">
      <c r="A3634" s="238"/>
      <c r="B3634" s="238"/>
    </row>
    <row r="3635" spans="1:2" x14ac:dyDescent="0.2">
      <c r="A3635" s="238"/>
      <c r="B3635" s="238"/>
    </row>
    <row r="3636" spans="1:2" x14ac:dyDescent="0.2">
      <c r="A3636" s="238"/>
      <c r="B3636" s="238"/>
    </row>
    <row r="3637" spans="1:2" x14ac:dyDescent="0.2">
      <c r="A3637" s="238"/>
      <c r="B3637" s="238"/>
    </row>
    <row r="3638" spans="1:2" x14ac:dyDescent="0.2">
      <c r="A3638" s="238"/>
      <c r="B3638" s="238"/>
    </row>
    <row r="3639" spans="1:2" x14ac:dyDescent="0.2">
      <c r="A3639" s="238"/>
      <c r="B3639" s="238"/>
    </row>
    <row r="3640" spans="1:2" x14ac:dyDescent="0.2">
      <c r="A3640" s="238"/>
      <c r="B3640" s="238"/>
    </row>
    <row r="3641" spans="1:2" x14ac:dyDescent="0.2">
      <c r="A3641" s="238"/>
      <c r="B3641" s="238"/>
    </row>
    <row r="3642" spans="1:2" x14ac:dyDescent="0.2">
      <c r="A3642" s="238"/>
      <c r="B3642" s="238"/>
    </row>
    <row r="3643" spans="1:2" x14ac:dyDescent="0.2">
      <c r="A3643" s="238"/>
      <c r="B3643" s="238"/>
    </row>
    <row r="3644" spans="1:2" x14ac:dyDescent="0.2">
      <c r="A3644" s="238"/>
      <c r="B3644" s="238"/>
    </row>
    <row r="3645" spans="1:2" x14ac:dyDescent="0.2">
      <c r="A3645" s="238"/>
      <c r="B3645" s="238"/>
    </row>
    <row r="3646" spans="1:2" x14ac:dyDescent="0.2">
      <c r="A3646" s="238"/>
      <c r="B3646" s="238"/>
    </row>
    <row r="3647" spans="1:2" x14ac:dyDescent="0.2">
      <c r="A3647" s="238"/>
      <c r="B3647" s="238"/>
    </row>
    <row r="3648" spans="1:2" x14ac:dyDescent="0.2">
      <c r="A3648" s="238"/>
      <c r="B3648" s="238"/>
    </row>
    <row r="3649" spans="1:2" x14ac:dyDescent="0.2">
      <c r="A3649" s="238"/>
      <c r="B3649" s="238"/>
    </row>
    <row r="3650" spans="1:2" x14ac:dyDescent="0.2">
      <c r="A3650" s="238"/>
      <c r="B3650" s="238"/>
    </row>
    <row r="3651" spans="1:2" x14ac:dyDescent="0.2">
      <c r="A3651" s="238"/>
      <c r="B3651" s="238"/>
    </row>
    <row r="3652" spans="1:2" x14ac:dyDescent="0.2">
      <c r="A3652" s="238"/>
      <c r="B3652" s="238"/>
    </row>
    <row r="3653" spans="1:2" x14ac:dyDescent="0.2">
      <c r="A3653" s="238"/>
      <c r="B3653" s="238"/>
    </row>
    <row r="3654" spans="1:2" x14ac:dyDescent="0.2">
      <c r="A3654" s="238"/>
      <c r="B3654" s="238"/>
    </row>
    <row r="3655" spans="1:2" x14ac:dyDescent="0.2">
      <c r="A3655" s="238"/>
      <c r="B3655" s="238"/>
    </row>
    <row r="3656" spans="1:2" x14ac:dyDescent="0.2">
      <c r="A3656" s="238"/>
      <c r="B3656" s="238"/>
    </row>
    <row r="3657" spans="1:2" x14ac:dyDescent="0.2">
      <c r="A3657" s="238"/>
      <c r="B3657" s="238"/>
    </row>
    <row r="3658" spans="1:2" x14ac:dyDescent="0.2">
      <c r="A3658" s="238"/>
      <c r="B3658" s="238"/>
    </row>
    <row r="3659" spans="1:2" x14ac:dyDescent="0.2">
      <c r="A3659" s="238"/>
      <c r="B3659" s="238"/>
    </row>
    <row r="3660" spans="1:2" x14ac:dyDescent="0.2">
      <c r="A3660" s="238"/>
      <c r="B3660" s="238"/>
    </row>
    <row r="3661" spans="1:2" x14ac:dyDescent="0.2">
      <c r="A3661" s="238"/>
      <c r="B3661" s="238"/>
    </row>
    <row r="3662" spans="1:2" x14ac:dyDescent="0.2">
      <c r="A3662" s="238"/>
      <c r="B3662" s="238"/>
    </row>
    <row r="3663" spans="1:2" x14ac:dyDescent="0.2">
      <c r="A3663" s="238"/>
      <c r="B3663" s="238"/>
    </row>
    <row r="3664" spans="1:2" x14ac:dyDescent="0.2">
      <c r="A3664" s="238"/>
      <c r="B3664" s="238"/>
    </row>
    <row r="3665" spans="1:2" x14ac:dyDescent="0.2">
      <c r="A3665" s="238"/>
      <c r="B3665" s="238"/>
    </row>
    <row r="3666" spans="1:2" x14ac:dyDescent="0.2">
      <c r="A3666" s="238"/>
      <c r="B3666" s="238"/>
    </row>
    <row r="3667" spans="1:2" x14ac:dyDescent="0.2">
      <c r="A3667" s="238"/>
      <c r="B3667" s="238"/>
    </row>
    <row r="3668" spans="1:2" x14ac:dyDescent="0.2">
      <c r="A3668" s="238"/>
      <c r="B3668" s="238"/>
    </row>
    <row r="3669" spans="1:2" x14ac:dyDescent="0.2">
      <c r="A3669" s="238"/>
      <c r="B3669" s="238"/>
    </row>
    <row r="3670" spans="1:2" x14ac:dyDescent="0.2">
      <c r="A3670" s="238"/>
      <c r="B3670" s="238"/>
    </row>
    <row r="3671" spans="1:2" x14ac:dyDescent="0.2">
      <c r="A3671" s="238"/>
      <c r="B3671" s="238"/>
    </row>
    <row r="3672" spans="1:2" x14ac:dyDescent="0.2">
      <c r="A3672" s="238"/>
      <c r="B3672" s="238"/>
    </row>
    <row r="3673" spans="1:2" x14ac:dyDescent="0.2">
      <c r="A3673" s="238"/>
      <c r="B3673" s="238"/>
    </row>
    <row r="3674" spans="1:2" x14ac:dyDescent="0.2">
      <c r="A3674" s="238"/>
      <c r="B3674" s="238"/>
    </row>
    <row r="3675" spans="1:2" x14ac:dyDescent="0.2">
      <c r="A3675" s="238"/>
      <c r="B3675" s="238"/>
    </row>
    <row r="3676" spans="1:2" x14ac:dyDescent="0.2">
      <c r="A3676" s="238"/>
      <c r="B3676" s="238"/>
    </row>
    <row r="3677" spans="1:2" x14ac:dyDescent="0.2">
      <c r="A3677" s="238"/>
      <c r="B3677" s="238"/>
    </row>
    <row r="3678" spans="1:2" x14ac:dyDescent="0.2">
      <c r="A3678" s="238"/>
      <c r="B3678" s="238"/>
    </row>
    <row r="3679" spans="1:2" x14ac:dyDescent="0.2">
      <c r="A3679" s="238"/>
      <c r="B3679" s="238"/>
    </row>
    <row r="3680" spans="1:2" x14ac:dyDescent="0.2">
      <c r="A3680" s="238"/>
      <c r="B3680" s="238"/>
    </row>
    <row r="3681" spans="1:2" x14ac:dyDescent="0.2">
      <c r="A3681" s="238"/>
      <c r="B3681" s="238"/>
    </row>
    <row r="3682" spans="1:2" x14ac:dyDescent="0.2">
      <c r="A3682" s="238"/>
      <c r="B3682" s="238"/>
    </row>
    <row r="3683" spans="1:2" x14ac:dyDescent="0.2">
      <c r="A3683" s="238"/>
      <c r="B3683" s="238"/>
    </row>
    <row r="3684" spans="1:2" x14ac:dyDescent="0.2">
      <c r="A3684" s="238"/>
      <c r="B3684" s="238"/>
    </row>
    <row r="3685" spans="1:2" x14ac:dyDescent="0.2">
      <c r="A3685" s="238"/>
      <c r="B3685" s="238"/>
    </row>
    <row r="3686" spans="1:2" x14ac:dyDescent="0.2">
      <c r="A3686" s="238"/>
      <c r="B3686" s="238"/>
    </row>
    <row r="3687" spans="1:2" x14ac:dyDescent="0.2">
      <c r="A3687" s="238"/>
      <c r="B3687" s="238"/>
    </row>
    <row r="3688" spans="1:2" x14ac:dyDescent="0.2">
      <c r="A3688" s="238"/>
      <c r="B3688" s="238"/>
    </row>
    <row r="3689" spans="1:2" x14ac:dyDescent="0.2">
      <c r="A3689" s="238"/>
      <c r="B3689" s="238"/>
    </row>
    <row r="3690" spans="1:2" x14ac:dyDescent="0.2">
      <c r="A3690" s="238"/>
      <c r="B3690" s="238"/>
    </row>
    <row r="3691" spans="1:2" x14ac:dyDescent="0.2">
      <c r="A3691" s="238"/>
      <c r="B3691" s="238"/>
    </row>
    <row r="3692" spans="1:2" x14ac:dyDescent="0.2">
      <c r="A3692" s="238"/>
      <c r="B3692" s="238"/>
    </row>
    <row r="3693" spans="1:2" x14ac:dyDescent="0.2">
      <c r="A3693" s="238"/>
      <c r="B3693" s="238"/>
    </row>
    <row r="3694" spans="1:2" x14ac:dyDescent="0.2">
      <c r="A3694" s="238"/>
      <c r="B3694" s="238"/>
    </row>
    <row r="3695" spans="1:2" x14ac:dyDescent="0.2">
      <c r="A3695" s="238"/>
      <c r="B3695" s="238"/>
    </row>
    <row r="3696" spans="1:2" x14ac:dyDescent="0.2">
      <c r="A3696" s="238"/>
      <c r="B3696" s="238"/>
    </row>
    <row r="3697" spans="1:2" x14ac:dyDescent="0.2">
      <c r="A3697" s="238"/>
      <c r="B3697" s="238"/>
    </row>
    <row r="3698" spans="1:2" x14ac:dyDescent="0.2">
      <c r="A3698" s="238"/>
      <c r="B3698" s="238"/>
    </row>
    <row r="3699" spans="1:2" x14ac:dyDescent="0.2">
      <c r="A3699" s="238"/>
      <c r="B3699" s="238"/>
    </row>
    <row r="3700" spans="1:2" x14ac:dyDescent="0.2">
      <c r="A3700" s="238"/>
      <c r="B3700" s="238"/>
    </row>
    <row r="3701" spans="1:2" x14ac:dyDescent="0.2">
      <c r="A3701" s="238"/>
      <c r="B3701" s="238"/>
    </row>
    <row r="3702" spans="1:2" x14ac:dyDescent="0.2">
      <c r="A3702" s="238"/>
      <c r="B3702" s="238"/>
    </row>
    <row r="3703" spans="1:2" x14ac:dyDescent="0.2">
      <c r="A3703" s="238"/>
      <c r="B3703" s="238"/>
    </row>
    <row r="3704" spans="1:2" x14ac:dyDescent="0.2">
      <c r="A3704" s="238"/>
      <c r="B3704" s="238"/>
    </row>
    <row r="3705" spans="1:2" x14ac:dyDescent="0.2">
      <c r="A3705" s="238"/>
      <c r="B3705" s="238"/>
    </row>
    <row r="3706" spans="1:2" x14ac:dyDescent="0.2">
      <c r="A3706" s="238"/>
      <c r="B3706" s="238"/>
    </row>
    <row r="3707" spans="1:2" x14ac:dyDescent="0.2">
      <c r="A3707" s="238"/>
      <c r="B3707" s="238"/>
    </row>
    <row r="3708" spans="1:2" x14ac:dyDescent="0.2">
      <c r="A3708" s="238"/>
      <c r="B3708" s="238"/>
    </row>
    <row r="3709" spans="1:2" x14ac:dyDescent="0.2">
      <c r="A3709" s="238"/>
      <c r="B3709" s="238"/>
    </row>
    <row r="3710" spans="1:2" x14ac:dyDescent="0.2">
      <c r="A3710" s="238"/>
      <c r="B3710" s="238"/>
    </row>
    <row r="3711" spans="1:2" x14ac:dyDescent="0.2">
      <c r="A3711" s="238"/>
      <c r="B3711" s="238"/>
    </row>
    <row r="3712" spans="1:2" x14ac:dyDescent="0.2">
      <c r="A3712" s="238"/>
      <c r="B3712" s="238"/>
    </row>
    <row r="3713" spans="1:2" x14ac:dyDescent="0.2">
      <c r="A3713" s="238"/>
      <c r="B3713" s="238"/>
    </row>
    <row r="3714" spans="1:2" x14ac:dyDescent="0.2">
      <c r="A3714" s="238"/>
      <c r="B3714" s="238"/>
    </row>
    <row r="3715" spans="1:2" x14ac:dyDescent="0.2">
      <c r="A3715" s="238"/>
      <c r="B3715" s="238"/>
    </row>
    <row r="3716" spans="1:2" x14ac:dyDescent="0.2">
      <c r="A3716" s="238"/>
      <c r="B3716" s="238"/>
    </row>
    <row r="3717" spans="1:2" x14ac:dyDescent="0.2">
      <c r="A3717" s="238"/>
      <c r="B3717" s="238"/>
    </row>
    <row r="3718" spans="1:2" x14ac:dyDescent="0.2">
      <c r="A3718" s="238"/>
      <c r="B3718" s="238"/>
    </row>
    <row r="3719" spans="1:2" x14ac:dyDescent="0.2">
      <c r="A3719" s="238"/>
      <c r="B3719" s="238"/>
    </row>
    <row r="3720" spans="1:2" x14ac:dyDescent="0.2">
      <c r="A3720" s="238"/>
      <c r="B3720" s="238"/>
    </row>
    <row r="3721" spans="1:2" x14ac:dyDescent="0.2">
      <c r="A3721" s="238"/>
      <c r="B3721" s="238"/>
    </row>
    <row r="3722" spans="1:2" x14ac:dyDescent="0.2">
      <c r="A3722" s="238"/>
      <c r="B3722" s="238"/>
    </row>
    <row r="3723" spans="1:2" x14ac:dyDescent="0.2">
      <c r="A3723" s="238"/>
      <c r="B3723" s="238"/>
    </row>
    <row r="3724" spans="1:2" x14ac:dyDescent="0.2">
      <c r="A3724" s="238"/>
      <c r="B3724" s="238"/>
    </row>
    <row r="3725" spans="1:2" x14ac:dyDescent="0.2">
      <c r="A3725" s="238"/>
      <c r="B3725" s="238"/>
    </row>
    <row r="3726" spans="1:2" x14ac:dyDescent="0.2">
      <c r="A3726" s="238"/>
      <c r="B3726" s="238"/>
    </row>
    <row r="3727" spans="1:2" x14ac:dyDescent="0.2">
      <c r="A3727" s="238"/>
      <c r="B3727" s="238"/>
    </row>
    <row r="3728" spans="1:2" x14ac:dyDescent="0.2">
      <c r="A3728" s="238"/>
      <c r="B3728" s="238"/>
    </row>
    <row r="3729" spans="1:2" x14ac:dyDescent="0.2">
      <c r="A3729" s="238"/>
      <c r="B3729" s="238"/>
    </row>
    <row r="3730" spans="1:2" x14ac:dyDescent="0.2">
      <c r="A3730" s="238"/>
      <c r="B3730" s="238"/>
    </row>
    <row r="3731" spans="1:2" x14ac:dyDescent="0.2">
      <c r="A3731" s="238"/>
      <c r="B3731" s="238"/>
    </row>
    <row r="3732" spans="1:2" x14ac:dyDescent="0.2">
      <c r="A3732" s="238"/>
      <c r="B3732" s="238"/>
    </row>
    <row r="3733" spans="1:2" x14ac:dyDescent="0.2">
      <c r="A3733" s="238"/>
      <c r="B3733" s="238"/>
    </row>
    <row r="3734" spans="1:2" x14ac:dyDescent="0.2">
      <c r="A3734" s="238"/>
      <c r="B3734" s="238"/>
    </row>
    <row r="3735" spans="1:2" x14ac:dyDescent="0.2">
      <c r="A3735" s="238"/>
      <c r="B3735" s="238"/>
    </row>
    <row r="3736" spans="1:2" x14ac:dyDescent="0.2">
      <c r="A3736" s="238"/>
      <c r="B3736" s="238"/>
    </row>
    <row r="3737" spans="1:2" x14ac:dyDescent="0.2">
      <c r="A3737" s="238"/>
      <c r="B3737" s="238"/>
    </row>
    <row r="3738" spans="1:2" x14ac:dyDescent="0.2">
      <c r="A3738" s="238"/>
      <c r="B3738" s="238"/>
    </row>
    <row r="3739" spans="1:2" x14ac:dyDescent="0.2">
      <c r="A3739" s="238"/>
      <c r="B3739" s="238"/>
    </row>
    <row r="3740" spans="1:2" x14ac:dyDescent="0.2">
      <c r="A3740" s="238"/>
      <c r="B3740" s="238"/>
    </row>
    <row r="3741" spans="1:2" x14ac:dyDescent="0.2">
      <c r="A3741" s="238"/>
      <c r="B3741" s="238"/>
    </row>
    <row r="3742" spans="1:2" x14ac:dyDescent="0.2">
      <c r="A3742" s="238"/>
      <c r="B3742" s="238"/>
    </row>
    <row r="3743" spans="1:2" x14ac:dyDescent="0.2">
      <c r="A3743" s="238"/>
      <c r="B3743" s="238"/>
    </row>
    <row r="3744" spans="1:2" x14ac:dyDescent="0.2">
      <c r="A3744" s="238"/>
      <c r="B3744" s="238"/>
    </row>
    <row r="3745" spans="1:2" x14ac:dyDescent="0.2">
      <c r="A3745" s="238"/>
      <c r="B3745" s="238"/>
    </row>
    <row r="3746" spans="1:2" x14ac:dyDescent="0.2">
      <c r="A3746" s="238"/>
      <c r="B3746" s="238"/>
    </row>
    <row r="3747" spans="1:2" x14ac:dyDescent="0.2">
      <c r="A3747" s="238"/>
      <c r="B3747" s="238"/>
    </row>
    <row r="3748" spans="1:2" x14ac:dyDescent="0.2">
      <c r="A3748" s="238"/>
      <c r="B3748" s="238"/>
    </row>
    <row r="3749" spans="1:2" x14ac:dyDescent="0.2">
      <c r="A3749" s="238"/>
      <c r="B3749" s="238"/>
    </row>
    <row r="3750" spans="1:2" x14ac:dyDescent="0.2">
      <c r="A3750" s="238"/>
      <c r="B3750" s="238"/>
    </row>
    <row r="3751" spans="1:2" x14ac:dyDescent="0.2">
      <c r="A3751" s="238"/>
      <c r="B3751" s="238"/>
    </row>
    <row r="3752" spans="1:2" x14ac:dyDescent="0.2">
      <c r="A3752" s="238"/>
      <c r="B3752" s="238"/>
    </row>
    <row r="3753" spans="1:2" x14ac:dyDescent="0.2">
      <c r="A3753" s="238"/>
      <c r="B3753" s="238"/>
    </row>
    <row r="3754" spans="1:2" x14ac:dyDescent="0.2">
      <c r="A3754" s="238"/>
      <c r="B3754" s="238"/>
    </row>
    <row r="3755" spans="1:2" x14ac:dyDescent="0.2">
      <c r="A3755" s="238"/>
      <c r="B3755" s="238"/>
    </row>
    <row r="3756" spans="1:2" x14ac:dyDescent="0.2">
      <c r="A3756" s="238"/>
      <c r="B3756" s="238"/>
    </row>
    <row r="3757" spans="1:2" x14ac:dyDescent="0.2">
      <c r="A3757" s="238"/>
      <c r="B3757" s="238"/>
    </row>
    <row r="3758" spans="1:2" x14ac:dyDescent="0.2">
      <c r="A3758" s="238"/>
      <c r="B3758" s="238"/>
    </row>
    <row r="3759" spans="1:2" x14ac:dyDescent="0.2">
      <c r="A3759" s="238"/>
      <c r="B3759" s="238"/>
    </row>
    <row r="3760" spans="1:2" x14ac:dyDescent="0.2">
      <c r="A3760" s="238"/>
      <c r="B3760" s="238"/>
    </row>
    <row r="3761" spans="1:2" x14ac:dyDescent="0.2">
      <c r="A3761" s="238"/>
      <c r="B3761" s="238"/>
    </row>
    <row r="3762" spans="1:2" x14ac:dyDescent="0.2">
      <c r="A3762" s="238"/>
      <c r="B3762" s="238"/>
    </row>
    <row r="3763" spans="1:2" x14ac:dyDescent="0.2">
      <c r="A3763" s="238"/>
      <c r="B3763" s="238"/>
    </row>
    <row r="3764" spans="1:2" x14ac:dyDescent="0.2">
      <c r="A3764" s="238"/>
      <c r="B3764" s="238"/>
    </row>
    <row r="3765" spans="1:2" x14ac:dyDescent="0.2">
      <c r="A3765" s="238"/>
      <c r="B3765" s="238"/>
    </row>
    <row r="3766" spans="1:2" x14ac:dyDescent="0.2">
      <c r="A3766" s="238"/>
      <c r="B3766" s="238"/>
    </row>
    <row r="3767" spans="1:2" x14ac:dyDescent="0.2">
      <c r="A3767" s="238"/>
      <c r="B3767" s="238"/>
    </row>
    <row r="3768" spans="1:2" x14ac:dyDescent="0.2">
      <c r="A3768" s="238"/>
      <c r="B3768" s="238"/>
    </row>
    <row r="3769" spans="1:2" x14ac:dyDescent="0.2">
      <c r="A3769" s="238"/>
      <c r="B3769" s="238"/>
    </row>
    <row r="3770" spans="1:2" x14ac:dyDescent="0.2">
      <c r="A3770" s="238"/>
      <c r="B3770" s="238"/>
    </row>
    <row r="3771" spans="1:2" x14ac:dyDescent="0.2">
      <c r="A3771" s="238"/>
      <c r="B3771" s="238"/>
    </row>
    <row r="3772" spans="1:2" x14ac:dyDescent="0.2">
      <c r="A3772" s="238"/>
      <c r="B3772" s="238"/>
    </row>
    <row r="3773" spans="1:2" x14ac:dyDescent="0.2">
      <c r="A3773" s="238"/>
      <c r="B3773" s="238"/>
    </row>
    <row r="3774" spans="1:2" x14ac:dyDescent="0.2">
      <c r="A3774" s="238"/>
      <c r="B3774" s="238"/>
    </row>
    <row r="3775" spans="1:2" x14ac:dyDescent="0.2">
      <c r="A3775" s="238"/>
      <c r="B3775" s="238"/>
    </row>
    <row r="3776" spans="1:2" x14ac:dyDescent="0.2">
      <c r="A3776" s="238"/>
      <c r="B3776" s="238"/>
    </row>
    <row r="3777" spans="1:2" x14ac:dyDescent="0.2">
      <c r="A3777" s="238"/>
      <c r="B3777" s="238"/>
    </row>
    <row r="3778" spans="1:2" x14ac:dyDescent="0.2">
      <c r="A3778" s="238"/>
      <c r="B3778" s="238"/>
    </row>
    <row r="3779" spans="1:2" x14ac:dyDescent="0.2">
      <c r="A3779" s="238"/>
      <c r="B3779" s="238"/>
    </row>
    <row r="3780" spans="1:2" x14ac:dyDescent="0.2">
      <c r="A3780" s="238"/>
      <c r="B3780" s="238"/>
    </row>
    <row r="3781" spans="1:2" x14ac:dyDescent="0.2">
      <c r="A3781" s="238"/>
      <c r="B3781" s="238"/>
    </row>
    <row r="3782" spans="1:2" x14ac:dyDescent="0.2">
      <c r="A3782" s="238"/>
      <c r="B3782" s="238"/>
    </row>
    <row r="3783" spans="1:2" x14ac:dyDescent="0.2">
      <c r="A3783" s="238"/>
      <c r="B3783" s="238"/>
    </row>
    <row r="3784" spans="1:2" x14ac:dyDescent="0.2">
      <c r="A3784" s="238"/>
      <c r="B3784" s="238"/>
    </row>
    <row r="3785" spans="1:2" x14ac:dyDescent="0.2">
      <c r="A3785" s="238"/>
      <c r="B3785" s="238"/>
    </row>
    <row r="3786" spans="1:2" x14ac:dyDescent="0.2">
      <c r="A3786" s="238"/>
      <c r="B3786" s="238"/>
    </row>
    <row r="3787" spans="1:2" x14ac:dyDescent="0.2">
      <c r="A3787" s="238"/>
      <c r="B3787" s="238"/>
    </row>
    <row r="3788" spans="1:2" x14ac:dyDescent="0.2">
      <c r="A3788" s="238"/>
      <c r="B3788" s="238"/>
    </row>
    <row r="3789" spans="1:2" x14ac:dyDescent="0.2">
      <c r="A3789" s="238"/>
      <c r="B3789" s="238"/>
    </row>
    <row r="3790" spans="1:2" x14ac:dyDescent="0.2">
      <c r="A3790" s="238"/>
      <c r="B3790" s="238"/>
    </row>
    <row r="3791" spans="1:2" x14ac:dyDescent="0.2">
      <c r="A3791" s="238"/>
      <c r="B3791" s="238"/>
    </row>
    <row r="3792" spans="1:2" x14ac:dyDescent="0.2">
      <c r="A3792" s="238"/>
      <c r="B3792" s="238"/>
    </row>
    <row r="3793" spans="1:2" x14ac:dyDescent="0.2">
      <c r="A3793" s="238"/>
      <c r="B3793" s="238"/>
    </row>
    <row r="3794" spans="1:2" x14ac:dyDescent="0.2">
      <c r="A3794" s="238"/>
      <c r="B3794" s="238"/>
    </row>
    <row r="3795" spans="1:2" x14ac:dyDescent="0.2">
      <c r="A3795" s="238"/>
      <c r="B3795" s="238"/>
    </row>
    <row r="3796" spans="1:2" x14ac:dyDescent="0.2">
      <c r="A3796" s="238"/>
      <c r="B3796" s="238"/>
    </row>
    <row r="3797" spans="1:2" x14ac:dyDescent="0.2">
      <c r="A3797" s="238"/>
      <c r="B3797" s="238"/>
    </row>
    <row r="3798" spans="1:2" x14ac:dyDescent="0.2">
      <c r="A3798" s="238"/>
      <c r="B3798" s="238"/>
    </row>
    <row r="3799" spans="1:2" x14ac:dyDescent="0.2">
      <c r="A3799" s="238"/>
      <c r="B3799" s="238"/>
    </row>
    <row r="3800" spans="1:2" x14ac:dyDescent="0.2">
      <c r="A3800" s="238"/>
      <c r="B3800" s="238"/>
    </row>
    <row r="3801" spans="1:2" x14ac:dyDescent="0.2">
      <c r="A3801" s="238"/>
      <c r="B3801" s="238"/>
    </row>
    <row r="3802" spans="1:2" x14ac:dyDescent="0.2">
      <c r="A3802" s="238"/>
      <c r="B3802" s="238"/>
    </row>
    <row r="3803" spans="1:2" x14ac:dyDescent="0.2">
      <c r="A3803" s="238"/>
      <c r="B3803" s="238"/>
    </row>
    <row r="3804" spans="1:2" x14ac:dyDescent="0.2">
      <c r="A3804" s="238"/>
      <c r="B3804" s="238"/>
    </row>
    <row r="3805" spans="1:2" x14ac:dyDescent="0.2">
      <c r="A3805" s="238"/>
      <c r="B3805" s="238"/>
    </row>
    <row r="3806" spans="1:2" x14ac:dyDescent="0.2">
      <c r="A3806" s="238"/>
      <c r="B3806" s="238"/>
    </row>
    <row r="3807" spans="1:2" x14ac:dyDescent="0.2">
      <c r="A3807" s="238"/>
      <c r="B3807" s="238"/>
    </row>
    <row r="3808" spans="1:2" x14ac:dyDescent="0.2">
      <c r="A3808" s="238"/>
      <c r="B3808" s="238"/>
    </row>
    <row r="3809" spans="1:2" x14ac:dyDescent="0.2">
      <c r="A3809" s="238"/>
      <c r="B3809" s="238"/>
    </row>
    <row r="3810" spans="1:2" x14ac:dyDescent="0.2">
      <c r="A3810" s="238"/>
      <c r="B3810" s="238"/>
    </row>
    <row r="3811" spans="1:2" x14ac:dyDescent="0.2">
      <c r="A3811" s="238"/>
      <c r="B3811" s="238"/>
    </row>
    <row r="3812" spans="1:2" x14ac:dyDescent="0.2">
      <c r="A3812" s="238"/>
      <c r="B3812" s="238"/>
    </row>
    <row r="3813" spans="1:2" x14ac:dyDescent="0.2">
      <c r="A3813" s="238"/>
      <c r="B3813" s="238"/>
    </row>
    <row r="3814" spans="1:2" x14ac:dyDescent="0.2">
      <c r="A3814" s="238"/>
      <c r="B3814" s="238"/>
    </row>
    <row r="3815" spans="1:2" x14ac:dyDescent="0.2">
      <c r="A3815" s="238"/>
      <c r="B3815" s="238"/>
    </row>
    <row r="3816" spans="1:2" x14ac:dyDescent="0.2">
      <c r="A3816" s="238"/>
      <c r="B3816" s="238"/>
    </row>
    <row r="3817" spans="1:2" x14ac:dyDescent="0.2">
      <c r="A3817" s="238"/>
      <c r="B3817" s="238"/>
    </row>
    <row r="3818" spans="1:2" x14ac:dyDescent="0.2">
      <c r="A3818" s="238"/>
      <c r="B3818" s="238"/>
    </row>
    <row r="3819" spans="1:2" x14ac:dyDescent="0.2">
      <c r="A3819" s="238"/>
      <c r="B3819" s="238"/>
    </row>
    <row r="3820" spans="1:2" x14ac:dyDescent="0.2">
      <c r="A3820" s="238"/>
      <c r="B3820" s="238"/>
    </row>
    <row r="3821" spans="1:2" x14ac:dyDescent="0.2">
      <c r="A3821" s="238"/>
      <c r="B3821" s="238"/>
    </row>
    <row r="3822" spans="1:2" x14ac:dyDescent="0.2">
      <c r="A3822" s="238"/>
      <c r="B3822" s="238"/>
    </row>
    <row r="3823" spans="1:2" x14ac:dyDescent="0.2">
      <c r="A3823" s="238"/>
      <c r="B3823" s="238"/>
    </row>
    <row r="3824" spans="1:2" x14ac:dyDescent="0.2">
      <c r="A3824" s="238"/>
      <c r="B3824" s="238"/>
    </row>
    <row r="3825" spans="1:2" x14ac:dyDescent="0.2">
      <c r="A3825" s="238"/>
      <c r="B3825" s="238"/>
    </row>
    <row r="3826" spans="1:2" x14ac:dyDescent="0.2">
      <c r="A3826" s="238"/>
      <c r="B3826" s="238"/>
    </row>
    <row r="3827" spans="1:2" x14ac:dyDescent="0.2">
      <c r="A3827" s="238"/>
      <c r="B3827" s="238"/>
    </row>
    <row r="3828" spans="1:2" x14ac:dyDescent="0.2">
      <c r="A3828" s="238"/>
      <c r="B3828" s="238"/>
    </row>
    <row r="3829" spans="1:2" x14ac:dyDescent="0.2">
      <c r="A3829" s="238"/>
      <c r="B3829" s="238"/>
    </row>
    <row r="3830" spans="1:2" x14ac:dyDescent="0.2">
      <c r="A3830" s="238"/>
      <c r="B3830" s="238"/>
    </row>
    <row r="3831" spans="1:2" x14ac:dyDescent="0.2">
      <c r="A3831" s="238"/>
      <c r="B3831" s="238"/>
    </row>
    <row r="3832" spans="1:2" x14ac:dyDescent="0.2">
      <c r="A3832" s="238"/>
      <c r="B3832" s="238"/>
    </row>
    <row r="3833" spans="1:2" x14ac:dyDescent="0.2">
      <c r="A3833" s="238"/>
      <c r="B3833" s="238"/>
    </row>
    <row r="3834" spans="1:2" x14ac:dyDescent="0.2">
      <c r="A3834" s="238"/>
      <c r="B3834" s="238"/>
    </row>
    <row r="3835" spans="1:2" x14ac:dyDescent="0.2">
      <c r="A3835" s="238"/>
      <c r="B3835" s="238"/>
    </row>
    <row r="3836" spans="1:2" x14ac:dyDescent="0.2">
      <c r="A3836" s="238"/>
      <c r="B3836" s="238"/>
    </row>
    <row r="3837" spans="1:2" x14ac:dyDescent="0.2">
      <c r="A3837" s="238"/>
      <c r="B3837" s="238"/>
    </row>
    <row r="3838" spans="1:2" x14ac:dyDescent="0.2">
      <c r="A3838" s="238"/>
      <c r="B3838" s="238"/>
    </row>
    <row r="3839" spans="1:2" x14ac:dyDescent="0.2">
      <c r="A3839" s="238"/>
      <c r="B3839" s="238"/>
    </row>
    <row r="3840" spans="1:2" x14ac:dyDescent="0.2">
      <c r="A3840" s="238"/>
      <c r="B3840" s="238"/>
    </row>
    <row r="3841" spans="1:2" x14ac:dyDescent="0.2">
      <c r="A3841" s="238"/>
      <c r="B3841" s="238"/>
    </row>
    <row r="3842" spans="1:2" x14ac:dyDescent="0.2">
      <c r="A3842" s="238"/>
      <c r="B3842" s="238"/>
    </row>
    <row r="3843" spans="1:2" x14ac:dyDescent="0.2">
      <c r="A3843" s="238"/>
      <c r="B3843" s="238"/>
    </row>
    <row r="3844" spans="1:2" x14ac:dyDescent="0.2">
      <c r="A3844" s="238"/>
      <c r="B3844" s="238"/>
    </row>
    <row r="3845" spans="1:2" x14ac:dyDescent="0.2">
      <c r="A3845" s="238"/>
      <c r="B3845" s="238"/>
    </row>
    <row r="3846" spans="1:2" x14ac:dyDescent="0.2">
      <c r="A3846" s="238"/>
      <c r="B3846" s="238"/>
    </row>
    <row r="3847" spans="1:2" x14ac:dyDescent="0.2">
      <c r="A3847" s="238"/>
      <c r="B3847" s="238"/>
    </row>
    <row r="3848" spans="1:2" x14ac:dyDescent="0.2">
      <c r="A3848" s="238"/>
      <c r="B3848" s="238"/>
    </row>
    <row r="3849" spans="1:2" x14ac:dyDescent="0.2">
      <c r="A3849" s="238"/>
      <c r="B3849" s="238"/>
    </row>
    <row r="3850" spans="1:2" x14ac:dyDescent="0.2">
      <c r="A3850" s="238"/>
      <c r="B3850" s="238"/>
    </row>
    <row r="3851" spans="1:2" x14ac:dyDescent="0.2">
      <c r="A3851" s="238"/>
      <c r="B3851" s="238"/>
    </row>
    <row r="3852" spans="1:2" x14ac:dyDescent="0.2">
      <c r="A3852" s="238"/>
      <c r="B3852" s="238"/>
    </row>
    <row r="3853" spans="1:2" x14ac:dyDescent="0.2">
      <c r="A3853" s="238"/>
      <c r="B3853" s="238"/>
    </row>
    <row r="3854" spans="1:2" x14ac:dyDescent="0.2">
      <c r="A3854" s="238"/>
      <c r="B3854" s="238"/>
    </row>
    <row r="3855" spans="1:2" x14ac:dyDescent="0.2">
      <c r="A3855" s="238"/>
      <c r="B3855" s="238"/>
    </row>
    <row r="3856" spans="1:2" x14ac:dyDescent="0.2">
      <c r="A3856" s="238"/>
      <c r="B3856" s="238"/>
    </row>
    <row r="3857" spans="1:2" x14ac:dyDescent="0.2">
      <c r="A3857" s="238"/>
      <c r="B3857" s="238"/>
    </row>
    <row r="3858" spans="1:2" x14ac:dyDescent="0.2">
      <c r="A3858" s="238"/>
      <c r="B3858" s="238"/>
    </row>
    <row r="3859" spans="1:2" x14ac:dyDescent="0.2">
      <c r="A3859" s="238"/>
      <c r="B3859" s="238"/>
    </row>
    <row r="3860" spans="1:2" x14ac:dyDescent="0.2">
      <c r="A3860" s="238"/>
      <c r="B3860" s="238"/>
    </row>
    <row r="3861" spans="1:2" x14ac:dyDescent="0.2">
      <c r="A3861" s="238"/>
      <c r="B3861" s="238"/>
    </row>
    <row r="3862" spans="1:2" x14ac:dyDescent="0.2">
      <c r="A3862" s="238"/>
      <c r="B3862" s="238"/>
    </row>
    <row r="3863" spans="1:2" x14ac:dyDescent="0.2">
      <c r="A3863" s="238"/>
      <c r="B3863" s="238"/>
    </row>
    <row r="3864" spans="1:2" x14ac:dyDescent="0.2">
      <c r="A3864" s="238"/>
      <c r="B3864" s="238"/>
    </row>
    <row r="3865" spans="1:2" x14ac:dyDescent="0.2">
      <c r="A3865" s="238"/>
      <c r="B3865" s="238"/>
    </row>
    <row r="3866" spans="1:2" x14ac:dyDescent="0.2">
      <c r="A3866" s="238"/>
      <c r="B3866" s="238"/>
    </row>
    <row r="3867" spans="1:2" x14ac:dyDescent="0.2">
      <c r="A3867" s="238"/>
      <c r="B3867" s="238"/>
    </row>
    <row r="3868" spans="1:2" x14ac:dyDescent="0.2">
      <c r="A3868" s="238"/>
      <c r="B3868" s="238"/>
    </row>
    <row r="3869" spans="1:2" x14ac:dyDescent="0.2">
      <c r="A3869" s="238"/>
      <c r="B3869" s="238"/>
    </row>
    <row r="3870" spans="1:2" x14ac:dyDescent="0.2">
      <c r="A3870" s="238"/>
      <c r="B3870" s="238"/>
    </row>
    <row r="3871" spans="1:2" x14ac:dyDescent="0.2">
      <c r="A3871" s="238"/>
      <c r="B3871" s="238"/>
    </row>
    <row r="3872" spans="1:2" x14ac:dyDescent="0.2">
      <c r="A3872" s="238"/>
      <c r="B3872" s="238"/>
    </row>
    <row r="3873" spans="1:2" x14ac:dyDescent="0.2">
      <c r="A3873" s="238"/>
      <c r="B3873" s="238"/>
    </row>
    <row r="3874" spans="1:2" x14ac:dyDescent="0.2">
      <c r="A3874" s="238"/>
      <c r="B3874" s="238"/>
    </row>
    <row r="3875" spans="1:2" x14ac:dyDescent="0.2">
      <c r="A3875" s="238"/>
      <c r="B3875" s="238"/>
    </row>
    <row r="3876" spans="1:2" x14ac:dyDescent="0.2">
      <c r="A3876" s="238"/>
      <c r="B3876" s="238"/>
    </row>
    <row r="3877" spans="1:2" x14ac:dyDescent="0.2">
      <c r="A3877" s="238"/>
      <c r="B3877" s="238"/>
    </row>
    <row r="3878" spans="1:2" x14ac:dyDescent="0.2">
      <c r="A3878" s="238"/>
      <c r="B3878" s="238"/>
    </row>
    <row r="3879" spans="1:2" x14ac:dyDescent="0.2">
      <c r="A3879" s="238"/>
      <c r="B3879" s="238"/>
    </row>
    <row r="3880" spans="1:2" x14ac:dyDescent="0.2">
      <c r="A3880" s="238"/>
      <c r="B3880" s="238"/>
    </row>
    <row r="3881" spans="1:2" x14ac:dyDescent="0.2">
      <c r="A3881" s="238"/>
      <c r="B3881" s="238"/>
    </row>
    <row r="3882" spans="1:2" x14ac:dyDescent="0.2">
      <c r="A3882" s="238"/>
      <c r="B3882" s="238"/>
    </row>
    <row r="3883" spans="1:2" x14ac:dyDescent="0.2">
      <c r="A3883" s="238"/>
      <c r="B3883" s="238"/>
    </row>
    <row r="3884" spans="1:2" x14ac:dyDescent="0.2">
      <c r="A3884" s="238"/>
      <c r="B3884" s="238"/>
    </row>
    <row r="3885" spans="1:2" x14ac:dyDescent="0.2">
      <c r="A3885" s="238"/>
      <c r="B3885" s="238"/>
    </row>
    <row r="3886" spans="1:2" x14ac:dyDescent="0.2">
      <c r="A3886" s="238"/>
      <c r="B3886" s="238"/>
    </row>
    <row r="3887" spans="1:2" x14ac:dyDescent="0.2">
      <c r="A3887" s="238"/>
      <c r="B3887" s="238"/>
    </row>
    <row r="3888" spans="1:2" x14ac:dyDescent="0.2">
      <c r="A3888" s="238"/>
      <c r="B3888" s="238"/>
    </row>
    <row r="3889" spans="1:2" x14ac:dyDescent="0.2">
      <c r="A3889" s="238"/>
      <c r="B3889" s="238"/>
    </row>
    <row r="3890" spans="1:2" x14ac:dyDescent="0.2">
      <c r="A3890" s="238"/>
      <c r="B3890" s="238"/>
    </row>
    <row r="3891" spans="1:2" x14ac:dyDescent="0.2">
      <c r="A3891" s="238"/>
      <c r="B3891" s="238"/>
    </row>
    <row r="3892" spans="1:2" x14ac:dyDescent="0.2">
      <c r="A3892" s="238"/>
      <c r="B3892" s="238"/>
    </row>
    <row r="3893" spans="1:2" x14ac:dyDescent="0.2">
      <c r="A3893" s="238"/>
      <c r="B3893" s="238"/>
    </row>
    <row r="3894" spans="1:2" x14ac:dyDescent="0.2">
      <c r="A3894" s="238"/>
      <c r="B3894" s="238"/>
    </row>
    <row r="3895" spans="1:2" x14ac:dyDescent="0.2">
      <c r="A3895" s="238"/>
      <c r="B3895" s="238"/>
    </row>
    <row r="3896" spans="1:2" x14ac:dyDescent="0.2">
      <c r="A3896" s="238"/>
      <c r="B3896" s="238"/>
    </row>
    <row r="3897" spans="1:2" x14ac:dyDescent="0.2">
      <c r="A3897" s="238"/>
      <c r="B3897" s="238"/>
    </row>
    <row r="3898" spans="1:2" x14ac:dyDescent="0.2">
      <c r="A3898" s="238"/>
      <c r="B3898" s="238"/>
    </row>
    <row r="3899" spans="1:2" x14ac:dyDescent="0.2">
      <c r="A3899" s="238"/>
      <c r="B3899" s="238"/>
    </row>
    <row r="3900" spans="1:2" x14ac:dyDescent="0.2">
      <c r="A3900" s="238"/>
      <c r="B3900" s="238"/>
    </row>
    <row r="3901" spans="1:2" x14ac:dyDescent="0.2">
      <c r="A3901" s="238"/>
      <c r="B3901" s="238"/>
    </row>
    <row r="3902" spans="1:2" x14ac:dyDescent="0.2">
      <c r="A3902" s="238"/>
      <c r="B3902" s="238"/>
    </row>
    <row r="3903" spans="1:2" x14ac:dyDescent="0.2">
      <c r="A3903" s="238"/>
      <c r="B3903" s="238"/>
    </row>
    <row r="3904" spans="1:2" x14ac:dyDescent="0.2">
      <c r="A3904" s="238"/>
      <c r="B3904" s="238"/>
    </row>
    <row r="3905" spans="1:2" x14ac:dyDescent="0.2">
      <c r="A3905" s="238"/>
      <c r="B3905" s="238"/>
    </row>
    <row r="3906" spans="1:2" x14ac:dyDescent="0.2">
      <c r="A3906" s="238"/>
      <c r="B3906" s="238"/>
    </row>
    <row r="3907" spans="1:2" x14ac:dyDescent="0.2">
      <c r="A3907" s="238"/>
      <c r="B3907" s="238"/>
    </row>
    <row r="3908" spans="1:2" x14ac:dyDescent="0.2">
      <c r="A3908" s="238"/>
      <c r="B3908" s="238"/>
    </row>
    <row r="3909" spans="1:2" x14ac:dyDescent="0.2">
      <c r="A3909" s="238"/>
      <c r="B3909" s="238"/>
    </row>
    <row r="3910" spans="1:2" x14ac:dyDescent="0.2">
      <c r="A3910" s="238"/>
      <c r="B3910" s="238"/>
    </row>
    <row r="3911" spans="1:2" x14ac:dyDescent="0.2">
      <c r="A3911" s="238"/>
      <c r="B3911" s="238"/>
    </row>
    <row r="3912" spans="1:2" x14ac:dyDescent="0.2">
      <c r="A3912" s="238"/>
      <c r="B3912" s="238"/>
    </row>
    <row r="3913" spans="1:2" x14ac:dyDescent="0.2">
      <c r="A3913" s="238"/>
      <c r="B3913" s="238"/>
    </row>
    <row r="3914" spans="1:2" x14ac:dyDescent="0.2">
      <c r="A3914" s="238"/>
      <c r="B3914" s="238"/>
    </row>
    <row r="3915" spans="1:2" x14ac:dyDescent="0.2">
      <c r="A3915" s="238"/>
      <c r="B3915" s="238"/>
    </row>
    <row r="3916" spans="1:2" x14ac:dyDescent="0.2">
      <c r="A3916" s="238"/>
      <c r="B3916" s="238"/>
    </row>
    <row r="3917" spans="1:2" x14ac:dyDescent="0.2">
      <c r="A3917" s="238"/>
      <c r="B3917" s="238"/>
    </row>
    <row r="3918" spans="1:2" x14ac:dyDescent="0.2">
      <c r="A3918" s="238"/>
      <c r="B3918" s="238"/>
    </row>
    <row r="3919" spans="1:2" x14ac:dyDescent="0.2">
      <c r="A3919" s="238"/>
      <c r="B3919" s="238"/>
    </row>
    <row r="3920" spans="1:2" x14ac:dyDescent="0.2">
      <c r="A3920" s="238"/>
      <c r="B3920" s="238"/>
    </row>
    <row r="3921" spans="1:2" x14ac:dyDescent="0.2">
      <c r="A3921" s="238"/>
      <c r="B3921" s="238"/>
    </row>
    <row r="3922" spans="1:2" x14ac:dyDescent="0.2">
      <c r="A3922" s="238"/>
      <c r="B3922" s="238"/>
    </row>
    <row r="3923" spans="1:2" x14ac:dyDescent="0.2">
      <c r="A3923" s="238"/>
      <c r="B3923" s="238"/>
    </row>
    <row r="3924" spans="1:2" x14ac:dyDescent="0.2">
      <c r="A3924" s="238"/>
      <c r="B3924" s="238"/>
    </row>
    <row r="3925" spans="1:2" x14ac:dyDescent="0.2">
      <c r="A3925" s="238"/>
      <c r="B3925" s="238"/>
    </row>
    <row r="3926" spans="1:2" x14ac:dyDescent="0.2">
      <c r="A3926" s="238"/>
      <c r="B3926" s="238"/>
    </row>
    <row r="3927" spans="1:2" x14ac:dyDescent="0.2">
      <c r="A3927" s="238"/>
      <c r="B3927" s="238"/>
    </row>
    <row r="3928" spans="1:2" x14ac:dyDescent="0.2">
      <c r="A3928" s="238"/>
      <c r="B3928" s="238"/>
    </row>
    <row r="3929" spans="1:2" x14ac:dyDescent="0.2">
      <c r="A3929" s="238"/>
      <c r="B3929" s="238"/>
    </row>
    <row r="3930" spans="1:2" x14ac:dyDescent="0.2">
      <c r="A3930" s="238"/>
      <c r="B3930" s="238"/>
    </row>
    <row r="3931" spans="1:2" x14ac:dyDescent="0.2">
      <c r="A3931" s="238"/>
      <c r="B3931" s="238"/>
    </row>
    <row r="3932" spans="1:2" x14ac:dyDescent="0.2">
      <c r="A3932" s="238"/>
      <c r="B3932" s="238"/>
    </row>
    <row r="3933" spans="1:2" x14ac:dyDescent="0.2">
      <c r="A3933" s="238"/>
      <c r="B3933" s="238"/>
    </row>
    <row r="3934" spans="1:2" x14ac:dyDescent="0.2">
      <c r="A3934" s="238"/>
      <c r="B3934" s="238"/>
    </row>
    <row r="3935" spans="1:2" x14ac:dyDescent="0.2">
      <c r="A3935" s="238"/>
      <c r="B3935" s="238"/>
    </row>
    <row r="3936" spans="1:2" x14ac:dyDescent="0.2">
      <c r="A3936" s="238"/>
      <c r="B3936" s="238"/>
    </row>
    <row r="3937" spans="1:2" x14ac:dyDescent="0.2">
      <c r="A3937" s="238"/>
      <c r="B3937" s="238"/>
    </row>
    <row r="3938" spans="1:2" x14ac:dyDescent="0.2">
      <c r="A3938" s="238"/>
      <c r="B3938" s="238"/>
    </row>
    <row r="3939" spans="1:2" x14ac:dyDescent="0.2">
      <c r="A3939" s="238"/>
      <c r="B3939" s="238"/>
    </row>
    <row r="3940" spans="1:2" x14ac:dyDescent="0.2">
      <c r="A3940" s="238"/>
      <c r="B3940" s="238"/>
    </row>
    <row r="3941" spans="1:2" x14ac:dyDescent="0.2">
      <c r="A3941" s="238"/>
      <c r="B3941" s="238"/>
    </row>
    <row r="3942" spans="1:2" x14ac:dyDescent="0.2">
      <c r="A3942" s="238"/>
      <c r="B3942" s="238"/>
    </row>
    <row r="3943" spans="1:2" x14ac:dyDescent="0.2">
      <c r="A3943" s="238"/>
      <c r="B3943" s="238"/>
    </row>
    <row r="3944" spans="1:2" x14ac:dyDescent="0.2">
      <c r="A3944" s="238"/>
      <c r="B3944" s="238"/>
    </row>
    <row r="3945" spans="1:2" x14ac:dyDescent="0.2">
      <c r="A3945" s="238"/>
      <c r="B3945" s="238"/>
    </row>
    <row r="3946" spans="1:2" x14ac:dyDescent="0.2">
      <c r="A3946" s="238"/>
      <c r="B3946" s="238"/>
    </row>
    <row r="3947" spans="1:2" x14ac:dyDescent="0.2">
      <c r="A3947" s="238"/>
      <c r="B3947" s="238"/>
    </row>
  </sheetData>
  <mergeCells count="2">
    <mergeCell ref="C44:I44"/>
    <mergeCell ref="C46:I46"/>
  </mergeCells>
  <pageMargins left="0" right="0.2" top="0.5" bottom="0.5" header="0.5" footer="0.3"/>
  <pageSetup paperSize="5" scale="71" fitToHeight="0" orientation="landscape" blackAndWhite="1"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2001-11-26T08:00:00+00:00</OpenedDate>
    <SignificantOrder xmlns="dc463f71-b30c-4ab2-9473-d307f9d35888">false</SignificantOrder>
    <Date1 xmlns="dc463f71-b30c-4ab2-9473-d307f9d35888">2019-08-14T07:00:00+00:00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011570</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145852F91CFBA429C9A69A2F28C162E" ma:contentTypeVersion="120" ma:contentTypeDescription="" ma:contentTypeScope="" ma:versionID="115ac4bccca8feec9109e38a5d3b65c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F3BC5D-5B98-43CE-BA0D-3C58BB62A30D}"/>
</file>

<file path=customXml/itemProps2.xml><?xml version="1.0" encoding="utf-8"?>
<ds:datastoreItem xmlns:ds="http://schemas.openxmlformats.org/officeDocument/2006/customXml" ds:itemID="{BFA16E37-105A-4CEC-842D-1C3344113259}"/>
</file>

<file path=customXml/itemProps3.xml><?xml version="1.0" encoding="utf-8"?>
<ds:datastoreItem xmlns:ds="http://schemas.openxmlformats.org/officeDocument/2006/customXml" ds:itemID="{48D63EA7-814D-4613-92E2-7CF88077F48E}"/>
</file>

<file path=customXml/itemProps4.xml><?xml version="1.0" encoding="utf-8"?>
<ds:datastoreItem xmlns:ds="http://schemas.openxmlformats.org/officeDocument/2006/customXml" ds:itemID="{84E08E52-2B66-49D2-AC64-68A02C712B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Summary- Detailed</vt:lpstr>
      <vt:lpstr>Schedule_B</vt:lpstr>
      <vt:lpstr>Schedule_B!Print_Area</vt:lpstr>
      <vt:lpstr>'Summary- Detailed'!Print_Area</vt:lpstr>
      <vt:lpstr>'Summary- Detailed'!Print_Titles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Puget Sound Energy</dc:creator>
  <cp:lastModifiedBy>Puget Sound Energy</cp:lastModifiedBy>
  <cp:lastPrinted>2019-07-16T20:59:28Z</cp:lastPrinted>
  <dcterms:created xsi:type="dcterms:W3CDTF">2019-07-16T20:48:33Z</dcterms:created>
  <dcterms:modified xsi:type="dcterms:W3CDTF">2019-08-05T17:08:04Z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0x0101006E56B4D1795A2E4DB2F0B01679ED314A001145852F91CFBA429C9A69A2F28C162E</vt:lpwstr>
  </property>
  <property fmtid="{D5CDD505-2E9C-101B-9397-08002B2CF9AE}" pid="3" name="_docset_NoMedatataSyncRequired">
    <vt:lpwstr>False</vt:lpwstr>
  </property>
  <property fmtid="{D5CDD505-2E9C-101B-9397-08002B2CF9AE}" pid="4" name="IsEFSEC">
    <vt:bool>false</vt:bool>
  </property>
</Properties>
</file>