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Avg Customers" sheetId="1" r:id="rId1"/>
    <sheet name="Bill Freq Tota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<sst xmlns="http://schemas.openxmlformats.org/spreadsheetml/2006/main" count="31" uniqueCount="14">
  <si>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# of Bills</t>
  </si>
  <si>
    <t>Average</t>
  </si>
  <si>
    <t>Calendar 2005</t>
  </si>
  <si>
    <t>Calendar 1997</t>
  </si>
  <si>
    <t>Calendar 1998</t>
  </si>
  <si>
    <t>Calendar 1999</t>
  </si>
  <si>
    <t>Calendar 2000</t>
  </si>
  <si>
    <t>Calendar 2001</t>
  </si>
  <si>
    <t>Calendar 2002</t>
  </si>
  <si>
    <t>Calendar 2003</t>
  </si>
  <si>
    <t>Calendar 2004</t>
  </si>
  <si>
    <t>Average Customers By Rate Schedule</t>
  </si>
  <si>
    <t>Calendar Years</t>
  </si>
  <si>
    <t>R/S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</si>
</sst>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I27" sqref="I27"/>
    </sheetView>
  </sheetViews>
  <sheetFormatPr defaultColWidth="9.140625" defaultRowHeight="12.75"/>
  <cols>
    <col min="2" max="6" width="8.7109375" style="0" bestFit="1" customWidth="1"/>
    <col min="7" max="10" width="11.28125" style="0" bestFit="1" customWidth="1"/>
  </cols>
  <sheetData>
    <row r="2" ht="12.75">
      <c r="A2" t="s">
        <v>11</v>
      </c>
    </row>
    <row r="3" ht="12.75">
      <c r="A3" t="s">
        <v>12</v>
      </c>
    </row>
    <row r="5" spans="1:6" ht="12.75">
      <c r="A5" s="3" t="s">
        <v>13</v>
      </c>
      <c r="B5" s="1">
        <v>2005</v>
      </c>
      <c r="C5" s="1">
        <v>2004</v>
      </c>
      <c r="D5" s="1">
        <v>2003</v>
      </c>
      <c r="E5" s="1">
        <v>2002</v>
      </c>
      <c r="F5" s="1">
        <v>2001</v>
      </c>
    </row>
    <row r="6" spans="1:6" ht="12.75">
      <c r="A6">
        <v>502</v>
      </c>
      <c r="B6" s="2">
        <f>+'Bill Freq Totals'!C4</f>
        <v>1567</v>
      </c>
      <c r="C6" s="2">
        <f>+'Bill Freq Totals'!F4</f>
        <v>1254</v>
      </c>
      <c r="D6" s="2">
        <f>+'Bill Freq Totals'!I4</f>
        <v>1058</v>
      </c>
      <c r="E6" s="2">
        <f>+'Bill Freq Totals'!L4</f>
        <v>936</v>
      </c>
      <c r="F6" s="2">
        <f>+'Bill Freq Totals'!O4</f>
        <v>791</v>
      </c>
    </row>
    <row r="7" spans="1:6" ht="12.75">
      <c r="A7">
        <v>503</v>
      </c>
      <c r="B7" s="2">
        <f>+'Bill Freq Totals'!C5</f>
        <v>148967</v>
      </c>
      <c r="C7" s="2">
        <f>+'Bill Freq Totals'!F5</f>
        <v>142557</v>
      </c>
      <c r="D7" s="2">
        <f>+'Bill Freq Totals'!I5</f>
        <v>137360</v>
      </c>
      <c r="E7" s="2">
        <f>+'Bill Freq Totals'!L5</f>
        <v>132090</v>
      </c>
      <c r="F7" s="2">
        <f>+'Bill Freq Totals'!O5</f>
        <v>129126</v>
      </c>
    </row>
    <row r="8" spans="1:6" ht="12.75">
      <c r="A8">
        <v>504</v>
      </c>
      <c r="B8" s="2">
        <f>+'Bill Freq Totals'!C6</f>
        <v>22177</v>
      </c>
      <c r="C8" s="2">
        <f>+'Bill Freq Totals'!F6</f>
        <v>21574</v>
      </c>
      <c r="D8" s="2">
        <f>+'Bill Freq Totals'!I6</f>
        <v>21181</v>
      </c>
      <c r="E8" s="2">
        <f>+'Bill Freq Totals'!L6</f>
        <v>20769</v>
      </c>
      <c r="F8" s="2">
        <f>+'Bill Freq Totals'!O6</f>
        <v>20575</v>
      </c>
    </row>
    <row r="9" spans="1:6" ht="12.75">
      <c r="A9">
        <v>505</v>
      </c>
      <c r="B9" s="2">
        <f>+'Bill Freq Totals'!C7</f>
        <v>399</v>
      </c>
      <c r="C9" s="2">
        <f>+'Bill Freq Totals'!F7</f>
        <v>418</v>
      </c>
      <c r="D9" s="2">
        <f>+'Bill Freq Totals'!I7</f>
        <v>427</v>
      </c>
      <c r="E9" s="2">
        <f>+'Bill Freq Totals'!L7</f>
        <v>446</v>
      </c>
      <c r="F9" s="2">
        <f>+'Bill Freq Totals'!O7</f>
        <v>446</v>
      </c>
    </row>
    <row r="10" spans="1:6" ht="12.75">
      <c r="A10">
        <v>511</v>
      </c>
      <c r="B10" s="2">
        <f>+'Bill Freq Totals'!C8</f>
        <v>69</v>
      </c>
      <c r="C10" s="2">
        <f>+'Bill Freq Totals'!F8</f>
        <v>72</v>
      </c>
      <c r="D10" s="2">
        <f>+'Bill Freq Totals'!I8</f>
        <v>72</v>
      </c>
      <c r="E10" s="2">
        <f>+'Bill Freq Totals'!L8</f>
        <v>77</v>
      </c>
      <c r="F10" s="2">
        <f>+'Bill Freq Totals'!O8</f>
        <v>87</v>
      </c>
    </row>
    <row r="11" spans="1:6" ht="12.75">
      <c r="A11">
        <v>512</v>
      </c>
      <c r="B11" s="2">
        <f>+'Bill Freq Totals'!C9</f>
        <v>2</v>
      </c>
      <c r="C11" s="2">
        <f>+'Bill Freq Totals'!F9</f>
        <v>2</v>
      </c>
      <c r="D11" s="2">
        <f>+'Bill Freq Totals'!I9</f>
        <v>2</v>
      </c>
      <c r="E11" s="2">
        <f>+'Bill Freq Totals'!L9</f>
        <v>2</v>
      </c>
      <c r="F11" s="2">
        <f>+'Bill Freq Totals'!O9</f>
        <v>2</v>
      </c>
    </row>
    <row r="12" spans="1:6" ht="12.75">
      <c r="A12">
        <v>541</v>
      </c>
      <c r="B12" s="2">
        <f>+'Bill Freq Totals'!C10</f>
        <v>69</v>
      </c>
      <c r="C12" s="2">
        <f>+'Bill Freq Totals'!F10</f>
        <v>77</v>
      </c>
      <c r="D12" s="2">
        <f>+'Bill Freq Totals'!I10</f>
        <v>86</v>
      </c>
      <c r="E12" s="2">
        <f>+'Bill Freq Totals'!L10</f>
        <v>92</v>
      </c>
      <c r="F12" s="2">
        <f>+'Bill Freq Totals'!O10</f>
        <v>99</v>
      </c>
    </row>
    <row r="13" spans="1:6" ht="12.75">
      <c r="A13">
        <v>570</v>
      </c>
      <c r="B13" s="2">
        <f>+'Bill Freq Totals'!C11</f>
        <v>11</v>
      </c>
      <c r="C13" s="2">
        <f>+'Bill Freq Totals'!F11</f>
        <v>11</v>
      </c>
      <c r="D13" s="2">
        <f>+'Bill Freq Totals'!I11</f>
        <v>10</v>
      </c>
      <c r="E13" s="2">
        <f>+'Bill Freq Totals'!L11</f>
        <v>10</v>
      </c>
      <c r="F13" s="2">
        <f>+'Bill Freq Totals'!O11</f>
        <v>15</v>
      </c>
    </row>
    <row r="14" spans="1:6" ht="12.75">
      <c r="A14">
        <v>577</v>
      </c>
      <c r="B14" s="2">
        <f>+'Bill Freq Totals'!C12</f>
        <v>3</v>
      </c>
      <c r="C14" s="2">
        <f>+'Bill Freq Totals'!F12</f>
        <v>3</v>
      </c>
      <c r="D14" s="2">
        <f>+'Bill Freq Totals'!I12</f>
        <v>3</v>
      </c>
      <c r="E14" s="2">
        <f>+'Bill Freq Totals'!L12</f>
        <v>3</v>
      </c>
      <c r="F14" s="2">
        <f>+'Bill Freq Totals'!O12</f>
        <v>5</v>
      </c>
    </row>
    <row r="15" spans="1:6" ht="12.75">
      <c r="A15">
        <v>663</v>
      </c>
      <c r="B15" s="2">
        <f>+'Bill Freq Totals'!C13</f>
        <v>132</v>
      </c>
      <c r="C15" s="2">
        <f>+'Bill Freq Totals'!F13</f>
        <v>134</v>
      </c>
      <c r="D15" s="2">
        <f>+'Bill Freq Totals'!I13</f>
        <v>145</v>
      </c>
      <c r="E15" s="2">
        <f>+'Bill Freq Totals'!L13</f>
        <v>219</v>
      </c>
      <c r="F15" s="2">
        <f>+'Bill Freq Totals'!O13</f>
        <v>209</v>
      </c>
    </row>
    <row r="16" spans="1:6" ht="12.75">
      <c r="A16">
        <v>664</v>
      </c>
      <c r="B16" s="2">
        <f>+'Bill Freq Totals'!C14</f>
        <v>25</v>
      </c>
      <c r="C16" s="2">
        <f>+'Bill Freq Totals'!F14</f>
        <v>27</v>
      </c>
      <c r="D16" s="2">
        <f>+'Bill Freq Totals'!I14</f>
        <v>26</v>
      </c>
      <c r="E16" s="2">
        <f>+'Bill Freq Totals'!L14</f>
        <v>25</v>
      </c>
      <c r="F16" s="2">
        <f>+'Bill Freq Totals'!O14</f>
        <v>21</v>
      </c>
    </row>
    <row r="17" spans="1:6" ht="12.75">
      <c r="A17">
        <v>901</v>
      </c>
      <c r="B17" s="2">
        <f>+'Bill Freq Totals'!C15</f>
        <v>12</v>
      </c>
      <c r="C17" s="2">
        <f>+'Bill Freq Totals'!F15</f>
        <v>12</v>
      </c>
      <c r="D17" s="2">
        <f>+'Bill Freq Totals'!I15</f>
        <v>12</v>
      </c>
      <c r="E17" s="2">
        <f>+'Bill Freq Totals'!L15</f>
        <v>12</v>
      </c>
      <c r="F17" s="2">
        <f>+'Bill Freq Totals'!O15</f>
        <v>14</v>
      </c>
    </row>
    <row r="18" spans="2:6" ht="12.75">
      <c r="B18" s="2"/>
      <c r="C18" s="2"/>
      <c r="D18" s="2"/>
      <c r="E18" s="2"/>
      <c r="F18" s="2"/>
    </row>
    <row r="19" spans="1:5" ht="12.75">
      <c r="A19" s="3" t="s">
        <v>13</v>
      </c>
      <c r="B19" s="1">
        <v>2000</v>
      </c>
      <c r="C19" s="1">
        <v>1999</v>
      </c>
      <c r="D19" s="1">
        <v>1998</v>
      </c>
      <c r="E19" s="1">
        <v>1997</v>
      </c>
    </row>
    <row r="20" spans="1:5" ht="12.75">
      <c r="A20">
        <v>502</v>
      </c>
      <c r="B20" s="2">
        <f>+'Bill Freq Totals'!R4</f>
        <v>806</v>
      </c>
      <c r="C20" s="2">
        <f>+'Bill Freq Totals'!U4</f>
        <v>732</v>
      </c>
      <c r="D20" s="2">
        <f>+'Bill Freq Totals'!X4</f>
        <v>822</v>
      </c>
      <c r="E20" s="2">
        <f>+'Bill Freq Totals'!AA4</f>
        <v>991</v>
      </c>
    </row>
    <row r="21" spans="1:5" ht="12.75">
      <c r="A21">
        <v>503</v>
      </c>
      <c r="B21" s="2">
        <f>+'Bill Freq Totals'!R5</f>
        <v>126210</v>
      </c>
      <c r="C21" s="2">
        <f>+'Bill Freq Totals'!U5</f>
        <v>121362</v>
      </c>
      <c r="D21" s="2">
        <f>+'Bill Freq Totals'!X5</f>
        <v>115798</v>
      </c>
      <c r="E21" s="2">
        <f>+'Bill Freq Totals'!AA5</f>
        <v>110220</v>
      </c>
    </row>
    <row r="22" spans="1:5" ht="12.75">
      <c r="A22">
        <v>504</v>
      </c>
      <c r="B22" s="2">
        <f>+'Bill Freq Totals'!R6</f>
        <v>20372</v>
      </c>
      <c r="C22" s="2">
        <f>+'Bill Freq Totals'!U6</f>
        <v>19860</v>
      </c>
      <c r="D22" s="2">
        <f>+'Bill Freq Totals'!X6</f>
        <v>19155</v>
      </c>
      <c r="E22" s="2">
        <f>+'Bill Freq Totals'!AA6</f>
        <v>18671</v>
      </c>
    </row>
    <row r="23" spans="1:5" ht="12.75">
      <c r="A23">
        <v>505</v>
      </c>
      <c r="B23" s="2">
        <f>+'Bill Freq Totals'!R7</f>
        <v>437</v>
      </c>
      <c r="C23" s="2">
        <f>+'Bill Freq Totals'!U7</f>
        <v>387</v>
      </c>
      <c r="D23" s="2">
        <f>+'Bill Freq Totals'!X7</f>
        <v>306</v>
      </c>
      <c r="E23" s="2">
        <f>+'Bill Freq Totals'!AA7</f>
        <v>222</v>
      </c>
    </row>
    <row r="24" spans="1:5" ht="12.75">
      <c r="A24">
        <v>511</v>
      </c>
      <c r="B24" s="2">
        <f>+'Bill Freq Totals'!R8</f>
        <v>88</v>
      </c>
      <c r="C24" s="2">
        <f>+'Bill Freq Totals'!U8</f>
        <v>91</v>
      </c>
      <c r="D24" s="2">
        <f>+'Bill Freq Totals'!X8</f>
        <v>105</v>
      </c>
      <c r="E24" s="2">
        <f>+'Bill Freq Totals'!AA8</f>
        <v>108</v>
      </c>
    </row>
    <row r="25" spans="1:5" ht="12.75">
      <c r="A25">
        <v>512</v>
      </c>
      <c r="B25" s="2">
        <f>+'Bill Freq Totals'!R9</f>
        <v>3</v>
      </c>
      <c r="C25" s="2">
        <f>+'Bill Freq Totals'!U9</f>
        <v>3</v>
      </c>
      <c r="D25" s="2">
        <f>+'Bill Freq Totals'!X9</f>
        <v>3</v>
      </c>
      <c r="E25" s="2">
        <f>+'Bill Freq Totals'!AA9</f>
        <v>4</v>
      </c>
    </row>
    <row r="26" spans="1:5" ht="12.75">
      <c r="A26">
        <v>541</v>
      </c>
      <c r="B26" s="2">
        <f>+'Bill Freq Totals'!R10</f>
        <v>108</v>
      </c>
      <c r="C26" s="2">
        <f>+'Bill Freq Totals'!U10</f>
        <v>120</v>
      </c>
      <c r="D26" s="2">
        <f>+'Bill Freq Totals'!X10</f>
        <v>134</v>
      </c>
      <c r="E26" s="2">
        <f>+'Bill Freq Totals'!AA10</f>
        <v>147</v>
      </c>
    </row>
    <row r="27" spans="1:5" ht="12.75">
      <c r="A27">
        <v>570</v>
      </c>
      <c r="B27" s="2">
        <f>+'Bill Freq Totals'!R11</f>
        <v>14</v>
      </c>
      <c r="C27" s="2">
        <f>+'Bill Freq Totals'!U11</f>
        <v>13</v>
      </c>
      <c r="D27" s="2">
        <f>+'Bill Freq Totals'!X11</f>
        <v>13</v>
      </c>
      <c r="E27" s="2">
        <f>+'Bill Freq Totals'!AA11</f>
        <v>13</v>
      </c>
    </row>
    <row r="28" spans="1:5" ht="12.75">
      <c r="A28">
        <v>577</v>
      </c>
      <c r="B28" s="2">
        <f>+'Bill Freq Totals'!R12</f>
        <v>5</v>
      </c>
      <c r="C28" s="2">
        <f>+'Bill Freq Totals'!U12</f>
        <v>6</v>
      </c>
      <c r="D28" s="2">
        <f>+'Bill Freq Totals'!X12</f>
        <v>7</v>
      </c>
      <c r="E28" s="2">
        <f>+'Bill Freq Totals'!AA12</f>
        <v>7</v>
      </c>
    </row>
    <row r="29" spans="1:5" ht="12.75">
      <c r="A29">
        <v>663</v>
      </c>
      <c r="B29" s="2">
        <f>+'Bill Freq Totals'!R13</f>
        <v>210</v>
      </c>
      <c r="C29" s="2">
        <f>+'Bill Freq Totals'!U13</f>
        <v>203</v>
      </c>
      <c r="D29" s="2">
        <f>+'Bill Freq Totals'!X13</f>
        <v>195</v>
      </c>
      <c r="E29" s="2">
        <f>+'Bill Freq Totals'!AA13</f>
        <v>189</v>
      </c>
    </row>
    <row r="30" spans="1:5" ht="12.75">
      <c r="A30">
        <v>664</v>
      </c>
      <c r="B30" s="2">
        <f>+'Bill Freq Totals'!R14</f>
        <v>19</v>
      </c>
      <c r="C30" s="2">
        <f>+'Bill Freq Totals'!U14</f>
        <v>19</v>
      </c>
      <c r="D30" s="2">
        <f>+'Bill Freq Totals'!X14</f>
        <v>18</v>
      </c>
      <c r="E30" s="2">
        <f>+'Bill Freq Totals'!AA14</f>
        <v>16</v>
      </c>
    </row>
    <row r="31" spans="1:5" ht="12.75">
      <c r="A31">
        <v>901</v>
      </c>
      <c r="B31" s="2">
        <f>+'Bill Freq Totals'!R15</f>
        <v>14</v>
      </c>
      <c r="C31" s="2">
        <f>+'Bill Freq Totals'!U15</f>
        <v>14</v>
      </c>
      <c r="D31" s="2">
        <f>+'Bill Freq Totals'!X15</f>
        <v>12</v>
      </c>
      <c r="E31" s="2">
        <f>+'Bill Freq Totals'!AA15</f>
        <v>10</v>
      </c>
    </row>
  </sheetData>
  <printOptions/>
  <pageMargins left="0.75" right="0.75" top="1" bottom="1" header="0.5" footer="0.5"/>
  <pageSetup horizontalDpi="600" verticalDpi="600" orientation="landscape"/>
  <headerFooter alignWithMargins="0">
    <oddHeader>&amp;RDocket No. UG-060256
Exhibit No. __ (MLB-4)
Page 10 of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"/>
  <sheetViews>
    <sheetView tabSelected="1" view="pageBreakPreview" zoomScale="6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9.140625" defaultRowHeight="12.75"/>
  <cols>
    <col min="13" max="13" width="6.7109375" style="0" customWidth="1"/>
    <col min="16" max="16" width="6.28125" style="0" customWidth="1"/>
    <col min="19" max="19" width="7.421875" style="0" customWidth="1"/>
  </cols>
  <sheetData>
    <row r="2" spans="2:27" ht="12.75">
      <c r="B2" s="4" t="s">
        <v>2</v>
      </c>
      <c r="C2" s="4"/>
      <c r="E2" s="4" t="s">
        <v>10</v>
      </c>
      <c r="F2" s="4"/>
      <c r="H2" s="4" t="s">
        <v>9</v>
      </c>
      <c r="I2" s="4"/>
      <c r="K2" s="4" t="s">
        <v>8</v>
      </c>
      <c r="L2" s="4"/>
      <c r="N2" s="4" t="s">
        <v>7</v>
      </c>
      <c r="O2" s="4"/>
      <c r="Q2" s="4" t="s">
        <v>6</v>
      </c>
      <c r="R2" s="4"/>
      <c r="T2" s="4" t="s">
        <v>5</v>
      </c>
      <c r="U2" s="4"/>
      <c r="W2" s="4" t="s">
        <v>4</v>
      </c>
      <c r="X2" s="4"/>
      <c r="Z2" s="4" t="s">
        <v>3</v>
      </c>
      <c r="AA2" s="4"/>
    </row>
    <row r="3" spans="2:27" ht="12.75">
      <c r="B3" t="s">
        <v>0</v>
      </c>
      <c r="C3" t="s">
        <v>1</v>
      </c>
      <c r="E3" t="s">
        <v>0</v>
      </c>
      <c r="F3" t="s">
        <v>1</v>
      </c>
      <c r="H3" t="s">
        <v>0</v>
      </c>
      <c r="I3" t="s">
        <v>1</v>
      </c>
      <c r="K3" t="s">
        <v>0</v>
      </c>
      <c r="L3" t="s">
        <v>1</v>
      </c>
      <c r="N3" t="s">
        <v>0</v>
      </c>
      <c r="O3" t="s">
        <v>1</v>
      </c>
      <c r="Q3" t="s">
        <v>0</v>
      </c>
      <c r="R3" t="s">
        <v>1</v>
      </c>
      <c r="T3" t="s">
        <v>0</v>
      </c>
      <c r="U3" t="s">
        <v>1</v>
      </c>
      <c r="W3" t="s">
        <v>0</v>
      </c>
      <c r="X3" t="s">
        <v>1</v>
      </c>
      <c r="Z3" t="s">
        <v>0</v>
      </c>
      <c r="AA3" t="s">
        <v>1</v>
      </c>
    </row>
    <row r="4" spans="1:27" ht="12.75">
      <c r="A4">
        <v>502</v>
      </c>
      <c r="B4">
        <v>18803</v>
      </c>
      <c r="C4">
        <f>ROUND(+B4/12,0)</f>
        <v>1567</v>
      </c>
      <c r="E4">
        <v>15049</v>
      </c>
      <c r="F4">
        <f>ROUND(+E4/12,0)</f>
        <v>1254</v>
      </c>
      <c r="H4">
        <v>12698</v>
      </c>
      <c r="I4">
        <f>ROUND(+H4/12,0)</f>
        <v>1058</v>
      </c>
      <c r="K4">
        <v>11227</v>
      </c>
      <c r="L4">
        <f>ROUND(+K4/12,0)</f>
        <v>936</v>
      </c>
      <c r="N4">
        <f>8980+511</f>
        <v>9491</v>
      </c>
      <c r="O4">
        <f>ROUND(+N4/12,0)</f>
        <v>791</v>
      </c>
      <c r="Q4">
        <v>9666</v>
      </c>
      <c r="R4">
        <f>ROUND(+Q4/12,0)</f>
        <v>806</v>
      </c>
      <c r="T4">
        <v>8786</v>
      </c>
      <c r="U4">
        <f>ROUND(+T4/12,0)</f>
        <v>732</v>
      </c>
      <c r="W4">
        <v>9869</v>
      </c>
      <c r="X4">
        <f>ROUND(+W4/12,0)</f>
        <v>822</v>
      </c>
      <c r="Z4">
        <v>11886</v>
      </c>
      <c r="AA4">
        <f>ROUND(+Z4/12,0)</f>
        <v>991</v>
      </c>
    </row>
    <row r="5" spans="1:27" ht="12.75">
      <c r="A5">
        <v>503</v>
      </c>
      <c r="B5">
        <v>1787608</v>
      </c>
      <c r="C5">
        <f aca="true" t="shared" si="0" ref="C5:C15">ROUND(+B5/12,0)</f>
        <v>148967</v>
      </c>
      <c r="E5">
        <v>1710679</v>
      </c>
      <c r="F5">
        <f aca="true" t="shared" si="1" ref="F5:F15">ROUND(+E5/12,0)</f>
        <v>142557</v>
      </c>
      <c r="H5">
        <v>1648321</v>
      </c>
      <c r="I5">
        <f aca="true" t="shared" si="2" ref="I5:I15">ROUND(+H5/12,0)</f>
        <v>137360</v>
      </c>
      <c r="K5">
        <v>1585077</v>
      </c>
      <c r="L5">
        <f aca="true" t="shared" si="3" ref="L5:L15">ROUND(+K5/12,0)</f>
        <v>132090</v>
      </c>
      <c r="N5">
        <v>1549517</v>
      </c>
      <c r="O5">
        <f aca="true" t="shared" si="4" ref="O5:O15">ROUND(+N5/12,0)</f>
        <v>129126</v>
      </c>
      <c r="Q5">
        <v>1514517</v>
      </c>
      <c r="R5">
        <f aca="true" t="shared" si="5" ref="R5:R15">ROUND(+Q5/12,0)</f>
        <v>126210</v>
      </c>
      <c r="T5">
        <v>1456345</v>
      </c>
      <c r="U5">
        <f aca="true" t="shared" si="6" ref="U5:U15">ROUND(+T5/12,0)</f>
        <v>121362</v>
      </c>
      <c r="W5">
        <v>1389573</v>
      </c>
      <c r="X5">
        <f aca="true" t="shared" si="7" ref="X5:X15">ROUND(+W5/12,0)</f>
        <v>115798</v>
      </c>
      <c r="Z5">
        <v>1322640</v>
      </c>
      <c r="AA5">
        <f aca="true" t="shared" si="8" ref="AA5:AA15">ROUND(+Z5/12,0)</f>
        <v>110220</v>
      </c>
    </row>
    <row r="6" spans="1:27" ht="12.75">
      <c r="A6">
        <v>504</v>
      </c>
      <c r="B6">
        <v>266123</v>
      </c>
      <c r="C6">
        <f t="shared" si="0"/>
        <v>22177</v>
      </c>
      <c r="E6">
        <v>258888</v>
      </c>
      <c r="F6">
        <f t="shared" si="1"/>
        <v>21574</v>
      </c>
      <c r="H6">
        <v>254167</v>
      </c>
      <c r="I6">
        <f t="shared" si="2"/>
        <v>21181</v>
      </c>
      <c r="K6">
        <v>249226</v>
      </c>
      <c r="L6">
        <f t="shared" si="3"/>
        <v>20769</v>
      </c>
      <c r="N6">
        <v>246904</v>
      </c>
      <c r="O6">
        <f t="shared" si="4"/>
        <v>20575</v>
      </c>
      <c r="Q6">
        <v>244469</v>
      </c>
      <c r="R6">
        <f t="shared" si="5"/>
        <v>20372</v>
      </c>
      <c r="T6">
        <v>238321</v>
      </c>
      <c r="U6">
        <f t="shared" si="6"/>
        <v>19860</v>
      </c>
      <c r="W6">
        <v>229857</v>
      </c>
      <c r="X6">
        <f t="shared" si="7"/>
        <v>19155</v>
      </c>
      <c r="Z6">
        <v>224050</v>
      </c>
      <c r="AA6">
        <f t="shared" si="8"/>
        <v>18671</v>
      </c>
    </row>
    <row r="7" spans="1:27" ht="12.75">
      <c r="A7">
        <v>505</v>
      </c>
      <c r="B7">
        <v>4789</v>
      </c>
      <c r="C7">
        <f t="shared" si="0"/>
        <v>399</v>
      </c>
      <c r="E7">
        <v>5020</v>
      </c>
      <c r="F7">
        <f t="shared" si="1"/>
        <v>418</v>
      </c>
      <c r="H7">
        <v>5121</v>
      </c>
      <c r="I7">
        <f t="shared" si="2"/>
        <v>427</v>
      </c>
      <c r="K7">
        <v>5346</v>
      </c>
      <c r="L7">
        <f t="shared" si="3"/>
        <v>446</v>
      </c>
      <c r="N7">
        <v>5352</v>
      </c>
      <c r="O7">
        <f t="shared" si="4"/>
        <v>446</v>
      </c>
      <c r="Q7">
        <v>5244</v>
      </c>
      <c r="R7">
        <f t="shared" si="5"/>
        <v>437</v>
      </c>
      <c r="T7">
        <v>4638</v>
      </c>
      <c r="U7">
        <f t="shared" si="6"/>
        <v>387</v>
      </c>
      <c r="W7">
        <v>3667</v>
      </c>
      <c r="X7">
        <f t="shared" si="7"/>
        <v>306</v>
      </c>
      <c r="Z7">
        <v>2665</v>
      </c>
      <c r="AA7">
        <f t="shared" si="8"/>
        <v>222</v>
      </c>
    </row>
    <row r="8" spans="1:27" ht="12.75">
      <c r="A8">
        <v>511</v>
      </c>
      <c r="B8">
        <v>827</v>
      </c>
      <c r="C8">
        <f t="shared" si="0"/>
        <v>69</v>
      </c>
      <c r="E8">
        <v>861</v>
      </c>
      <c r="F8">
        <f t="shared" si="1"/>
        <v>72</v>
      </c>
      <c r="H8">
        <v>868</v>
      </c>
      <c r="I8">
        <f t="shared" si="2"/>
        <v>72</v>
      </c>
      <c r="K8">
        <v>925</v>
      </c>
      <c r="L8">
        <f t="shared" si="3"/>
        <v>77</v>
      </c>
      <c r="N8">
        <f>862+186</f>
        <v>1048</v>
      </c>
      <c r="O8">
        <f t="shared" si="4"/>
        <v>87</v>
      </c>
      <c r="Q8">
        <v>1061</v>
      </c>
      <c r="R8">
        <f t="shared" si="5"/>
        <v>88</v>
      </c>
      <c r="T8">
        <v>1094</v>
      </c>
      <c r="U8">
        <f t="shared" si="6"/>
        <v>91</v>
      </c>
      <c r="W8">
        <v>1262</v>
      </c>
      <c r="X8">
        <f t="shared" si="7"/>
        <v>105</v>
      </c>
      <c r="Z8">
        <v>1293</v>
      </c>
      <c r="AA8">
        <f t="shared" si="8"/>
        <v>108</v>
      </c>
    </row>
    <row r="9" spans="1:27" ht="12.75">
      <c r="A9">
        <v>512</v>
      </c>
      <c r="B9">
        <v>24</v>
      </c>
      <c r="C9">
        <f t="shared" si="0"/>
        <v>2</v>
      </c>
      <c r="E9">
        <v>24</v>
      </c>
      <c r="F9">
        <f t="shared" si="1"/>
        <v>2</v>
      </c>
      <c r="H9">
        <v>24</v>
      </c>
      <c r="I9">
        <f t="shared" si="2"/>
        <v>2</v>
      </c>
      <c r="K9">
        <v>24</v>
      </c>
      <c r="L9">
        <f t="shared" si="3"/>
        <v>2</v>
      </c>
      <c r="N9">
        <f>12+12</f>
        <v>24</v>
      </c>
      <c r="O9">
        <f t="shared" si="4"/>
        <v>2</v>
      </c>
      <c r="Q9">
        <v>31</v>
      </c>
      <c r="R9">
        <f t="shared" si="5"/>
        <v>3</v>
      </c>
      <c r="T9">
        <v>36</v>
      </c>
      <c r="U9">
        <f t="shared" si="6"/>
        <v>3</v>
      </c>
      <c r="W9">
        <v>35</v>
      </c>
      <c r="X9">
        <f t="shared" si="7"/>
        <v>3</v>
      </c>
      <c r="Z9">
        <v>52</v>
      </c>
      <c r="AA9">
        <f t="shared" si="8"/>
        <v>4</v>
      </c>
    </row>
    <row r="10" spans="1:27" ht="12.75">
      <c r="A10">
        <v>541</v>
      </c>
      <c r="B10">
        <f>278+553</f>
        <v>831</v>
      </c>
      <c r="C10">
        <f t="shared" si="0"/>
        <v>69</v>
      </c>
      <c r="E10">
        <f>299+623</f>
        <v>922</v>
      </c>
      <c r="F10">
        <f t="shared" si="1"/>
        <v>77</v>
      </c>
      <c r="H10">
        <f>338+689</f>
        <v>1027</v>
      </c>
      <c r="I10">
        <f t="shared" si="2"/>
        <v>86</v>
      </c>
      <c r="K10">
        <f>366+740</f>
        <v>1106</v>
      </c>
      <c r="L10">
        <f t="shared" si="3"/>
        <v>92</v>
      </c>
      <c r="N10">
        <f>277+520+139+257</f>
        <v>1193</v>
      </c>
      <c r="O10">
        <f t="shared" si="4"/>
        <v>99</v>
      </c>
      <c r="Q10">
        <f>430+869</f>
        <v>1299</v>
      </c>
      <c r="R10">
        <f t="shared" si="5"/>
        <v>108</v>
      </c>
      <c r="T10">
        <f>474+961</f>
        <v>1435</v>
      </c>
      <c r="U10">
        <f t="shared" si="6"/>
        <v>120</v>
      </c>
      <c r="W10">
        <f>540+1071</f>
        <v>1611</v>
      </c>
      <c r="X10">
        <f t="shared" si="7"/>
        <v>134</v>
      </c>
      <c r="Z10">
        <f>587+1172</f>
        <v>1759</v>
      </c>
      <c r="AA10">
        <f t="shared" si="8"/>
        <v>147</v>
      </c>
    </row>
    <row r="11" spans="1:27" ht="12.75">
      <c r="A11">
        <v>570</v>
      </c>
      <c r="B11">
        <v>137</v>
      </c>
      <c r="C11">
        <f t="shared" si="0"/>
        <v>11</v>
      </c>
      <c r="E11">
        <v>132</v>
      </c>
      <c r="F11">
        <f t="shared" si="1"/>
        <v>11</v>
      </c>
      <c r="H11">
        <v>119</v>
      </c>
      <c r="I11">
        <f t="shared" si="2"/>
        <v>10</v>
      </c>
      <c r="K11">
        <v>120</v>
      </c>
      <c r="L11">
        <f t="shared" si="3"/>
        <v>10</v>
      </c>
      <c r="N11">
        <f>91+77+8</f>
        <v>176</v>
      </c>
      <c r="O11">
        <f t="shared" si="4"/>
        <v>15</v>
      </c>
      <c r="Q11">
        <v>173</v>
      </c>
      <c r="R11">
        <f t="shared" si="5"/>
        <v>14</v>
      </c>
      <c r="T11">
        <v>157</v>
      </c>
      <c r="U11">
        <f t="shared" si="6"/>
        <v>13</v>
      </c>
      <c r="W11">
        <v>158</v>
      </c>
      <c r="X11">
        <f t="shared" si="7"/>
        <v>13</v>
      </c>
      <c r="Z11">
        <v>155</v>
      </c>
      <c r="AA11">
        <f t="shared" si="8"/>
        <v>13</v>
      </c>
    </row>
    <row r="12" spans="1:27" ht="12.75">
      <c r="A12">
        <v>577</v>
      </c>
      <c r="B12">
        <v>36</v>
      </c>
      <c r="C12">
        <f t="shared" si="0"/>
        <v>3</v>
      </c>
      <c r="E12">
        <v>36</v>
      </c>
      <c r="F12">
        <f t="shared" si="1"/>
        <v>3</v>
      </c>
      <c r="H12">
        <v>36</v>
      </c>
      <c r="I12">
        <f t="shared" si="2"/>
        <v>3</v>
      </c>
      <c r="K12">
        <v>41</v>
      </c>
      <c r="L12">
        <f t="shared" si="3"/>
        <v>3</v>
      </c>
      <c r="N12">
        <v>55</v>
      </c>
      <c r="O12">
        <f t="shared" si="4"/>
        <v>5</v>
      </c>
      <c r="Q12">
        <v>60</v>
      </c>
      <c r="R12">
        <f t="shared" si="5"/>
        <v>5</v>
      </c>
      <c r="T12">
        <v>71</v>
      </c>
      <c r="U12">
        <f t="shared" si="6"/>
        <v>6</v>
      </c>
      <c r="W12">
        <v>80</v>
      </c>
      <c r="X12">
        <f t="shared" si="7"/>
        <v>7</v>
      </c>
      <c r="Z12">
        <v>81</v>
      </c>
      <c r="AA12">
        <f t="shared" si="8"/>
        <v>7</v>
      </c>
    </row>
    <row r="13" spans="1:27" ht="12.75">
      <c r="A13">
        <v>663</v>
      </c>
      <c r="B13">
        <v>1589</v>
      </c>
      <c r="C13">
        <f t="shared" si="0"/>
        <v>132</v>
      </c>
      <c r="E13">
        <v>1610</v>
      </c>
      <c r="F13">
        <f t="shared" si="1"/>
        <v>134</v>
      </c>
      <c r="H13">
        <v>1736</v>
      </c>
      <c r="I13">
        <f t="shared" si="2"/>
        <v>145</v>
      </c>
      <c r="K13">
        <v>2631</v>
      </c>
      <c r="L13">
        <f t="shared" si="3"/>
        <v>219</v>
      </c>
      <c r="N13">
        <v>2510</v>
      </c>
      <c r="O13">
        <f t="shared" si="4"/>
        <v>209</v>
      </c>
      <c r="Q13">
        <v>2517</v>
      </c>
      <c r="R13">
        <f t="shared" si="5"/>
        <v>210</v>
      </c>
      <c r="T13">
        <v>2433</v>
      </c>
      <c r="U13">
        <f t="shared" si="6"/>
        <v>203</v>
      </c>
      <c r="W13">
        <v>2337</v>
      </c>
      <c r="X13">
        <f t="shared" si="7"/>
        <v>195</v>
      </c>
      <c r="Z13">
        <v>2266</v>
      </c>
      <c r="AA13">
        <f t="shared" si="8"/>
        <v>189</v>
      </c>
    </row>
    <row r="14" spans="1:27" ht="12.75">
      <c r="A14">
        <v>664</v>
      </c>
      <c r="B14">
        <v>296</v>
      </c>
      <c r="C14">
        <f t="shared" si="0"/>
        <v>25</v>
      </c>
      <c r="E14">
        <v>322</v>
      </c>
      <c r="F14">
        <f t="shared" si="1"/>
        <v>27</v>
      </c>
      <c r="H14">
        <v>316</v>
      </c>
      <c r="I14">
        <f t="shared" si="2"/>
        <v>26</v>
      </c>
      <c r="K14">
        <v>300</v>
      </c>
      <c r="L14">
        <f t="shared" si="3"/>
        <v>25</v>
      </c>
      <c r="N14">
        <v>250</v>
      </c>
      <c r="O14">
        <f t="shared" si="4"/>
        <v>21</v>
      </c>
      <c r="Q14">
        <v>228</v>
      </c>
      <c r="R14">
        <f t="shared" si="5"/>
        <v>19</v>
      </c>
      <c r="T14">
        <v>228</v>
      </c>
      <c r="U14">
        <f t="shared" si="6"/>
        <v>19</v>
      </c>
      <c r="W14">
        <v>213</v>
      </c>
      <c r="X14">
        <f t="shared" si="7"/>
        <v>18</v>
      </c>
      <c r="Z14">
        <v>192</v>
      </c>
      <c r="AA14">
        <f t="shared" si="8"/>
        <v>16</v>
      </c>
    </row>
    <row r="15" spans="1:27" ht="12.75">
      <c r="A15">
        <v>901</v>
      </c>
      <c r="B15">
        <v>144</v>
      </c>
      <c r="C15">
        <f t="shared" si="0"/>
        <v>12</v>
      </c>
      <c r="E15">
        <v>144</v>
      </c>
      <c r="F15">
        <f t="shared" si="1"/>
        <v>12</v>
      </c>
      <c r="H15">
        <v>144</v>
      </c>
      <c r="I15">
        <f t="shared" si="2"/>
        <v>12</v>
      </c>
      <c r="K15">
        <v>146</v>
      </c>
      <c r="L15">
        <f t="shared" si="3"/>
        <v>12</v>
      </c>
      <c r="N15">
        <v>168</v>
      </c>
      <c r="O15">
        <f t="shared" si="4"/>
        <v>14</v>
      </c>
      <c r="Q15">
        <v>168</v>
      </c>
      <c r="R15">
        <f t="shared" si="5"/>
        <v>14</v>
      </c>
      <c r="T15">
        <v>168</v>
      </c>
      <c r="U15">
        <f t="shared" si="6"/>
        <v>14</v>
      </c>
      <c r="W15">
        <v>141</v>
      </c>
      <c r="X15">
        <f t="shared" si="7"/>
        <v>12</v>
      </c>
      <c r="Z15">
        <v>120</v>
      </c>
      <c r="AA15">
        <f t="shared" si="8"/>
        <v>10</v>
      </c>
    </row>
  </sheetData>
  <mergeCells count="9">
    <mergeCell ref="Z2:AA2"/>
    <mergeCell ref="N2:O2"/>
    <mergeCell ref="Q2:R2"/>
    <mergeCell ref="T2:U2"/>
    <mergeCell ref="W2:X2"/>
    <mergeCell ref="K2:L2"/>
    <mergeCell ref="H2:I2"/>
    <mergeCell ref="E2:F2"/>
    <mergeCell ref="B2:C2"/>
  </mergeCells>
  <printOptions/>
  <pageMargins left="0.75" right="0.75" top="1" bottom="1" header="0.5" footer="0.5"/>
  <pageSetup horizontalDpi="600" verticalDpi="600" orientation="landscape" scale="49"/>
  <headerFooter alignWithMargins="0">
    <oddHeader>&amp;RDocket No. UG-060256
Exhibit No. __ (MLB-4)
Page 11 of 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Cascade Natural Gas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Office of the Attorney General</cp:lastModifiedBy>
  <cp:lastPrinted>2006-08-11T16:55:22Z</cp:lastPrinted>
  <dcterms:created xsi:type="dcterms:W3CDTF">2006-04-24T20:03:51Z</dcterms:created>
  <dcterms:modified xsi:type="dcterms:W3CDTF">2006-08-11T17:01:26Z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060256</vt:lpwstr>
  </property>
  <property fmtid="{D5CDD505-2E9C-101B-9397-08002B2CF9AE}" pid="6" name="IsConfidenti">
    <vt:lpwstr>0</vt:lpwstr>
  </property>
  <property fmtid="{D5CDD505-2E9C-101B-9397-08002B2CF9AE}" pid="7" name="Dat">
    <vt:lpwstr>2006-08-15T00:00:00Z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2006-02-14T00:00:00Z</vt:lpwstr>
  </property>
  <property fmtid="{D5CDD505-2E9C-101B-9397-08002B2CF9AE}" pid="10" name="Pref">
    <vt:lpwstr>UG</vt:lpwstr>
  </property>
  <property fmtid="{D5CDD505-2E9C-101B-9397-08002B2CF9AE}" pid="11" name="CaseCompanyNam">
    <vt:lpwstr>Cascade Natural Gas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