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16350" windowHeight="6690" tabRatio="773"/>
  </bookViews>
  <sheets>
    <sheet name="Market Potential" sheetId="28" r:id="rId1"/>
    <sheet name="Estimation Basis" sheetId="29" r:id="rId2"/>
    <sheet name="Energy Storage IRP" sheetId="32" r:id="rId3"/>
    <sheet name="Renewables IRP" sheetId="33" r:id="rId4"/>
    <sheet name="1" sheetId="20" r:id="rId5"/>
    <sheet name="2" sheetId="21" r:id="rId6"/>
    <sheet name="3" sheetId="18" r:id="rId7"/>
    <sheet name="4" sheetId="17" r:id="rId8"/>
    <sheet name="5" sheetId="16" r:id="rId9"/>
    <sheet name="6" sheetId="26" r:id="rId10"/>
    <sheet name="7" sheetId="22" r:id="rId11"/>
    <sheet name="8" sheetId="23" r:id="rId12"/>
    <sheet name="9" sheetId="13" r:id="rId13"/>
    <sheet name="10" sheetId="14" r:id="rId14"/>
    <sheet name="11" sheetId="15" r:id="rId15"/>
    <sheet name="12" sheetId="4" r:id="rId16"/>
    <sheet name="13" sheetId="10" r:id="rId17"/>
    <sheet name="14" sheetId="6" r:id="rId18"/>
    <sheet name="15" sheetId="7" r:id="rId19"/>
    <sheet name="16" sheetId="2" r:id="rId20"/>
    <sheet name="17" sheetId="3" r:id="rId21"/>
    <sheet name="18" sheetId="8" r:id="rId22"/>
    <sheet name="19" sheetId="24" r:id="rId23"/>
    <sheet name="20" sheetId="12" r:id="rId24"/>
    <sheet name="21" sheetId="11" r:id="rId25"/>
    <sheet name="22" sheetId="9" r:id="rId26"/>
    <sheet name="23" sheetId="5" r:id="rId27"/>
    <sheet name="24" sheetId="19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ill" localSheetId="2" hidden="1">#REF!</definedName>
    <definedName name="_Fill" localSheetId="3" hidden="1">#REF!</definedName>
    <definedName name="_Fill" hidden="1">#REF!</definedName>
    <definedName name="_Order1">255</definedName>
    <definedName name="_Order2">255</definedName>
    <definedName name="AAAAAAAAAAAAAA" localSheetId="2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BaseYear" localSheetId="2">'[1]Aurora_New Resources'!$C$2</definedName>
    <definedName name="AuroraBaseYear" localSheetId="3">'[1]Aurora_New Resources'!$C$2</definedName>
    <definedName name="AuroraBaseYear">'[2]Aurora_New Resources'!$C$2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aseYear" localSheetId="2">'[1]Thermal Options'!$H$2</definedName>
    <definedName name="BaseYear" localSheetId="3">'[1]Thermal Options'!$H$2</definedName>
    <definedName name="BaseYear">'[2]Thermal Options'!$H$2</definedName>
    <definedName name="CBWorkbookPriority">-1894858854</definedName>
    <definedName name="ConversionFactor" localSheetId="2">[1]Assumptions!$B$13</definedName>
    <definedName name="ConversionFactor" localSheetId="3">[1]Assumptions!$B$13</definedName>
    <definedName name="ConversionFactor">[2]Assumptions!$B$13</definedName>
    <definedName name="CustomerNegativeCashFlows">OFFSET('[3]1. Outputs'!$W$6,,,1,'[3]2. Calculations'!$E$4+1)</definedName>
    <definedName name="CustomerPositiveCashFlows">OFFSET('[3]1. Outputs'!$W$7,,,1,'[3]2. Calculations'!$E$4+1)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EvalPeriod">'[3]2. Calculations'!$E$4</definedName>
    <definedName name="FedTaxRate" localSheetId="2">[1]Assumptions!$B$15</definedName>
    <definedName name="FedTaxRate" localSheetId="3">[1]Assumptions!$B$15</definedName>
    <definedName name="FedTaxRate">[2]Assumptions!$B$15</definedName>
    <definedName name="GTInsRate" localSheetId="2">[1]Assumptions!$B$17</definedName>
    <definedName name="GTInsRate" localSheetId="3">[1]Assumptions!$B$17</definedName>
    <definedName name="GTInsRate">[2]Assumptions!$B$17</definedName>
    <definedName name="HTML_CodePage">1252</definedName>
    <definedName name="HTML_Control" localSheetId="2">{"'3P'!$A$1:$L$58"}</definedName>
    <definedName name="HTML_Control" localSheetId="3">{"'3P'!$A$1:$L$58"}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inctaxrate">0.4</definedName>
    <definedName name="InsRate" localSheetId="2">[1]Assumptions!$B$12</definedName>
    <definedName name="InsRate" localSheetId="3">[1]Assumptions!$B$12</definedName>
    <definedName name="InsRate">[2]Assumptions!$B$12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2">'Energy Storage IRP'!#REF!</definedName>
    <definedName name="_xlnm.Print_Area" localSheetId="3">'Renewables IRP'!#REF!</definedName>
    <definedName name="PropTaxRate" localSheetId="2">[1]Assumptions!$B$10</definedName>
    <definedName name="PropTaxRate" localSheetId="3">[1]Assumptions!$B$10</definedName>
    <definedName name="PropTaxRate">[2]Assumptions!$B$10</definedName>
    <definedName name="PropTaxRatio" localSheetId="2">[1]Assumptions!$B$11</definedName>
    <definedName name="PropTaxRatio" localSheetId="3">[1]Assumptions!$B$11</definedName>
    <definedName name="PropTaxRatio">[2]Assumptions!$B$11</definedName>
    <definedName name="RENAME" localSheetId="2" hidden="1">#REF!</definedName>
    <definedName name="RENAME" localSheetId="3" hidden="1">#REF!</definedName>
    <definedName name="RENAME" hidden="1">#REF!</definedName>
    <definedName name="RENAME2" localSheetId="2" hidden="1">#REF!</definedName>
    <definedName name="RENAME2" localSheetId="3" hidden="1">#REF!</definedName>
    <definedName name="RENAME2" hidden="1">#REF!</definedName>
    <definedName name="RevBaseYear" localSheetId="2">'[4]March Point2'!$M$9</definedName>
    <definedName name="RevBaseYear" localSheetId="3">'[4]March Point2'!$M$9</definedName>
    <definedName name="RevBaseYear">'[5]March Point2'!$M$9</definedName>
    <definedName name="RevBaseYear2" localSheetId="2">'[4]March Point2'!$M$10</definedName>
    <definedName name="RevBaseYear2" localSheetId="3">'[4]March Point2'!$M$10</definedName>
    <definedName name="RevBaseYear2">'[5]March Point2'!$M$10</definedName>
    <definedName name="RevBaseYear3" localSheetId="2">'[4]March Point2'!$M$11</definedName>
    <definedName name="RevBaseYear3" localSheetId="3">'[4]March Point2'!$M$11</definedName>
    <definedName name="RevBaseYear3">'[5]March Point2'!$M$11</definedName>
    <definedName name="solver_eval">0</definedName>
    <definedName name="solver_ntri">1000</definedName>
    <definedName name="solver_rsmp">1</definedName>
    <definedName name="solver_seed">0</definedName>
    <definedName name="solver_typ" localSheetId="2">2</definedName>
    <definedName name="solver_typ" localSheetId="3">2</definedName>
    <definedName name="solver_ver" localSheetId="2">17</definedName>
    <definedName name="solver_ver" localSheetId="3">12</definedName>
    <definedName name="StartDate" localSheetId="2">[1]Assumptions!$C$6</definedName>
    <definedName name="StartDate" localSheetId="3">[1]Assumptions!$C$6</definedName>
    <definedName name="StartDate">[2]Assumptions!$C$6</definedName>
    <definedName name="TEst" localSheetId="2" hidden="1">{#N/A,#N/A,FALSE,"Coversheet";#N/A,#N/A,FALSE,"QA"}</definedName>
    <definedName name="TEst" localSheetId="3" hidden="1">{#N/A,#N/A,FALSE,"Coversheet";#N/A,#N/A,FALSE,"QA"}</definedName>
    <definedName name="TEst" hidden="1">{#N/A,#N/A,FALSE,"Coversheet";#N/A,#N/A,FALSE,"QA"}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ilityEvalPeriod">'[3]2. Calculations'!$E$3363</definedName>
    <definedName name="UtilityNegativeCashFlows">OFFSET('[3]1. Outputs'!$W$31,,,1,'[3]4. Enrollments'!$E$41+1)</definedName>
    <definedName name="UtilityPositiveCashFlows">OFFSET('[3]1. Outputs'!$W$32,,,1,'[3]4. Enrollments'!$E$41+1)</definedName>
    <definedName name="VOMesc" localSheetId="2">'[1]Aurora_New Resources'!$C$4</definedName>
    <definedName name="VOMesc" localSheetId="3">'[1]Aurora_New Resources'!$C$4</definedName>
    <definedName name="VOMesc">'[2]Aurora_New Resources'!$C$4</definedName>
    <definedName name="wnp3ex_wkly_vect_input" localSheetId="2">[6]WNP3_BPA_Exchange!$D$75:$AR$243</definedName>
    <definedName name="wnp3ex_wkly_vect_input" localSheetId="3">[6]WNP3_BPA_Exchange!$D$75:$AR$243</definedName>
    <definedName name="wnp3ex_wkly_vect_input">[7]WNP3_BPA_Exchange!$D$75:$AR$243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K6" i="33" l="1"/>
  <c r="DA6" i="33"/>
  <c r="CQ23" i="33"/>
  <c r="CG10" i="33"/>
  <c r="BW10" i="33"/>
  <c r="BW11" i="33" s="1"/>
  <c r="BW6" i="33"/>
  <c r="BM23" i="33"/>
  <c r="BM10" i="33"/>
  <c r="BM11" i="33" s="1"/>
  <c r="BC10" i="33"/>
  <c r="AS10" i="33"/>
  <c r="AS11" i="33" s="1"/>
  <c r="AS23" i="33"/>
  <c r="DU20" i="32"/>
  <c r="DU9" i="32"/>
  <c r="DV5" i="32"/>
  <c r="DW5" i="32" s="1"/>
  <c r="DX5" i="32" s="1"/>
  <c r="DY5" i="32" s="1"/>
  <c r="DZ5" i="32" s="1"/>
  <c r="EA5" i="32" s="1"/>
  <c r="EB5" i="32" s="1"/>
  <c r="EC5" i="32" s="1"/>
  <c r="DU19" i="32" l="1"/>
  <c r="DV19" i="32" s="1"/>
  <c r="DW19" i="32" s="1"/>
  <c r="DX19" i="32" s="1"/>
  <c r="DY19" i="32" s="1"/>
  <c r="DZ19" i="32" s="1"/>
  <c r="EA19" i="32" s="1"/>
  <c r="EB19" i="32" s="1"/>
  <c r="EC19" i="32" s="1"/>
  <c r="DU18" i="32"/>
  <c r="DV18" i="32" s="1"/>
  <c r="DW18" i="32" s="1"/>
  <c r="DX18" i="32" s="1"/>
  <c r="DY18" i="32" s="1"/>
  <c r="DZ18" i="32" s="1"/>
  <c r="EA18" i="32" s="1"/>
  <c r="EB18" i="32" s="1"/>
  <c r="EC18" i="32" s="1"/>
  <c r="DV17" i="32"/>
  <c r="DW17" i="32" s="1"/>
  <c r="DX17" i="32" s="1"/>
  <c r="DY17" i="32" s="1"/>
  <c r="DZ17" i="32" s="1"/>
  <c r="EA17" i="32" s="1"/>
  <c r="EB17" i="32" s="1"/>
  <c r="EC17" i="32" s="1"/>
  <c r="DU15" i="32"/>
  <c r="DV15" i="32" s="1"/>
  <c r="DW15" i="32" s="1"/>
  <c r="DX15" i="32" s="1"/>
  <c r="DY15" i="32" s="1"/>
  <c r="DZ15" i="32" s="1"/>
  <c r="EA15" i="32" s="1"/>
  <c r="EB15" i="32" s="1"/>
  <c r="EC15" i="32" s="1"/>
  <c r="DU14" i="32"/>
  <c r="DV14" i="32" s="1"/>
  <c r="DW14" i="32" s="1"/>
  <c r="DX14" i="32" s="1"/>
  <c r="DY14" i="32" s="1"/>
  <c r="DZ14" i="32" s="1"/>
  <c r="EA14" i="32" s="1"/>
  <c r="EB14" i="32" s="1"/>
  <c r="EC14" i="32" s="1"/>
  <c r="DU13" i="32"/>
  <c r="DV13" i="32" s="1"/>
  <c r="DW13" i="32" s="1"/>
  <c r="DX13" i="32" s="1"/>
  <c r="DY13" i="32" s="1"/>
  <c r="DZ13" i="32" s="1"/>
  <c r="EA13" i="32" s="1"/>
  <c r="EB13" i="32" s="1"/>
  <c r="EC13" i="32" s="1"/>
  <c r="DU12" i="32"/>
  <c r="DV12" i="32" s="1"/>
  <c r="DW12" i="32" s="1"/>
  <c r="DX12" i="32" s="1"/>
  <c r="DY12" i="32" s="1"/>
  <c r="DZ12" i="32" s="1"/>
  <c r="EA12" i="32" s="1"/>
  <c r="EB12" i="32" s="1"/>
  <c r="EC12" i="32" s="1"/>
  <c r="DV11" i="32"/>
  <c r="DW11" i="32" s="1"/>
  <c r="DX11" i="32" s="1"/>
  <c r="DY11" i="32" s="1"/>
  <c r="DZ11" i="32" s="1"/>
  <c r="EA11" i="32" s="1"/>
  <c r="EB11" i="32" s="1"/>
  <c r="EC11" i="32" s="1"/>
  <c r="DU10" i="32"/>
  <c r="DV7" i="32"/>
  <c r="DW7" i="32" s="1"/>
  <c r="DX7" i="32" s="1"/>
  <c r="DY7" i="32" s="1"/>
  <c r="DZ7" i="32" s="1"/>
  <c r="EA7" i="32" s="1"/>
  <c r="EB7" i="32" s="1"/>
  <c r="EC7" i="32" s="1"/>
  <c r="DV6" i="32"/>
  <c r="DW6" i="32" s="1"/>
  <c r="DX6" i="32" s="1"/>
  <c r="DY6" i="32" s="1"/>
  <c r="DZ6" i="32" s="1"/>
  <c r="EA6" i="32" s="1"/>
  <c r="EB6" i="32" s="1"/>
  <c r="EC6" i="32" s="1"/>
  <c r="DU8" i="32"/>
  <c r="DV4" i="32"/>
  <c r="DU3" i="32"/>
  <c r="DV3" i="32" s="1"/>
  <c r="ED1" i="32"/>
  <c r="DK20" i="32"/>
  <c r="DK9" i="32"/>
  <c r="DA21" i="32"/>
  <c r="CQ21" i="32"/>
  <c r="DV16" i="32" l="1"/>
  <c r="DW3" i="32"/>
  <c r="DU16" i="32"/>
  <c r="DW4" i="32"/>
  <c r="DV9" i="32"/>
  <c r="DW9" i="32" l="1"/>
  <c r="DV10" i="32"/>
  <c r="DW16" i="32"/>
  <c r="DX3" i="32"/>
  <c r="DW8" i="32"/>
  <c r="DX4" i="32"/>
  <c r="DV8" i="32"/>
  <c r="DX16" i="32" l="1"/>
  <c r="DY3" i="32"/>
  <c r="DY4" i="32"/>
  <c r="DX8" i="32"/>
  <c r="DW10" i="32"/>
  <c r="DX9" i="32"/>
  <c r="DX10" i="32" l="1"/>
  <c r="DY9" i="32"/>
  <c r="DZ4" i="32"/>
  <c r="DY8" i="32"/>
  <c r="DZ3" i="32"/>
  <c r="DY16" i="32"/>
  <c r="EA3" i="32" l="1"/>
  <c r="DZ16" i="32"/>
  <c r="DY10" i="32"/>
  <c r="DZ9" i="32"/>
  <c r="DZ8" i="32"/>
  <c r="EA4" i="32"/>
  <c r="DZ10" i="32" l="1"/>
  <c r="EA9" i="32"/>
  <c r="EA8" i="32"/>
  <c r="EB4" i="32"/>
  <c r="EA16" i="32"/>
  <c r="EB3" i="32"/>
  <c r="EC3" i="32" l="1"/>
  <c r="EC16" i="32" s="1"/>
  <c r="EB16" i="32"/>
  <c r="EA10" i="32"/>
  <c r="EB9" i="32"/>
  <c r="EB8" i="32"/>
  <c r="EC4" i="32"/>
  <c r="EC8" i="32" s="1"/>
  <c r="EB10" i="32" l="1"/>
  <c r="EC9" i="32"/>
  <c r="EC10" i="32" s="1"/>
  <c r="BW21" i="32" l="1"/>
  <c r="CG21" i="32"/>
  <c r="C12" i="23"/>
  <c r="Y5" i="32"/>
  <c r="Z5" i="32" s="1"/>
  <c r="AA5" i="32" s="1"/>
  <c r="AB5" i="32" s="1"/>
  <c r="AC5" i="32" s="1"/>
  <c r="AD5" i="32" s="1"/>
  <c r="AE5" i="32" s="1"/>
  <c r="AF5" i="32" s="1"/>
  <c r="AG5" i="32" s="1"/>
  <c r="O7" i="32"/>
  <c r="O5" i="32"/>
  <c r="P5" i="32" s="1"/>
  <c r="Q5" i="32" s="1"/>
  <c r="R5" i="32" s="1"/>
  <c r="S5" i="32" s="1"/>
  <c r="T5" i="32" s="1"/>
  <c r="U5" i="32" s="1"/>
  <c r="V5" i="32" s="1"/>
  <c r="W5" i="32" s="1"/>
  <c r="E9" i="32"/>
  <c r="E10" i="32" s="1"/>
  <c r="AS21" i="33"/>
  <c r="AT21" i="33" s="1"/>
  <c r="AS20" i="33"/>
  <c r="AS19" i="33"/>
  <c r="AS18" i="33"/>
  <c r="AT18" i="33" s="1"/>
  <c r="AU18" i="33" s="1"/>
  <c r="AV18" i="33" s="1"/>
  <c r="DK17" i="33"/>
  <c r="DA17" i="33"/>
  <c r="CQ17" i="33"/>
  <c r="CR17" i="33" s="1"/>
  <c r="CS17" i="33" s="1"/>
  <c r="CT17" i="33" s="1"/>
  <c r="CU17" i="33" s="1"/>
  <c r="CV17" i="33" s="1"/>
  <c r="CW17" i="33" s="1"/>
  <c r="CX17" i="33" s="1"/>
  <c r="CY17" i="33" s="1"/>
  <c r="CG17" i="33"/>
  <c r="CH17" i="33" s="1"/>
  <c r="CI17" i="33" s="1"/>
  <c r="CJ17" i="33" s="1"/>
  <c r="CK17" i="33" s="1"/>
  <c r="CL17" i="33" s="1"/>
  <c r="CM17" i="33" s="1"/>
  <c r="CN17" i="33" s="1"/>
  <c r="CO17" i="33" s="1"/>
  <c r="BW17" i="33"/>
  <c r="BX17" i="33" s="1"/>
  <c r="BY17" i="33" s="1"/>
  <c r="BZ17" i="33" s="1"/>
  <c r="CA17" i="33" s="1"/>
  <c r="CB17" i="33" s="1"/>
  <c r="CC17" i="33" s="1"/>
  <c r="CD17" i="33" s="1"/>
  <c r="CE17" i="33" s="1"/>
  <c r="BM17" i="33"/>
  <c r="BC17" i="33"/>
  <c r="AS17" i="33"/>
  <c r="AT17" i="33" s="1"/>
  <c r="AU17" i="33" s="1"/>
  <c r="AV17" i="33" s="1"/>
  <c r="AW17" i="33" s="1"/>
  <c r="AX17" i="33" s="1"/>
  <c r="AY17" i="33" s="1"/>
  <c r="AZ17" i="33" s="1"/>
  <c r="BA17" i="33" s="1"/>
  <c r="AI17" i="33"/>
  <c r="Y17" i="33"/>
  <c r="O17" i="33"/>
  <c r="P17" i="33" s="1"/>
  <c r="Q17" i="33" s="1"/>
  <c r="R17" i="33" s="1"/>
  <c r="S17" i="33" s="1"/>
  <c r="T17" i="33" s="1"/>
  <c r="U17" i="33" s="1"/>
  <c r="V17" i="33" s="1"/>
  <c r="W17" i="33" s="1"/>
  <c r="E17" i="33"/>
  <c r="F17" i="33" s="1"/>
  <c r="G17" i="33" s="1"/>
  <c r="H17" i="33" s="1"/>
  <c r="I17" i="33" s="1"/>
  <c r="J17" i="33" s="1"/>
  <c r="K17" i="33" s="1"/>
  <c r="L17" i="33" s="1"/>
  <c r="M17" i="33" s="1"/>
  <c r="DK16" i="33"/>
  <c r="DL16" i="33" s="1"/>
  <c r="DM16" i="33" s="1"/>
  <c r="DN16" i="33" s="1"/>
  <c r="DO16" i="33" s="1"/>
  <c r="DP16" i="33" s="1"/>
  <c r="DQ16" i="33" s="1"/>
  <c r="DR16" i="33" s="1"/>
  <c r="DS16" i="33" s="1"/>
  <c r="DA16" i="33"/>
  <c r="CQ16" i="33"/>
  <c r="CG16" i="33"/>
  <c r="BW16" i="33"/>
  <c r="BM16" i="33"/>
  <c r="BC16" i="33"/>
  <c r="AS16" i="33"/>
  <c r="AT16" i="33" s="1"/>
  <c r="AU16" i="33" s="1"/>
  <c r="AV16" i="33" s="1"/>
  <c r="AW16" i="33" s="1"/>
  <c r="AX16" i="33" s="1"/>
  <c r="AY16" i="33" s="1"/>
  <c r="AZ16" i="33" s="1"/>
  <c r="BA16" i="33" s="1"/>
  <c r="AI16" i="33"/>
  <c r="AJ16" i="33" s="1"/>
  <c r="AK16" i="33" s="1"/>
  <c r="AL16" i="33" s="1"/>
  <c r="AM16" i="33" s="1"/>
  <c r="AN16" i="33" s="1"/>
  <c r="AO16" i="33" s="1"/>
  <c r="AP16" i="33" s="1"/>
  <c r="AQ16" i="33" s="1"/>
  <c r="Y16" i="33"/>
  <c r="O16" i="33"/>
  <c r="E16" i="33"/>
  <c r="F16" i="33" s="1"/>
  <c r="G16" i="33" s="1"/>
  <c r="H16" i="33" s="1"/>
  <c r="I16" i="33" s="1"/>
  <c r="J16" i="33" s="1"/>
  <c r="K16" i="33" s="1"/>
  <c r="L16" i="33" s="1"/>
  <c r="M16" i="33" s="1"/>
  <c r="DK15" i="33"/>
  <c r="DA15" i="33"/>
  <c r="CQ15" i="33"/>
  <c r="CG15" i="33"/>
  <c r="CH15" i="33" s="1"/>
  <c r="CI15" i="33" s="1"/>
  <c r="CJ15" i="33" s="1"/>
  <c r="CK15" i="33" s="1"/>
  <c r="CL15" i="33" s="1"/>
  <c r="CM15" i="33" s="1"/>
  <c r="CN15" i="33" s="1"/>
  <c r="CO15" i="33" s="1"/>
  <c r="BW15" i="33"/>
  <c r="BX15" i="33" s="1"/>
  <c r="BY15" i="33" s="1"/>
  <c r="BZ15" i="33" s="1"/>
  <c r="CA15" i="33" s="1"/>
  <c r="CB15" i="33" s="1"/>
  <c r="CC15" i="33" s="1"/>
  <c r="CD15" i="33" s="1"/>
  <c r="CE15" i="33" s="1"/>
  <c r="BM15" i="33"/>
  <c r="BC15" i="33"/>
  <c r="AS15" i="33"/>
  <c r="AT15" i="33" s="1"/>
  <c r="AU15" i="33" s="1"/>
  <c r="AV15" i="33" s="1"/>
  <c r="AW15" i="33" s="1"/>
  <c r="AX15" i="33" s="1"/>
  <c r="AY15" i="33" s="1"/>
  <c r="AZ15" i="33" s="1"/>
  <c r="BA15" i="33" s="1"/>
  <c r="AI15" i="33"/>
  <c r="Y15" i="33"/>
  <c r="O15" i="33"/>
  <c r="P15" i="33" s="1"/>
  <c r="Q15" i="33" s="1"/>
  <c r="R15" i="33" s="1"/>
  <c r="S15" i="33" s="1"/>
  <c r="T15" i="33" s="1"/>
  <c r="U15" i="33" s="1"/>
  <c r="V15" i="33" s="1"/>
  <c r="W15" i="33" s="1"/>
  <c r="E15" i="33"/>
  <c r="F15" i="33" s="1"/>
  <c r="G15" i="33" s="1"/>
  <c r="H15" i="33" s="1"/>
  <c r="I15" i="33" s="1"/>
  <c r="J15" i="33" s="1"/>
  <c r="K15" i="33" s="1"/>
  <c r="L15" i="33" s="1"/>
  <c r="M15" i="33" s="1"/>
  <c r="DK14" i="33"/>
  <c r="DL14" i="33" s="1"/>
  <c r="DM14" i="33" s="1"/>
  <c r="DN14" i="33" s="1"/>
  <c r="DO14" i="33" s="1"/>
  <c r="DP14" i="33" s="1"/>
  <c r="DQ14" i="33" s="1"/>
  <c r="DR14" i="33" s="1"/>
  <c r="DS14" i="33" s="1"/>
  <c r="DA14" i="33"/>
  <c r="CQ14" i="33"/>
  <c r="CG14" i="33"/>
  <c r="BW14" i="33"/>
  <c r="BM14" i="33"/>
  <c r="BC14" i="33"/>
  <c r="BD14" i="33" s="1"/>
  <c r="BE14" i="33" s="1"/>
  <c r="BF14" i="33" s="1"/>
  <c r="BG14" i="33" s="1"/>
  <c r="BH14" i="33" s="1"/>
  <c r="BI14" i="33" s="1"/>
  <c r="BJ14" i="33" s="1"/>
  <c r="BK14" i="33" s="1"/>
  <c r="AS14" i="33"/>
  <c r="AT14" i="33" s="1"/>
  <c r="AU14" i="33" s="1"/>
  <c r="AV14" i="33" s="1"/>
  <c r="AW14" i="33" s="1"/>
  <c r="AX14" i="33" s="1"/>
  <c r="AY14" i="33" s="1"/>
  <c r="AZ14" i="33" s="1"/>
  <c r="BA14" i="33" s="1"/>
  <c r="AI14" i="33"/>
  <c r="AJ14" i="33" s="1"/>
  <c r="AK14" i="33" s="1"/>
  <c r="AL14" i="33" s="1"/>
  <c r="AM14" i="33" s="1"/>
  <c r="AN14" i="33" s="1"/>
  <c r="AO14" i="33" s="1"/>
  <c r="AP14" i="33" s="1"/>
  <c r="AQ14" i="33" s="1"/>
  <c r="Y14" i="33"/>
  <c r="O14" i="33"/>
  <c r="E14" i="33"/>
  <c r="F14" i="33" s="1"/>
  <c r="G14" i="33" s="1"/>
  <c r="H14" i="33" s="1"/>
  <c r="I14" i="33" s="1"/>
  <c r="J14" i="33" s="1"/>
  <c r="K14" i="33" s="1"/>
  <c r="L14" i="33" s="1"/>
  <c r="M14" i="33" s="1"/>
  <c r="DK13" i="33"/>
  <c r="DA13" i="33"/>
  <c r="CQ13" i="33"/>
  <c r="CG13" i="33"/>
  <c r="CH13" i="33" s="1"/>
  <c r="CI13" i="33" s="1"/>
  <c r="CJ13" i="33" s="1"/>
  <c r="CK13" i="33" s="1"/>
  <c r="CL13" i="33" s="1"/>
  <c r="CM13" i="33" s="1"/>
  <c r="CN13" i="33" s="1"/>
  <c r="CO13" i="33" s="1"/>
  <c r="BW13" i="33"/>
  <c r="BX13" i="33" s="1"/>
  <c r="BY13" i="33" s="1"/>
  <c r="BZ13" i="33" s="1"/>
  <c r="CA13" i="33" s="1"/>
  <c r="CB13" i="33" s="1"/>
  <c r="CC13" i="33" s="1"/>
  <c r="CD13" i="33" s="1"/>
  <c r="CE13" i="33" s="1"/>
  <c r="BM13" i="33"/>
  <c r="BC13" i="33"/>
  <c r="AS13" i="33"/>
  <c r="AT13" i="33" s="1"/>
  <c r="AU13" i="33" s="1"/>
  <c r="AV13" i="33" s="1"/>
  <c r="AW13" i="33" s="1"/>
  <c r="AX13" i="33" s="1"/>
  <c r="AY13" i="33" s="1"/>
  <c r="AZ13" i="33" s="1"/>
  <c r="BA13" i="33" s="1"/>
  <c r="AI13" i="33"/>
  <c r="Y13" i="33"/>
  <c r="O13" i="33"/>
  <c r="P13" i="33" s="1"/>
  <c r="Q13" i="33" s="1"/>
  <c r="R13" i="33" s="1"/>
  <c r="S13" i="33" s="1"/>
  <c r="T13" i="33" s="1"/>
  <c r="U13" i="33" s="1"/>
  <c r="V13" i="33" s="1"/>
  <c r="W13" i="33" s="1"/>
  <c r="E13" i="33"/>
  <c r="F13" i="33" s="1"/>
  <c r="G13" i="33" s="1"/>
  <c r="H13" i="33" s="1"/>
  <c r="I13" i="33" s="1"/>
  <c r="J13" i="33" s="1"/>
  <c r="K13" i="33" s="1"/>
  <c r="L13" i="33" s="1"/>
  <c r="M13" i="33" s="1"/>
  <c r="DK10" i="33"/>
  <c r="DA10" i="33"/>
  <c r="DA11" i="33" s="1"/>
  <c r="CQ10" i="33"/>
  <c r="CG11" i="33"/>
  <c r="BD10" i="33"/>
  <c r="AI10" i="33"/>
  <c r="Y10" i="33"/>
  <c r="O10" i="33"/>
  <c r="E10" i="33"/>
  <c r="E11" i="33" s="1"/>
  <c r="DK8" i="33"/>
  <c r="DA8" i="33"/>
  <c r="DB8" i="33" s="1"/>
  <c r="DC8" i="33" s="1"/>
  <c r="DD8" i="33" s="1"/>
  <c r="DE8" i="33" s="1"/>
  <c r="DF8" i="33" s="1"/>
  <c r="DG8" i="33" s="1"/>
  <c r="DH8" i="33" s="1"/>
  <c r="DI8" i="33" s="1"/>
  <c r="CQ8" i="33"/>
  <c r="CG8" i="33"/>
  <c r="BW8" i="33"/>
  <c r="BW9" i="33" s="1"/>
  <c r="BM8" i="33"/>
  <c r="BC8" i="33"/>
  <c r="BD8" i="33" s="1"/>
  <c r="BE8" i="33" s="1"/>
  <c r="BF8" i="33" s="1"/>
  <c r="BG8" i="33" s="1"/>
  <c r="BH8" i="33" s="1"/>
  <c r="BI8" i="33" s="1"/>
  <c r="BJ8" i="33" s="1"/>
  <c r="BK8" i="33" s="1"/>
  <c r="AS8" i="33"/>
  <c r="AT8" i="33" s="1"/>
  <c r="AU8" i="33" s="1"/>
  <c r="AV8" i="33" s="1"/>
  <c r="AW8" i="33" s="1"/>
  <c r="AX8" i="33" s="1"/>
  <c r="AY8" i="33" s="1"/>
  <c r="AZ8" i="33" s="1"/>
  <c r="BA8" i="33" s="1"/>
  <c r="AI8" i="33"/>
  <c r="Y8" i="33"/>
  <c r="O8" i="33"/>
  <c r="E8" i="33"/>
  <c r="DL6" i="33"/>
  <c r="DM6" i="33" s="1"/>
  <c r="DN6" i="33" s="1"/>
  <c r="DO6" i="33" s="1"/>
  <c r="DP6" i="33" s="1"/>
  <c r="DQ6" i="33" s="1"/>
  <c r="DR6" i="33" s="1"/>
  <c r="DS6" i="33" s="1"/>
  <c r="DB6" i="33"/>
  <c r="DC6" i="33" s="1"/>
  <c r="DD6" i="33" s="1"/>
  <c r="DE6" i="33" s="1"/>
  <c r="DF6" i="33" s="1"/>
  <c r="DG6" i="33" s="1"/>
  <c r="DH6" i="33" s="1"/>
  <c r="DI6" i="33" s="1"/>
  <c r="CR6" i="33"/>
  <c r="CS6" i="33" s="1"/>
  <c r="CT6" i="33" s="1"/>
  <c r="CU6" i="33" s="1"/>
  <c r="CV6" i="33" s="1"/>
  <c r="CW6" i="33" s="1"/>
  <c r="CX6" i="33" s="1"/>
  <c r="CY6" i="33" s="1"/>
  <c r="CQ6" i="33"/>
  <c r="CG6" i="33"/>
  <c r="CH6" i="33" s="1"/>
  <c r="CI6" i="33" s="1"/>
  <c r="CJ6" i="33" s="1"/>
  <c r="CK6" i="33" s="1"/>
  <c r="CL6" i="33" s="1"/>
  <c r="CM6" i="33" s="1"/>
  <c r="CN6" i="33" s="1"/>
  <c r="CO6" i="33" s="1"/>
  <c r="BX6" i="33"/>
  <c r="BY6" i="33" s="1"/>
  <c r="BZ6" i="33" s="1"/>
  <c r="CA6" i="33" s="1"/>
  <c r="CB6" i="33" s="1"/>
  <c r="CC6" i="33" s="1"/>
  <c r="CD6" i="33" s="1"/>
  <c r="CE6" i="33" s="1"/>
  <c r="BM6" i="33"/>
  <c r="BN6" i="33" s="1"/>
  <c r="BO6" i="33" s="1"/>
  <c r="BP6" i="33" s="1"/>
  <c r="BQ6" i="33" s="1"/>
  <c r="BR6" i="33" s="1"/>
  <c r="BS6" i="33" s="1"/>
  <c r="BT6" i="33" s="1"/>
  <c r="BU6" i="33" s="1"/>
  <c r="BC6" i="33"/>
  <c r="BD6" i="33" s="1"/>
  <c r="BE6" i="33" s="1"/>
  <c r="BF6" i="33" s="1"/>
  <c r="BG6" i="33" s="1"/>
  <c r="BH6" i="33" s="1"/>
  <c r="BI6" i="33" s="1"/>
  <c r="BJ6" i="33" s="1"/>
  <c r="BK6" i="33" s="1"/>
  <c r="AS6" i="33"/>
  <c r="AT6" i="33" s="1"/>
  <c r="AU6" i="33" s="1"/>
  <c r="AV6" i="33" s="1"/>
  <c r="AW6" i="33" s="1"/>
  <c r="AX6" i="33" s="1"/>
  <c r="AY6" i="33" s="1"/>
  <c r="AZ6" i="33" s="1"/>
  <c r="BA6" i="33" s="1"/>
  <c r="AI6" i="33"/>
  <c r="AJ6" i="33" s="1"/>
  <c r="AK6" i="33" s="1"/>
  <c r="AL6" i="33" s="1"/>
  <c r="AM6" i="33" s="1"/>
  <c r="AN6" i="33" s="1"/>
  <c r="AO6" i="33" s="1"/>
  <c r="AP6" i="33" s="1"/>
  <c r="AQ6" i="33" s="1"/>
  <c r="Y6" i="33"/>
  <c r="Y9" i="33" s="1"/>
  <c r="O6" i="33"/>
  <c r="P6" i="33" s="1"/>
  <c r="Q6" i="33" s="1"/>
  <c r="R6" i="33" s="1"/>
  <c r="S6" i="33" s="1"/>
  <c r="T6" i="33" s="1"/>
  <c r="U6" i="33" s="1"/>
  <c r="V6" i="33" s="1"/>
  <c r="W6" i="33" s="1"/>
  <c r="E6" i="33"/>
  <c r="E9" i="33" s="1"/>
  <c r="DK4" i="33"/>
  <c r="DL4" i="33" s="1"/>
  <c r="DM4" i="33" s="1"/>
  <c r="DN4" i="33" s="1"/>
  <c r="DO4" i="33" s="1"/>
  <c r="DP4" i="33" s="1"/>
  <c r="DQ4" i="33" s="1"/>
  <c r="DR4" i="33" s="1"/>
  <c r="DS4" i="33" s="1"/>
  <c r="DA4" i="33"/>
  <c r="DB4" i="33" s="1"/>
  <c r="DC4" i="33" s="1"/>
  <c r="DD4" i="33" s="1"/>
  <c r="DE4" i="33" s="1"/>
  <c r="DF4" i="33" s="1"/>
  <c r="DG4" i="33" s="1"/>
  <c r="DH4" i="33" s="1"/>
  <c r="DI4" i="33" s="1"/>
  <c r="CQ4" i="33"/>
  <c r="CR4" i="33" s="1"/>
  <c r="CS4" i="33" s="1"/>
  <c r="CT4" i="33" s="1"/>
  <c r="CU4" i="33" s="1"/>
  <c r="CV4" i="33" s="1"/>
  <c r="CW4" i="33" s="1"/>
  <c r="CX4" i="33" s="1"/>
  <c r="CY4" i="33" s="1"/>
  <c r="CG4" i="33"/>
  <c r="BW4" i="33"/>
  <c r="BM4" i="33"/>
  <c r="BC4" i="33"/>
  <c r="AS4" i="33"/>
  <c r="AT4" i="33" s="1"/>
  <c r="AU4" i="33" s="1"/>
  <c r="AV4" i="33" s="1"/>
  <c r="AW4" i="33" s="1"/>
  <c r="AX4" i="33" s="1"/>
  <c r="AY4" i="33" s="1"/>
  <c r="AZ4" i="33" s="1"/>
  <c r="BA4" i="33" s="1"/>
  <c r="AI4" i="33"/>
  <c r="Y4" i="33"/>
  <c r="Z4" i="33" s="1"/>
  <c r="AA4" i="33" s="1"/>
  <c r="AB4" i="33" s="1"/>
  <c r="AC4" i="33" s="1"/>
  <c r="AD4" i="33" s="1"/>
  <c r="AE4" i="33" s="1"/>
  <c r="AF4" i="33" s="1"/>
  <c r="AG4" i="33" s="1"/>
  <c r="O4" i="33"/>
  <c r="E4" i="33"/>
  <c r="DK3" i="33"/>
  <c r="DL3" i="33" s="1"/>
  <c r="DM3" i="33" s="1"/>
  <c r="DN3" i="33" s="1"/>
  <c r="DO3" i="33" s="1"/>
  <c r="DP3" i="33" s="1"/>
  <c r="DQ3" i="33" s="1"/>
  <c r="DR3" i="33" s="1"/>
  <c r="DS3" i="33" s="1"/>
  <c r="DA3" i="33"/>
  <c r="DB3" i="33" s="1"/>
  <c r="DC3" i="33" s="1"/>
  <c r="DD3" i="33" s="1"/>
  <c r="DE3" i="33" s="1"/>
  <c r="DF3" i="33" s="1"/>
  <c r="DG3" i="33" s="1"/>
  <c r="DH3" i="33" s="1"/>
  <c r="DI3" i="33" s="1"/>
  <c r="CQ3" i="33"/>
  <c r="CG3" i="33"/>
  <c r="CH3" i="33" s="1"/>
  <c r="CI3" i="33" s="1"/>
  <c r="CJ3" i="33" s="1"/>
  <c r="CK3" i="33" s="1"/>
  <c r="CL3" i="33" s="1"/>
  <c r="CM3" i="33" s="1"/>
  <c r="CN3" i="33" s="1"/>
  <c r="CO3" i="33" s="1"/>
  <c r="BW3" i="33"/>
  <c r="BM3" i="33"/>
  <c r="BN3" i="33" s="1"/>
  <c r="BO3" i="33" s="1"/>
  <c r="BP3" i="33" s="1"/>
  <c r="BQ3" i="33" s="1"/>
  <c r="BR3" i="33" s="1"/>
  <c r="BS3" i="33" s="1"/>
  <c r="BT3" i="33" s="1"/>
  <c r="BU3" i="33" s="1"/>
  <c r="BC3" i="33"/>
  <c r="BD3" i="33" s="1"/>
  <c r="BE3" i="33" s="1"/>
  <c r="BF3" i="33" s="1"/>
  <c r="BG3" i="33" s="1"/>
  <c r="BH3" i="33" s="1"/>
  <c r="BI3" i="33" s="1"/>
  <c r="BJ3" i="33" s="1"/>
  <c r="BK3" i="33" s="1"/>
  <c r="AS3" i="33"/>
  <c r="AI3" i="33"/>
  <c r="AJ3" i="33" s="1"/>
  <c r="AK3" i="33" s="1"/>
  <c r="AL3" i="33" s="1"/>
  <c r="AM3" i="33" s="1"/>
  <c r="AN3" i="33" s="1"/>
  <c r="AO3" i="33" s="1"/>
  <c r="AP3" i="33" s="1"/>
  <c r="AQ3" i="33" s="1"/>
  <c r="Y3" i="33"/>
  <c r="Z3" i="33" s="1"/>
  <c r="AA3" i="33" s="1"/>
  <c r="AB3" i="33" s="1"/>
  <c r="AC3" i="33" s="1"/>
  <c r="AD3" i="33" s="1"/>
  <c r="AE3" i="33" s="1"/>
  <c r="AF3" i="33" s="1"/>
  <c r="AG3" i="33" s="1"/>
  <c r="O3" i="33"/>
  <c r="E3" i="33"/>
  <c r="F3" i="33" s="1"/>
  <c r="G3" i="33" s="1"/>
  <c r="H3" i="33" s="1"/>
  <c r="I3" i="33" s="1"/>
  <c r="J3" i="33" s="1"/>
  <c r="K3" i="33" s="1"/>
  <c r="L3" i="33" s="1"/>
  <c r="M3" i="33" s="1"/>
  <c r="CG20" i="32"/>
  <c r="BW20" i="32"/>
  <c r="BC20" i="32"/>
  <c r="DK19" i="32"/>
  <c r="DA19" i="32"/>
  <c r="CQ19" i="32"/>
  <c r="CR19" i="32" s="1"/>
  <c r="CS19" i="32" s="1"/>
  <c r="CT19" i="32" s="1"/>
  <c r="CU19" i="32" s="1"/>
  <c r="CV19" i="32" s="1"/>
  <c r="CW19" i="32" s="1"/>
  <c r="CX19" i="32" s="1"/>
  <c r="CY19" i="32" s="1"/>
  <c r="CG19" i="32"/>
  <c r="CH19" i="32" s="1"/>
  <c r="CI19" i="32" s="1"/>
  <c r="CJ19" i="32" s="1"/>
  <c r="CK19" i="32" s="1"/>
  <c r="CL19" i="32" s="1"/>
  <c r="CM19" i="32" s="1"/>
  <c r="CN19" i="32" s="1"/>
  <c r="CO19" i="32" s="1"/>
  <c r="BW19" i="32"/>
  <c r="BM19" i="32"/>
  <c r="BN19" i="32" s="1"/>
  <c r="BO19" i="32" s="1"/>
  <c r="BP19" i="32" s="1"/>
  <c r="BQ19" i="32" s="1"/>
  <c r="BR19" i="32" s="1"/>
  <c r="BS19" i="32" s="1"/>
  <c r="BT19" i="32" s="1"/>
  <c r="BU19" i="32" s="1"/>
  <c r="BC19" i="32"/>
  <c r="BD19" i="32" s="1"/>
  <c r="BE19" i="32" s="1"/>
  <c r="BF19" i="32" s="1"/>
  <c r="BG19" i="32" s="1"/>
  <c r="BH19" i="32" s="1"/>
  <c r="BI19" i="32" s="1"/>
  <c r="BJ19" i="32" s="1"/>
  <c r="BK19" i="32" s="1"/>
  <c r="AS19" i="32"/>
  <c r="AI19" i="32"/>
  <c r="Y19" i="32"/>
  <c r="O19" i="32"/>
  <c r="P19" i="32" s="1"/>
  <c r="Q19" i="32" s="1"/>
  <c r="R19" i="32" s="1"/>
  <c r="S19" i="32" s="1"/>
  <c r="T19" i="32" s="1"/>
  <c r="U19" i="32" s="1"/>
  <c r="V19" i="32" s="1"/>
  <c r="W19" i="32" s="1"/>
  <c r="E19" i="32"/>
  <c r="F19" i="32" s="1"/>
  <c r="G19" i="32" s="1"/>
  <c r="H19" i="32" s="1"/>
  <c r="I19" i="32" s="1"/>
  <c r="J19" i="32" s="1"/>
  <c r="K19" i="32" s="1"/>
  <c r="L19" i="32" s="1"/>
  <c r="M19" i="32" s="1"/>
  <c r="DK18" i="32"/>
  <c r="DA18" i="32"/>
  <c r="CQ18" i="32"/>
  <c r="CR18" i="32" s="1"/>
  <c r="CS18" i="32" s="1"/>
  <c r="CT18" i="32" s="1"/>
  <c r="CU18" i="32" s="1"/>
  <c r="CV18" i="32" s="1"/>
  <c r="CW18" i="32" s="1"/>
  <c r="CX18" i="32" s="1"/>
  <c r="CY18" i="32" s="1"/>
  <c r="CG18" i="32"/>
  <c r="BW18" i="32"/>
  <c r="BM18" i="32"/>
  <c r="BC18" i="32"/>
  <c r="BD18" i="32" s="1"/>
  <c r="BE18" i="32" s="1"/>
  <c r="BF18" i="32" s="1"/>
  <c r="BG18" i="32" s="1"/>
  <c r="BH18" i="32" s="1"/>
  <c r="BI18" i="32" s="1"/>
  <c r="BJ18" i="32" s="1"/>
  <c r="BK18" i="32" s="1"/>
  <c r="AS18" i="32"/>
  <c r="AT18" i="32" s="1"/>
  <c r="AU18" i="32" s="1"/>
  <c r="AV18" i="32" s="1"/>
  <c r="AW18" i="32" s="1"/>
  <c r="AX18" i="32" s="1"/>
  <c r="AY18" i="32" s="1"/>
  <c r="AZ18" i="32" s="1"/>
  <c r="BA18" i="32" s="1"/>
  <c r="AI18" i="32"/>
  <c r="Y18" i="32"/>
  <c r="O18" i="32"/>
  <c r="P18" i="32" s="1"/>
  <c r="Q18" i="32" s="1"/>
  <c r="R18" i="32" s="1"/>
  <c r="S18" i="32" s="1"/>
  <c r="T18" i="32" s="1"/>
  <c r="U18" i="32" s="1"/>
  <c r="V18" i="32" s="1"/>
  <c r="W18" i="32" s="1"/>
  <c r="E18" i="32"/>
  <c r="DK15" i="32"/>
  <c r="DA15" i="32"/>
  <c r="CQ15" i="32"/>
  <c r="CG15" i="32"/>
  <c r="CH15" i="32" s="1"/>
  <c r="BW15" i="32"/>
  <c r="BM15" i="32"/>
  <c r="BN15" i="32" s="1"/>
  <c r="BO15" i="32" s="1"/>
  <c r="BP15" i="32" s="1"/>
  <c r="BQ15" i="32" s="1"/>
  <c r="BR15" i="32" s="1"/>
  <c r="BS15" i="32" s="1"/>
  <c r="BT15" i="32" s="1"/>
  <c r="BU15" i="32" s="1"/>
  <c r="BC15" i="32"/>
  <c r="AS15" i="32"/>
  <c r="AI15" i="32"/>
  <c r="Y15" i="32"/>
  <c r="O15" i="32"/>
  <c r="E15" i="32"/>
  <c r="F15" i="32" s="1"/>
  <c r="DK14" i="32"/>
  <c r="DA14" i="32"/>
  <c r="CQ14" i="32"/>
  <c r="CR14" i="32" s="1"/>
  <c r="CS14" i="32" s="1"/>
  <c r="CT14" i="32" s="1"/>
  <c r="CU14" i="32" s="1"/>
  <c r="CV14" i="32" s="1"/>
  <c r="CW14" i="32" s="1"/>
  <c r="CX14" i="32" s="1"/>
  <c r="CY14" i="32" s="1"/>
  <c r="CG14" i="32"/>
  <c r="BW14" i="32"/>
  <c r="BX14" i="32" s="1"/>
  <c r="BY14" i="32" s="1"/>
  <c r="BZ14" i="32" s="1"/>
  <c r="CA14" i="32" s="1"/>
  <c r="CB14" i="32" s="1"/>
  <c r="CC14" i="32" s="1"/>
  <c r="CD14" i="32" s="1"/>
  <c r="CE14" i="32" s="1"/>
  <c r="BM14" i="32"/>
  <c r="BC14" i="32"/>
  <c r="BD14" i="32" s="1"/>
  <c r="BE14" i="32" s="1"/>
  <c r="BF14" i="32" s="1"/>
  <c r="BG14" i="32" s="1"/>
  <c r="BH14" i="32" s="1"/>
  <c r="BI14" i="32" s="1"/>
  <c r="BJ14" i="32" s="1"/>
  <c r="BK14" i="32" s="1"/>
  <c r="AS14" i="32"/>
  <c r="AT14" i="32" s="1"/>
  <c r="AU14" i="32" s="1"/>
  <c r="AV14" i="32" s="1"/>
  <c r="AW14" i="32" s="1"/>
  <c r="AX14" i="32" s="1"/>
  <c r="AY14" i="32" s="1"/>
  <c r="AZ14" i="32" s="1"/>
  <c r="BA14" i="32" s="1"/>
  <c r="AI14" i="32"/>
  <c r="Y14" i="32"/>
  <c r="O14" i="32"/>
  <c r="P14" i="32" s="1"/>
  <c r="Q14" i="32" s="1"/>
  <c r="R14" i="32" s="1"/>
  <c r="S14" i="32" s="1"/>
  <c r="T14" i="32" s="1"/>
  <c r="U14" i="32" s="1"/>
  <c r="V14" i="32" s="1"/>
  <c r="W14" i="32" s="1"/>
  <c r="E14" i="32"/>
  <c r="DK13" i="32"/>
  <c r="DL13" i="32" s="1"/>
  <c r="DM13" i="32" s="1"/>
  <c r="DN13" i="32" s="1"/>
  <c r="DO13" i="32" s="1"/>
  <c r="DP13" i="32" s="1"/>
  <c r="DQ13" i="32" s="1"/>
  <c r="DR13" i="32" s="1"/>
  <c r="DS13" i="32" s="1"/>
  <c r="DA13" i="32"/>
  <c r="CQ13" i="32"/>
  <c r="CR13" i="32" s="1"/>
  <c r="CS13" i="32" s="1"/>
  <c r="CT13" i="32" s="1"/>
  <c r="CU13" i="32" s="1"/>
  <c r="CV13" i="32" s="1"/>
  <c r="CW13" i="32" s="1"/>
  <c r="CX13" i="32" s="1"/>
  <c r="CY13" i="32" s="1"/>
  <c r="CG13" i="32"/>
  <c r="BW13" i="32"/>
  <c r="BM13" i="32"/>
  <c r="BN13" i="32" s="1"/>
  <c r="BO13" i="32" s="1"/>
  <c r="BP13" i="32" s="1"/>
  <c r="BQ13" i="32" s="1"/>
  <c r="BR13" i="32" s="1"/>
  <c r="BS13" i="32" s="1"/>
  <c r="BT13" i="32" s="1"/>
  <c r="BU13" i="32" s="1"/>
  <c r="BC13" i="32"/>
  <c r="BD13" i="32" s="1"/>
  <c r="BE13" i="32" s="1"/>
  <c r="BF13" i="32" s="1"/>
  <c r="BG13" i="32" s="1"/>
  <c r="BH13" i="32" s="1"/>
  <c r="BI13" i="32" s="1"/>
  <c r="BJ13" i="32" s="1"/>
  <c r="BK13" i="32" s="1"/>
  <c r="AS13" i="32"/>
  <c r="AI13" i="32"/>
  <c r="Y13" i="32"/>
  <c r="O13" i="32"/>
  <c r="P13" i="32" s="1"/>
  <c r="Q13" i="32" s="1"/>
  <c r="R13" i="32" s="1"/>
  <c r="S13" i="32" s="1"/>
  <c r="T13" i="32" s="1"/>
  <c r="U13" i="32" s="1"/>
  <c r="V13" i="32" s="1"/>
  <c r="W13" i="32" s="1"/>
  <c r="E13" i="32"/>
  <c r="F13" i="32" s="1"/>
  <c r="G13" i="32" s="1"/>
  <c r="H13" i="32" s="1"/>
  <c r="I13" i="32" s="1"/>
  <c r="J13" i="32" s="1"/>
  <c r="K13" i="32" s="1"/>
  <c r="L13" i="32" s="1"/>
  <c r="M13" i="32" s="1"/>
  <c r="DK12" i="32"/>
  <c r="DA12" i="32"/>
  <c r="CQ12" i="32"/>
  <c r="CR12" i="32" s="1"/>
  <c r="CS12" i="32" s="1"/>
  <c r="CT12" i="32" s="1"/>
  <c r="CU12" i="32" s="1"/>
  <c r="CV12" i="32" s="1"/>
  <c r="CW12" i="32" s="1"/>
  <c r="CX12" i="32" s="1"/>
  <c r="CY12" i="32" s="1"/>
  <c r="CG12" i="32"/>
  <c r="BW12" i="32"/>
  <c r="BM12" i="32"/>
  <c r="BC12" i="32"/>
  <c r="BD12" i="32" s="1"/>
  <c r="BE12" i="32" s="1"/>
  <c r="BF12" i="32" s="1"/>
  <c r="BG12" i="32" s="1"/>
  <c r="BH12" i="32" s="1"/>
  <c r="BI12" i="32" s="1"/>
  <c r="BJ12" i="32" s="1"/>
  <c r="BK12" i="32" s="1"/>
  <c r="AS12" i="32"/>
  <c r="AT12" i="32" s="1"/>
  <c r="AU12" i="32" s="1"/>
  <c r="AV12" i="32" s="1"/>
  <c r="AW12" i="32" s="1"/>
  <c r="AX12" i="32" s="1"/>
  <c r="AY12" i="32" s="1"/>
  <c r="AZ12" i="32" s="1"/>
  <c r="BA12" i="32" s="1"/>
  <c r="AI12" i="32"/>
  <c r="Y12" i="32"/>
  <c r="Z12" i="32" s="1"/>
  <c r="AA12" i="32" s="1"/>
  <c r="AB12" i="32" s="1"/>
  <c r="AC12" i="32" s="1"/>
  <c r="AD12" i="32" s="1"/>
  <c r="AE12" i="32" s="1"/>
  <c r="AF12" i="32" s="1"/>
  <c r="AG12" i="32" s="1"/>
  <c r="O12" i="32"/>
  <c r="P12" i="32" s="1"/>
  <c r="Q12" i="32" s="1"/>
  <c r="R12" i="32" s="1"/>
  <c r="S12" i="32" s="1"/>
  <c r="T12" i="32" s="1"/>
  <c r="U12" i="32" s="1"/>
  <c r="V12" i="32" s="1"/>
  <c r="W12" i="32" s="1"/>
  <c r="E12" i="32"/>
  <c r="DK10" i="32"/>
  <c r="DA9" i="32"/>
  <c r="CQ9" i="32"/>
  <c r="CQ10" i="32" s="1"/>
  <c r="CG9" i="32"/>
  <c r="BW9" i="32"/>
  <c r="BM9" i="32"/>
  <c r="BN9" i="32" s="1"/>
  <c r="BC9" i="32"/>
  <c r="BD9" i="32" s="1"/>
  <c r="BE9" i="32" s="1"/>
  <c r="BE10" i="32" s="1"/>
  <c r="AS9" i="32"/>
  <c r="AI9" i="32"/>
  <c r="Y9" i="32"/>
  <c r="Y10" i="32" s="1"/>
  <c r="O9" i="32"/>
  <c r="P9" i="32" s="1"/>
  <c r="Q9" i="32" s="1"/>
  <c r="DK7" i="32"/>
  <c r="DA7" i="32"/>
  <c r="CQ7" i="32"/>
  <c r="CR7" i="32" s="1"/>
  <c r="CS7" i="32" s="1"/>
  <c r="CT7" i="32" s="1"/>
  <c r="CU7" i="32" s="1"/>
  <c r="CV7" i="32" s="1"/>
  <c r="CW7" i="32" s="1"/>
  <c r="CX7" i="32" s="1"/>
  <c r="CY7" i="32" s="1"/>
  <c r="CG7" i="32"/>
  <c r="CH7" i="32" s="1"/>
  <c r="BW7" i="32"/>
  <c r="BM7" i="32"/>
  <c r="BN7" i="32" s="1"/>
  <c r="BO7" i="32" s="1"/>
  <c r="BP7" i="32" s="1"/>
  <c r="BQ7" i="32" s="1"/>
  <c r="BR7" i="32" s="1"/>
  <c r="BS7" i="32" s="1"/>
  <c r="BT7" i="32" s="1"/>
  <c r="BU7" i="32" s="1"/>
  <c r="BC7" i="32"/>
  <c r="AS7" i="32"/>
  <c r="AT7" i="32" s="1"/>
  <c r="AU7" i="32" s="1"/>
  <c r="AV7" i="32" s="1"/>
  <c r="AW7" i="32" s="1"/>
  <c r="AX7" i="32" s="1"/>
  <c r="AY7" i="32" s="1"/>
  <c r="AZ7" i="32" s="1"/>
  <c r="BA7" i="32" s="1"/>
  <c r="AI7" i="32"/>
  <c r="Y7" i="32"/>
  <c r="E7" i="32"/>
  <c r="F7" i="32" s="1"/>
  <c r="G7" i="32" s="1"/>
  <c r="H7" i="32" s="1"/>
  <c r="I7" i="32" s="1"/>
  <c r="J7" i="32" s="1"/>
  <c r="K7" i="32" s="1"/>
  <c r="L7" i="32" s="1"/>
  <c r="M7" i="32" s="1"/>
  <c r="DK5" i="32"/>
  <c r="DL5" i="32" s="1"/>
  <c r="DM5" i="32" s="1"/>
  <c r="DN5" i="32" s="1"/>
  <c r="DO5" i="32" s="1"/>
  <c r="DP5" i="32" s="1"/>
  <c r="DQ5" i="32" s="1"/>
  <c r="DR5" i="32" s="1"/>
  <c r="DS5" i="32" s="1"/>
  <c r="DA5" i="32"/>
  <c r="DB5" i="32" s="1"/>
  <c r="DC5" i="32" s="1"/>
  <c r="DD5" i="32" s="1"/>
  <c r="DE5" i="32" s="1"/>
  <c r="DF5" i="32" s="1"/>
  <c r="DG5" i="32" s="1"/>
  <c r="DH5" i="32" s="1"/>
  <c r="DI5" i="32" s="1"/>
  <c r="CQ5" i="32"/>
  <c r="CR5" i="32" s="1"/>
  <c r="CS5" i="32" s="1"/>
  <c r="CT5" i="32" s="1"/>
  <c r="CU5" i="32" s="1"/>
  <c r="CV5" i="32" s="1"/>
  <c r="CW5" i="32" s="1"/>
  <c r="CX5" i="32" s="1"/>
  <c r="CY5" i="32" s="1"/>
  <c r="CG5" i="32"/>
  <c r="BX5" i="32"/>
  <c r="BY5" i="32" s="1"/>
  <c r="BZ5" i="32" s="1"/>
  <c r="CA5" i="32" s="1"/>
  <c r="CB5" i="32" s="1"/>
  <c r="CC5" i="32" s="1"/>
  <c r="CD5" i="32" s="1"/>
  <c r="CE5" i="32" s="1"/>
  <c r="BW5" i="32"/>
  <c r="BM5" i="32"/>
  <c r="BN5" i="32" s="1"/>
  <c r="BO5" i="32" s="1"/>
  <c r="BP5" i="32" s="1"/>
  <c r="BQ5" i="32" s="1"/>
  <c r="BR5" i="32" s="1"/>
  <c r="BS5" i="32" s="1"/>
  <c r="BT5" i="32" s="1"/>
  <c r="BU5" i="32" s="1"/>
  <c r="BC5" i="32"/>
  <c r="BD5" i="32" s="1"/>
  <c r="BE5" i="32" s="1"/>
  <c r="BF5" i="32" s="1"/>
  <c r="BG5" i="32" s="1"/>
  <c r="BH5" i="32" s="1"/>
  <c r="BI5" i="32" s="1"/>
  <c r="BJ5" i="32" s="1"/>
  <c r="BK5" i="32" s="1"/>
  <c r="AS5" i="32"/>
  <c r="AT5" i="32" s="1"/>
  <c r="AU5" i="32" s="1"/>
  <c r="AV5" i="32" s="1"/>
  <c r="AW5" i="32" s="1"/>
  <c r="AX5" i="32" s="1"/>
  <c r="AY5" i="32" s="1"/>
  <c r="AZ5" i="32" s="1"/>
  <c r="BA5" i="32" s="1"/>
  <c r="AI5" i="32"/>
  <c r="AJ5" i="32" s="1"/>
  <c r="AK5" i="32" s="1"/>
  <c r="AL5" i="32" s="1"/>
  <c r="AM5" i="32" s="1"/>
  <c r="AN5" i="32" s="1"/>
  <c r="AO5" i="32" s="1"/>
  <c r="AP5" i="32" s="1"/>
  <c r="AQ5" i="32" s="1"/>
  <c r="E5" i="32"/>
  <c r="F5" i="32" s="1"/>
  <c r="G5" i="32" s="1"/>
  <c r="H5" i="32" s="1"/>
  <c r="I5" i="32" s="1"/>
  <c r="J5" i="32" s="1"/>
  <c r="K5" i="32" s="1"/>
  <c r="L5" i="32" s="1"/>
  <c r="M5" i="32" s="1"/>
  <c r="DK3" i="32"/>
  <c r="DA3" i="32"/>
  <c r="DB3" i="32" s="1"/>
  <c r="DC3" i="32" s="1"/>
  <c r="DD3" i="32" s="1"/>
  <c r="DE3" i="32" s="1"/>
  <c r="DF3" i="32" s="1"/>
  <c r="DG3" i="32" s="1"/>
  <c r="DH3" i="32" s="1"/>
  <c r="DI3" i="32" s="1"/>
  <c r="CQ3" i="32"/>
  <c r="CG3" i="32"/>
  <c r="CH3" i="32" s="1"/>
  <c r="CI3" i="32" s="1"/>
  <c r="CJ3" i="32" s="1"/>
  <c r="CK3" i="32" s="1"/>
  <c r="CL3" i="32" s="1"/>
  <c r="CM3" i="32" s="1"/>
  <c r="CN3" i="32" s="1"/>
  <c r="CO3" i="32" s="1"/>
  <c r="BW3" i="32"/>
  <c r="BX3" i="32" s="1"/>
  <c r="BY3" i="32" s="1"/>
  <c r="BZ3" i="32" s="1"/>
  <c r="CA3" i="32" s="1"/>
  <c r="BM3" i="32"/>
  <c r="BC3" i="32"/>
  <c r="AS3" i="32"/>
  <c r="AT3" i="32" s="1"/>
  <c r="AU3" i="32" s="1"/>
  <c r="AV3" i="32" s="1"/>
  <c r="AI3" i="32"/>
  <c r="AI16" i="32" s="1"/>
  <c r="Y3" i="32"/>
  <c r="Z3" i="32" s="1"/>
  <c r="O3" i="32"/>
  <c r="E3" i="32"/>
  <c r="E16" i="32" s="1"/>
  <c r="N1" i="33"/>
  <c r="X1" i="33"/>
  <c r="AH1" i="33"/>
  <c r="AR1" i="33"/>
  <c r="BB1" i="33"/>
  <c r="BL1" i="33"/>
  <c r="BV1" i="33"/>
  <c r="CF1" i="33"/>
  <c r="CP1" i="33"/>
  <c r="CZ1" i="33"/>
  <c r="DJ1" i="33"/>
  <c r="DT1" i="33"/>
  <c r="P3" i="33"/>
  <c r="Q3" i="33" s="1"/>
  <c r="R3" i="33" s="1"/>
  <c r="S3" i="33" s="1"/>
  <c r="T3" i="33" s="1"/>
  <c r="U3" i="33" s="1"/>
  <c r="V3" i="33" s="1"/>
  <c r="W3" i="33" s="1"/>
  <c r="AT3" i="33"/>
  <c r="AU3" i="33" s="1"/>
  <c r="AV3" i="33" s="1"/>
  <c r="AW3" i="33" s="1"/>
  <c r="AX3" i="33" s="1"/>
  <c r="AY3" i="33" s="1"/>
  <c r="AZ3" i="33" s="1"/>
  <c r="BA3" i="33" s="1"/>
  <c r="BX3" i="33"/>
  <c r="BY3" i="33" s="1"/>
  <c r="BZ3" i="33"/>
  <c r="CA3" i="33" s="1"/>
  <c r="CB3" i="33" s="1"/>
  <c r="CC3" i="33" s="1"/>
  <c r="CD3" i="33" s="1"/>
  <c r="CE3" i="33" s="1"/>
  <c r="CR3" i="33"/>
  <c r="CS3" i="33" s="1"/>
  <c r="CT3" i="33" s="1"/>
  <c r="CU3" i="33" s="1"/>
  <c r="CV3" i="33" s="1"/>
  <c r="CW3" i="33" s="1"/>
  <c r="CX3" i="33" s="1"/>
  <c r="CY3" i="33" s="1"/>
  <c r="F4" i="33"/>
  <c r="G4" i="33" s="1"/>
  <c r="H4" i="33" s="1"/>
  <c r="I4" i="33" s="1"/>
  <c r="J4" i="33" s="1"/>
  <c r="K4" i="33" s="1"/>
  <c r="L4" i="33" s="1"/>
  <c r="M4" i="33" s="1"/>
  <c r="P4" i="33"/>
  <c r="Q4" i="33" s="1"/>
  <c r="R4" i="33" s="1"/>
  <c r="S4" i="33" s="1"/>
  <c r="T4" i="33" s="1"/>
  <c r="U4" i="33" s="1"/>
  <c r="V4" i="33" s="1"/>
  <c r="W4" i="33" s="1"/>
  <c r="AJ4" i="33"/>
  <c r="AK4" i="33" s="1"/>
  <c r="AL4" i="33" s="1"/>
  <c r="AM4" i="33" s="1"/>
  <c r="AN4" i="33" s="1"/>
  <c r="AO4" i="33" s="1"/>
  <c r="AP4" i="33" s="1"/>
  <c r="AQ4" i="33" s="1"/>
  <c r="BD4" i="33"/>
  <c r="BE4" i="33" s="1"/>
  <c r="BF4" i="33" s="1"/>
  <c r="BG4" i="33" s="1"/>
  <c r="BH4" i="33" s="1"/>
  <c r="BI4" i="33" s="1"/>
  <c r="BJ4" i="33" s="1"/>
  <c r="BK4" i="33" s="1"/>
  <c r="BN4" i="33"/>
  <c r="BO4" i="33" s="1"/>
  <c r="BP4" i="33" s="1"/>
  <c r="BQ4" i="33" s="1"/>
  <c r="BR4" i="33" s="1"/>
  <c r="BS4" i="33" s="1"/>
  <c r="BT4" i="33" s="1"/>
  <c r="BU4" i="33" s="1"/>
  <c r="BX4" i="33"/>
  <c r="BY4" i="33" s="1"/>
  <c r="BZ4" i="33" s="1"/>
  <c r="CA4" i="33" s="1"/>
  <c r="CB4" i="33" s="1"/>
  <c r="CC4" i="33" s="1"/>
  <c r="CD4" i="33" s="1"/>
  <c r="CE4" i="33" s="1"/>
  <c r="CH4" i="33"/>
  <c r="CI4" i="33" s="1"/>
  <c r="CJ4" i="33" s="1"/>
  <c r="CK4" i="33" s="1"/>
  <c r="CL4" i="33" s="1"/>
  <c r="CM4" i="33" s="1"/>
  <c r="CN4" i="33" s="1"/>
  <c r="CO4" i="33" s="1"/>
  <c r="F5" i="33"/>
  <c r="P5" i="33"/>
  <c r="Z5" i="33"/>
  <c r="AJ5" i="33"/>
  <c r="AT5" i="33"/>
  <c r="BD5" i="33"/>
  <c r="BE5" i="33" s="1"/>
  <c r="BF5" i="33"/>
  <c r="BG5" i="33" s="1"/>
  <c r="BH5" i="33" s="1"/>
  <c r="BN5" i="33"/>
  <c r="BX5" i="33"/>
  <c r="BY5" i="33" s="1"/>
  <c r="BZ5" i="33"/>
  <c r="CA5" i="33" s="1"/>
  <c r="CB5" i="33"/>
  <c r="CH5" i="33"/>
  <c r="CR5" i="33"/>
  <c r="DB5" i="33"/>
  <c r="DL5" i="33"/>
  <c r="F7" i="33"/>
  <c r="G7" i="33" s="1"/>
  <c r="H7" i="33" s="1"/>
  <c r="I7" i="33" s="1"/>
  <c r="J7" i="33" s="1"/>
  <c r="K7" i="33" s="1"/>
  <c r="L7" i="33" s="1"/>
  <c r="M7" i="33" s="1"/>
  <c r="P7" i="33"/>
  <c r="Q7" i="33" s="1"/>
  <c r="R7" i="33" s="1"/>
  <c r="S7" i="33" s="1"/>
  <c r="T7" i="33"/>
  <c r="U7" i="33" s="1"/>
  <c r="V7" i="33" s="1"/>
  <c r="W7" i="33" s="1"/>
  <c r="Z7" i="33"/>
  <c r="AA7" i="33" s="1"/>
  <c r="AB7" i="33" s="1"/>
  <c r="AC7" i="33" s="1"/>
  <c r="AD7" i="33"/>
  <c r="AE7" i="33" s="1"/>
  <c r="AF7" i="33" s="1"/>
  <c r="AG7" i="33" s="1"/>
  <c r="AJ7" i="33"/>
  <c r="AK7" i="33" s="1"/>
  <c r="AL7" i="33" s="1"/>
  <c r="AM7" i="33" s="1"/>
  <c r="AN7" i="33"/>
  <c r="AO7" i="33" s="1"/>
  <c r="AP7" i="33"/>
  <c r="AQ7" i="33" s="1"/>
  <c r="AT7" i="33"/>
  <c r="AU7" i="33" s="1"/>
  <c r="AV7" i="33" s="1"/>
  <c r="AW7" i="33" s="1"/>
  <c r="AX7" i="33" s="1"/>
  <c r="AY7" i="33" s="1"/>
  <c r="AZ7" i="33"/>
  <c r="BA7" i="33" s="1"/>
  <c r="BD7" i="33"/>
  <c r="BE7" i="33" s="1"/>
  <c r="BF7" i="33" s="1"/>
  <c r="BG7" i="33" s="1"/>
  <c r="BH7" i="33" s="1"/>
  <c r="BI7" i="33" s="1"/>
  <c r="BJ7" i="33" s="1"/>
  <c r="BK7" i="33" s="1"/>
  <c r="BN7" i="33"/>
  <c r="BO7" i="33" s="1"/>
  <c r="BP7" i="33" s="1"/>
  <c r="BQ7" i="33" s="1"/>
  <c r="BR7" i="33"/>
  <c r="BS7" i="33" s="1"/>
  <c r="BT7" i="33"/>
  <c r="BU7" i="33" s="1"/>
  <c r="BX7" i="33"/>
  <c r="BY7" i="33" s="1"/>
  <c r="BZ7" i="33" s="1"/>
  <c r="CA7" i="33" s="1"/>
  <c r="CB7" i="33"/>
  <c r="CC7" i="33" s="1"/>
  <c r="CD7" i="33"/>
  <c r="CE7" i="33" s="1"/>
  <c r="CH7" i="33"/>
  <c r="CI7" i="33" s="1"/>
  <c r="CJ7" i="33" s="1"/>
  <c r="CK7" i="33" s="1"/>
  <c r="CL7" i="33" s="1"/>
  <c r="CM7" i="33" s="1"/>
  <c r="CN7" i="33" s="1"/>
  <c r="CO7" i="33" s="1"/>
  <c r="CR7" i="33"/>
  <c r="CS7" i="33" s="1"/>
  <c r="CT7" i="33" s="1"/>
  <c r="CU7" i="33" s="1"/>
  <c r="CV7" i="33"/>
  <c r="CW7" i="33" s="1"/>
  <c r="CX7" i="33" s="1"/>
  <c r="CY7" i="33" s="1"/>
  <c r="DB7" i="33"/>
  <c r="DC7" i="33" s="1"/>
  <c r="DD7" i="33" s="1"/>
  <c r="DE7" i="33" s="1"/>
  <c r="DF7" i="33" s="1"/>
  <c r="DG7" i="33" s="1"/>
  <c r="DH7" i="33" s="1"/>
  <c r="DI7" i="33" s="1"/>
  <c r="DL7" i="33"/>
  <c r="DM7" i="33" s="1"/>
  <c r="DN7" i="33" s="1"/>
  <c r="DO7" i="33" s="1"/>
  <c r="DP7" i="33"/>
  <c r="DQ7" i="33" s="1"/>
  <c r="DR7" i="33"/>
  <c r="DS7" i="33" s="1"/>
  <c r="F8" i="33"/>
  <c r="G8" i="33" s="1"/>
  <c r="H8" i="33" s="1"/>
  <c r="I8" i="33" s="1"/>
  <c r="J8" i="33" s="1"/>
  <c r="K8" i="33" s="1"/>
  <c r="L8" i="33" s="1"/>
  <c r="M8" i="33" s="1"/>
  <c r="P8" i="33"/>
  <c r="Q8" i="33" s="1"/>
  <c r="R8" i="33" s="1"/>
  <c r="S8" i="33" s="1"/>
  <c r="T8" i="33" s="1"/>
  <c r="U8" i="33" s="1"/>
  <c r="V8" i="33" s="1"/>
  <c r="W8" i="33" s="1"/>
  <c r="Z8" i="33"/>
  <c r="AA8" i="33" s="1"/>
  <c r="AB8" i="33" s="1"/>
  <c r="AC8" i="33" s="1"/>
  <c r="AD8" i="33" s="1"/>
  <c r="AE8" i="33" s="1"/>
  <c r="AF8" i="33" s="1"/>
  <c r="AG8" i="33" s="1"/>
  <c r="AJ8" i="33"/>
  <c r="AK8" i="33" s="1"/>
  <c r="AL8" i="33" s="1"/>
  <c r="AM8" i="33" s="1"/>
  <c r="AN8" i="33" s="1"/>
  <c r="AO8" i="33" s="1"/>
  <c r="AP8" i="33" s="1"/>
  <c r="AQ8" i="33" s="1"/>
  <c r="BN8" i="33"/>
  <c r="BO8" i="33" s="1"/>
  <c r="BP8" i="33" s="1"/>
  <c r="BQ8" i="33" s="1"/>
  <c r="BR8" i="33" s="1"/>
  <c r="BS8" i="33" s="1"/>
  <c r="BT8" i="33" s="1"/>
  <c r="BU8" i="33" s="1"/>
  <c r="BX8" i="33"/>
  <c r="BY8" i="33" s="1"/>
  <c r="BZ8" i="33" s="1"/>
  <c r="CA8" i="33" s="1"/>
  <c r="CB8" i="33" s="1"/>
  <c r="CC8" i="33" s="1"/>
  <c r="CD8" i="33" s="1"/>
  <c r="CE8" i="33" s="1"/>
  <c r="CH8" i="33"/>
  <c r="CI8" i="33" s="1"/>
  <c r="CJ8" i="33" s="1"/>
  <c r="CK8" i="33" s="1"/>
  <c r="CL8" i="33" s="1"/>
  <c r="CM8" i="33" s="1"/>
  <c r="CN8" i="33" s="1"/>
  <c r="CO8" i="33" s="1"/>
  <c r="CR8" i="33"/>
  <c r="CS8" i="33" s="1"/>
  <c r="CT8" i="33" s="1"/>
  <c r="CU8" i="33" s="1"/>
  <c r="CV8" i="33" s="1"/>
  <c r="CW8" i="33" s="1"/>
  <c r="CX8" i="33" s="1"/>
  <c r="CY8" i="33" s="1"/>
  <c r="DL8" i="33"/>
  <c r="DM8" i="33" s="1"/>
  <c r="DN8" i="33" s="1"/>
  <c r="DO8" i="33" s="1"/>
  <c r="DP8" i="33" s="1"/>
  <c r="DQ8" i="33" s="1"/>
  <c r="DR8" i="33" s="1"/>
  <c r="DS8" i="33" s="1"/>
  <c r="N9" i="33"/>
  <c r="O9" i="33"/>
  <c r="X9" i="33"/>
  <c r="CQ9" i="33"/>
  <c r="O11" i="33"/>
  <c r="P10" i="33"/>
  <c r="P11" i="33" s="1"/>
  <c r="Y11" i="33"/>
  <c r="AT10" i="33"/>
  <c r="BN10" i="33"/>
  <c r="BO10" i="33" s="1"/>
  <c r="BX10" i="33"/>
  <c r="BY10" i="33" s="1"/>
  <c r="BY11" i="33" s="1"/>
  <c r="CQ11" i="33"/>
  <c r="CR10" i="33"/>
  <c r="CR11" i="33" s="1"/>
  <c r="CS10" i="33"/>
  <c r="BC11" i="33"/>
  <c r="F12" i="33"/>
  <c r="G12" i="33" s="1"/>
  <c r="H12" i="33" s="1"/>
  <c r="I12" i="33" s="1"/>
  <c r="J12" i="33" s="1"/>
  <c r="K12" i="33" s="1"/>
  <c r="L12" i="33" s="1"/>
  <c r="M12" i="33" s="1"/>
  <c r="P12" i="33"/>
  <c r="Q12" i="33" s="1"/>
  <c r="R12" i="33"/>
  <c r="S12" i="33" s="1"/>
  <c r="T12" i="33" s="1"/>
  <c r="U12" i="33" s="1"/>
  <c r="V12" i="33" s="1"/>
  <c r="W12" i="33" s="1"/>
  <c r="Z12" i="33"/>
  <c r="AA12" i="33" s="1"/>
  <c r="AB12" i="33"/>
  <c r="AC12" i="33" s="1"/>
  <c r="AD12" i="33" s="1"/>
  <c r="AE12" i="33" s="1"/>
  <c r="AF12" i="33" s="1"/>
  <c r="AG12" i="33" s="1"/>
  <c r="AJ12" i="33"/>
  <c r="AK12" i="33" s="1"/>
  <c r="AL12" i="33" s="1"/>
  <c r="AM12" i="33" s="1"/>
  <c r="AN12" i="33" s="1"/>
  <c r="AO12" i="33" s="1"/>
  <c r="AP12" i="33" s="1"/>
  <c r="AQ12" i="33" s="1"/>
  <c r="AT12" i="33"/>
  <c r="AU12" i="33" s="1"/>
  <c r="AV12" i="33" s="1"/>
  <c r="AW12" i="33" s="1"/>
  <c r="AX12" i="33" s="1"/>
  <c r="AY12" i="33" s="1"/>
  <c r="AZ12" i="33" s="1"/>
  <c r="BA12" i="33" s="1"/>
  <c r="BD12" i="33"/>
  <c r="BE12" i="33" s="1"/>
  <c r="BF12" i="33" s="1"/>
  <c r="BG12" i="33" s="1"/>
  <c r="BH12" i="33" s="1"/>
  <c r="BI12" i="33" s="1"/>
  <c r="BJ12" i="33" s="1"/>
  <c r="BK12" i="33" s="1"/>
  <c r="BN12" i="33"/>
  <c r="BO12" i="33" s="1"/>
  <c r="BP12" i="33"/>
  <c r="BQ12" i="33"/>
  <c r="BR12" i="33" s="1"/>
  <c r="BS12" i="33" s="1"/>
  <c r="BT12" i="33" s="1"/>
  <c r="BU12" i="33" s="1"/>
  <c r="BX12" i="33"/>
  <c r="BY12" i="33" s="1"/>
  <c r="BZ12" i="33"/>
  <c r="CA12" i="33"/>
  <c r="CB12" i="33" s="1"/>
  <c r="CC12" i="33" s="1"/>
  <c r="CD12" i="33" s="1"/>
  <c r="CE12" i="33" s="1"/>
  <c r="CH12" i="33"/>
  <c r="CI12" i="33" s="1"/>
  <c r="CJ12" i="33" s="1"/>
  <c r="CK12" i="33" s="1"/>
  <c r="CL12" i="33" s="1"/>
  <c r="CM12" i="33" s="1"/>
  <c r="CN12" i="33" s="1"/>
  <c r="CO12" i="33" s="1"/>
  <c r="CR12" i="33"/>
  <c r="CS12" i="33" s="1"/>
  <c r="CT12" i="33"/>
  <c r="CU12" i="33" s="1"/>
  <c r="CV12" i="33" s="1"/>
  <c r="CW12" i="33" s="1"/>
  <c r="CX12" i="33" s="1"/>
  <c r="CY12" i="33" s="1"/>
  <c r="DB12" i="33"/>
  <c r="DC12" i="33" s="1"/>
  <c r="DD12" i="33"/>
  <c r="DE12" i="33" s="1"/>
  <c r="DF12" i="33" s="1"/>
  <c r="DG12" i="33" s="1"/>
  <c r="DH12" i="33" s="1"/>
  <c r="DI12" i="33" s="1"/>
  <c r="DL12" i="33"/>
  <c r="DM12" i="33" s="1"/>
  <c r="DN12" i="33" s="1"/>
  <c r="DO12" i="33" s="1"/>
  <c r="DP12" i="33" s="1"/>
  <c r="DQ12" i="33" s="1"/>
  <c r="DR12" i="33" s="1"/>
  <c r="DS12" i="33" s="1"/>
  <c r="Z13" i="33"/>
  <c r="AA13" i="33" s="1"/>
  <c r="AB13" i="33" s="1"/>
  <c r="AC13" i="33" s="1"/>
  <c r="AD13" i="33" s="1"/>
  <c r="AE13" i="33" s="1"/>
  <c r="AF13" i="33" s="1"/>
  <c r="AG13" i="33"/>
  <c r="AJ13" i="33"/>
  <c r="AK13" i="33" s="1"/>
  <c r="AL13" i="33" s="1"/>
  <c r="AM13" i="33" s="1"/>
  <c r="AN13" i="33" s="1"/>
  <c r="AO13" i="33" s="1"/>
  <c r="AP13" i="33" s="1"/>
  <c r="AQ13" i="33" s="1"/>
  <c r="BD13" i="33"/>
  <c r="BE13" i="33" s="1"/>
  <c r="BF13" i="33" s="1"/>
  <c r="BG13" i="33" s="1"/>
  <c r="BH13" i="33" s="1"/>
  <c r="BI13" i="33" s="1"/>
  <c r="BJ13" i="33" s="1"/>
  <c r="BK13" i="33" s="1"/>
  <c r="BN13" i="33"/>
  <c r="BO13" i="33" s="1"/>
  <c r="BP13" i="33" s="1"/>
  <c r="BQ13" i="33" s="1"/>
  <c r="BR13" i="33" s="1"/>
  <c r="BS13" i="33" s="1"/>
  <c r="BT13" i="33" s="1"/>
  <c r="BU13" i="33" s="1"/>
  <c r="CR13" i="33"/>
  <c r="CS13" i="33" s="1"/>
  <c r="CT13" i="33" s="1"/>
  <c r="CU13" i="33" s="1"/>
  <c r="CV13" i="33" s="1"/>
  <c r="CW13" i="33" s="1"/>
  <c r="CX13" i="33" s="1"/>
  <c r="CY13" i="33" s="1"/>
  <c r="DB13" i="33"/>
  <c r="DC13" i="33" s="1"/>
  <c r="DD13" i="33" s="1"/>
  <c r="DE13" i="33" s="1"/>
  <c r="DF13" i="33" s="1"/>
  <c r="DG13" i="33" s="1"/>
  <c r="DH13" i="33" s="1"/>
  <c r="DI13" i="33" s="1"/>
  <c r="DL13" i="33"/>
  <c r="DM13" i="33" s="1"/>
  <c r="DN13" i="33" s="1"/>
  <c r="DO13" i="33" s="1"/>
  <c r="DP13" i="33" s="1"/>
  <c r="DQ13" i="33" s="1"/>
  <c r="DR13" i="33" s="1"/>
  <c r="DS13" i="33" s="1"/>
  <c r="P14" i="33"/>
  <c r="Q14" i="33" s="1"/>
  <c r="R14" i="33" s="1"/>
  <c r="S14" i="33" s="1"/>
  <c r="T14" i="33" s="1"/>
  <c r="U14" i="33" s="1"/>
  <c r="V14" i="33" s="1"/>
  <c r="W14" i="33" s="1"/>
  <c r="Z14" i="33"/>
  <c r="AA14" i="33" s="1"/>
  <c r="AB14" i="33" s="1"/>
  <c r="AC14" i="33" s="1"/>
  <c r="AD14" i="33" s="1"/>
  <c r="AE14" i="33" s="1"/>
  <c r="AF14" i="33" s="1"/>
  <c r="AG14" i="33" s="1"/>
  <c r="BN14" i="33"/>
  <c r="BO14" i="33" s="1"/>
  <c r="BP14" i="33" s="1"/>
  <c r="BQ14" i="33" s="1"/>
  <c r="BR14" i="33" s="1"/>
  <c r="BS14" i="33" s="1"/>
  <c r="BT14" i="33" s="1"/>
  <c r="BU14" i="33" s="1"/>
  <c r="BX14" i="33"/>
  <c r="BY14" i="33" s="1"/>
  <c r="BZ14" i="33" s="1"/>
  <c r="CA14" i="33" s="1"/>
  <c r="CB14" i="33" s="1"/>
  <c r="CC14" i="33" s="1"/>
  <c r="CD14" i="33" s="1"/>
  <c r="CE14" i="33" s="1"/>
  <c r="CH14" i="33"/>
  <c r="CI14" i="33" s="1"/>
  <c r="CJ14" i="33" s="1"/>
  <c r="CK14" i="33" s="1"/>
  <c r="CL14" i="33" s="1"/>
  <c r="CM14" i="33" s="1"/>
  <c r="CN14" i="33" s="1"/>
  <c r="CO14" i="33" s="1"/>
  <c r="CR14" i="33"/>
  <c r="CS14" i="33" s="1"/>
  <c r="CT14" i="33" s="1"/>
  <c r="CU14" i="33" s="1"/>
  <c r="CV14" i="33" s="1"/>
  <c r="CW14" i="33" s="1"/>
  <c r="CX14" i="33" s="1"/>
  <c r="CY14" i="33" s="1"/>
  <c r="DB14" i="33"/>
  <c r="DC14" i="33" s="1"/>
  <c r="DD14" i="33" s="1"/>
  <c r="DE14" i="33" s="1"/>
  <c r="DF14" i="33" s="1"/>
  <c r="DG14" i="33" s="1"/>
  <c r="DH14" i="33" s="1"/>
  <c r="DI14" i="33" s="1"/>
  <c r="Z15" i="33"/>
  <c r="AA15" i="33" s="1"/>
  <c r="AB15" i="33" s="1"/>
  <c r="AC15" i="33" s="1"/>
  <c r="AD15" i="33" s="1"/>
  <c r="AE15" i="33" s="1"/>
  <c r="AF15" i="33" s="1"/>
  <c r="AG15" i="33" s="1"/>
  <c r="AJ15" i="33"/>
  <c r="AK15" i="33" s="1"/>
  <c r="AL15" i="33" s="1"/>
  <c r="AM15" i="33" s="1"/>
  <c r="AN15" i="33" s="1"/>
  <c r="AO15" i="33" s="1"/>
  <c r="AP15" i="33" s="1"/>
  <c r="AQ15" i="33" s="1"/>
  <c r="BD15" i="33"/>
  <c r="BE15" i="33" s="1"/>
  <c r="BF15" i="33" s="1"/>
  <c r="BG15" i="33" s="1"/>
  <c r="BH15" i="33" s="1"/>
  <c r="BI15" i="33" s="1"/>
  <c r="BJ15" i="33" s="1"/>
  <c r="BK15" i="33" s="1"/>
  <c r="BN15" i="33"/>
  <c r="BO15" i="33" s="1"/>
  <c r="BP15" i="33" s="1"/>
  <c r="BQ15" i="33" s="1"/>
  <c r="BR15" i="33" s="1"/>
  <c r="BS15" i="33" s="1"/>
  <c r="BT15" i="33" s="1"/>
  <c r="BU15" i="33" s="1"/>
  <c r="CR15" i="33"/>
  <c r="CS15" i="33" s="1"/>
  <c r="CT15" i="33" s="1"/>
  <c r="CU15" i="33" s="1"/>
  <c r="CV15" i="33" s="1"/>
  <c r="CW15" i="33" s="1"/>
  <c r="CX15" i="33" s="1"/>
  <c r="CY15" i="33" s="1"/>
  <c r="DB15" i="33"/>
  <c r="DC15" i="33" s="1"/>
  <c r="DD15" i="33" s="1"/>
  <c r="DE15" i="33" s="1"/>
  <c r="DF15" i="33" s="1"/>
  <c r="DG15" i="33" s="1"/>
  <c r="DH15" i="33" s="1"/>
  <c r="DI15" i="33" s="1"/>
  <c r="DL15" i="33"/>
  <c r="DM15" i="33" s="1"/>
  <c r="DN15" i="33" s="1"/>
  <c r="DO15" i="33" s="1"/>
  <c r="DP15" i="33" s="1"/>
  <c r="DQ15" i="33" s="1"/>
  <c r="DR15" i="33" s="1"/>
  <c r="DS15" i="33" s="1"/>
  <c r="P16" i="33"/>
  <c r="Q16" i="33"/>
  <c r="R16" i="33" s="1"/>
  <c r="S16" i="33" s="1"/>
  <c r="T16" i="33" s="1"/>
  <c r="U16" i="33" s="1"/>
  <c r="V16" i="33" s="1"/>
  <c r="W16" i="33" s="1"/>
  <c r="Z16" i="33"/>
  <c r="AA16" i="33" s="1"/>
  <c r="AB16" i="33" s="1"/>
  <c r="AC16" i="33" s="1"/>
  <c r="AD16" i="33" s="1"/>
  <c r="AE16" i="33" s="1"/>
  <c r="AF16" i="33" s="1"/>
  <c r="AG16" i="33" s="1"/>
  <c r="BD16" i="33"/>
  <c r="BE16" i="33" s="1"/>
  <c r="BF16" i="33" s="1"/>
  <c r="BG16" i="33" s="1"/>
  <c r="BH16" i="33" s="1"/>
  <c r="BI16" i="33" s="1"/>
  <c r="BJ16" i="33" s="1"/>
  <c r="BK16" i="33" s="1"/>
  <c r="BN16" i="33"/>
  <c r="BO16" i="33" s="1"/>
  <c r="BP16" i="33" s="1"/>
  <c r="BQ16" i="33" s="1"/>
  <c r="BR16" i="33" s="1"/>
  <c r="BS16" i="33" s="1"/>
  <c r="BT16" i="33" s="1"/>
  <c r="BU16" i="33" s="1"/>
  <c r="BX16" i="33"/>
  <c r="BY16" i="33" s="1"/>
  <c r="BZ16" i="33" s="1"/>
  <c r="CA16" i="33" s="1"/>
  <c r="CB16" i="33" s="1"/>
  <c r="CC16" i="33" s="1"/>
  <c r="CD16" i="33" s="1"/>
  <c r="CE16" i="33" s="1"/>
  <c r="CH16" i="33"/>
  <c r="CI16" i="33" s="1"/>
  <c r="CJ16" i="33" s="1"/>
  <c r="CK16" i="33" s="1"/>
  <c r="CL16" i="33" s="1"/>
  <c r="CM16" i="33" s="1"/>
  <c r="CN16" i="33" s="1"/>
  <c r="CO16" i="33" s="1"/>
  <c r="CR16" i="33"/>
  <c r="CS16" i="33" s="1"/>
  <c r="CT16" i="33" s="1"/>
  <c r="CU16" i="33" s="1"/>
  <c r="CV16" i="33" s="1"/>
  <c r="CW16" i="33" s="1"/>
  <c r="CX16" i="33" s="1"/>
  <c r="CY16" i="33" s="1"/>
  <c r="DB16" i="33"/>
  <c r="DC16" i="33" s="1"/>
  <c r="DD16" i="33" s="1"/>
  <c r="DE16" i="33" s="1"/>
  <c r="DF16" i="33" s="1"/>
  <c r="DG16" i="33" s="1"/>
  <c r="DH16" i="33" s="1"/>
  <c r="DI16" i="33" s="1"/>
  <c r="Z17" i="33"/>
  <c r="AA17" i="33" s="1"/>
  <c r="AB17" i="33" s="1"/>
  <c r="AC17" i="33" s="1"/>
  <c r="AD17" i="33" s="1"/>
  <c r="AE17" i="33" s="1"/>
  <c r="AF17" i="33" s="1"/>
  <c r="AG17" i="33" s="1"/>
  <c r="AJ17" i="33"/>
  <c r="AK17" i="33" s="1"/>
  <c r="AL17" i="33" s="1"/>
  <c r="AM17" i="33" s="1"/>
  <c r="AN17" i="33" s="1"/>
  <c r="AO17" i="33" s="1"/>
  <c r="AP17" i="33" s="1"/>
  <c r="AQ17" i="33" s="1"/>
  <c r="BD17" i="33"/>
  <c r="BE17" i="33" s="1"/>
  <c r="BF17" i="33" s="1"/>
  <c r="BG17" i="33" s="1"/>
  <c r="BH17" i="33" s="1"/>
  <c r="BI17" i="33" s="1"/>
  <c r="BJ17" i="33" s="1"/>
  <c r="BK17" i="33" s="1"/>
  <c r="BN17" i="33"/>
  <c r="BO17" i="33" s="1"/>
  <c r="BP17" i="33" s="1"/>
  <c r="BQ17" i="33" s="1"/>
  <c r="BR17" i="33" s="1"/>
  <c r="BS17" i="33" s="1"/>
  <c r="BT17" i="33" s="1"/>
  <c r="BU17" i="33" s="1"/>
  <c r="DB17" i="33"/>
  <c r="DC17" i="33" s="1"/>
  <c r="DD17" i="33" s="1"/>
  <c r="DE17" i="33" s="1"/>
  <c r="DF17" i="33" s="1"/>
  <c r="DG17" i="33" s="1"/>
  <c r="DH17" i="33" s="1"/>
  <c r="DI17" i="33" s="1"/>
  <c r="DL17" i="33"/>
  <c r="DM17" i="33" s="1"/>
  <c r="DN17" i="33" s="1"/>
  <c r="DO17" i="33" s="1"/>
  <c r="DP17" i="33" s="1"/>
  <c r="DQ17" i="33" s="1"/>
  <c r="DR17" i="33" s="1"/>
  <c r="DS17" i="33" s="1"/>
  <c r="AT19" i="33"/>
  <c r="AU19" i="33" s="1"/>
  <c r="AV19" i="33" s="1"/>
  <c r="AW19" i="33" s="1"/>
  <c r="AX19" i="33" s="1"/>
  <c r="AY19" i="33" s="1"/>
  <c r="AZ19" i="33" s="1"/>
  <c r="BA19" i="33" s="1"/>
  <c r="AT20" i="33"/>
  <c r="AU20" i="33" s="1"/>
  <c r="AV20" i="33" s="1"/>
  <c r="AW20" i="33" s="1"/>
  <c r="AX20" i="33" s="1"/>
  <c r="AY20" i="33" s="1"/>
  <c r="AZ20" i="33" s="1"/>
  <c r="BA20" i="33" s="1"/>
  <c r="N1" i="32"/>
  <c r="X1" i="32"/>
  <c r="AH1" i="32"/>
  <c r="AR1" i="32"/>
  <c r="BB1" i="32"/>
  <c r="BL1" i="32"/>
  <c r="BV1" i="32"/>
  <c r="CF1" i="32"/>
  <c r="CP1" i="32"/>
  <c r="CZ1" i="32"/>
  <c r="DJ1" i="32"/>
  <c r="DT1" i="32"/>
  <c r="P3" i="32"/>
  <c r="Q3" i="32" s="1"/>
  <c r="BN3" i="32"/>
  <c r="CR3" i="32"/>
  <c r="CS3" i="32" s="1"/>
  <c r="CT3" i="32" s="1"/>
  <c r="CU3" i="32" s="1"/>
  <c r="CV3" i="32" s="1"/>
  <c r="CW3" i="32" s="1"/>
  <c r="CX3" i="32" s="1"/>
  <c r="CY3" i="32" s="1"/>
  <c r="F4" i="32"/>
  <c r="G4" i="32" s="1"/>
  <c r="H4" i="32" s="1"/>
  <c r="P4" i="32"/>
  <c r="Q4" i="32" s="1"/>
  <c r="R4" i="32" s="1"/>
  <c r="Z4" i="32"/>
  <c r="AA4" i="32"/>
  <c r="AB4" i="32" s="1"/>
  <c r="AJ4" i="32"/>
  <c r="AK4" i="32" s="1"/>
  <c r="AL4" i="32" s="1"/>
  <c r="AT4" i="32"/>
  <c r="AU4" i="32"/>
  <c r="AV4" i="32" s="1"/>
  <c r="BD4" i="32"/>
  <c r="BE4" i="32" s="1"/>
  <c r="BF4" i="32" s="1"/>
  <c r="BN4" i="32"/>
  <c r="BO4" i="32"/>
  <c r="BP4" i="32" s="1"/>
  <c r="BQ4" i="32" s="1"/>
  <c r="BX4" i="32"/>
  <c r="BY4" i="32" s="1"/>
  <c r="BZ4" i="32" s="1"/>
  <c r="CH4" i="32"/>
  <c r="CI4" i="32"/>
  <c r="CJ4" i="32" s="1"/>
  <c r="CR4" i="32"/>
  <c r="CS4" i="32" s="1"/>
  <c r="CT4" i="32" s="1"/>
  <c r="DB4" i="32"/>
  <c r="DC4" i="32"/>
  <c r="DD4" i="32" s="1"/>
  <c r="DL4" i="32"/>
  <c r="DM4" i="32" s="1"/>
  <c r="DN4" i="32" s="1"/>
  <c r="F6" i="32"/>
  <c r="G6" i="32"/>
  <c r="H6" i="32" s="1"/>
  <c r="I6" i="32" s="1"/>
  <c r="J6" i="32" s="1"/>
  <c r="K6" i="32" s="1"/>
  <c r="L6" i="32" s="1"/>
  <c r="M6" i="32" s="1"/>
  <c r="P6" i="32"/>
  <c r="Q6" i="32" s="1"/>
  <c r="R6" i="32" s="1"/>
  <c r="S6" i="32" s="1"/>
  <c r="T6" i="32" s="1"/>
  <c r="U6" i="32" s="1"/>
  <c r="V6" i="32" s="1"/>
  <c r="W6" i="32" s="1"/>
  <c r="Z6" i="32"/>
  <c r="AA6" i="32"/>
  <c r="AB6" i="32" s="1"/>
  <c r="AC6" i="32"/>
  <c r="AD6" i="32" s="1"/>
  <c r="AE6" i="32" s="1"/>
  <c r="AF6" i="32" s="1"/>
  <c r="AG6" i="32" s="1"/>
  <c r="AJ6" i="32"/>
  <c r="AK6" i="32" s="1"/>
  <c r="AL6" i="32" s="1"/>
  <c r="AM6" i="32" s="1"/>
  <c r="AN6" i="32" s="1"/>
  <c r="AO6" i="32" s="1"/>
  <c r="AP6" i="32" s="1"/>
  <c r="AQ6" i="32" s="1"/>
  <c r="AT6" i="32"/>
  <c r="AU6" i="32"/>
  <c r="AV6" i="32" s="1"/>
  <c r="AW6" i="32" s="1"/>
  <c r="AX6" i="32" s="1"/>
  <c r="AY6" i="32" s="1"/>
  <c r="AZ6" i="32" s="1"/>
  <c r="BA6" i="32" s="1"/>
  <c r="BD6" i="32"/>
  <c r="BE6" i="32"/>
  <c r="BF6" i="32" s="1"/>
  <c r="BG6" i="32"/>
  <c r="BH6" i="32" s="1"/>
  <c r="BI6" i="32" s="1"/>
  <c r="BJ6" i="32" s="1"/>
  <c r="BK6" i="32" s="1"/>
  <c r="BN6" i="32"/>
  <c r="BO6" i="32"/>
  <c r="BP6" i="32" s="1"/>
  <c r="BQ6" i="32"/>
  <c r="BR6" i="32" s="1"/>
  <c r="BS6" i="32" s="1"/>
  <c r="BT6" i="32" s="1"/>
  <c r="BU6" i="32" s="1"/>
  <c r="BX6" i="32"/>
  <c r="BY6" i="32" s="1"/>
  <c r="BZ6" i="32" s="1"/>
  <c r="CA6" i="32" s="1"/>
  <c r="CB6" i="32" s="1"/>
  <c r="CC6" i="32" s="1"/>
  <c r="CD6" i="32" s="1"/>
  <c r="CE6" i="32" s="1"/>
  <c r="CH6" i="32"/>
  <c r="CI6" i="32" s="1"/>
  <c r="CJ6" i="32" s="1"/>
  <c r="CK6" i="32" s="1"/>
  <c r="CL6" i="32" s="1"/>
  <c r="CM6" i="32" s="1"/>
  <c r="CN6" i="32" s="1"/>
  <c r="CO6" i="32" s="1"/>
  <c r="CR6" i="32"/>
  <c r="CS6" i="32"/>
  <c r="CT6" i="32" s="1"/>
  <c r="CU6" i="32" s="1"/>
  <c r="CV6" i="32" s="1"/>
  <c r="CW6" i="32" s="1"/>
  <c r="CX6" i="32" s="1"/>
  <c r="CY6" i="32" s="1"/>
  <c r="DB6" i="32"/>
  <c r="DC6" i="32"/>
  <c r="DD6" i="32" s="1"/>
  <c r="DE6" i="32" s="1"/>
  <c r="DF6" i="32" s="1"/>
  <c r="DG6" i="32" s="1"/>
  <c r="DH6" i="32" s="1"/>
  <c r="DI6" i="32" s="1"/>
  <c r="DL6" i="32"/>
  <c r="DM6" i="32"/>
  <c r="DN6" i="32"/>
  <c r="DO6" i="32" s="1"/>
  <c r="DP6" i="32" s="1"/>
  <c r="DQ6" i="32" s="1"/>
  <c r="DR6" i="32" s="1"/>
  <c r="DS6" i="32" s="1"/>
  <c r="P7" i="32"/>
  <c r="Q7" i="32" s="1"/>
  <c r="R7" i="32" s="1"/>
  <c r="S7" i="32" s="1"/>
  <c r="T7" i="32" s="1"/>
  <c r="U7" i="32" s="1"/>
  <c r="V7" i="32" s="1"/>
  <c r="W7" i="32" s="1"/>
  <c r="Z7" i="32"/>
  <c r="AA7" i="32" s="1"/>
  <c r="AB7" i="32" s="1"/>
  <c r="AC7" i="32" s="1"/>
  <c r="AD7" i="32" s="1"/>
  <c r="AE7" i="32" s="1"/>
  <c r="AF7" i="32" s="1"/>
  <c r="AG7" i="32" s="1"/>
  <c r="BD7" i="32"/>
  <c r="BE7" i="32" s="1"/>
  <c r="BF7" i="32" s="1"/>
  <c r="BG7" i="32" s="1"/>
  <c r="BH7" i="32" s="1"/>
  <c r="BI7" i="32" s="1"/>
  <c r="BJ7" i="32" s="1"/>
  <c r="BK7" i="32" s="1"/>
  <c r="BX7" i="32"/>
  <c r="BY7" i="32" s="1"/>
  <c r="BZ7" i="32" s="1"/>
  <c r="CA7" i="32" s="1"/>
  <c r="CB7" i="32" s="1"/>
  <c r="CC7" i="32" s="1"/>
  <c r="CD7" i="32" s="1"/>
  <c r="CE7" i="32" s="1"/>
  <c r="DB7" i="32"/>
  <c r="DC7" i="32" s="1"/>
  <c r="DD7" i="32" s="1"/>
  <c r="DE7" i="32" s="1"/>
  <c r="DF7" i="32" s="1"/>
  <c r="DG7" i="32" s="1"/>
  <c r="DH7" i="32" s="1"/>
  <c r="DI7" i="32" s="1"/>
  <c r="N8" i="32"/>
  <c r="X8" i="32"/>
  <c r="Y8" i="32"/>
  <c r="AH8" i="32"/>
  <c r="AR8" i="32"/>
  <c r="BB8" i="32"/>
  <c r="BL8" i="32"/>
  <c r="BM8" i="32"/>
  <c r="BV8" i="32"/>
  <c r="CF8" i="32"/>
  <c r="CP8" i="32"/>
  <c r="CZ8" i="32"/>
  <c r="DA8" i="32"/>
  <c r="DJ8" i="32"/>
  <c r="Z9" i="32"/>
  <c r="AA9" i="32" s="1"/>
  <c r="AJ9" i="32"/>
  <c r="AK9" i="32" s="1"/>
  <c r="AT9" i="32"/>
  <c r="BX9" i="32"/>
  <c r="BY9" i="32" s="1"/>
  <c r="BZ9" i="32" s="1"/>
  <c r="CA9" i="32" s="1"/>
  <c r="CB9" i="32" s="1"/>
  <c r="CC9" i="32" s="1"/>
  <c r="CD9" i="32" s="1"/>
  <c r="CE9" i="32" s="1"/>
  <c r="CE10" i="32" s="1"/>
  <c r="DB9" i="32"/>
  <c r="DC9" i="32" s="1"/>
  <c r="DD9" i="32" s="1"/>
  <c r="DE9" i="32" s="1"/>
  <c r="DL9" i="32"/>
  <c r="DM9" i="32" s="1"/>
  <c r="N10" i="32"/>
  <c r="X10" i="32"/>
  <c r="AH10" i="32"/>
  <c r="AI10" i="32"/>
  <c r="AR10" i="32"/>
  <c r="AS10" i="32"/>
  <c r="BB10" i="32"/>
  <c r="BL10" i="32"/>
  <c r="BV10" i="32"/>
  <c r="BW10" i="32"/>
  <c r="BX10" i="32"/>
  <c r="CB10" i="32"/>
  <c r="CC10" i="32"/>
  <c r="CD10" i="32"/>
  <c r="CF10" i="32"/>
  <c r="CP10" i="32"/>
  <c r="CZ10" i="32"/>
  <c r="DA10" i="32"/>
  <c r="DB10" i="32"/>
  <c r="DC10" i="32"/>
  <c r="DD10" i="32"/>
  <c r="DJ10" i="32"/>
  <c r="F11" i="32"/>
  <c r="G11" i="32" s="1"/>
  <c r="H11" i="32"/>
  <c r="I11" i="32" s="1"/>
  <c r="J11" i="32"/>
  <c r="K11" i="32" s="1"/>
  <c r="L11" i="32" s="1"/>
  <c r="M11" i="32" s="1"/>
  <c r="P11" i="32"/>
  <c r="Q11" i="32" s="1"/>
  <c r="R11" i="32"/>
  <c r="S11" i="32" s="1"/>
  <c r="T11" i="32" s="1"/>
  <c r="U11" i="32" s="1"/>
  <c r="V11" i="32" s="1"/>
  <c r="W11" i="32" s="1"/>
  <c r="Z11" i="32"/>
  <c r="AA11" i="32" s="1"/>
  <c r="AB11" i="32" s="1"/>
  <c r="AC11" i="32" s="1"/>
  <c r="AD11" i="32" s="1"/>
  <c r="AE11" i="32" s="1"/>
  <c r="AF11" i="32" s="1"/>
  <c r="AG11" i="32" s="1"/>
  <c r="AJ11" i="32"/>
  <c r="AK11" i="32" s="1"/>
  <c r="AL11" i="32" s="1"/>
  <c r="AM11" i="32" s="1"/>
  <c r="AN11" i="32" s="1"/>
  <c r="AO11" i="32" s="1"/>
  <c r="AP11" i="32" s="1"/>
  <c r="AQ11" i="32" s="1"/>
  <c r="AT11" i="32"/>
  <c r="AU11" i="32" s="1"/>
  <c r="AV11" i="32" s="1"/>
  <c r="AW11" i="32" s="1"/>
  <c r="AX11" i="32" s="1"/>
  <c r="AY11" i="32" s="1"/>
  <c r="AZ11" i="32" s="1"/>
  <c r="BA11" i="32" s="1"/>
  <c r="BD11" i="32"/>
  <c r="BE11" i="32" s="1"/>
  <c r="BF11" i="32"/>
  <c r="BG11" i="32" s="1"/>
  <c r="BH11" i="32" s="1"/>
  <c r="BI11" i="32" s="1"/>
  <c r="BJ11" i="32" s="1"/>
  <c r="BK11" i="32" s="1"/>
  <c r="BN11" i="32"/>
  <c r="BO11" i="32" s="1"/>
  <c r="BP11" i="32" s="1"/>
  <c r="BQ11" i="32" s="1"/>
  <c r="BR11" i="32" s="1"/>
  <c r="BS11" i="32" s="1"/>
  <c r="BT11" i="32" s="1"/>
  <c r="BU11" i="32" s="1"/>
  <c r="BX11" i="32"/>
  <c r="BY11" i="32" s="1"/>
  <c r="BZ11" i="32"/>
  <c r="CA11" i="32" s="1"/>
  <c r="CB11" i="32" s="1"/>
  <c r="CC11" i="32"/>
  <c r="CD11" i="32" s="1"/>
  <c r="CE11" i="32" s="1"/>
  <c r="CH11" i="32"/>
  <c r="CI11" i="32" s="1"/>
  <c r="CJ11" i="32"/>
  <c r="CK11" i="32" s="1"/>
  <c r="CL11" i="32"/>
  <c r="CM11" i="32" s="1"/>
  <c r="CN11" i="32" s="1"/>
  <c r="CO11" i="32" s="1"/>
  <c r="CR11" i="32"/>
  <c r="CS11" i="32" s="1"/>
  <c r="CT11" i="32"/>
  <c r="CU11" i="32" s="1"/>
  <c r="CV11" i="32" s="1"/>
  <c r="CW11" i="32" s="1"/>
  <c r="CX11" i="32" s="1"/>
  <c r="CY11" i="32" s="1"/>
  <c r="DB11" i="32"/>
  <c r="DC11" i="32" s="1"/>
  <c r="DD11" i="32" s="1"/>
  <c r="DE11" i="32" s="1"/>
  <c r="DF11" i="32" s="1"/>
  <c r="DG11" i="32" s="1"/>
  <c r="DH11" i="32" s="1"/>
  <c r="DI11" i="32" s="1"/>
  <c r="DL11" i="32"/>
  <c r="DM11" i="32" s="1"/>
  <c r="DN11" i="32"/>
  <c r="DO11" i="32" s="1"/>
  <c r="DP11" i="32"/>
  <c r="DQ11" i="32" s="1"/>
  <c r="DR11" i="32" s="1"/>
  <c r="DS11" i="32" s="1"/>
  <c r="F12" i="32"/>
  <c r="G12" i="32" s="1"/>
  <c r="H12" i="32" s="1"/>
  <c r="I12" i="32" s="1"/>
  <c r="J12" i="32" s="1"/>
  <c r="K12" i="32" s="1"/>
  <c r="L12" i="32" s="1"/>
  <c r="M12" i="32" s="1"/>
  <c r="AJ12" i="32"/>
  <c r="AK12" i="32" s="1"/>
  <c r="AL12" i="32" s="1"/>
  <c r="AM12" i="32" s="1"/>
  <c r="AN12" i="32" s="1"/>
  <c r="AO12" i="32" s="1"/>
  <c r="AP12" i="32" s="1"/>
  <c r="AQ12" i="32" s="1"/>
  <c r="BN12" i="32"/>
  <c r="BO12" i="32" s="1"/>
  <c r="BP12" i="32" s="1"/>
  <c r="BQ12" i="32" s="1"/>
  <c r="BR12" i="32" s="1"/>
  <c r="BS12" i="32" s="1"/>
  <c r="BT12" i="32" s="1"/>
  <c r="BU12" i="32" s="1"/>
  <c r="BX12" i="32"/>
  <c r="BY12" i="32" s="1"/>
  <c r="BZ12" i="32" s="1"/>
  <c r="CA12" i="32" s="1"/>
  <c r="CB12" i="32" s="1"/>
  <c r="CC12" i="32" s="1"/>
  <c r="CD12" i="32" s="1"/>
  <c r="CE12" i="32" s="1"/>
  <c r="CH12" i="32"/>
  <c r="CI12" i="32" s="1"/>
  <c r="CJ12" i="32" s="1"/>
  <c r="CK12" i="32" s="1"/>
  <c r="CL12" i="32" s="1"/>
  <c r="CM12" i="32" s="1"/>
  <c r="CN12" i="32" s="1"/>
  <c r="CO12" i="32" s="1"/>
  <c r="DB12" i="32"/>
  <c r="DC12" i="32" s="1"/>
  <c r="DD12" i="32" s="1"/>
  <c r="DE12" i="32" s="1"/>
  <c r="DF12" i="32" s="1"/>
  <c r="DG12" i="32" s="1"/>
  <c r="DH12" i="32" s="1"/>
  <c r="DI12" i="32" s="1"/>
  <c r="DL12" i="32"/>
  <c r="DM12" i="32" s="1"/>
  <c r="DN12" i="32" s="1"/>
  <c r="DO12" i="32" s="1"/>
  <c r="DP12" i="32" s="1"/>
  <c r="DQ12" i="32" s="1"/>
  <c r="DR12" i="32" s="1"/>
  <c r="DS12" i="32" s="1"/>
  <c r="Z13" i="32"/>
  <c r="AA13" i="32" s="1"/>
  <c r="AB13" i="32" s="1"/>
  <c r="AC13" i="32" s="1"/>
  <c r="AD13" i="32" s="1"/>
  <c r="AE13" i="32" s="1"/>
  <c r="AF13" i="32" s="1"/>
  <c r="AG13" i="32" s="1"/>
  <c r="AJ13" i="32"/>
  <c r="AK13" i="32" s="1"/>
  <c r="AL13" i="32" s="1"/>
  <c r="AM13" i="32" s="1"/>
  <c r="AN13" i="32" s="1"/>
  <c r="AO13" i="32" s="1"/>
  <c r="AP13" i="32" s="1"/>
  <c r="AQ13" i="32" s="1"/>
  <c r="AT13" i="32"/>
  <c r="AU13" i="32" s="1"/>
  <c r="AV13" i="32" s="1"/>
  <c r="AW13" i="32" s="1"/>
  <c r="AX13" i="32" s="1"/>
  <c r="AY13" i="32" s="1"/>
  <c r="AZ13" i="32" s="1"/>
  <c r="BA13" i="32" s="1"/>
  <c r="BX13" i="32"/>
  <c r="BY13" i="32" s="1"/>
  <c r="BZ13" i="32" s="1"/>
  <c r="CA13" i="32" s="1"/>
  <c r="CB13" i="32" s="1"/>
  <c r="CC13" i="32" s="1"/>
  <c r="CD13" i="32" s="1"/>
  <c r="CE13" i="32" s="1"/>
  <c r="CH13" i="32"/>
  <c r="CI13" i="32" s="1"/>
  <c r="CJ13" i="32" s="1"/>
  <c r="CK13" i="32" s="1"/>
  <c r="CL13" i="32" s="1"/>
  <c r="CM13" i="32" s="1"/>
  <c r="CN13" i="32" s="1"/>
  <c r="CO13" i="32" s="1"/>
  <c r="DB13" i="32"/>
  <c r="DC13" i="32" s="1"/>
  <c r="DD13" i="32" s="1"/>
  <c r="DE13" i="32" s="1"/>
  <c r="DF13" i="32" s="1"/>
  <c r="DG13" i="32" s="1"/>
  <c r="DH13" i="32" s="1"/>
  <c r="DI13" i="32" s="1"/>
  <c r="F14" i="32"/>
  <c r="G14" i="32" s="1"/>
  <c r="H14" i="32" s="1"/>
  <c r="I14" i="32" s="1"/>
  <c r="J14" i="32" s="1"/>
  <c r="K14" i="32" s="1"/>
  <c r="L14" i="32" s="1"/>
  <c r="M14" i="32" s="1"/>
  <c r="Z14" i="32"/>
  <c r="AA14" i="32" s="1"/>
  <c r="AB14" i="32" s="1"/>
  <c r="AC14" i="32" s="1"/>
  <c r="AD14" i="32" s="1"/>
  <c r="AE14" i="32" s="1"/>
  <c r="AF14" i="32" s="1"/>
  <c r="AG14" i="32" s="1"/>
  <c r="AJ14" i="32"/>
  <c r="AK14" i="32" s="1"/>
  <c r="AL14" i="32" s="1"/>
  <c r="AM14" i="32" s="1"/>
  <c r="AN14" i="32" s="1"/>
  <c r="AO14" i="32" s="1"/>
  <c r="AP14" i="32" s="1"/>
  <c r="AQ14" i="32" s="1"/>
  <c r="BN14" i="32"/>
  <c r="BO14" i="32" s="1"/>
  <c r="BP14" i="32" s="1"/>
  <c r="BQ14" i="32" s="1"/>
  <c r="BR14" i="32" s="1"/>
  <c r="BS14" i="32" s="1"/>
  <c r="BT14" i="32" s="1"/>
  <c r="BU14" i="32" s="1"/>
  <c r="CH14" i="32"/>
  <c r="CI14" i="32" s="1"/>
  <c r="CJ14" i="32" s="1"/>
  <c r="CK14" i="32" s="1"/>
  <c r="CL14" i="32" s="1"/>
  <c r="CM14" i="32" s="1"/>
  <c r="CN14" i="32" s="1"/>
  <c r="CO14" i="32" s="1"/>
  <c r="DB14" i="32"/>
  <c r="DC14" i="32" s="1"/>
  <c r="DD14" i="32" s="1"/>
  <c r="DE14" i="32" s="1"/>
  <c r="DF14" i="32" s="1"/>
  <c r="DG14" i="32" s="1"/>
  <c r="DH14" i="32" s="1"/>
  <c r="DI14" i="32" s="1"/>
  <c r="DL14" i="32"/>
  <c r="DM14" i="32" s="1"/>
  <c r="DN14" i="32" s="1"/>
  <c r="DO14" i="32" s="1"/>
  <c r="DP14" i="32" s="1"/>
  <c r="DQ14" i="32" s="1"/>
  <c r="DR14" i="32" s="1"/>
  <c r="DS14" i="32" s="1"/>
  <c r="Z15" i="32"/>
  <c r="AA15" i="32" s="1"/>
  <c r="AB15" i="32" s="1"/>
  <c r="AC15" i="32" s="1"/>
  <c r="AD15" i="32" s="1"/>
  <c r="AE15" i="32" s="1"/>
  <c r="AF15" i="32" s="1"/>
  <c r="AG15" i="32" s="1"/>
  <c r="AJ15" i="32"/>
  <c r="AK15" i="32" s="1"/>
  <c r="BD15" i="32"/>
  <c r="BE15" i="32" s="1"/>
  <c r="BF15" i="32" s="1"/>
  <c r="BG15" i="32" s="1"/>
  <c r="BX15" i="32"/>
  <c r="BY15" i="32"/>
  <c r="DB15" i="32"/>
  <c r="DL15" i="32"/>
  <c r="DM15" i="32" s="1"/>
  <c r="DN15" i="32" s="1"/>
  <c r="DO15" i="32" s="1"/>
  <c r="DP15" i="32" s="1"/>
  <c r="DQ15" i="32" s="1"/>
  <c r="DR15" i="32" s="1"/>
  <c r="DS15" i="32" s="1"/>
  <c r="Y16" i="32"/>
  <c r="BW16" i="32"/>
  <c r="DA16" i="32"/>
  <c r="F17" i="32"/>
  <c r="G17" i="32" s="1"/>
  <c r="H17" i="32" s="1"/>
  <c r="I17" i="32" s="1"/>
  <c r="J17" i="32" s="1"/>
  <c r="K17" i="32" s="1"/>
  <c r="L17" i="32" s="1"/>
  <c r="M17" i="32" s="1"/>
  <c r="P17" i="32"/>
  <c r="Q17" i="32" s="1"/>
  <c r="R17" i="32" s="1"/>
  <c r="S17" i="32" s="1"/>
  <c r="T17" i="32" s="1"/>
  <c r="U17" i="32" s="1"/>
  <c r="V17" i="32" s="1"/>
  <c r="W17" i="32" s="1"/>
  <c r="Z17" i="32"/>
  <c r="AA17" i="32" s="1"/>
  <c r="AB17" i="32" s="1"/>
  <c r="AC17" i="32" s="1"/>
  <c r="AD17" i="32" s="1"/>
  <c r="AE17" i="32" s="1"/>
  <c r="AF17" i="32" s="1"/>
  <c r="AG17" i="32" s="1"/>
  <c r="AJ17" i="32"/>
  <c r="AK17" i="32"/>
  <c r="AL17" i="32" s="1"/>
  <c r="AM17" i="32" s="1"/>
  <c r="AN17" i="32" s="1"/>
  <c r="AO17" i="32" s="1"/>
  <c r="AP17" i="32" s="1"/>
  <c r="AQ17" i="32" s="1"/>
  <c r="AT17" i="32"/>
  <c r="AU17" i="32"/>
  <c r="AV17" i="32" s="1"/>
  <c r="AW17" i="32" s="1"/>
  <c r="AX17" i="32" s="1"/>
  <c r="AY17" i="32" s="1"/>
  <c r="AZ17" i="32" s="1"/>
  <c r="BA17" i="32" s="1"/>
  <c r="BD17" i="32"/>
  <c r="BE17" i="32"/>
  <c r="BF17" i="32" s="1"/>
  <c r="BG17" i="32" s="1"/>
  <c r="BH17" i="32" s="1"/>
  <c r="BI17" i="32" s="1"/>
  <c r="BJ17" i="32" s="1"/>
  <c r="BK17" i="32" s="1"/>
  <c r="BN17" i="32"/>
  <c r="BO17" i="32" s="1"/>
  <c r="BP17" i="32" s="1"/>
  <c r="BQ17" i="32" s="1"/>
  <c r="BR17" i="32" s="1"/>
  <c r="BS17" i="32" s="1"/>
  <c r="BT17" i="32" s="1"/>
  <c r="BU17" i="32" s="1"/>
  <c r="BX17" i="32"/>
  <c r="BY17" i="32" s="1"/>
  <c r="BZ17" i="32" s="1"/>
  <c r="CA17" i="32" s="1"/>
  <c r="CB17" i="32" s="1"/>
  <c r="CC17" i="32" s="1"/>
  <c r="CD17" i="32" s="1"/>
  <c r="CE17" i="32" s="1"/>
  <c r="CH17" i="32"/>
  <c r="CI17" i="32"/>
  <c r="CJ17" i="32" s="1"/>
  <c r="CK17" i="32" s="1"/>
  <c r="CL17" i="32" s="1"/>
  <c r="CM17" i="32" s="1"/>
  <c r="CN17" i="32" s="1"/>
  <c r="CO17" i="32" s="1"/>
  <c r="CR17" i="32"/>
  <c r="CS17" i="32" s="1"/>
  <c r="CT17" i="32" s="1"/>
  <c r="CU17" i="32" s="1"/>
  <c r="CV17" i="32" s="1"/>
  <c r="CW17" i="32" s="1"/>
  <c r="CX17" i="32" s="1"/>
  <c r="CY17" i="32" s="1"/>
  <c r="DB17" i="32"/>
  <c r="DC17" i="32" s="1"/>
  <c r="DD17" i="32" s="1"/>
  <c r="DE17" i="32" s="1"/>
  <c r="DF17" i="32" s="1"/>
  <c r="DG17" i="32" s="1"/>
  <c r="DH17" i="32" s="1"/>
  <c r="DI17" i="32" s="1"/>
  <c r="DL17" i="32"/>
  <c r="DM17" i="32"/>
  <c r="DN17" i="32" s="1"/>
  <c r="DO17" i="32" s="1"/>
  <c r="DP17" i="32" s="1"/>
  <c r="DQ17" i="32" s="1"/>
  <c r="DR17" i="32" s="1"/>
  <c r="DS17" i="32" s="1"/>
  <c r="F18" i="32"/>
  <c r="G18" i="32" s="1"/>
  <c r="H18" i="32" s="1"/>
  <c r="I18" i="32" s="1"/>
  <c r="J18" i="32" s="1"/>
  <c r="K18" i="32" s="1"/>
  <c r="L18" i="32" s="1"/>
  <c r="M18" i="32" s="1"/>
  <c r="Z18" i="32"/>
  <c r="AA18" i="32" s="1"/>
  <c r="AB18" i="32" s="1"/>
  <c r="AC18" i="32" s="1"/>
  <c r="AD18" i="32" s="1"/>
  <c r="AE18" i="32" s="1"/>
  <c r="AF18" i="32" s="1"/>
  <c r="AG18" i="32" s="1"/>
  <c r="AJ18" i="32"/>
  <c r="AK18" i="32" s="1"/>
  <c r="AL18" i="32" s="1"/>
  <c r="AM18" i="32" s="1"/>
  <c r="AN18" i="32" s="1"/>
  <c r="AO18" i="32" s="1"/>
  <c r="AP18" i="32" s="1"/>
  <c r="AQ18" i="32" s="1"/>
  <c r="BN18" i="32"/>
  <c r="BO18" i="32"/>
  <c r="BP18" i="32" s="1"/>
  <c r="BQ18" i="32" s="1"/>
  <c r="BR18" i="32" s="1"/>
  <c r="BS18" i="32" s="1"/>
  <c r="BT18" i="32" s="1"/>
  <c r="BU18" i="32" s="1"/>
  <c r="BX18" i="32"/>
  <c r="BY18" i="32" s="1"/>
  <c r="BZ18" i="32" s="1"/>
  <c r="CA18" i="32" s="1"/>
  <c r="CB18" i="32" s="1"/>
  <c r="CC18" i="32" s="1"/>
  <c r="CD18" i="32" s="1"/>
  <c r="CE18" i="32" s="1"/>
  <c r="CH18" i="32"/>
  <c r="CI18" i="32" s="1"/>
  <c r="CJ18" i="32" s="1"/>
  <c r="CK18" i="32" s="1"/>
  <c r="CL18" i="32" s="1"/>
  <c r="CM18" i="32" s="1"/>
  <c r="CN18" i="32" s="1"/>
  <c r="CO18" i="32" s="1"/>
  <c r="DB18" i="32"/>
  <c r="DC18" i="32" s="1"/>
  <c r="DD18" i="32" s="1"/>
  <c r="DE18" i="32" s="1"/>
  <c r="DF18" i="32" s="1"/>
  <c r="DG18" i="32" s="1"/>
  <c r="DH18" i="32" s="1"/>
  <c r="DI18" i="32" s="1"/>
  <c r="DL18" i="32"/>
  <c r="DM18" i="32" s="1"/>
  <c r="DN18" i="32" s="1"/>
  <c r="DO18" i="32" s="1"/>
  <c r="DP18" i="32" s="1"/>
  <c r="DQ18" i="32" s="1"/>
  <c r="DR18" i="32" s="1"/>
  <c r="DS18" i="32" s="1"/>
  <c r="Z19" i="32"/>
  <c r="AA19" i="32" s="1"/>
  <c r="AB19" i="32" s="1"/>
  <c r="AC19" i="32" s="1"/>
  <c r="AD19" i="32" s="1"/>
  <c r="AE19" i="32" s="1"/>
  <c r="AF19" i="32" s="1"/>
  <c r="AG19" i="32" s="1"/>
  <c r="AJ19" i="32"/>
  <c r="AK19" i="32" s="1"/>
  <c r="AL19" i="32" s="1"/>
  <c r="AM19" i="32" s="1"/>
  <c r="AN19" i="32" s="1"/>
  <c r="AO19" i="32" s="1"/>
  <c r="AP19" i="32" s="1"/>
  <c r="AQ19" i="32" s="1"/>
  <c r="AT19" i="32"/>
  <c r="AU19" i="32" s="1"/>
  <c r="AV19" i="32" s="1"/>
  <c r="AW19" i="32" s="1"/>
  <c r="AX19" i="32" s="1"/>
  <c r="AY19" i="32" s="1"/>
  <c r="AZ19" i="32" s="1"/>
  <c r="BA19" i="32" s="1"/>
  <c r="BX19" i="32"/>
  <c r="BY19" i="32" s="1"/>
  <c r="BZ19" i="32" s="1"/>
  <c r="CA19" i="32" s="1"/>
  <c r="CB19" i="32" s="1"/>
  <c r="CC19" i="32" s="1"/>
  <c r="CD19" i="32" s="1"/>
  <c r="CE19" i="32" s="1"/>
  <c r="DB19" i="32"/>
  <c r="DC19" i="32" s="1"/>
  <c r="DD19" i="32" s="1"/>
  <c r="DE19" i="32" s="1"/>
  <c r="DF19" i="32" s="1"/>
  <c r="DG19" i="32" s="1"/>
  <c r="DH19" i="32" s="1"/>
  <c r="DI19" i="32" s="1"/>
  <c r="DL19" i="32"/>
  <c r="DM19" i="32" s="1"/>
  <c r="DN19" i="32" s="1"/>
  <c r="DO19" i="32" s="1"/>
  <c r="DP19" i="32" s="1"/>
  <c r="DQ19" i="32" s="1"/>
  <c r="DR19" i="32" s="1"/>
  <c r="DS19" i="32" s="1"/>
  <c r="AI9" i="33" l="1"/>
  <c r="Z6" i="33"/>
  <c r="AA6" i="33" s="1"/>
  <c r="AB6" i="33" s="1"/>
  <c r="AC6" i="33" s="1"/>
  <c r="AD6" i="33" s="1"/>
  <c r="AE6" i="33" s="1"/>
  <c r="AF6" i="33" s="1"/>
  <c r="AG6" i="33" s="1"/>
  <c r="BC10" i="32"/>
  <c r="CG8" i="32"/>
  <c r="BY10" i="32"/>
  <c r="BC16" i="32"/>
  <c r="BO9" i="32"/>
  <c r="BN10" i="32"/>
  <c r="F3" i="32"/>
  <c r="G3" i="32" s="1"/>
  <c r="H3" i="32" s="1"/>
  <c r="I3" i="32" s="1"/>
  <c r="BM10" i="32"/>
  <c r="BM16" i="32"/>
  <c r="BC8" i="32"/>
  <c r="BX11" i="33"/>
  <c r="O10" i="32"/>
  <c r="CQ8" i="32"/>
  <c r="F16" i="32"/>
  <c r="BD3" i="32"/>
  <c r="CR9" i="32"/>
  <c r="CS9" i="32" s="1"/>
  <c r="CT9" i="32" s="1"/>
  <c r="O8" i="32"/>
  <c r="CA10" i="32"/>
  <c r="Z10" i="32"/>
  <c r="AJ3" i="32"/>
  <c r="AK3" i="32" s="1"/>
  <c r="AL3" i="32" s="1"/>
  <c r="AM3" i="32" s="1"/>
  <c r="AN3" i="32" s="1"/>
  <c r="AO3" i="32" s="1"/>
  <c r="AP3" i="32" s="1"/>
  <c r="AQ3" i="32" s="1"/>
  <c r="BZ10" i="32"/>
  <c r="BD10" i="32"/>
  <c r="BF9" i="32"/>
  <c r="BG9" i="32" s="1"/>
  <c r="F8" i="32"/>
  <c r="BE10" i="33"/>
  <c r="BD11" i="33"/>
  <c r="BC9" i="33"/>
  <c r="F6" i="33"/>
  <c r="G6" i="33" s="1"/>
  <c r="H6" i="33" s="1"/>
  <c r="I6" i="33" s="1"/>
  <c r="J6" i="33" s="1"/>
  <c r="K6" i="33" s="1"/>
  <c r="L6" i="33" s="1"/>
  <c r="M6" i="33" s="1"/>
  <c r="F10" i="33"/>
  <c r="AS22" i="33"/>
  <c r="DK9" i="33"/>
  <c r="BH15" i="32"/>
  <c r="BI15" i="32" s="1"/>
  <c r="BJ15" i="32" s="1"/>
  <c r="CH16" i="32"/>
  <c r="CI15" i="32"/>
  <c r="AL15" i="32"/>
  <c r="E8" i="32"/>
  <c r="BD8" i="32"/>
  <c r="CH5" i="32"/>
  <c r="CI5" i="32" s="1"/>
  <c r="CJ5" i="32" s="1"/>
  <c r="CK5" i="32" s="1"/>
  <c r="CL5" i="32" s="1"/>
  <c r="CM5" i="32" s="1"/>
  <c r="CN5" i="32" s="1"/>
  <c r="CO5" i="32" s="1"/>
  <c r="CG16" i="32"/>
  <c r="AS8" i="32"/>
  <c r="BX16" i="32"/>
  <c r="AJ16" i="32"/>
  <c r="DL10" i="32"/>
  <c r="AW18" i="33"/>
  <c r="AU21" i="33"/>
  <c r="AT22" i="33"/>
  <c r="BO11" i="33"/>
  <c r="BP10" i="33"/>
  <c r="AJ10" i="33"/>
  <c r="AI11" i="33"/>
  <c r="DB10" i="33"/>
  <c r="DL10" i="33"/>
  <c r="DK11" i="33"/>
  <c r="BZ9" i="33"/>
  <c r="BZ10" i="33"/>
  <c r="Z10" i="33"/>
  <c r="CT10" i="33"/>
  <c r="CS11" i="33"/>
  <c r="BN11" i="33"/>
  <c r="Q10" i="33"/>
  <c r="BO5" i="33"/>
  <c r="BN9" i="33"/>
  <c r="Q5" i="33"/>
  <c r="P9" i="33"/>
  <c r="AU10" i="33"/>
  <c r="AT11" i="33"/>
  <c r="CS5" i="33"/>
  <c r="CR9" i="33"/>
  <c r="BI5" i="33"/>
  <c r="BH9" i="33"/>
  <c r="CH10" i="33"/>
  <c r="DA9" i="33"/>
  <c r="CG9" i="33"/>
  <c r="BM9" i="33"/>
  <c r="DL9" i="33"/>
  <c r="DM5" i="33"/>
  <c r="AJ9" i="33"/>
  <c r="AK5" i="33"/>
  <c r="CI5" i="33"/>
  <c r="CH9" i="33"/>
  <c r="BG9" i="33"/>
  <c r="G5" i="33"/>
  <c r="F9" i="33"/>
  <c r="BF9" i="33"/>
  <c r="CC5" i="33"/>
  <c r="BE9" i="33"/>
  <c r="BX9" i="33"/>
  <c r="BD9" i="33"/>
  <c r="DB9" i="33"/>
  <c r="DC5" i="33"/>
  <c r="CA9" i="33"/>
  <c r="Z9" i="33"/>
  <c r="AA5" i="33"/>
  <c r="BY9" i="33"/>
  <c r="AS9" i="33"/>
  <c r="AU5" i="33"/>
  <c r="BE8" i="32"/>
  <c r="BO3" i="32"/>
  <c r="BN16" i="32"/>
  <c r="R3" i="32"/>
  <c r="CR8" i="32"/>
  <c r="CK4" i="32"/>
  <c r="O16" i="32"/>
  <c r="P15" i="32"/>
  <c r="AW3" i="32"/>
  <c r="CQ16" i="32"/>
  <c r="CR15" i="32"/>
  <c r="BY16" i="32"/>
  <c r="BZ15" i="32"/>
  <c r="G15" i="32"/>
  <c r="R9" i="32"/>
  <c r="Q10" i="32"/>
  <c r="DF9" i="32"/>
  <c r="DE10" i="32"/>
  <c r="P10" i="32"/>
  <c r="BN8" i="32"/>
  <c r="DL3" i="32"/>
  <c r="DK16" i="32"/>
  <c r="CB3" i="32"/>
  <c r="AA3" i="32"/>
  <c r="Z16" i="32"/>
  <c r="DC15" i="32"/>
  <c r="DB16" i="32"/>
  <c r="AT15" i="32"/>
  <c r="AS16" i="32"/>
  <c r="AU9" i="32"/>
  <c r="AT10" i="32"/>
  <c r="CI7" i="32"/>
  <c r="CJ7" i="32" s="1"/>
  <c r="CK7" i="32" s="1"/>
  <c r="CL7" i="32" s="1"/>
  <c r="CM7" i="32" s="1"/>
  <c r="CN7" i="32" s="1"/>
  <c r="CO7" i="32" s="1"/>
  <c r="AC4" i="32"/>
  <c r="DL7" i="32"/>
  <c r="DM7" i="32" s="1"/>
  <c r="DN7" i="32" s="1"/>
  <c r="DO7" i="32" s="1"/>
  <c r="DP7" i="32" s="1"/>
  <c r="DQ7" i="32" s="1"/>
  <c r="DR7" i="32" s="1"/>
  <c r="DS7" i="32" s="1"/>
  <c r="DK8" i="32"/>
  <c r="DB8" i="32"/>
  <c r="DE4" i="32"/>
  <c r="CA4" i="32"/>
  <c r="AW4" i="32"/>
  <c r="DM10" i="32"/>
  <c r="DN9" i="32"/>
  <c r="AL9" i="32"/>
  <c r="AK10" i="32"/>
  <c r="P8" i="32"/>
  <c r="BR4" i="32"/>
  <c r="I4" i="32"/>
  <c r="AJ10" i="32"/>
  <c r="CH9" i="32"/>
  <c r="CG10" i="32"/>
  <c r="AB9" i="32"/>
  <c r="AA10" i="32"/>
  <c r="BP9" i="32"/>
  <c r="BO10" i="32"/>
  <c r="F9" i="32"/>
  <c r="AJ7" i="32"/>
  <c r="AI8" i="32"/>
  <c r="Z8" i="32"/>
  <c r="BG4" i="32"/>
  <c r="AT8" i="32"/>
  <c r="CU4" i="32"/>
  <c r="S4" i="32"/>
  <c r="BW8" i="32"/>
  <c r="DO4" i="32"/>
  <c r="AM4" i="32"/>
  <c r="CS10" i="32" l="1"/>
  <c r="CR10" i="32"/>
  <c r="AK16" i="32"/>
  <c r="BE3" i="32"/>
  <c r="BD16" i="32"/>
  <c r="BF10" i="32"/>
  <c r="F11" i="33"/>
  <c r="G10" i="33"/>
  <c r="BF10" i="33"/>
  <c r="BE11" i="33"/>
  <c r="CH8" i="32"/>
  <c r="AM15" i="32"/>
  <c r="AL16" i="32"/>
  <c r="CJ15" i="32"/>
  <c r="CI16" i="32"/>
  <c r="CD5" i="33"/>
  <c r="CC9" i="33"/>
  <c r="BI9" i="33"/>
  <c r="BJ5" i="33"/>
  <c r="BP5" i="33"/>
  <c r="BO9" i="33"/>
  <c r="BZ11" i="33"/>
  <c r="CA10" i="33"/>
  <c r="BP11" i="33"/>
  <c r="BQ10" i="33"/>
  <c r="AT9" i="33"/>
  <c r="H5" i="33"/>
  <c r="G9" i="33"/>
  <c r="AK10" i="33"/>
  <c r="AJ11" i="33"/>
  <c r="AV10" i="33"/>
  <c r="AU11" i="33"/>
  <c r="CU10" i="33"/>
  <c r="CT11" i="33"/>
  <c r="AA10" i="33"/>
  <c r="Z11" i="33"/>
  <c r="AU22" i="33"/>
  <c r="AV21" i="33"/>
  <c r="R10" i="33"/>
  <c r="Q11" i="33"/>
  <c r="AV5" i="33"/>
  <c r="AU9" i="33"/>
  <c r="CS9" i="33"/>
  <c r="CT5" i="33"/>
  <c r="CJ5" i="33"/>
  <c r="CI9" i="33"/>
  <c r="CH11" i="33"/>
  <c r="CI10" i="33"/>
  <c r="R5" i="33"/>
  <c r="Q9" i="33"/>
  <c r="DM10" i="33"/>
  <c r="DL11" i="33"/>
  <c r="DM9" i="33"/>
  <c r="DN5" i="33"/>
  <c r="DC9" i="33"/>
  <c r="DD5" i="33"/>
  <c r="AA9" i="33"/>
  <c r="AB5" i="33"/>
  <c r="CB9" i="33"/>
  <c r="AK9" i="33"/>
  <c r="AL5" i="33"/>
  <c r="DC10" i="33"/>
  <c r="DB11" i="33"/>
  <c r="AX18" i="33"/>
  <c r="DC8" i="32"/>
  <c r="AB3" i="32"/>
  <c r="AA16" i="32"/>
  <c r="S9" i="32"/>
  <c r="R10" i="32"/>
  <c r="CJ8" i="32"/>
  <c r="BP3" i="32"/>
  <c r="BO16" i="32"/>
  <c r="DO9" i="32"/>
  <c r="DN10" i="32"/>
  <c r="AA8" i="32"/>
  <c r="BS4" i="32"/>
  <c r="BH9" i="32"/>
  <c r="BG10" i="32"/>
  <c r="H15" i="32"/>
  <c r="G16" i="32"/>
  <c r="AX3" i="32"/>
  <c r="CL4" i="32"/>
  <c r="CK8" i="32"/>
  <c r="T4" i="32"/>
  <c r="CV4" i="32"/>
  <c r="CI8" i="32"/>
  <c r="G8" i="32"/>
  <c r="AX4" i="32"/>
  <c r="AV9" i="32"/>
  <c r="AU10" i="32"/>
  <c r="CC3" i="32"/>
  <c r="BK15" i="32"/>
  <c r="BH4" i="32"/>
  <c r="BG8" i="32"/>
  <c r="J3" i="32"/>
  <c r="DP4" i="32"/>
  <c r="J4" i="32"/>
  <c r="AK7" i="32"/>
  <c r="AJ8" i="32"/>
  <c r="AC9" i="32"/>
  <c r="AB10" i="32"/>
  <c r="CB4" i="32"/>
  <c r="DG9" i="32"/>
  <c r="DF10" i="32"/>
  <c r="BZ16" i="32"/>
  <c r="CA15" i="32"/>
  <c r="CS8" i="32"/>
  <c r="BQ9" i="32"/>
  <c r="BP10" i="32"/>
  <c r="AU8" i="32"/>
  <c r="Q8" i="32"/>
  <c r="AD4" i="32"/>
  <c r="AU15" i="32"/>
  <c r="AT16" i="32"/>
  <c r="DM3" i="32"/>
  <c r="DL16" i="32"/>
  <c r="Q15" i="32"/>
  <c r="P16" i="32"/>
  <c r="CU9" i="32"/>
  <c r="CT10" i="32"/>
  <c r="BX8" i="32"/>
  <c r="G9" i="32"/>
  <c r="F10" i="32"/>
  <c r="CI9" i="32"/>
  <c r="CH10" i="32"/>
  <c r="DL8" i="32"/>
  <c r="CS15" i="32"/>
  <c r="CR16" i="32"/>
  <c r="AN4" i="32"/>
  <c r="BF8" i="32"/>
  <c r="AM9" i="32"/>
  <c r="AL10" i="32"/>
  <c r="DF4" i="32"/>
  <c r="DM8" i="32"/>
  <c r="DD15" i="32"/>
  <c r="DC16" i="32"/>
  <c r="BO8" i="32"/>
  <c r="S3" i="32"/>
  <c r="BF3" i="32" l="1"/>
  <c r="BE16" i="32"/>
  <c r="BF11" i="33"/>
  <c r="BG10" i="33"/>
  <c r="G11" i="33"/>
  <c r="H10" i="33"/>
  <c r="CJ16" i="32"/>
  <c r="CK15" i="32"/>
  <c r="AN15" i="32"/>
  <c r="AM16" i="32"/>
  <c r="AW10" i="33"/>
  <c r="AV11" i="33"/>
  <c r="CB10" i="33"/>
  <c r="CA11" i="33"/>
  <c r="DN10" i="33"/>
  <c r="DM11" i="33"/>
  <c r="AB10" i="33"/>
  <c r="AA11" i="33"/>
  <c r="AL10" i="33"/>
  <c r="AK11" i="33"/>
  <c r="DD9" i="33"/>
  <c r="DE5" i="33"/>
  <c r="BQ5" i="33"/>
  <c r="BP9" i="33"/>
  <c r="BJ9" i="33"/>
  <c r="BK5" i="33"/>
  <c r="BK9" i="33" s="1"/>
  <c r="AV9" i="33"/>
  <c r="AW5" i="33"/>
  <c r="DD10" i="33"/>
  <c r="DC11" i="33"/>
  <c r="DO5" i="33"/>
  <c r="DN9" i="33"/>
  <c r="CI11" i="33"/>
  <c r="CJ10" i="33"/>
  <c r="CJ9" i="33"/>
  <c r="CK5" i="33"/>
  <c r="CT9" i="33"/>
  <c r="CU5" i="33"/>
  <c r="AY18" i="33"/>
  <c r="R9" i="33"/>
  <c r="S5" i="33"/>
  <c r="I5" i="33"/>
  <c r="H9" i="33"/>
  <c r="AM5" i="33"/>
  <c r="AL9" i="33"/>
  <c r="S10" i="33"/>
  <c r="R11" i="33"/>
  <c r="CV10" i="33"/>
  <c r="CU11" i="33"/>
  <c r="BQ11" i="33"/>
  <c r="BR10" i="33"/>
  <c r="AB9" i="33"/>
  <c r="AC5" i="33"/>
  <c r="AW21" i="33"/>
  <c r="AV22" i="33"/>
  <c r="CE5" i="33"/>
  <c r="CE9" i="33" s="1"/>
  <c r="CD9" i="33"/>
  <c r="DN8" i="32"/>
  <c r="CB15" i="32"/>
  <c r="CA16" i="32"/>
  <c r="U4" i="32"/>
  <c r="BI9" i="32"/>
  <c r="BH10" i="32"/>
  <c r="BQ3" i="32"/>
  <c r="BP16" i="32"/>
  <c r="H9" i="32"/>
  <c r="G10" i="32"/>
  <c r="R8" i="32"/>
  <c r="AL7" i="32"/>
  <c r="AK8" i="32"/>
  <c r="BI4" i="32"/>
  <c r="BH8" i="32"/>
  <c r="AY4" i="32"/>
  <c r="BT4" i="32"/>
  <c r="AB8" i="32"/>
  <c r="DG4" i="32"/>
  <c r="DN3" i="32"/>
  <c r="DM16" i="32"/>
  <c r="T9" i="32"/>
  <c r="S10" i="32"/>
  <c r="CS16" i="32"/>
  <c r="CT15" i="32"/>
  <c r="CC4" i="32"/>
  <c r="DQ4" i="32"/>
  <c r="AY3" i="32"/>
  <c r="BP8" i="32"/>
  <c r="AN9" i="32"/>
  <c r="AM10" i="32"/>
  <c r="CU10" i="32"/>
  <c r="CV9" i="32"/>
  <c r="AV15" i="32"/>
  <c r="AU16" i="32"/>
  <c r="BR9" i="32"/>
  <c r="BQ10" i="32"/>
  <c r="CD3" i="32"/>
  <c r="AC3" i="32"/>
  <c r="AB16" i="32"/>
  <c r="AV8" i="32"/>
  <c r="H8" i="32"/>
  <c r="CM4" i="32"/>
  <c r="CL8" i="32"/>
  <c r="T3" i="32"/>
  <c r="BY8" i="32"/>
  <c r="DG10" i="32"/>
  <c r="DH9" i="32"/>
  <c r="K4" i="32"/>
  <c r="AE4" i="32"/>
  <c r="CW4" i="32"/>
  <c r="I15" i="32"/>
  <c r="H16" i="32"/>
  <c r="DO10" i="32"/>
  <c r="DP9" i="32"/>
  <c r="DE15" i="32"/>
  <c r="DD16" i="32"/>
  <c r="AO4" i="32"/>
  <c r="CJ9" i="32"/>
  <c r="CI10" i="32"/>
  <c r="R15" i="32"/>
  <c r="Q16" i="32"/>
  <c r="CT8" i="32"/>
  <c r="AD9" i="32"/>
  <c r="AC10" i="32"/>
  <c r="K3" i="32"/>
  <c r="AW9" i="32"/>
  <c r="AV10" i="32"/>
  <c r="DD8" i="32"/>
  <c r="BG3" i="32" l="1"/>
  <c r="BF16" i="32"/>
  <c r="I10" i="33"/>
  <c r="H11" i="33"/>
  <c r="BG11" i="33"/>
  <c r="BH10" i="33"/>
  <c r="AO15" i="32"/>
  <c r="AN16" i="32"/>
  <c r="CK16" i="32"/>
  <c r="CL15" i="32"/>
  <c r="AD5" i="33"/>
  <c r="AC9" i="33"/>
  <c r="CU9" i="33"/>
  <c r="CV5" i="33"/>
  <c r="BS10" i="33"/>
  <c r="BR11" i="33"/>
  <c r="CK9" i="33"/>
  <c r="CL5" i="33"/>
  <c r="AX5" i="33"/>
  <c r="AW9" i="33"/>
  <c r="DF5" i="33"/>
  <c r="DE9" i="33"/>
  <c r="DE10" i="33"/>
  <c r="DD11" i="33"/>
  <c r="J5" i="33"/>
  <c r="I9" i="33"/>
  <c r="DO10" i="33"/>
  <c r="DN11" i="33"/>
  <c r="AM9" i="33"/>
  <c r="AN5" i="33"/>
  <c r="S9" i="33"/>
  <c r="T5" i="33"/>
  <c r="CK10" i="33"/>
  <c r="CJ11" i="33"/>
  <c r="BR5" i="33"/>
  <c r="BQ9" i="33"/>
  <c r="CW10" i="33"/>
  <c r="CV11" i="33"/>
  <c r="AM10" i="33"/>
  <c r="AL11" i="33"/>
  <c r="CC10" i="33"/>
  <c r="CB11" i="33"/>
  <c r="AX21" i="33"/>
  <c r="AW22" i="33"/>
  <c r="T10" i="33"/>
  <c r="S11" i="33"/>
  <c r="AZ18" i="33"/>
  <c r="DO9" i="33"/>
  <c r="DP5" i="33"/>
  <c r="AC10" i="33"/>
  <c r="AB11" i="33"/>
  <c r="AW11" i="33"/>
  <c r="AX10" i="33"/>
  <c r="AE9" i="32"/>
  <c r="AD10" i="32"/>
  <c r="AW15" i="32"/>
  <c r="AV16" i="32"/>
  <c r="AP4" i="32"/>
  <c r="BZ8" i="32"/>
  <c r="BU4" i="32"/>
  <c r="S8" i="32"/>
  <c r="CW9" i="32"/>
  <c r="CV10" i="32"/>
  <c r="DE8" i="32"/>
  <c r="CU8" i="32"/>
  <c r="DF15" i="32"/>
  <c r="DE16" i="32"/>
  <c r="U3" i="32"/>
  <c r="AD3" i="32"/>
  <c r="AC16" i="32"/>
  <c r="DO3" i="32"/>
  <c r="DN16" i="32"/>
  <c r="AZ4" i="32"/>
  <c r="V4" i="32"/>
  <c r="AW8" i="32"/>
  <c r="DQ9" i="32"/>
  <c r="DP10" i="32"/>
  <c r="CD4" i="32"/>
  <c r="DH4" i="32"/>
  <c r="AZ3" i="32"/>
  <c r="BJ9" i="32"/>
  <c r="BI10" i="32"/>
  <c r="AF4" i="32"/>
  <c r="DR4" i="32"/>
  <c r="AX9" i="32"/>
  <c r="AW10" i="32"/>
  <c r="S15" i="32"/>
  <c r="R16" i="32"/>
  <c r="L4" i="32"/>
  <c r="CN4" i="32"/>
  <c r="CM8" i="32"/>
  <c r="CE3" i="32"/>
  <c r="AO9" i="32"/>
  <c r="AN10" i="32"/>
  <c r="BI8" i="32"/>
  <c r="BJ4" i="32"/>
  <c r="I9" i="32"/>
  <c r="H10" i="32"/>
  <c r="CC15" i="32"/>
  <c r="CB16" i="32"/>
  <c r="CX4" i="32"/>
  <c r="U9" i="32"/>
  <c r="T10" i="32"/>
  <c r="DH10" i="32"/>
  <c r="DI9" i="32"/>
  <c r="DI10" i="32" s="1"/>
  <c r="CU15" i="32"/>
  <c r="CT16" i="32"/>
  <c r="L3" i="32"/>
  <c r="CK9" i="32"/>
  <c r="CJ10" i="32"/>
  <c r="J15" i="32"/>
  <c r="I16" i="32"/>
  <c r="I8" i="32"/>
  <c r="BS9" i="32"/>
  <c r="BR10" i="32"/>
  <c r="BQ8" i="32"/>
  <c r="AC8" i="32"/>
  <c r="AM7" i="32"/>
  <c r="AL8" i="32"/>
  <c r="BR3" i="32"/>
  <c r="BQ16" i="32"/>
  <c r="DO8" i="32"/>
  <c r="BH3" i="32" l="1"/>
  <c r="BG16" i="32"/>
  <c r="J10" i="33"/>
  <c r="I11" i="33"/>
  <c r="BH11" i="33"/>
  <c r="BI10" i="33"/>
  <c r="CM15" i="32"/>
  <c r="CL16" i="32"/>
  <c r="AP15" i="32"/>
  <c r="AO16" i="32"/>
  <c r="AX11" i="33"/>
  <c r="AY10" i="33"/>
  <c r="U5" i="33"/>
  <c r="T9" i="33"/>
  <c r="AO5" i="33"/>
  <c r="AN9" i="33"/>
  <c r="AD10" i="33"/>
  <c r="AC11" i="33"/>
  <c r="DG5" i="33"/>
  <c r="DF9" i="33"/>
  <c r="CW5" i="33"/>
  <c r="CV9" i="33"/>
  <c r="BT10" i="33"/>
  <c r="BS11" i="33"/>
  <c r="AY21" i="33"/>
  <c r="AX22" i="33"/>
  <c r="BS5" i="33"/>
  <c r="BR9" i="33"/>
  <c r="DP10" i="33"/>
  <c r="DO11" i="33"/>
  <c r="AY5" i="33"/>
  <c r="AX9" i="33"/>
  <c r="BA18" i="33"/>
  <c r="DF10" i="33"/>
  <c r="DE11" i="33"/>
  <c r="CX10" i="33"/>
  <c r="CW11" i="33"/>
  <c r="DQ5" i="33"/>
  <c r="DP9" i="33"/>
  <c r="CM5" i="33"/>
  <c r="CL9" i="33"/>
  <c r="AN10" i="33"/>
  <c r="AM11" i="33"/>
  <c r="U10" i="33"/>
  <c r="T11" i="33"/>
  <c r="CD10" i="33"/>
  <c r="CC11" i="33"/>
  <c r="CL10" i="33"/>
  <c r="CK11" i="33"/>
  <c r="K5" i="33"/>
  <c r="J9" i="33"/>
  <c r="AE5" i="33"/>
  <c r="AD9" i="33"/>
  <c r="DS4" i="32"/>
  <c r="DI4" i="32"/>
  <c r="W4" i="32"/>
  <c r="K15" i="32"/>
  <c r="J16" i="32"/>
  <c r="DF8" i="32"/>
  <c r="BJ8" i="32"/>
  <c r="BK4" i="32"/>
  <c r="BK8" i="32" s="1"/>
  <c r="CE4" i="32"/>
  <c r="DP8" i="32"/>
  <c r="BR8" i="32"/>
  <c r="CL9" i="32"/>
  <c r="CK10" i="32"/>
  <c r="U10" i="32"/>
  <c r="V9" i="32"/>
  <c r="M4" i="32"/>
  <c r="V3" i="32"/>
  <c r="CW10" i="32"/>
  <c r="CX9" i="32"/>
  <c r="CA8" i="32"/>
  <c r="AG4" i="32"/>
  <c r="AQ4" i="32"/>
  <c r="CY4" i="32"/>
  <c r="AD8" i="32"/>
  <c r="J9" i="32"/>
  <c r="I10" i="32"/>
  <c r="AE3" i="32"/>
  <c r="AD16" i="32"/>
  <c r="BS3" i="32"/>
  <c r="BR16" i="32"/>
  <c r="BT9" i="32"/>
  <c r="BS10" i="32"/>
  <c r="M3" i="32"/>
  <c r="AP9" i="32"/>
  <c r="AO10" i="32"/>
  <c r="T15" i="32"/>
  <c r="S16" i="32"/>
  <c r="BK9" i="32"/>
  <c r="BK10" i="32" s="1"/>
  <c r="BJ10" i="32"/>
  <c r="DR9" i="32"/>
  <c r="DQ10" i="32"/>
  <c r="BA4" i="32"/>
  <c r="DG15" i="32"/>
  <c r="DF16" i="32"/>
  <c r="T8" i="32"/>
  <c r="AX15" i="32"/>
  <c r="AW16" i="32"/>
  <c r="CO4" i="32"/>
  <c r="CO8" i="32" s="1"/>
  <c r="CN8" i="32"/>
  <c r="AN7" i="32"/>
  <c r="AM8" i="32"/>
  <c r="J8" i="32"/>
  <c r="CU16" i="32"/>
  <c r="CV15" i="32"/>
  <c r="CD15" i="32"/>
  <c r="CC16" i="32"/>
  <c r="AY9" i="32"/>
  <c r="AX10" i="32"/>
  <c r="BA3" i="32"/>
  <c r="AX8" i="32"/>
  <c r="DP3" i="32"/>
  <c r="DO16" i="32"/>
  <c r="CV8" i="32"/>
  <c r="AF9" i="32"/>
  <c r="AE10" i="32"/>
  <c r="BI3" i="32" l="1"/>
  <c r="BH16" i="32"/>
  <c r="K10" i="33"/>
  <c r="J11" i="33"/>
  <c r="BJ10" i="33"/>
  <c r="BI11" i="33"/>
  <c r="AQ15" i="32"/>
  <c r="AQ16" i="32" s="1"/>
  <c r="AP16" i="32"/>
  <c r="CM16" i="32"/>
  <c r="CN15" i="32"/>
  <c r="AE10" i="33"/>
  <c r="AD11" i="33"/>
  <c r="BU10" i="33"/>
  <c r="BU11" i="33" s="1"/>
  <c r="BT11" i="33"/>
  <c r="CX11" i="33"/>
  <c r="CY10" i="33"/>
  <c r="CY11" i="33" s="1"/>
  <c r="CM10" i="33"/>
  <c r="CL11" i="33"/>
  <c r="DG10" i="33"/>
  <c r="DF11" i="33"/>
  <c r="CX5" i="33"/>
  <c r="CW9" i="33"/>
  <c r="V5" i="33"/>
  <c r="U9" i="33"/>
  <c r="AZ5" i="33"/>
  <c r="AY9" i="33"/>
  <c r="L5" i="33"/>
  <c r="K9" i="33"/>
  <c r="DP11" i="33"/>
  <c r="DQ10" i="33"/>
  <c r="AY11" i="33"/>
  <c r="AZ10" i="33"/>
  <c r="AF5" i="33"/>
  <c r="AE9" i="33"/>
  <c r="DR5" i="33"/>
  <c r="DQ9" i="33"/>
  <c r="V10" i="33"/>
  <c r="U11" i="33"/>
  <c r="AP5" i="33"/>
  <c r="AO9" i="33"/>
  <c r="AN11" i="33"/>
  <c r="AO10" i="33"/>
  <c r="BT5" i="33"/>
  <c r="BS9" i="33"/>
  <c r="CE10" i="33"/>
  <c r="CE11" i="33" s="1"/>
  <c r="CD11" i="33"/>
  <c r="CN5" i="33"/>
  <c r="CM9" i="33"/>
  <c r="AZ21" i="33"/>
  <c r="AY22" i="33"/>
  <c r="DH5" i="33"/>
  <c r="DG9" i="33"/>
  <c r="K8" i="32"/>
  <c r="AZ9" i="32"/>
  <c r="AY10" i="32"/>
  <c r="CB8" i="32"/>
  <c r="L15" i="32"/>
  <c r="K16" i="32"/>
  <c r="W9" i="32"/>
  <c r="W10" i="32" s="1"/>
  <c r="V10" i="32"/>
  <c r="U15" i="32"/>
  <c r="T16" i="32"/>
  <c r="BT3" i="32"/>
  <c r="BS16" i="32"/>
  <c r="U8" i="32"/>
  <c r="BU9" i="32"/>
  <c r="BU10" i="32" s="1"/>
  <c r="BT10" i="32"/>
  <c r="DQ3" i="32"/>
  <c r="DP16" i="32"/>
  <c r="CW8" i="32"/>
  <c r="AE8" i="32"/>
  <c r="DQ8" i="32"/>
  <c r="AO7" i="32"/>
  <c r="AN8" i="32"/>
  <c r="CX10" i="32"/>
  <c r="CY9" i="32"/>
  <c r="CY10" i="32" s="1"/>
  <c r="DH15" i="32"/>
  <c r="DG16" i="32"/>
  <c r="CE15" i="32"/>
  <c r="CE16" i="32" s="1"/>
  <c r="CD16" i="32"/>
  <c r="AY8" i="32"/>
  <c r="CW15" i="32"/>
  <c r="CV16" i="32"/>
  <c r="AQ9" i="32"/>
  <c r="AQ10" i="32" s="1"/>
  <c r="AP10" i="32"/>
  <c r="AF3" i="32"/>
  <c r="AE16" i="32"/>
  <c r="W3" i="32"/>
  <c r="CM9" i="32"/>
  <c r="CL10" i="32"/>
  <c r="AG9" i="32"/>
  <c r="AG10" i="32" s="1"/>
  <c r="AF10" i="32"/>
  <c r="AY15" i="32"/>
  <c r="AX16" i="32"/>
  <c r="DS9" i="32"/>
  <c r="DS10" i="32" s="1"/>
  <c r="DR10" i="32"/>
  <c r="K9" i="32"/>
  <c r="J10" i="32"/>
  <c r="BS8" i="32"/>
  <c r="DG8" i="32"/>
  <c r="BJ3" i="32" l="1"/>
  <c r="BI16" i="32"/>
  <c r="BK10" i="33"/>
  <c r="BK11" i="33" s="1"/>
  <c r="BJ11" i="33"/>
  <c r="L10" i="33"/>
  <c r="K11" i="33"/>
  <c r="CO15" i="32"/>
  <c r="CO16" i="32" s="1"/>
  <c r="CN16" i="32"/>
  <c r="BA21" i="33"/>
  <c r="BA22" i="33" s="1"/>
  <c r="AZ22" i="33"/>
  <c r="AO11" i="33"/>
  <c r="AP10" i="33"/>
  <c r="BA10" i="33"/>
  <c r="BA11" i="33" s="1"/>
  <c r="AZ11" i="33"/>
  <c r="CO5" i="33"/>
  <c r="CO9" i="33" s="1"/>
  <c r="CN9" i="33"/>
  <c r="AQ5" i="33"/>
  <c r="AQ9" i="33" s="1"/>
  <c r="AP9" i="33"/>
  <c r="W5" i="33"/>
  <c r="W9" i="33" s="1"/>
  <c r="V9" i="33"/>
  <c r="CN10" i="33"/>
  <c r="CM11" i="33"/>
  <c r="DQ11" i="33"/>
  <c r="DR10" i="33"/>
  <c r="AZ9" i="33"/>
  <c r="BA5" i="33"/>
  <c r="BA9" i="33" s="1"/>
  <c r="V11" i="33"/>
  <c r="W10" i="33"/>
  <c r="W11" i="33" s="1"/>
  <c r="CY5" i="33"/>
  <c r="CY9" i="33" s="1"/>
  <c r="CX9" i="33"/>
  <c r="DI5" i="33"/>
  <c r="DI9" i="33" s="1"/>
  <c r="DH9" i="33"/>
  <c r="AG5" i="33"/>
  <c r="AG9" i="33" s="1"/>
  <c r="AF9" i="33"/>
  <c r="BU5" i="33"/>
  <c r="BU9" i="33" s="1"/>
  <c r="BT9" i="33"/>
  <c r="DS5" i="33"/>
  <c r="DS9" i="33" s="1"/>
  <c r="DR9" i="33"/>
  <c r="M5" i="33"/>
  <c r="M9" i="33" s="1"/>
  <c r="L9" i="33"/>
  <c r="DG11" i="33"/>
  <c r="DH10" i="33"/>
  <c r="AE11" i="33"/>
  <c r="AF10" i="33"/>
  <c r="AG3" i="32"/>
  <c r="AG16" i="32" s="1"/>
  <c r="AF16" i="32"/>
  <c r="AP7" i="32"/>
  <c r="AO8" i="32"/>
  <c r="M15" i="32"/>
  <c r="M16" i="32" s="1"/>
  <c r="L16" i="32"/>
  <c r="BU3" i="32"/>
  <c r="BU16" i="32" s="1"/>
  <c r="BT16" i="32"/>
  <c r="DS8" i="32"/>
  <c r="DR8" i="32"/>
  <c r="CC8" i="32"/>
  <c r="W8" i="32"/>
  <c r="V8" i="32"/>
  <c r="DR3" i="32"/>
  <c r="DQ16" i="32"/>
  <c r="DI8" i="32"/>
  <c r="DH8" i="32"/>
  <c r="CN9" i="32"/>
  <c r="CM10" i="32"/>
  <c r="CX15" i="32"/>
  <c r="CW16" i="32"/>
  <c r="DH16" i="32"/>
  <c r="DI15" i="32"/>
  <c r="DI16" i="32" s="1"/>
  <c r="V15" i="32"/>
  <c r="U16" i="32"/>
  <c r="AZ15" i="32"/>
  <c r="AY16" i="32"/>
  <c r="AG8" i="32"/>
  <c r="AF8" i="32"/>
  <c r="BA9" i="32"/>
  <c r="BA10" i="32" s="1"/>
  <c r="AZ10" i="32"/>
  <c r="L9" i="32"/>
  <c r="K10" i="32"/>
  <c r="BU8" i="32"/>
  <c r="BT8" i="32"/>
  <c r="BA8" i="32"/>
  <c r="AZ8" i="32"/>
  <c r="CY8" i="32"/>
  <c r="CX8" i="32"/>
  <c r="M8" i="32"/>
  <c r="L8" i="32"/>
  <c r="BK3" i="32" l="1"/>
  <c r="BK16" i="32" s="1"/>
  <c r="BJ16" i="32"/>
  <c r="M10" i="33"/>
  <c r="M11" i="33" s="1"/>
  <c r="L11" i="33"/>
  <c r="DR11" i="33"/>
  <c r="DS10" i="33"/>
  <c r="DS11" i="33" s="1"/>
  <c r="CO10" i="33"/>
  <c r="CO11" i="33" s="1"/>
  <c r="CN11" i="33"/>
  <c r="AF11" i="33"/>
  <c r="AG10" i="33"/>
  <c r="AG11" i="33" s="1"/>
  <c r="AP11" i="33"/>
  <c r="AQ10" i="33"/>
  <c r="AQ11" i="33" s="1"/>
  <c r="DH11" i="33"/>
  <c r="DI10" i="33"/>
  <c r="DI11" i="33" s="1"/>
  <c r="DS3" i="32"/>
  <c r="DS16" i="32" s="1"/>
  <c r="DR16" i="32"/>
  <c r="CX16" i="32"/>
  <c r="CY15" i="32"/>
  <c r="CY16" i="32" s="1"/>
  <c r="BA15" i="32"/>
  <c r="BA16" i="32" s="1"/>
  <c r="AZ16" i="32"/>
  <c r="CO9" i="32"/>
  <c r="CO10" i="32" s="1"/>
  <c r="CN10" i="32"/>
  <c r="CE8" i="32"/>
  <c r="CD8" i="32"/>
  <c r="AQ7" i="32"/>
  <c r="AQ8" i="32" s="1"/>
  <c r="AP8" i="32"/>
  <c r="L10" i="32"/>
  <c r="M9" i="32"/>
  <c r="M10" i="32" s="1"/>
  <c r="W15" i="32"/>
  <c r="W16" i="32" s="1"/>
  <c r="V16" i="32"/>
  <c r="B57" i="14" l="1"/>
  <c r="B34" i="5" l="1"/>
  <c r="B34" i="9"/>
  <c r="B52" i="12"/>
  <c r="B52" i="24"/>
  <c r="B34" i="8"/>
  <c r="B52" i="3"/>
  <c r="B52" i="2"/>
  <c r="B34" i="7"/>
  <c r="B34" i="6"/>
  <c r="B52" i="10"/>
  <c r="B52" i="4"/>
  <c r="B60" i="11"/>
  <c r="B59" i="11"/>
  <c r="B42" i="21"/>
  <c r="E7" i="11" l="1"/>
  <c r="B40" i="18"/>
  <c r="B41" i="16"/>
  <c r="B57" i="15" l="1"/>
  <c r="B39" i="16" l="1"/>
  <c r="B39" i="17"/>
  <c r="B36" i="16"/>
  <c r="B35" i="16"/>
  <c r="B34" i="16"/>
  <c r="B55" i="20" l="1"/>
  <c r="D53" i="2"/>
  <c r="B57" i="6"/>
  <c r="B37" i="23" l="1"/>
  <c r="B60" i="4"/>
  <c r="B53" i="11" l="1"/>
  <c r="D59" i="4" l="1"/>
  <c r="A4" i="28" l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5" i="28" s="1"/>
  <c r="A26" i="28" s="1"/>
  <c r="A27" i="28" s="1"/>
  <c r="R2" i="28"/>
  <c r="S2" i="28" s="1"/>
  <c r="T2" i="28" s="1"/>
  <c r="U2" i="28" s="1"/>
  <c r="V2" i="28" s="1"/>
  <c r="W2" i="28" s="1"/>
  <c r="X2" i="28" s="1"/>
  <c r="Y2" i="28" s="1"/>
  <c r="Z2" i="28" s="1"/>
  <c r="AA2" i="28" s="1"/>
  <c r="F2" i="28"/>
  <c r="G2" i="28" s="1"/>
  <c r="H2" i="28" s="1"/>
  <c r="I2" i="28" s="1"/>
  <c r="J2" i="28" s="1"/>
  <c r="K2" i="28" s="1"/>
  <c r="L2" i="28" s="1"/>
  <c r="M2" i="28" s="1"/>
  <c r="N2" i="28" s="1"/>
  <c r="O2" i="28" s="1"/>
  <c r="B50" i="12"/>
  <c r="B49" i="12"/>
  <c r="B48" i="12"/>
  <c r="B47" i="12"/>
  <c r="B46" i="12"/>
  <c r="B50" i="24"/>
  <c r="B49" i="24"/>
  <c r="B48" i="24"/>
  <c r="B47" i="24"/>
  <c r="B46" i="24"/>
  <c r="B39" i="3" l="1"/>
  <c r="B40" i="3"/>
  <c r="B19" i="2"/>
  <c r="B42" i="2"/>
  <c r="C15" i="23" l="1"/>
  <c r="C15" i="22"/>
  <c r="C15" i="16"/>
  <c r="C15" i="17"/>
  <c r="C15" i="18"/>
  <c r="C15" i="21"/>
  <c r="C15" i="20"/>
  <c r="C15" i="19"/>
  <c r="C5" i="24" l="1"/>
  <c r="B60" i="20" l="1"/>
  <c r="B60" i="19"/>
  <c r="B59" i="19"/>
  <c r="C4" i="5"/>
  <c r="C3" i="5"/>
  <c r="C5" i="5" s="1"/>
  <c r="B60" i="9"/>
  <c r="B59" i="9"/>
  <c r="C4" i="9"/>
  <c r="C3" i="9"/>
  <c r="C5" i="9" s="1"/>
  <c r="C4" i="11"/>
  <c r="C3" i="11"/>
  <c r="C5" i="11" s="1"/>
  <c r="B60" i="12"/>
  <c r="B59" i="12"/>
  <c r="C4" i="12"/>
  <c r="C3" i="12"/>
  <c r="C5" i="12" s="1"/>
  <c r="B60" i="24"/>
  <c r="B59" i="24"/>
  <c r="C3" i="24"/>
  <c r="B60" i="8"/>
  <c r="B59" i="8"/>
  <c r="C4" i="8"/>
  <c r="C3" i="8"/>
  <c r="C5" i="8" s="1"/>
  <c r="B60" i="3"/>
  <c r="B59" i="3"/>
  <c r="C3" i="3"/>
  <c r="C5" i="7"/>
  <c r="B60" i="2"/>
  <c r="B59" i="2"/>
  <c r="C3" i="2"/>
  <c r="B60" i="7"/>
  <c r="B59" i="7"/>
  <c r="C3" i="7"/>
  <c r="B60" i="6"/>
  <c r="B59" i="6"/>
  <c r="B60" i="10"/>
  <c r="B59" i="10"/>
  <c r="B59" i="4"/>
  <c r="C3" i="6"/>
  <c r="C3" i="10"/>
  <c r="C3" i="4"/>
  <c r="B60" i="15"/>
  <c r="B59" i="15"/>
  <c r="B60" i="14"/>
  <c r="B59" i="14"/>
  <c r="B59" i="13"/>
  <c r="C22" i="26"/>
  <c r="D22" i="26" s="1"/>
  <c r="E22" i="26" s="1"/>
  <c r="F22" i="26" s="1"/>
  <c r="G22" i="26" s="1"/>
  <c r="H22" i="26" s="1"/>
  <c r="I22" i="26" s="1"/>
  <c r="J22" i="26" s="1"/>
  <c r="K22" i="26" s="1"/>
  <c r="L22" i="26" s="1"/>
  <c r="B19" i="26"/>
  <c r="B60" i="18"/>
  <c r="B59" i="18"/>
  <c r="B60" i="21"/>
  <c r="B59" i="21"/>
  <c r="B59" i="20"/>
  <c r="B59" i="5" l="1"/>
  <c r="B60" i="5"/>
  <c r="B53" i="24" l="1"/>
  <c r="B39" i="24"/>
  <c r="B40" i="24"/>
  <c r="C22" i="24"/>
  <c r="D22" i="24" s="1"/>
  <c r="E22" i="24" s="1"/>
  <c r="F22" i="24" s="1"/>
  <c r="G22" i="24" s="1"/>
  <c r="H22" i="24" s="1"/>
  <c r="I22" i="24" s="1"/>
  <c r="J22" i="24" s="1"/>
  <c r="K22" i="24" s="1"/>
  <c r="L22" i="24" s="1"/>
  <c r="B19" i="24"/>
  <c r="C4" i="24"/>
  <c r="X23" i="9" l="1"/>
  <c r="Y23" i="9" s="1"/>
  <c r="Z23" i="9" s="1"/>
  <c r="AA23" i="9" s="1"/>
  <c r="X22" i="9"/>
  <c r="Y22" i="9" s="1"/>
  <c r="Z22" i="9" s="1"/>
  <c r="AA22" i="9" s="1"/>
  <c r="T23" i="9"/>
  <c r="S23" i="9"/>
  <c r="W22" i="9"/>
  <c r="V22" i="9"/>
  <c r="U22" i="9"/>
  <c r="T22" i="9"/>
  <c r="S22" i="9"/>
  <c r="R22" i="9"/>
  <c r="Q22" i="9"/>
  <c r="P22" i="9"/>
  <c r="O22" i="9"/>
  <c r="N22" i="9"/>
  <c r="M22" i="9"/>
  <c r="N23" i="9"/>
  <c r="O23" i="9" s="1"/>
  <c r="P23" i="9" s="1"/>
  <c r="Q23" i="9" s="1"/>
  <c r="R23" i="9" s="1"/>
  <c r="M23" i="9"/>
  <c r="U23" i="9" l="1"/>
  <c r="V23" i="9" s="1"/>
  <c r="W23" i="9" s="1"/>
  <c r="B35" i="23"/>
  <c r="C22" i="23"/>
  <c r="D22" i="23" s="1"/>
  <c r="E22" i="23" s="1"/>
  <c r="F22" i="23" s="1"/>
  <c r="G22" i="23" s="1"/>
  <c r="H22" i="23" s="1"/>
  <c r="I22" i="23" s="1"/>
  <c r="J22" i="23" s="1"/>
  <c r="K22" i="23" s="1"/>
  <c r="L22" i="23" s="1"/>
  <c r="B19" i="23"/>
  <c r="B55" i="2"/>
  <c r="C5" i="2"/>
  <c r="B55" i="21"/>
  <c r="B35" i="22"/>
  <c r="E22" i="22"/>
  <c r="F22" i="22" s="1"/>
  <c r="G22" i="22" s="1"/>
  <c r="H22" i="22" s="1"/>
  <c r="I22" i="22" s="1"/>
  <c r="J22" i="22" s="1"/>
  <c r="K22" i="22" s="1"/>
  <c r="L22" i="22" s="1"/>
  <c r="D22" i="22"/>
  <c r="C22" i="22"/>
  <c r="B19" i="22"/>
  <c r="B53" i="21"/>
  <c r="B40" i="21"/>
  <c r="C22" i="21"/>
  <c r="D22" i="21" s="1"/>
  <c r="E22" i="21" s="1"/>
  <c r="F22" i="21" s="1"/>
  <c r="G22" i="21" s="1"/>
  <c r="H22" i="21" s="1"/>
  <c r="I22" i="21" s="1"/>
  <c r="J22" i="21" s="1"/>
  <c r="K22" i="21" s="1"/>
  <c r="L22" i="21" s="1"/>
  <c r="B19" i="21"/>
  <c r="B39" i="5"/>
  <c r="B39" i="8"/>
  <c r="B39" i="7"/>
  <c r="B39" i="6"/>
  <c r="B53" i="20"/>
  <c r="D22" i="20"/>
  <c r="E22" i="20" s="1"/>
  <c r="F22" i="20" s="1"/>
  <c r="G22" i="20" s="1"/>
  <c r="H22" i="20" s="1"/>
  <c r="I22" i="20" s="1"/>
  <c r="J22" i="20" s="1"/>
  <c r="K22" i="20" s="1"/>
  <c r="L22" i="20" s="1"/>
  <c r="C22" i="20"/>
  <c r="B19" i="20"/>
  <c r="C11" i="20"/>
  <c r="B41" i="18"/>
  <c r="B39" i="18" s="1"/>
  <c r="B53" i="19"/>
  <c r="C22" i="19"/>
  <c r="D22" i="19" s="1"/>
  <c r="E22" i="19" s="1"/>
  <c r="F22" i="19" s="1"/>
  <c r="G22" i="19" s="1"/>
  <c r="H22" i="19" s="1"/>
  <c r="I22" i="19" s="1"/>
  <c r="J22" i="19" s="1"/>
  <c r="K22" i="19" s="1"/>
  <c r="L22" i="19" s="1"/>
  <c r="B19" i="19"/>
  <c r="C11" i="19"/>
  <c r="B53" i="18"/>
  <c r="E22" i="18"/>
  <c r="F22" i="18" s="1"/>
  <c r="G22" i="18" s="1"/>
  <c r="H22" i="18" s="1"/>
  <c r="I22" i="18" s="1"/>
  <c r="J22" i="18" s="1"/>
  <c r="K22" i="18" s="1"/>
  <c r="L22" i="18" s="1"/>
  <c r="D22" i="18"/>
  <c r="C22" i="18"/>
  <c r="B19" i="18"/>
  <c r="C11" i="18"/>
  <c r="B37" i="17"/>
  <c r="B35" i="17"/>
  <c r="B53" i="2"/>
  <c r="B53" i="3"/>
  <c r="B35" i="8"/>
  <c r="B53" i="12"/>
  <c r="C11" i="17"/>
  <c r="D22" i="17"/>
  <c r="E22" i="17" s="1"/>
  <c r="F22" i="17" s="1"/>
  <c r="G22" i="17" s="1"/>
  <c r="H22" i="17" s="1"/>
  <c r="I22" i="17" s="1"/>
  <c r="J22" i="17" s="1"/>
  <c r="K22" i="17" s="1"/>
  <c r="L22" i="17" s="1"/>
  <c r="C22" i="17"/>
  <c r="B19" i="17"/>
  <c r="B60" i="16"/>
  <c r="C11" i="16"/>
  <c r="C22" i="16"/>
  <c r="D22" i="16" s="1"/>
  <c r="E22" i="16" s="1"/>
  <c r="F22" i="16" s="1"/>
  <c r="G22" i="16" s="1"/>
  <c r="H22" i="16" s="1"/>
  <c r="I22" i="16" s="1"/>
  <c r="J22" i="16" s="1"/>
  <c r="K22" i="16" s="1"/>
  <c r="L22" i="16" s="1"/>
  <c r="B19" i="16"/>
  <c r="B34" i="15"/>
  <c r="C22" i="15"/>
  <c r="D22" i="15" s="1"/>
  <c r="E22" i="15" s="1"/>
  <c r="F22" i="15" s="1"/>
  <c r="G22" i="15" s="1"/>
  <c r="H22" i="15" s="1"/>
  <c r="I22" i="15" s="1"/>
  <c r="J22" i="15" s="1"/>
  <c r="K22" i="15" s="1"/>
  <c r="L22" i="15" s="1"/>
  <c r="B19" i="15"/>
  <c r="C15" i="15"/>
  <c r="B39" i="9"/>
  <c r="B34" i="14"/>
  <c r="C22" i="14"/>
  <c r="D22" i="14" s="1"/>
  <c r="E22" i="14" s="1"/>
  <c r="F22" i="14" s="1"/>
  <c r="G22" i="14" s="1"/>
  <c r="H22" i="14" s="1"/>
  <c r="I22" i="14" s="1"/>
  <c r="J22" i="14" s="1"/>
  <c r="K22" i="14" s="1"/>
  <c r="L22" i="14" s="1"/>
  <c r="C15" i="14"/>
  <c r="B52" i="13"/>
  <c r="B60" i="13" s="1"/>
  <c r="C15" i="13"/>
  <c r="C15" i="11"/>
  <c r="B41" i="13"/>
  <c r="B40" i="13" s="1"/>
  <c r="C22" i="13"/>
  <c r="D22" i="13" s="1"/>
  <c r="E22" i="13" s="1"/>
  <c r="F22" i="13" s="1"/>
  <c r="G22" i="13" s="1"/>
  <c r="H22" i="13" s="1"/>
  <c r="I22" i="13" s="1"/>
  <c r="J22" i="13" s="1"/>
  <c r="K22" i="13" s="1"/>
  <c r="L22" i="13" s="1"/>
  <c r="B19" i="13"/>
  <c r="B39" i="12"/>
  <c r="B40" i="12"/>
  <c r="B41" i="12"/>
  <c r="C22" i="12"/>
  <c r="D22" i="12" s="1"/>
  <c r="E22" i="12" s="1"/>
  <c r="F22" i="12" s="1"/>
  <c r="G22" i="12" s="1"/>
  <c r="H22" i="12" s="1"/>
  <c r="I22" i="12" s="1"/>
  <c r="J22" i="12" s="1"/>
  <c r="K22" i="12" s="1"/>
  <c r="L22" i="12" s="1"/>
  <c r="B19" i="12"/>
  <c r="B39" i="21" l="1"/>
  <c r="B40" i="19"/>
  <c r="B39" i="19"/>
  <c r="B19" i="14"/>
  <c r="B39" i="13"/>
  <c r="B37" i="5" l="1"/>
  <c r="B41" i="11"/>
  <c r="B39" i="11" s="1"/>
  <c r="C22" i="11"/>
  <c r="D22" i="11" s="1"/>
  <c r="E22" i="11" s="1"/>
  <c r="F22" i="11" s="1"/>
  <c r="G22" i="11" s="1"/>
  <c r="H22" i="11" s="1"/>
  <c r="I22" i="11" s="1"/>
  <c r="J22" i="11" s="1"/>
  <c r="K22" i="11" s="1"/>
  <c r="L22" i="11" s="1"/>
  <c r="B19" i="11"/>
  <c r="C22" i="10"/>
  <c r="D22" i="10" s="1"/>
  <c r="E22" i="10" s="1"/>
  <c r="F22" i="10" s="1"/>
  <c r="G22" i="10" s="1"/>
  <c r="H22" i="10" s="1"/>
  <c r="I22" i="10" s="1"/>
  <c r="J22" i="10" s="1"/>
  <c r="K22" i="10" s="1"/>
  <c r="L22" i="10" s="1"/>
  <c r="B19" i="10"/>
  <c r="C5" i="10"/>
  <c r="C4" i="10"/>
  <c r="B37" i="9"/>
  <c r="B35" i="9"/>
  <c r="C22" i="9"/>
  <c r="D22" i="9" s="1"/>
  <c r="E22" i="9" s="1"/>
  <c r="F22" i="9" s="1"/>
  <c r="G22" i="9" s="1"/>
  <c r="H22" i="9" s="1"/>
  <c r="I22" i="9" s="1"/>
  <c r="J22" i="9" s="1"/>
  <c r="K22" i="9" s="1"/>
  <c r="L22" i="9" s="1"/>
  <c r="B19" i="9"/>
  <c r="B32" i="8"/>
  <c r="B31" i="8"/>
  <c r="B30" i="8"/>
  <c r="B29" i="8"/>
  <c r="B28" i="8"/>
  <c r="B37" i="8"/>
  <c r="D22" i="8"/>
  <c r="E22" i="8" s="1"/>
  <c r="F22" i="8" s="1"/>
  <c r="G22" i="8" s="1"/>
  <c r="H22" i="8" s="1"/>
  <c r="I22" i="8" s="1"/>
  <c r="J22" i="8" s="1"/>
  <c r="K22" i="8" s="1"/>
  <c r="L22" i="8" s="1"/>
  <c r="C22" i="8"/>
  <c r="B19" i="8"/>
  <c r="B36" i="7"/>
  <c r="B32" i="7"/>
  <c r="B31" i="7"/>
  <c r="B30" i="7"/>
  <c r="B29" i="7"/>
  <c r="B28" i="7"/>
  <c r="C22" i="7"/>
  <c r="D22" i="7" s="1"/>
  <c r="E22" i="7" s="1"/>
  <c r="F22" i="7" s="1"/>
  <c r="G22" i="7" s="1"/>
  <c r="H22" i="7" s="1"/>
  <c r="I22" i="7" s="1"/>
  <c r="J22" i="7" s="1"/>
  <c r="K22" i="7" s="1"/>
  <c r="L22" i="7" s="1"/>
  <c r="B19" i="7"/>
  <c r="C4" i="7"/>
  <c r="B36" i="6"/>
  <c r="B40" i="11" l="1"/>
  <c r="B32" i="6"/>
  <c r="B31" i="6"/>
  <c r="B30" i="6"/>
  <c r="B29" i="6"/>
  <c r="B28" i="6"/>
  <c r="C5" i="6" l="1"/>
  <c r="C22" i="6"/>
  <c r="D22" i="6" s="1"/>
  <c r="E22" i="6" s="1"/>
  <c r="F22" i="6" s="1"/>
  <c r="G22" i="6" s="1"/>
  <c r="H22" i="6" s="1"/>
  <c r="I22" i="6" s="1"/>
  <c r="J22" i="6" s="1"/>
  <c r="K22" i="6" s="1"/>
  <c r="L22" i="6" s="1"/>
  <c r="B19" i="6"/>
  <c r="C4" i="6"/>
  <c r="B29" i="5"/>
  <c r="B47" i="3"/>
  <c r="B49" i="3"/>
  <c r="B50" i="2"/>
  <c r="B49" i="2"/>
  <c r="B48" i="2"/>
  <c r="B47" i="2"/>
  <c r="B46" i="2"/>
  <c r="C4" i="2"/>
  <c r="B50" i="3"/>
  <c r="B48" i="3"/>
  <c r="B46" i="3"/>
  <c r="C5" i="3"/>
  <c r="B35" i="5" l="1"/>
  <c r="C22" i="5"/>
  <c r="D22" i="5" s="1"/>
  <c r="E22" i="5" s="1"/>
  <c r="F22" i="5" s="1"/>
  <c r="G22" i="5" s="1"/>
  <c r="H22" i="5" s="1"/>
  <c r="I22" i="5" s="1"/>
  <c r="J22" i="5" s="1"/>
  <c r="K22" i="5" s="1"/>
  <c r="L22" i="5" s="1"/>
  <c r="B19" i="5"/>
  <c r="C22" i="4" l="1"/>
  <c r="D22" i="4" s="1"/>
  <c r="E22" i="4" s="1"/>
  <c r="F22" i="4" s="1"/>
  <c r="G22" i="4" s="1"/>
  <c r="H22" i="4" s="1"/>
  <c r="I22" i="4" s="1"/>
  <c r="J22" i="4" s="1"/>
  <c r="K22" i="4" s="1"/>
  <c r="L22" i="4" s="1"/>
  <c r="C4" i="4"/>
  <c r="C5" i="4"/>
  <c r="B19" i="4" l="1"/>
  <c r="C22" i="3"/>
  <c r="D22" i="3" s="1"/>
  <c r="E22" i="3" s="1"/>
  <c r="F22" i="3" s="1"/>
  <c r="G22" i="3" s="1"/>
  <c r="H22" i="3" s="1"/>
  <c r="I22" i="3" s="1"/>
  <c r="J22" i="3" s="1"/>
  <c r="K22" i="3" s="1"/>
  <c r="L22" i="3" s="1"/>
  <c r="D22" i="2"/>
  <c r="E22" i="2" s="1"/>
  <c r="F22" i="2" s="1"/>
  <c r="G22" i="2" s="1"/>
  <c r="H22" i="2" s="1"/>
  <c r="I22" i="2" s="1"/>
  <c r="J22" i="2" s="1"/>
  <c r="K22" i="2" s="1"/>
  <c r="L22" i="2" s="1"/>
  <c r="C22" i="2"/>
  <c r="B19" i="3" l="1"/>
  <c r="C4" i="3" l="1"/>
</calcChain>
</file>

<file path=xl/sharedStrings.xml><?xml version="1.0" encoding="utf-8"?>
<sst xmlns="http://schemas.openxmlformats.org/spreadsheetml/2006/main" count="2317" uniqueCount="277">
  <si>
    <t>Solar</t>
  </si>
  <si>
    <t>Notes</t>
  </si>
  <si>
    <t>3rd Party Customer-Sited Distributed Battery PPA</t>
  </si>
  <si>
    <t>-</t>
  </si>
  <si>
    <t>N/A</t>
  </si>
  <si>
    <t>3rd Party Utility-scale Distributed Battery PPA</t>
  </si>
  <si>
    <t>C&amp;I Battery Install Incentive</t>
  </si>
  <si>
    <t>C&amp;I Space Leasing for Batteries</t>
  </si>
  <si>
    <t>Multi-Family Unit Battery Program</t>
  </si>
  <si>
    <t>PSE Mobile Batteries</t>
  </si>
  <si>
    <t>PSE Substation Batteries</t>
  </si>
  <si>
    <t>PSE Utility-Scale Distributed Battery Stations</t>
  </si>
  <si>
    <t>Residential Battery Install Incentive</t>
  </si>
  <si>
    <t>Residential PSE Battery Leasing</t>
  </si>
  <si>
    <t>Residential PSE Battery Leasing - Low Income</t>
  </si>
  <si>
    <t>Net Metering (Existing)</t>
  </si>
  <si>
    <t>Net Metering (Successor)</t>
  </si>
  <si>
    <t>PSE Community Solar</t>
  </si>
  <si>
    <t>PSE Community Solar - Low Income</t>
  </si>
  <si>
    <t>3rd Party Distributed Solar PPA (or Solar Lease)</t>
  </si>
  <si>
    <t>C&amp;I Roof-top Solar Incentive</t>
  </si>
  <si>
    <t>C&amp;I Roof-top Solar Leasing</t>
  </si>
  <si>
    <t>Multi-Family Solar Partnership</t>
  </si>
  <si>
    <t>Multi-Family Roof-top Solar Incentive</t>
  </si>
  <si>
    <t>PSE Customer-Sited Solar+Storage Offering</t>
  </si>
  <si>
    <t>Residential Roof-top Solar Leasing</t>
  </si>
  <si>
    <t>Residential Roof-top Solar Leasing - Low Income</t>
  </si>
  <si>
    <t>C&amp;I BYO Battery</t>
  </si>
  <si>
    <t>Utility Cost</t>
  </si>
  <si>
    <t>Installed Cost</t>
  </si>
  <si>
    <t xml:space="preserve">Equipment </t>
  </si>
  <si>
    <t>Profit</t>
  </si>
  <si>
    <t>Marketing</t>
  </si>
  <si>
    <t>Administration</t>
  </si>
  <si>
    <t>Incentives</t>
  </si>
  <si>
    <t>Equipment O&amp;M</t>
  </si>
  <si>
    <t>Non-Utility Costs</t>
  </si>
  <si>
    <t>Taxes</t>
  </si>
  <si>
    <t>Production</t>
  </si>
  <si>
    <t>Yield</t>
  </si>
  <si>
    <t>Design and Construction</t>
  </si>
  <si>
    <t>Developer SG&amp;A</t>
  </si>
  <si>
    <t>kWh/kW</t>
  </si>
  <si>
    <t>kWh/y</t>
  </si>
  <si>
    <t>Technology Fees</t>
  </si>
  <si>
    <t>Nameplate Capacity</t>
  </si>
  <si>
    <t>MW</t>
  </si>
  <si>
    <t>Capacity Factor</t>
  </si>
  <si>
    <t>%</t>
  </si>
  <si>
    <t>Land Area</t>
  </si>
  <si>
    <t>acres/MW</t>
  </si>
  <si>
    <t>Degradation</t>
  </si>
  <si>
    <t>%/year</t>
  </si>
  <si>
    <t xml:space="preserve">First Year Available </t>
  </si>
  <si>
    <t>Economic Life</t>
  </si>
  <si>
    <t>Years</t>
  </si>
  <si>
    <t>Greenfield Dev. &amp; Const. Leadtime</t>
  </si>
  <si>
    <t>Development &amp; Financing</t>
  </si>
  <si>
    <t>Land / Lease Costs</t>
  </si>
  <si>
    <t>Operating Cost (per year)</t>
  </si>
  <si>
    <t>Program Costs (per Year)</t>
  </si>
  <si>
    <t>Cost Estimate</t>
  </si>
  <si>
    <t>Installation Cost Over Time (2020$)</t>
  </si>
  <si>
    <t>Installation Cost Multiplier</t>
  </si>
  <si>
    <t xml:space="preserve">Cost Estimate </t>
  </si>
  <si>
    <t>$ Per System (2020$)</t>
  </si>
  <si>
    <t>Installation Cost (% of 2020 cost)</t>
  </si>
  <si>
    <t>Based on comparable CA program</t>
  </si>
  <si>
    <t>#22 - Residential Roof-top Solar Leasing</t>
  </si>
  <si>
    <t>Insurance</t>
  </si>
  <si>
    <t>#22 - Low Income Residential Roof-top Solar Leasing</t>
  </si>
  <si>
    <t>Calculated to be cost competitive with solar lease</t>
  </si>
  <si>
    <t>#14 - PSE Community Solar</t>
  </si>
  <si>
    <t>Sch 134 Tariff</t>
  </si>
  <si>
    <t>REC Per TMB Guidance</t>
  </si>
  <si>
    <t>Subscription Costs</t>
  </si>
  <si>
    <t>#15 - PSE Community Solar - Low Income</t>
  </si>
  <si>
    <t>#17 - C&amp;I Roof-top Solar Incentive</t>
  </si>
  <si>
    <t>#18 - C&amp;I Roof-top Solar Leasing</t>
  </si>
  <si>
    <t>Commercial roof lease at $10*kWdc</t>
  </si>
  <si>
    <t>#12 - Net Metering (Existing)</t>
  </si>
  <si>
    <t xml:space="preserve">#16 - 3rd Party Distributed Solar PPA </t>
  </si>
  <si>
    <t>#12 - Net Metering (Successor)</t>
  </si>
  <si>
    <t>#21 -PSE Customer-Sited Solar+Storage Offering</t>
  </si>
  <si>
    <t>33% higher than market offering</t>
  </si>
  <si>
    <t>#20 - Multi-Family Roof-top Solar Incentive</t>
  </si>
  <si>
    <t>Incl. Property Tax</t>
  </si>
  <si>
    <t>#9 -Residential Battery Install Incentive</t>
  </si>
  <si>
    <t>Operating Range (e)</t>
  </si>
  <si>
    <t>R/T Efficiency</t>
  </si>
  <si>
    <t>Discharge at Nominal Power</t>
  </si>
  <si>
    <t>Hours</t>
  </si>
  <si>
    <t>Maximum Storage</t>
  </si>
  <si>
    <t>MWh</t>
  </si>
  <si>
    <t>Storage</t>
  </si>
  <si>
    <t>#10 - Residential PSE Battery Leasing</t>
  </si>
  <si>
    <t>Assume SGA = 12% of revenue</t>
  </si>
  <si>
    <t>Assume SGA = 12% of revenue - estimated on residential solar lease per site</t>
  </si>
  <si>
    <t>#11 - Residential PSE Battery Leasing - Low Income</t>
  </si>
  <si>
    <t>#5 -Multi-Family Unit Battery Program</t>
  </si>
  <si>
    <t>#4 -C&amp;I Space Leasing for Batteries</t>
  </si>
  <si>
    <t>1260 sqft required</t>
  </si>
  <si>
    <t>#3 -C&amp;I Battery Install Incentive</t>
  </si>
  <si>
    <t>#24 - C&amp;I BYO Battery</t>
  </si>
  <si>
    <t>#1 - 3rd Party Customer-Sited Distributed Battery PPA</t>
  </si>
  <si>
    <t>#2 - 3rd Party Utility-scale Distributed Battery PPA</t>
  </si>
  <si>
    <t>#7 - PSE Substation Batteries</t>
  </si>
  <si>
    <t>3735 sqft needed</t>
  </si>
  <si>
    <t>#8 - PSE Utility-Scale Distributed Battery Stations</t>
  </si>
  <si>
    <t>#19 - Multi-Family Solar Partnership</t>
  </si>
  <si>
    <t>Category</t>
  </si>
  <si>
    <t>Units</t>
  </si>
  <si>
    <t>Capital</t>
  </si>
  <si>
    <t>Fixed</t>
  </si>
  <si>
    <t>IT/Programmatic</t>
  </si>
  <si>
    <t>$/year</t>
  </si>
  <si>
    <t>Variable</t>
  </si>
  <si>
    <t>EPC</t>
  </si>
  <si>
    <t>$/KW</t>
  </si>
  <si>
    <t>Interconnection</t>
  </si>
  <si>
    <t>AFUDC</t>
  </si>
  <si>
    <t>O&amp;M Fixed</t>
  </si>
  <si>
    <t>$/KW-yr</t>
  </si>
  <si>
    <t>O&amp;M Variable</t>
  </si>
  <si>
    <t>$/MWh</t>
  </si>
  <si>
    <t>Degredation</t>
  </si>
  <si>
    <t>Operating Range</t>
  </si>
  <si>
    <t>Formula</t>
  </si>
  <si>
    <t>Participant</t>
  </si>
  <si>
    <t>Customer</t>
  </si>
  <si>
    <t>Turnkey design and Implementation ($/kWh)</t>
  </si>
  <si>
    <t>Maintenance Costs ($/kW)</t>
  </si>
  <si>
    <t>EOL replacement costs (% of initial)</t>
  </si>
  <si>
    <t>Third Party</t>
  </si>
  <si>
    <t>#6 - PSE Mobile Batteries</t>
  </si>
  <si>
    <t xml:space="preserve">O&amp;M Fixed </t>
  </si>
  <si>
    <t xml:space="preserve">O&amp;M Variable </t>
  </si>
  <si>
    <t>Nameplate Capacity (AC)</t>
  </si>
  <si>
    <t>ILR</t>
  </si>
  <si>
    <t>Turnkey design and Implementation ($/kW)</t>
  </si>
  <si>
    <t>Maintenance Costs ($/kW/y)</t>
  </si>
  <si>
    <t>Storage Degradation</t>
  </si>
  <si>
    <t>3rd Party Utility Scale Distributed Battery PPA</t>
  </si>
  <si>
    <t>Lifetime Inverter Replacement Cost</t>
  </si>
  <si>
    <t>Lifetime Inverter Replacement Cost (10 years in line with battery)</t>
  </si>
  <si>
    <t>Number of Sites</t>
  </si>
  <si>
    <t>Market Potential Basis</t>
  </si>
  <si>
    <t>C-B</t>
  </si>
  <si>
    <t>Aggregator Economics</t>
  </si>
  <si>
    <t>U-B</t>
  </si>
  <si>
    <t>Customer Economics</t>
  </si>
  <si>
    <t>Utility Market Access/Strategy</t>
  </si>
  <si>
    <t>BV to provide inputs - Connor to refine</t>
  </si>
  <si>
    <t>M-B</t>
  </si>
  <si>
    <t>Unlimited</t>
  </si>
  <si>
    <t>Unconstrained</t>
  </si>
  <si>
    <t>Number of substations? Connor to follow up.</t>
  </si>
  <si>
    <t>R-B</t>
  </si>
  <si>
    <t>RLI-B</t>
  </si>
  <si>
    <t>R-S</t>
  </si>
  <si>
    <t>RLI-S</t>
  </si>
  <si>
    <t>C-S</t>
  </si>
  <si>
    <t>M-S</t>
  </si>
  <si>
    <t>Estimation Basis</t>
  </si>
  <si>
    <t>REC's estimated at $10/MWh, not included in reported costs</t>
  </si>
  <si>
    <t>General (Solar)</t>
  </si>
  <si>
    <t>General (Storage)</t>
  </si>
  <si>
    <t>Third-party Owned</t>
  </si>
  <si>
    <t>Third-Party Operated</t>
  </si>
  <si>
    <t>Benchmarked at 0.3% total installed cost</t>
  </si>
  <si>
    <t>Benchmark costs for DR programs</t>
  </si>
  <si>
    <t>Customer Owned</t>
  </si>
  <si>
    <t>Estimated C&amp;I BESS System</t>
  </si>
  <si>
    <t>Estimated Utility Scale BESS System</t>
  </si>
  <si>
    <t>Assumed provided by customer to third party, at 0 cost</t>
  </si>
  <si>
    <t>Installed Cost: 
- Aggregated data based on market data , BV installation costs, and BESS proposal bids
- BESS equipment costs based on confidential bids received in the last year.
- Labor costs were reflective of WA state
- Tax included at 10.5% for WA state
- Dev, Financing and Profit based on benchmark data</t>
  </si>
  <si>
    <t>Benchmark costs for DR programs (1)</t>
  </si>
  <si>
    <t>DR value outlined in IRP (2)</t>
  </si>
  <si>
    <t>Utility Owned</t>
  </si>
  <si>
    <t>Land needs - estimated 1260 sqft needed at $30/sqft/year</t>
  </si>
  <si>
    <t>Land needs - estimated 3735 sqft needed at $30/sqft/year</t>
  </si>
  <si>
    <t xml:space="preserve">Estimated at 50 in-unit Powerwall systems </t>
  </si>
  <si>
    <t>Vendor quote</t>
  </si>
  <si>
    <t>Based on Vendor Quotes</t>
  </si>
  <si>
    <t>Benchmarked at 0.4% total installed cost</t>
  </si>
  <si>
    <t>Estimated Substation BESS System</t>
  </si>
  <si>
    <t>Assumed at 0 cost</t>
  </si>
  <si>
    <t>Estimated at 12% of comparable leased revenue (Delete if N/A)</t>
  </si>
  <si>
    <t>Estimated PSE asset management as % of installed cost (Delete if N/A)</t>
  </si>
  <si>
    <t>Assumed 2100 sqft at $30/sqft</t>
  </si>
  <si>
    <t>Land needs - estimated 2100 sqft needed at $30/sqft/year</t>
  </si>
  <si>
    <t>Assumed customer-owned, 0 cost</t>
  </si>
  <si>
    <t>Estimated Residential BESS System</t>
  </si>
  <si>
    <t>Assumed provided to utility at 0 cost</t>
  </si>
  <si>
    <t>(2) Final 2021 Integrated Resource Plan, PSE</t>
  </si>
  <si>
    <t>Estimated based on thirdparty overhead benchmarks (solar)</t>
  </si>
  <si>
    <t>(1) SDGE 2017 Demand Response Program Proposal</t>
  </si>
  <si>
    <t>Comparable BESS Incentive (CA-SGIP)</t>
  </si>
  <si>
    <t>Comparable BESS Incentive (CA - PGE CBP)</t>
  </si>
  <si>
    <t>Installed Cost: 
- Internal database of historical prices
- Equipment costs are based on national averages
- Labor are specific to WA state, based on historic data
- Taxes included at 10.5% for WA state
- Dev, Financing and Profit based on benchmark data</t>
  </si>
  <si>
    <t>Provided by PSE</t>
  </si>
  <si>
    <t>Estimated residential rooftop PV</t>
  </si>
  <si>
    <t>Customer Supplied O&amp;M</t>
  </si>
  <si>
    <t>Utility Operated</t>
  </si>
  <si>
    <t>Incremental, based on aggregator data</t>
  </si>
  <si>
    <t>Estimated Groundmount, utility scale solar system</t>
  </si>
  <si>
    <t>Estimated at 12% anticipated revenue</t>
  </si>
  <si>
    <t>Customer monthly subscription fee at $20/month/customer paid to PSE</t>
  </si>
  <si>
    <t>Customer subscription fee waived for low-income customers</t>
  </si>
  <si>
    <t>Assume annual lease  for 20 acres (rural)</t>
  </si>
  <si>
    <t>No REC pricing was included - $10/MWh guidance was provided by PSE</t>
  </si>
  <si>
    <t>Estimated FTE to support billing and admin (Delete if N/A)</t>
  </si>
  <si>
    <t>Assumed at $80/MWh based on comparables in PNW</t>
  </si>
  <si>
    <t>Third Party Owned</t>
  </si>
  <si>
    <t>Estimated commercial rooftop PV</t>
  </si>
  <si>
    <t>Third Party Operated</t>
  </si>
  <si>
    <t>Assumed payment to customer for rooftop space, for 400 sqft</t>
  </si>
  <si>
    <t>Comparable Solar Incentive (OR-Pacific Power)</t>
  </si>
  <si>
    <t>Estimated commerical rooftop PV</t>
  </si>
  <si>
    <t>Estimated commercial rooftop PV system</t>
  </si>
  <si>
    <t>Estimated multfamily  rooftop PV</t>
  </si>
  <si>
    <t>Estimated based on similar technlogy subscription products</t>
  </si>
  <si>
    <t>Comparable incentive, note that incentive is reflective of income qualified MF only - none appeared available for market MF (CA)</t>
  </si>
  <si>
    <t>Comparable BESS Incentive (CA-SGIP) and Solar Incentive (OR-Pacific Power)</t>
  </si>
  <si>
    <t>Estimated residential rooftop PV and single Powerwall system</t>
  </si>
  <si>
    <t>Estimated residential rooftop PV system</t>
  </si>
  <si>
    <t>Estimated based on aggregator data</t>
  </si>
  <si>
    <t>Assumed offered at 133% of market-rate customer offering (22)</t>
  </si>
  <si>
    <t>BV benchmarks and market reports (3)</t>
  </si>
  <si>
    <t>Energy management cost benchmarks and market reports (4)</t>
  </si>
  <si>
    <t>Benchmark costs for Incentive programs (C&amp;I) (5)</t>
  </si>
  <si>
    <t>Benchmark costs for Incentive programs (Res) (5)</t>
  </si>
  <si>
    <t>Benchmark costs for consultative programs (MF) (5)</t>
  </si>
  <si>
    <t>Benchmark costs for incentive programs (MF) (5)</t>
  </si>
  <si>
    <t xml:space="preserve">(3) Energy Storage Technology and Cost Characterization Report, Department of Energy, 2019 </t>
  </si>
  <si>
    <t>(4) Comparison of Actual Costs to Integrate Commercial Buildings with the Grid, LBNL (2016)</t>
  </si>
  <si>
    <t>(5) 2020 EE Annual Report Tables Public - SDGE, SCE, PGE</t>
  </si>
  <si>
    <t>(6) U.S. Solar Photovoltaic System and Energy Storage Cost Benchmark: Q1 2020, NREL (2020)</t>
  </si>
  <si>
    <t>BV benchmarks and market data (6)</t>
  </si>
  <si>
    <t>Total Capacity MWAC</t>
  </si>
  <si>
    <t>Estimated at 12% anticipated revenue (Delete if N/A)</t>
  </si>
  <si>
    <t>Land needs - estimated 1110 sqft needed at $30/sqft/year</t>
  </si>
  <si>
    <t>Assumed 1,110 sqft needed</t>
  </si>
  <si>
    <t>Set to $10/kW</t>
  </si>
  <si>
    <t>Annual Payment</t>
  </si>
  <si>
    <t>One time cost</t>
  </si>
  <si>
    <t>BESS Incentive (CA), One time cost</t>
  </si>
  <si>
    <t>Annual cost</t>
  </si>
  <si>
    <t>One time cost for siting allowance</t>
  </si>
  <si>
    <t>Assume $80/MWh based on recent PPAs signed in PNW, Annual Cost</t>
  </si>
  <si>
    <t>Incentives typically only provided for Income Qualified MF buildings, One time cost</t>
  </si>
  <si>
    <t>Solar Incentive (WA), BESS Incentive (CA), One time cost</t>
  </si>
  <si>
    <t>Estimated $225/year for DR participation</t>
  </si>
  <si>
    <t>CA - PGE CBP, One time cost</t>
  </si>
  <si>
    <t>PPA / Recurring Payment</t>
  </si>
  <si>
    <t>Removed replacement costs</t>
  </si>
  <si>
    <t>Incentives (One Time)</t>
  </si>
  <si>
    <t>Calculated to provide aggregator 9% IRR</t>
  </si>
  <si>
    <t>One time cost for siting allowance, calculated based on additional spacing and enclosure costs</t>
  </si>
  <si>
    <t>Set to $60/kW</t>
  </si>
  <si>
    <t>Set to 60/kW per guidance from PSE</t>
  </si>
  <si>
    <t>Set to 10/kW per guidance from PSE</t>
  </si>
  <si>
    <t>$</t>
  </si>
  <si>
    <t>kW</t>
  </si>
  <si>
    <t>$/kW</t>
  </si>
  <si>
    <t>kWh</t>
  </si>
  <si>
    <t>$/kWh</t>
  </si>
  <si>
    <t>Upfront 1-Time Incentive</t>
  </si>
  <si>
    <t>$/MW-wk</t>
  </si>
  <si>
    <t>$/MW X1000</t>
  </si>
  <si>
    <t>Total Capital Cost</t>
  </si>
  <si>
    <t>Customer Payments to PSE</t>
  </si>
  <si>
    <t>Using LMI Program Costs as B&amp;V did not include any for this concept</t>
  </si>
  <si>
    <t>PSE Customer-Sited Solar+Storage Offering (Storage)</t>
  </si>
  <si>
    <t>PSE Customer-Sited Solar+Storage Offering (Solar)</t>
  </si>
  <si>
    <t>BESS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</si>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</sst>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_);_(&quot;$&quot;* \(#,##0.0\);_(&quot;$&quot;* &quot;-&quot;?_);_(@_)"/>
    <numFmt numFmtId="168" formatCode="_(* #,##0.0000_);_(* \(#,##0.0000\);_(* &quot;-&quot;??_);_(@_)"/>
    <numFmt numFmtId="169" formatCode="0.0"/>
    <numFmt numFmtId="170" formatCode="0.0%"/>
    <numFmt numFmtId="171" formatCode="_(* #,##0_);_(* \(#,##0\);_(* &quot;-&quot;???_);_(@_)"/>
    <numFmt numFmtId="172" formatCode="_([$$-409]* #,##0.00_);_([$$-409]* \(#,##0.00\);_([$$-409]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u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235">
    <xf numFmtId="0" fontId="0" fillId="0" borderId="0" xfId="0"/>
    <xf numFmtId="0" fontId="3" fillId="0" borderId="1" xfId="0" applyFont="1" applyBorder="1" applyAlignment="1">
      <alignment vertical="center" wrapText="1"/>
    </xf>
    <xf numFmtId="166" fontId="0" fillId="0" borderId="0" xfId="2" applyNumberFormat="1" applyFont="1"/>
    <xf numFmtId="2" fontId="0" fillId="0" borderId="0" xfId="2" applyNumberFormat="1" applyFont="1"/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0" fillId="0" borderId="0" xfId="2" applyNumberFormat="1" applyFont="1"/>
    <xf numFmtId="0" fontId="0" fillId="0" borderId="0" xfId="0" applyFont="1" applyBorder="1" applyAlignment="1">
      <alignment vertical="center"/>
    </xf>
    <xf numFmtId="9" fontId="0" fillId="0" borderId="0" xfId="3" applyFont="1"/>
    <xf numFmtId="0" fontId="0" fillId="0" borderId="0" xfId="0"/>
    <xf numFmtId="0" fontId="5" fillId="0" borderId="0" xfId="0" applyFont="1"/>
    <xf numFmtId="166" fontId="0" fillId="0" borderId="0" xfId="2" applyNumberFormat="1" applyFont="1"/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65" fontId="0" fillId="0" borderId="0" xfId="1" applyNumberFormat="1" applyFont="1"/>
    <xf numFmtId="0" fontId="0" fillId="0" borderId="1" xfId="0" applyFont="1" applyBorder="1" applyAlignment="1">
      <alignment vertical="center"/>
    </xf>
    <xf numFmtId="0" fontId="0" fillId="0" borderId="1" xfId="0" applyBorder="1"/>
    <xf numFmtId="0" fontId="5" fillId="0" borderId="0" xfId="0" applyFont="1" applyBorder="1" applyAlignment="1">
      <alignment vertical="center"/>
    </xf>
    <xf numFmtId="0" fontId="6" fillId="2" borderId="1" xfId="4" applyNumberFormat="1" applyBorder="1" applyAlignment="1">
      <alignment horizontal="center"/>
    </xf>
    <xf numFmtId="0" fontId="6" fillId="2" borderId="1" xfId="4" applyBorder="1" applyAlignment="1">
      <alignment horizontal="center"/>
    </xf>
    <xf numFmtId="0" fontId="6" fillId="2" borderId="0" xfId="4" applyBorder="1" applyAlignment="1">
      <alignment vertical="center"/>
    </xf>
    <xf numFmtId="166" fontId="6" fillId="2" borderId="0" xfId="4" applyNumberFormat="1"/>
    <xf numFmtId="0" fontId="9" fillId="0" borderId="1" xfId="0" applyFont="1" applyBorder="1"/>
    <xf numFmtId="166" fontId="0" fillId="0" borderId="1" xfId="2" applyNumberFormat="1" applyFont="1" applyBorder="1"/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1"/>
    </xf>
    <xf numFmtId="0" fontId="9" fillId="0" borderId="1" xfId="0" applyFont="1" applyBorder="1" applyAlignment="1">
      <alignment horizontal="left"/>
    </xf>
    <xf numFmtId="2" fontId="0" fillId="0" borderId="1" xfId="2" applyNumberFormat="1" applyFont="1" applyBorder="1"/>
    <xf numFmtId="2" fontId="0" fillId="0" borderId="1" xfId="0" applyNumberFormat="1" applyBorder="1"/>
    <xf numFmtId="167" fontId="0" fillId="0" borderId="0" xfId="0" applyNumberFormat="1"/>
    <xf numFmtId="165" fontId="0" fillId="0" borderId="1" xfId="1" applyNumberFormat="1" applyFont="1" applyBorder="1"/>
    <xf numFmtId="0" fontId="0" fillId="0" borderId="0" xfId="0" applyFill="1"/>
    <xf numFmtId="168" fontId="0" fillId="0" borderId="0" xfId="0" applyNumberFormat="1"/>
    <xf numFmtId="166" fontId="0" fillId="0" borderId="0" xfId="0" applyNumberFormat="1"/>
    <xf numFmtId="0" fontId="0" fillId="0" borderId="1" xfId="0" applyFill="1" applyBorder="1" applyAlignment="1">
      <alignment horizontal="left" indent="1"/>
    </xf>
    <xf numFmtId="43" fontId="0" fillId="0" borderId="0" xfId="0" applyNumberFormat="1"/>
    <xf numFmtId="166" fontId="0" fillId="0" borderId="1" xfId="2" applyNumberFormat="1" applyFont="1" applyFill="1" applyBorder="1"/>
    <xf numFmtId="2" fontId="0" fillId="0" borderId="1" xfId="2" applyNumberFormat="1" applyFont="1" applyFill="1" applyBorder="1"/>
    <xf numFmtId="2" fontId="0" fillId="0" borderId="1" xfId="0" applyNumberFormat="1" applyFill="1" applyBorder="1"/>
    <xf numFmtId="0" fontId="0" fillId="0" borderId="0" xfId="0"/>
    <xf numFmtId="0" fontId="5" fillId="0" borderId="0" xfId="0" applyFont="1"/>
    <xf numFmtId="166" fontId="0" fillId="0" borderId="0" xfId="2" applyNumberFormat="1" applyFont="1"/>
    <xf numFmtId="0" fontId="7" fillId="4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0" fillId="0" borderId="1" xfId="3" applyFont="1" applyBorder="1"/>
    <xf numFmtId="9" fontId="0" fillId="0" borderId="1" xfId="0" applyNumberFormat="1" applyBorder="1"/>
    <xf numFmtId="2" fontId="0" fillId="0" borderId="0" xfId="0" applyNumberFormat="1"/>
    <xf numFmtId="10" fontId="0" fillId="0" borderId="0" xfId="3" applyNumberFormat="1" applyFont="1"/>
    <xf numFmtId="8" fontId="0" fillId="0" borderId="0" xfId="0" applyNumberFormat="1"/>
    <xf numFmtId="44" fontId="0" fillId="0" borderId="1" xfId="0" applyNumberFormat="1" applyBorder="1"/>
    <xf numFmtId="0" fontId="0" fillId="0" borderId="0" xfId="0"/>
    <xf numFmtId="0" fontId="5" fillId="0" borderId="0" xfId="0" applyFont="1"/>
    <xf numFmtId="166" fontId="0" fillId="0" borderId="0" xfId="2" applyNumberFormat="1" applyFont="1"/>
    <xf numFmtId="44" fontId="0" fillId="0" borderId="0" xfId="0" applyNumberFormat="1"/>
    <xf numFmtId="0" fontId="0" fillId="0" borderId="0" xfId="0"/>
    <xf numFmtId="0" fontId="5" fillId="0" borderId="0" xfId="0" applyFont="1"/>
    <xf numFmtId="166" fontId="0" fillId="0" borderId="0" xfId="2" applyNumberFormat="1" applyFont="1"/>
    <xf numFmtId="44" fontId="0" fillId="0" borderId="0" xfId="0" applyNumberFormat="1"/>
    <xf numFmtId="169" fontId="0" fillId="0" borderId="0" xfId="0" applyNumberFormat="1"/>
    <xf numFmtId="0" fontId="6" fillId="2" borderId="4" xfId="4" applyBorder="1" applyAlignment="1">
      <alignment horizontal="center"/>
    </xf>
    <xf numFmtId="0" fontId="1" fillId="0" borderId="0" xfId="0" applyFont="1"/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0" fontId="7" fillId="0" borderId="9" xfId="0" applyNumberFormat="1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" fillId="7" borderId="0" xfId="0" applyFont="1" applyFill="1"/>
    <xf numFmtId="169" fontId="7" fillId="0" borderId="9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169" fontId="7" fillId="7" borderId="9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9" fontId="7" fillId="0" borderId="9" xfId="3" applyFont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10" fontId="0" fillId="0" borderId="1" xfId="0" applyNumberFormat="1" applyBorder="1"/>
    <xf numFmtId="166" fontId="0" fillId="0" borderId="1" xfId="0" applyNumberFormat="1" applyBorder="1"/>
    <xf numFmtId="10" fontId="7" fillId="0" borderId="9" xfId="0" applyNumberFormat="1" applyFont="1" applyBorder="1" applyAlignment="1">
      <alignment horizontal="center" vertical="center" wrapText="1"/>
    </xf>
    <xf numFmtId="169" fontId="7" fillId="0" borderId="13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164" fontId="7" fillId="0" borderId="9" xfId="0" applyNumberFormat="1" applyFont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5" fontId="0" fillId="0" borderId="0" xfId="0" applyNumberFormat="1"/>
    <xf numFmtId="0" fontId="5" fillId="0" borderId="1" xfId="0" applyFont="1" applyFill="1" applyBorder="1" applyAlignment="1">
      <alignment horizontal="left"/>
    </xf>
    <xf numFmtId="166" fontId="5" fillId="0" borderId="1" xfId="2" applyNumberFormat="1" applyFont="1" applyBorder="1"/>
    <xf numFmtId="169" fontId="7" fillId="7" borderId="1" xfId="0" applyNumberFormat="1" applyFont="1" applyFill="1" applyBorder="1" applyAlignment="1">
      <alignment horizontal="center" vertical="center" wrapText="1"/>
    </xf>
    <xf numFmtId="169" fontId="7" fillId="7" borderId="1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9" fontId="7" fillId="0" borderId="9" xfId="3" applyNumberFormat="1" applyFont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70" fontId="0" fillId="0" borderId="1" xfId="3" applyNumberFormat="1" applyFont="1" applyBorder="1"/>
    <xf numFmtId="170" fontId="0" fillId="0" borderId="0" xfId="0" applyNumberFormat="1"/>
    <xf numFmtId="0" fontId="14" fillId="0" borderId="0" xfId="0" applyFont="1"/>
    <xf numFmtId="0" fontId="14" fillId="0" borderId="1" xfId="0" applyFont="1" applyBorder="1"/>
    <xf numFmtId="0" fontId="14" fillId="0" borderId="2" xfId="0" applyFont="1" applyBorder="1"/>
    <xf numFmtId="0" fontId="1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8" borderId="1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169" fontId="0" fillId="0" borderId="14" xfId="0" applyNumberFormat="1" applyBorder="1"/>
    <xf numFmtId="169" fontId="0" fillId="0" borderId="0" xfId="0" applyNumberFormat="1" applyBorder="1"/>
    <xf numFmtId="169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9" fontId="0" fillId="0" borderId="1" xfId="0" applyNumberFormat="1" applyBorder="1"/>
    <xf numFmtId="166" fontId="15" fillId="0" borderId="1" xfId="2" applyNumberFormat="1" applyFont="1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6" fontId="0" fillId="0" borderId="0" xfId="2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4" fontId="0" fillId="0" borderId="0" xfId="0" applyNumberFormat="1" applyAlignment="1">
      <alignment horizontal="left" vertical="top" wrapText="1"/>
    </xf>
    <xf numFmtId="166" fontId="0" fillId="0" borderId="0" xfId="0" applyNumberFormat="1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/>
    <xf numFmtId="165" fontId="15" fillId="0" borderId="1" xfId="1" applyNumberFormat="1" applyFont="1" applyBorder="1"/>
    <xf numFmtId="8" fontId="0" fillId="0" borderId="0" xfId="0" applyNumberFormat="1" applyAlignment="1">
      <alignment horizontal="left" indent="1"/>
    </xf>
    <xf numFmtId="0" fontId="5" fillId="9" borderId="1" xfId="0" applyFont="1" applyFill="1" applyBorder="1" applyAlignment="1">
      <alignment horizontal="left" vertical="top" wrapText="1"/>
    </xf>
    <xf numFmtId="166" fontId="5" fillId="0" borderId="0" xfId="2" applyNumberFormat="1" applyFont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16" fillId="2" borderId="0" xfId="4" applyFont="1" applyBorder="1" applyAlignment="1">
      <alignment horizontal="left" vertical="top" wrapText="1"/>
    </xf>
    <xf numFmtId="166" fontId="16" fillId="2" borderId="0" xfId="4" applyNumberFormat="1" applyFont="1" applyAlignment="1">
      <alignment horizontal="left" vertical="top" wrapText="1"/>
    </xf>
    <xf numFmtId="0" fontId="2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0" fillId="0" borderId="1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4" xfId="0" applyFill="1" applyBorder="1" applyAlignment="1">
      <alignment horizontal="left" vertical="top" wrapText="1"/>
    </xf>
    <xf numFmtId="44" fontId="0" fillId="0" borderId="4" xfId="0" applyNumberForma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8" fontId="0" fillId="0" borderId="0" xfId="3" applyNumberFormat="1" applyFont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166" fontId="18" fillId="0" borderId="1" xfId="2" applyNumberFormat="1" applyFont="1" applyBorder="1"/>
    <xf numFmtId="0" fontId="15" fillId="0" borderId="14" xfId="0" applyFont="1" applyBorder="1"/>
    <xf numFmtId="0" fontId="15" fillId="0" borderId="0" xfId="0" applyFont="1" applyBorder="1"/>
    <xf numFmtId="0" fontId="15" fillId="0" borderId="15" xfId="0" applyFont="1" applyBorder="1"/>
    <xf numFmtId="169" fontId="15" fillId="0" borderId="14" xfId="0" applyNumberFormat="1" applyFont="1" applyBorder="1"/>
    <xf numFmtId="169" fontId="15" fillId="0" borderId="0" xfId="0" applyNumberFormat="1" applyFont="1" applyBorder="1"/>
    <xf numFmtId="169" fontId="15" fillId="0" borderId="15" xfId="0" applyNumberFormat="1" applyFont="1" applyBorder="1"/>
    <xf numFmtId="2" fontId="15" fillId="0" borderId="14" xfId="0" applyNumberFormat="1" applyFont="1" applyBorder="1"/>
    <xf numFmtId="2" fontId="15" fillId="0" borderId="0" xfId="0" applyNumberFormat="1" applyFont="1" applyBorder="1"/>
    <xf numFmtId="2" fontId="15" fillId="0" borderId="15" xfId="0" applyNumberFormat="1" applyFont="1" applyBorder="1"/>
    <xf numFmtId="1" fontId="15" fillId="0" borderId="14" xfId="0" applyNumberFormat="1" applyFont="1" applyBorder="1"/>
    <xf numFmtId="1" fontId="15" fillId="0" borderId="0" xfId="0" applyNumberFormat="1" applyFont="1" applyBorder="1"/>
    <xf numFmtId="1" fontId="15" fillId="0" borderId="15" xfId="0" applyNumberFormat="1" applyFont="1" applyBorder="1"/>
    <xf numFmtId="166" fontId="15" fillId="0" borderId="1" xfId="2" applyNumberFormat="1" applyFont="1" applyFill="1" applyBorder="1"/>
    <xf numFmtId="166" fontId="15" fillId="0" borderId="0" xfId="0" applyNumberFormat="1" applyFont="1"/>
    <xf numFmtId="166" fontId="18" fillId="0" borderId="0" xfId="0" applyNumberFormat="1" applyFont="1"/>
    <xf numFmtId="0" fontId="18" fillId="0" borderId="0" xfId="0" applyFont="1" applyFill="1"/>
    <xf numFmtId="0" fontId="15" fillId="0" borderId="1" xfId="0" applyFont="1" applyBorder="1" applyAlignment="1">
      <alignment horizontal="left" indent="1"/>
    </xf>
    <xf numFmtId="171" fontId="15" fillId="0" borderId="0" xfId="0" applyNumberFormat="1" applyFont="1"/>
    <xf numFmtId="0" fontId="15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wrapText="1"/>
    </xf>
    <xf numFmtId="0" fontId="15" fillId="0" borderId="0" xfId="0" applyFont="1" applyAlignment="1">
      <alignment vertical="top" wrapText="1"/>
    </xf>
    <xf numFmtId="1" fontId="18" fillId="0" borderId="1" xfId="2" applyNumberFormat="1" applyFont="1" applyBorder="1"/>
    <xf numFmtId="0" fontId="12" fillId="5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172" fontId="7" fillId="3" borderId="2" xfId="0" applyNumberFormat="1" applyFont="1" applyFill="1" applyBorder="1" applyAlignment="1">
      <alignment horizontal="center" vertical="center" wrapText="1"/>
    </xf>
    <xf numFmtId="172" fontId="7" fillId="4" borderId="1" xfId="0" applyNumberFormat="1" applyFont="1" applyFill="1" applyBorder="1" applyAlignment="1">
      <alignment vertical="center" wrapText="1"/>
    </xf>
    <xf numFmtId="172" fontId="1" fillId="0" borderId="0" xfId="0" applyNumberFormat="1" applyFont="1"/>
    <xf numFmtId="172" fontId="7" fillId="0" borderId="9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0" fontId="1" fillId="3" borderId="0" xfId="0" applyFont="1" applyFill="1"/>
    <xf numFmtId="169" fontId="7" fillId="3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9" fontId="7" fillId="3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textRotation="90"/>
    </xf>
    <xf numFmtId="172" fontId="1" fillId="6" borderId="1" xfId="0" applyNumberFormat="1" applyFont="1" applyFill="1" applyBorder="1" applyAlignment="1">
      <alignment horizontal="center" vertical="center"/>
    </xf>
    <xf numFmtId="8" fontId="20" fillId="0" borderId="1" xfId="0" applyNumberFormat="1" applyFont="1" applyBorder="1" applyAlignment="1">
      <alignment horizontal="center" vertical="center" wrapText="1"/>
    </xf>
    <xf numFmtId="169" fontId="7" fillId="3" borderId="3" xfId="0" applyNumberFormat="1" applyFont="1" applyFill="1" applyBorder="1" applyAlignment="1">
      <alignment horizontal="center" vertical="center" wrapText="1"/>
    </xf>
    <xf numFmtId="44" fontId="20" fillId="0" borderId="1" xfId="0" applyNumberFormat="1" applyFont="1" applyBorder="1" applyAlignment="1">
      <alignment horizontal="center" vertical="center" wrapText="1"/>
    </xf>
    <xf numFmtId="172" fontId="7" fillId="4" borderId="0" xfId="0" applyNumberFormat="1" applyFont="1" applyFill="1" applyBorder="1" applyAlignment="1">
      <alignment vertical="center" wrapText="1"/>
    </xf>
    <xf numFmtId="172" fontId="7" fillId="3" borderId="0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Border="1"/>
    <xf numFmtId="44" fontId="20" fillId="0" borderId="0" xfId="0" applyNumberFormat="1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 vertical="center"/>
    </xf>
    <xf numFmtId="0" fontId="0" fillId="0" borderId="4" xfId="0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172" fontId="1" fillId="6" borderId="1" xfId="0" applyNumberFormat="1" applyFont="1" applyFill="1" applyBorder="1" applyAlignment="1">
      <alignment horizontal="center" vertical="center" textRotation="90"/>
    </xf>
    <xf numFmtId="172" fontId="1" fillId="6" borderId="11" xfId="0" applyNumberFormat="1" applyFont="1" applyFill="1" applyBorder="1" applyAlignment="1">
      <alignment horizontal="center" vertical="center" textRotation="90"/>
    </xf>
    <xf numFmtId="172" fontId="1" fillId="6" borderId="4" xfId="0" applyNumberFormat="1" applyFont="1" applyFill="1" applyBorder="1" applyAlignment="1">
      <alignment horizontal="center" vertical="center" textRotation="90"/>
    </xf>
    <xf numFmtId="172" fontId="1" fillId="6" borderId="12" xfId="0" applyNumberFormat="1" applyFont="1" applyFill="1" applyBorder="1" applyAlignment="1">
      <alignment horizontal="center" vertical="center" textRotation="90"/>
    </xf>
    <xf numFmtId="0" fontId="1" fillId="6" borderId="11" xfId="0" applyFont="1" applyFill="1" applyBorder="1" applyAlignment="1">
      <alignment horizontal="center" vertical="center" textRotation="90"/>
    </xf>
    <xf numFmtId="0" fontId="1" fillId="6" borderId="4" xfId="0" applyFont="1" applyFill="1" applyBorder="1" applyAlignment="1">
      <alignment horizontal="center" vertical="center" textRotation="90"/>
    </xf>
    <xf numFmtId="0" fontId="1" fillId="6" borderId="12" xfId="0" applyFont="1" applyFill="1" applyBorder="1" applyAlignment="1">
      <alignment horizontal="center" vertical="center" textRotation="90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Accent5" xfId="4" builtinId="45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7" Type="http://schemas.microsoft.com/office/2017/10/relationships/person" Target="persons/perso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Users/jdoole/Downloads/PSE%20Resources_Aurora%20Inputs_2021%20IRP_0124202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Users/jdoole/Downloads/PSE%20Resources_Aurora%20Inputs_2021%20IRP_01242021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Users/jdoole/Downloads/MVP%20DER%20B-Case%20Model_Draft%20Iteration%20Model_05262021%20(6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Documents%20and%20Settings/nsarru/My%20Documents/PriceEstFor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Documents%20and%20Settings/nsarru/My%20Documents/PriceEstFor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-my.sharepoint.com/2011IRP%20-%20Post%20Analysis/Aurora/Model%20Runs/RFP%20Phase%20II/Rev12_Base_Oct2011Gasprice/XMP_DB_2010-02_2011RFP_PhaseII_Oct2011GasPrice_111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1IRP%20-%20Post%20Analysis/Aurora/Model%20Runs/RFP%20Phase%20II/Rev12_Base_Oct2011Gasprice/XMP_DB_2010-02_2011RFP_PhaseII_Oct2011GasPrice_111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  <row r="4">
          <cell r="C4">
            <v>2.5000000000000001E-2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>
        <row r="2">
          <cell r="H2">
            <v>2020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B10">
            <v>1.1429999999999999E-2</v>
          </cell>
        </row>
        <row r="11">
          <cell r="B11">
            <v>0.39771400000000001</v>
          </cell>
        </row>
        <row r="12">
          <cell r="B12">
            <v>4.7899999999999999E-4</v>
          </cell>
        </row>
        <row r="13">
          <cell r="B13">
            <v>0.79</v>
          </cell>
        </row>
        <row r="15">
          <cell r="B15">
            <v>0.21</v>
          </cell>
        </row>
        <row r="17">
          <cell r="B17">
            <v>5.1469999999999999E-4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2012</v>
          </cell>
        </row>
        <row r="4">
          <cell r="C4">
            <v>2.5000000000000001E-2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>
        <row r="2">
          <cell r="H2">
            <v>2020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">
          <cell r="B10">
            <v>1.1429999999999999E-2</v>
          </cell>
        </row>
        <row r="11">
          <cell r="B11">
            <v>0.39771400000000001</v>
          </cell>
        </row>
        <row r="12">
          <cell r="B12">
            <v>4.7899999999999999E-4</v>
          </cell>
        </row>
        <row r="13">
          <cell r="B13">
            <v>0.79</v>
          </cell>
        </row>
        <row r="15">
          <cell r="B15">
            <v>0.21</v>
          </cell>
        </row>
        <row r="17">
          <cell r="B17">
            <v>5.1469999999999999E-4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V Concept Log"/>
      <sheetName val="2. Calculations"/>
      <sheetName val="Datatable_inputs"/>
      <sheetName val="Assumptions_Base"/>
      <sheetName val="Datatable_Outputs"/>
      <sheetName val="Concept Dashboard"/>
      <sheetName val="Datatable Graphs"/>
      <sheetName val="Datatable_Gen"/>
      <sheetName val="5. Lists"/>
      <sheetName val="4. Enrollments"/>
      <sheetName val="6. Backlog"/>
      <sheetName val="3. Loads"/>
      <sheetName val="Datatable Pivot Data"/>
      <sheetName val="Utility 5-year Plan Cost Output"/>
      <sheetName val="1. Outputs"/>
      <sheetName val="DR Calc"/>
      <sheetName val="Load Mapping"/>
    </sheetNames>
    <sheetDataSet>
      <sheetData sheetId="0" refreshError="1"/>
      <sheetData sheetId="1">
        <row r="4">
          <cell r="E4">
            <v>10</v>
          </cell>
        </row>
        <row r="3363">
          <cell r="E3363">
            <v>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1">
          <cell r="E41">
            <v>13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6">
          <cell r="W6">
            <v>-48.227031819422407</v>
          </cell>
        </row>
        <row r="7">
          <cell r="W7">
            <v>0</v>
          </cell>
        </row>
        <row r="31">
          <cell r="W31">
            <v>-48.272366238928569</v>
          </cell>
        </row>
        <row r="32">
          <cell r="W32">
            <v>0</v>
          </cell>
        </row>
      </sheetData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90">
          <cell r="E90">
            <v>39814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75">
          <cell r="E75">
            <v>39814</v>
          </cell>
          <cell r="F75">
            <v>39845</v>
          </cell>
          <cell r="G75">
            <v>39873</v>
          </cell>
          <cell r="H75">
            <v>39904</v>
          </cell>
          <cell r="I75">
            <v>39934</v>
          </cell>
          <cell r="J75">
            <v>39965</v>
          </cell>
          <cell r="K75">
            <v>39995</v>
          </cell>
          <cell r="L75">
            <v>40026</v>
          </cell>
          <cell r="M75">
            <v>40057</v>
          </cell>
          <cell r="N75">
            <v>40087</v>
          </cell>
          <cell r="O75">
            <v>40118</v>
          </cell>
          <cell r="P75">
            <v>40148</v>
          </cell>
          <cell r="Q75">
            <v>40179</v>
          </cell>
          <cell r="R75">
            <v>40210</v>
          </cell>
          <cell r="S75">
            <v>40238</v>
          </cell>
          <cell r="T75">
            <v>40269</v>
          </cell>
          <cell r="U75">
            <v>40299</v>
          </cell>
          <cell r="V75">
            <v>40330</v>
          </cell>
          <cell r="W75">
            <v>40360</v>
          </cell>
          <cell r="X75">
            <v>40391</v>
          </cell>
          <cell r="Y75">
            <v>40422</v>
          </cell>
          <cell r="Z75">
            <v>40452</v>
          </cell>
          <cell r="AA75">
            <v>40483</v>
          </cell>
          <cell r="AB75">
            <v>40513</v>
          </cell>
          <cell r="AC75">
            <v>40544</v>
          </cell>
          <cell r="AD75">
            <v>40575</v>
          </cell>
          <cell r="AE75">
            <v>40603</v>
          </cell>
          <cell r="AF75">
            <v>40634</v>
          </cell>
          <cell r="AG75">
            <v>40664</v>
          </cell>
          <cell r="AH75">
            <v>40695</v>
          </cell>
          <cell r="AI75">
            <v>40725</v>
          </cell>
          <cell r="AJ75">
            <v>40756</v>
          </cell>
          <cell r="AK75">
            <v>40787</v>
          </cell>
          <cell r="AL75">
            <v>40817</v>
          </cell>
          <cell r="AM75">
            <v>40848</v>
          </cell>
          <cell r="AN75">
            <v>40878</v>
          </cell>
          <cell r="AO75">
            <v>40909</v>
          </cell>
          <cell r="AP75">
            <v>40940</v>
          </cell>
          <cell r="AQ75">
            <v>40969</v>
          </cell>
          <cell r="AR75">
            <v>41000</v>
          </cell>
        </row>
        <row r="76">
          <cell r="D76">
            <v>1</v>
          </cell>
          <cell r="E76">
            <v>1.3076224702099486</v>
          </cell>
          <cell r="F76">
            <v>1.3080472602102526</v>
          </cell>
          <cell r="G76">
            <v>1.2945368171021376</v>
          </cell>
          <cell r="H76">
            <v>1.295358649789029</v>
          </cell>
          <cell r="O76">
            <v>1.3672896699269002</v>
          </cell>
          <cell r="P76">
            <v>1.3671607753705823</v>
          </cell>
          <cell r="Q76">
            <v>1.3671607753705823</v>
          </cell>
          <cell r="R76">
            <v>1.3675622622991039</v>
          </cell>
          <cell r="S76">
            <v>1.3548412965725196</v>
          </cell>
          <cell r="T76">
            <v>1.3555908850026503</v>
          </cell>
          <cell r="AA76">
            <v>1.3672896699269002</v>
          </cell>
          <cell r="AB76">
            <v>1.3671607753705823</v>
          </cell>
          <cell r="AC76">
            <v>1.3076224702099486</v>
          </cell>
          <cell r="AD76">
            <v>1.3080472602102526</v>
          </cell>
          <cell r="AE76">
            <v>1.2945368171021376</v>
          </cell>
          <cell r="AF76">
            <v>1.295358649789029</v>
          </cell>
          <cell r="AM76">
            <v>1.3610733723620612</v>
          </cell>
          <cell r="AN76">
            <v>1.3609470756528876</v>
          </cell>
          <cell r="AO76">
            <v>1.3609470756528876</v>
          </cell>
          <cell r="AP76">
            <v>1.3266393261895317</v>
          </cell>
          <cell r="AQ76">
            <v>1.3485391444713466</v>
          </cell>
          <cell r="AR76">
            <v>1.3493087327183177</v>
          </cell>
        </row>
        <row r="77">
          <cell r="D77">
            <v>2</v>
          </cell>
          <cell r="E77">
            <v>1.3076224702099486</v>
          </cell>
          <cell r="F77">
            <v>1.3080472602102526</v>
          </cell>
          <cell r="G77">
            <v>1.2945368171021376</v>
          </cell>
          <cell r="H77">
            <v>1.295358649789029</v>
          </cell>
          <cell r="O77">
            <v>1.3672896699269002</v>
          </cell>
          <cell r="P77">
            <v>1.3671607753705823</v>
          </cell>
          <cell r="Q77">
            <v>1.3671607753705823</v>
          </cell>
          <cell r="R77">
            <v>1.3675622622991039</v>
          </cell>
          <cell r="S77">
            <v>1.3548412965725196</v>
          </cell>
          <cell r="T77">
            <v>1.3555908850026503</v>
          </cell>
          <cell r="AA77">
            <v>1.3672896699269002</v>
          </cell>
          <cell r="AB77">
            <v>1.3671607753705823</v>
          </cell>
          <cell r="AC77">
            <v>1.3076224702099486</v>
          </cell>
          <cell r="AD77">
            <v>1.3080472602102526</v>
          </cell>
          <cell r="AE77">
            <v>1.2945368171021376</v>
          </cell>
          <cell r="AF77">
            <v>1.295358649789029</v>
          </cell>
          <cell r="AM77">
            <v>1.3610733723620612</v>
          </cell>
          <cell r="AN77">
            <v>1.3609470756528876</v>
          </cell>
          <cell r="AO77">
            <v>1.3609470756528876</v>
          </cell>
          <cell r="AP77">
            <v>1.3266393261895317</v>
          </cell>
          <cell r="AQ77">
            <v>1.3485391444713466</v>
          </cell>
          <cell r="AR77">
            <v>1.3493087327183177</v>
          </cell>
        </row>
        <row r="78">
          <cell r="D78">
            <v>3</v>
          </cell>
          <cell r="E78">
            <v>1.3076224702099486</v>
          </cell>
          <cell r="F78">
            <v>1.3080472602102526</v>
          </cell>
          <cell r="G78">
            <v>1.2945368171021376</v>
          </cell>
          <cell r="H78">
            <v>1.295358649789029</v>
          </cell>
          <cell r="O78">
            <v>1.3672896699269002</v>
          </cell>
          <cell r="P78">
            <v>1.3671607753705823</v>
          </cell>
          <cell r="Q78">
            <v>1.3671607753705823</v>
          </cell>
          <cell r="R78">
            <v>1.3675622622991039</v>
          </cell>
          <cell r="S78">
            <v>1.3548412965725196</v>
          </cell>
          <cell r="T78">
            <v>1.3555908850026503</v>
          </cell>
          <cell r="AA78">
            <v>1.3672896699269002</v>
          </cell>
          <cell r="AB78">
            <v>1.3671607753705823</v>
          </cell>
          <cell r="AC78">
            <v>1.3076224702099486</v>
          </cell>
          <cell r="AD78">
            <v>1.3080472602102526</v>
          </cell>
          <cell r="AE78">
            <v>1.2945368171021376</v>
          </cell>
          <cell r="AF78">
            <v>1.295358649789029</v>
          </cell>
          <cell r="AM78">
            <v>1.3610733723620612</v>
          </cell>
          <cell r="AN78">
            <v>1.3609470756528876</v>
          </cell>
          <cell r="AO78">
            <v>1.3609470756528876</v>
          </cell>
          <cell r="AP78">
            <v>1.3266393261895317</v>
          </cell>
          <cell r="AQ78">
            <v>1.3485391444713466</v>
          </cell>
          <cell r="AR78">
            <v>1.3493087327183177</v>
          </cell>
        </row>
        <row r="79">
          <cell r="D79">
            <v>4</v>
          </cell>
          <cell r="E79">
            <v>1.3076224702099486</v>
          </cell>
          <cell r="F79">
            <v>1.3080472602102526</v>
          </cell>
          <cell r="G79">
            <v>1.2945368171021376</v>
          </cell>
          <cell r="H79">
            <v>1.295358649789029</v>
          </cell>
          <cell r="O79">
            <v>1.3672896699269002</v>
          </cell>
          <cell r="P79">
            <v>1.3671607753705823</v>
          </cell>
          <cell r="Q79">
            <v>1.3671607753705823</v>
          </cell>
          <cell r="R79">
            <v>1.3675622622991039</v>
          </cell>
          <cell r="S79">
            <v>1.3548412965725196</v>
          </cell>
          <cell r="T79">
            <v>1.3555908850026503</v>
          </cell>
          <cell r="AA79">
            <v>1.3672896699269002</v>
          </cell>
          <cell r="AB79">
            <v>1.3671607753705823</v>
          </cell>
          <cell r="AC79">
            <v>1.3076224702099486</v>
          </cell>
          <cell r="AD79">
            <v>1.3080472602102526</v>
          </cell>
          <cell r="AE79">
            <v>1.2945368171021376</v>
          </cell>
          <cell r="AF79">
            <v>1.295358649789029</v>
          </cell>
          <cell r="AM79">
            <v>1.3610733723620612</v>
          </cell>
          <cell r="AN79">
            <v>1.3609470756528876</v>
          </cell>
          <cell r="AO79">
            <v>1.3609470756528876</v>
          </cell>
          <cell r="AP79">
            <v>1.3266393261895317</v>
          </cell>
          <cell r="AQ79">
            <v>1.3485391444713466</v>
          </cell>
          <cell r="AR79">
            <v>1.3493087327183177</v>
          </cell>
        </row>
        <row r="80">
          <cell r="D80">
            <v>5</v>
          </cell>
          <cell r="E80">
            <v>1.3076224702099486</v>
          </cell>
          <cell r="F80">
            <v>1.3080472602102526</v>
          </cell>
          <cell r="G80">
            <v>1.2945368171021376</v>
          </cell>
          <cell r="H80">
            <v>1.295358649789029</v>
          </cell>
          <cell r="O80">
            <v>1.3672896699269002</v>
          </cell>
          <cell r="P80">
            <v>1.3671607753705823</v>
          </cell>
          <cell r="Q80">
            <v>1.3671607753705823</v>
          </cell>
          <cell r="R80">
            <v>1.3675622622991039</v>
          </cell>
          <cell r="S80">
            <v>1.3548412965725196</v>
          </cell>
          <cell r="T80">
            <v>1.3555908850026503</v>
          </cell>
          <cell r="AA80">
            <v>1.3672896699269002</v>
          </cell>
          <cell r="AB80">
            <v>1.3671607753705823</v>
          </cell>
          <cell r="AC80">
            <v>1.3076224702099486</v>
          </cell>
          <cell r="AD80">
            <v>1.3080472602102526</v>
          </cell>
          <cell r="AE80">
            <v>1.2945368171021376</v>
          </cell>
          <cell r="AF80">
            <v>1.295358649789029</v>
          </cell>
          <cell r="AM80">
            <v>1.3610733723620612</v>
          </cell>
          <cell r="AN80">
            <v>1.3609470756528876</v>
          </cell>
          <cell r="AO80">
            <v>1.3609470756528876</v>
          </cell>
          <cell r="AP80">
            <v>1.3266393261895317</v>
          </cell>
          <cell r="AQ80">
            <v>1.3485391444713466</v>
          </cell>
          <cell r="AR80">
            <v>1.3493087327183177</v>
          </cell>
        </row>
        <row r="81">
          <cell r="D81">
            <v>6</v>
          </cell>
          <cell r="E81">
            <v>1.3076224702099486</v>
          </cell>
          <cell r="F81">
            <v>1.3080472602102526</v>
          </cell>
          <cell r="G81">
            <v>1.2945368171021376</v>
          </cell>
          <cell r="H81">
            <v>1.295358649789029</v>
          </cell>
          <cell r="O81">
            <v>1.3672896699269002</v>
          </cell>
          <cell r="P81">
            <v>1.3671607753705823</v>
          </cell>
          <cell r="Q81">
            <v>1.3671607753705823</v>
          </cell>
          <cell r="R81">
            <v>1.3675622622991039</v>
          </cell>
          <cell r="S81">
            <v>1.3548412965725196</v>
          </cell>
          <cell r="T81">
            <v>1.3555908850026503</v>
          </cell>
          <cell r="AA81">
            <v>1.3672896699269002</v>
          </cell>
          <cell r="AB81">
            <v>1.3671607753705823</v>
          </cell>
          <cell r="AC81">
            <v>1.3076224702099486</v>
          </cell>
          <cell r="AD81">
            <v>1.3080472602102526</v>
          </cell>
          <cell r="AE81">
            <v>1.2945368171021376</v>
          </cell>
          <cell r="AF81">
            <v>1.295358649789029</v>
          </cell>
          <cell r="AM81">
            <v>1.3610733723620612</v>
          </cell>
          <cell r="AN81">
            <v>1.3609470756528876</v>
          </cell>
          <cell r="AO81">
            <v>1.3609470756528876</v>
          </cell>
          <cell r="AP81">
            <v>1.3266393261895317</v>
          </cell>
          <cell r="AQ81">
            <v>1.3485391444713466</v>
          </cell>
          <cell r="AR81">
            <v>1.3493087327183177</v>
          </cell>
        </row>
        <row r="82">
          <cell r="D82">
            <v>7</v>
          </cell>
          <cell r="E82">
            <v>0.76928314734253833</v>
          </cell>
          <cell r="F82">
            <v>0.76896455484231097</v>
          </cell>
          <cell r="G82">
            <v>0.77909738717339672</v>
          </cell>
          <cell r="H82">
            <v>0.77848101265822789</v>
          </cell>
          <cell r="O82">
            <v>0.72453274755482466</v>
          </cell>
          <cell r="P82">
            <v>0.72462941847206386</v>
          </cell>
          <cell r="Q82">
            <v>0.72462941847206386</v>
          </cell>
          <cell r="R82">
            <v>0.72432830327567177</v>
          </cell>
          <cell r="S82">
            <v>0.73386902757061057</v>
          </cell>
          <cell r="T82">
            <v>0.73330683624801274</v>
          </cell>
          <cell r="AA82">
            <v>0.72453274755482466</v>
          </cell>
          <cell r="AB82">
            <v>0.72462941847206386</v>
          </cell>
          <cell r="AC82">
            <v>0.76928314734253833</v>
          </cell>
          <cell r="AD82">
            <v>0.76896455484231097</v>
          </cell>
          <cell r="AE82">
            <v>0.77909738717339672</v>
          </cell>
          <cell r="AF82">
            <v>0.77848101265822789</v>
          </cell>
          <cell r="AM82">
            <v>0.72919497072845385</v>
          </cell>
          <cell r="AN82">
            <v>0.72928969326033422</v>
          </cell>
          <cell r="AO82">
            <v>0.72928969326033422</v>
          </cell>
          <cell r="AP82">
            <v>0.75502050535785148</v>
          </cell>
          <cell r="AQ82">
            <v>0.73859564164648916</v>
          </cell>
          <cell r="AR82">
            <v>0.73801845046126158</v>
          </cell>
        </row>
        <row r="83">
          <cell r="D83">
            <v>8</v>
          </cell>
          <cell r="E83">
            <v>0.76928314734253833</v>
          </cell>
          <cell r="F83">
            <v>0.76896455484231097</v>
          </cell>
          <cell r="G83">
            <v>0.77909738717339672</v>
          </cell>
          <cell r="H83">
            <v>0.77848101265822789</v>
          </cell>
          <cell r="O83">
            <v>0.72453274755482466</v>
          </cell>
          <cell r="P83">
            <v>0.72462941847206386</v>
          </cell>
          <cell r="Q83">
            <v>0.72462941847206386</v>
          </cell>
          <cell r="R83">
            <v>0.72432830327567177</v>
          </cell>
          <cell r="S83">
            <v>0.73386902757061057</v>
          </cell>
          <cell r="T83">
            <v>0.73330683624801274</v>
          </cell>
          <cell r="AA83">
            <v>0.72453274755482466</v>
          </cell>
          <cell r="AB83">
            <v>0.72462941847206386</v>
          </cell>
          <cell r="AC83">
            <v>0.76928314734253833</v>
          </cell>
          <cell r="AD83">
            <v>0.76896455484231097</v>
          </cell>
          <cell r="AE83">
            <v>0.77909738717339672</v>
          </cell>
          <cell r="AF83">
            <v>0.77848101265822789</v>
          </cell>
          <cell r="AM83">
            <v>0.72919497072845385</v>
          </cell>
          <cell r="AN83">
            <v>0.72928969326033422</v>
          </cell>
          <cell r="AO83">
            <v>0.72928969326033422</v>
          </cell>
          <cell r="AP83">
            <v>0.75502050535785148</v>
          </cell>
          <cell r="AQ83">
            <v>0.73859564164648916</v>
          </cell>
          <cell r="AR83">
            <v>0.73801845046126158</v>
          </cell>
        </row>
        <row r="84">
          <cell r="D84">
            <v>9</v>
          </cell>
          <cell r="E84">
            <v>0.76928314734253833</v>
          </cell>
          <cell r="F84">
            <v>0.76896455484231097</v>
          </cell>
          <cell r="G84">
            <v>0.77909738717339672</v>
          </cell>
          <cell r="H84">
            <v>0.77848101265822789</v>
          </cell>
          <cell r="O84">
            <v>0.72453274755482466</v>
          </cell>
          <cell r="P84">
            <v>0.72462941847206386</v>
          </cell>
          <cell r="Q84">
            <v>0.72462941847206386</v>
          </cell>
          <cell r="R84">
            <v>0.72432830327567177</v>
          </cell>
          <cell r="S84">
            <v>0.73386902757061057</v>
          </cell>
          <cell r="T84">
            <v>0.73330683624801274</v>
          </cell>
          <cell r="AA84">
            <v>0.72453274755482466</v>
          </cell>
          <cell r="AB84">
            <v>0.72462941847206386</v>
          </cell>
          <cell r="AC84">
            <v>0.76928314734253833</v>
          </cell>
          <cell r="AD84">
            <v>0.76896455484231097</v>
          </cell>
          <cell r="AE84">
            <v>0.77909738717339672</v>
          </cell>
          <cell r="AF84">
            <v>0.77848101265822789</v>
          </cell>
          <cell r="AM84">
            <v>0.72919497072845385</v>
          </cell>
          <cell r="AN84">
            <v>0.72928969326033422</v>
          </cell>
          <cell r="AO84">
            <v>0.72928969326033422</v>
          </cell>
          <cell r="AP84">
            <v>0.75502050535785148</v>
          </cell>
          <cell r="AQ84">
            <v>0.73859564164648916</v>
          </cell>
          <cell r="AR84">
            <v>0.73801845046126158</v>
          </cell>
        </row>
        <row r="85">
          <cell r="D85">
            <v>10</v>
          </cell>
          <cell r="E85">
            <v>0.76928314734253833</v>
          </cell>
          <cell r="F85">
            <v>0.76896455484231097</v>
          </cell>
          <cell r="G85">
            <v>0.77909738717339672</v>
          </cell>
          <cell r="H85">
            <v>0.77848101265822789</v>
          </cell>
          <cell r="O85">
            <v>0.72453274755482466</v>
          </cell>
          <cell r="P85">
            <v>0.72462941847206386</v>
          </cell>
          <cell r="Q85">
            <v>0.72462941847206386</v>
          </cell>
          <cell r="R85">
            <v>0.72432830327567177</v>
          </cell>
          <cell r="S85">
            <v>0.73386902757061057</v>
          </cell>
          <cell r="T85">
            <v>0.73330683624801274</v>
          </cell>
          <cell r="AA85">
            <v>0.72453274755482466</v>
          </cell>
          <cell r="AB85">
            <v>0.72462941847206386</v>
          </cell>
          <cell r="AC85">
            <v>0.76928314734253833</v>
          </cell>
          <cell r="AD85">
            <v>0.76896455484231097</v>
          </cell>
          <cell r="AE85">
            <v>0.77909738717339672</v>
          </cell>
          <cell r="AF85">
            <v>0.77848101265822789</v>
          </cell>
          <cell r="AM85">
            <v>0.72919497072845385</v>
          </cell>
          <cell r="AN85">
            <v>0.72928969326033422</v>
          </cell>
          <cell r="AO85">
            <v>0.72928969326033422</v>
          </cell>
          <cell r="AP85">
            <v>0.75502050535785148</v>
          </cell>
          <cell r="AQ85">
            <v>0.73859564164648916</v>
          </cell>
          <cell r="AR85">
            <v>0.73801845046126158</v>
          </cell>
        </row>
        <row r="86">
          <cell r="D86">
            <v>11</v>
          </cell>
          <cell r="E86">
            <v>0.76928314734253833</v>
          </cell>
          <cell r="F86">
            <v>0.76896455484231097</v>
          </cell>
          <cell r="G86">
            <v>0.77909738717339672</v>
          </cell>
          <cell r="H86">
            <v>0.77848101265822789</v>
          </cell>
          <cell r="O86">
            <v>0.72453274755482466</v>
          </cell>
          <cell r="P86">
            <v>0.72462941847206386</v>
          </cell>
          <cell r="Q86">
            <v>0.72462941847206386</v>
          </cell>
          <cell r="R86">
            <v>0.72432830327567177</v>
          </cell>
          <cell r="S86">
            <v>0.73386902757061057</v>
          </cell>
          <cell r="T86">
            <v>0.73330683624801274</v>
          </cell>
          <cell r="AA86">
            <v>0.72453274755482466</v>
          </cell>
          <cell r="AB86">
            <v>0.72462941847206386</v>
          </cell>
          <cell r="AC86">
            <v>0.76928314734253833</v>
          </cell>
          <cell r="AD86">
            <v>0.76896455484231097</v>
          </cell>
          <cell r="AE86">
            <v>0.77909738717339672</v>
          </cell>
          <cell r="AF86">
            <v>0.77848101265822789</v>
          </cell>
          <cell r="AM86">
            <v>0.72919497072845385</v>
          </cell>
          <cell r="AN86">
            <v>0.72928969326033422</v>
          </cell>
          <cell r="AO86">
            <v>0.72928969326033422</v>
          </cell>
          <cell r="AP86">
            <v>0.75502050535785148</v>
          </cell>
          <cell r="AQ86">
            <v>0.73859564164648916</v>
          </cell>
          <cell r="AR86">
            <v>0.73801845046126158</v>
          </cell>
        </row>
        <row r="87">
          <cell r="D87">
            <v>12</v>
          </cell>
          <cell r="E87">
            <v>0.76928314734253833</v>
          </cell>
          <cell r="F87">
            <v>0.76896455484231097</v>
          </cell>
          <cell r="G87">
            <v>0.77909738717339672</v>
          </cell>
          <cell r="H87">
            <v>0.77848101265822789</v>
          </cell>
          <cell r="O87">
            <v>0.72453274755482466</v>
          </cell>
          <cell r="P87">
            <v>0.72462941847206386</v>
          </cell>
          <cell r="Q87">
            <v>0.72462941847206386</v>
          </cell>
          <cell r="R87">
            <v>0.72432830327567177</v>
          </cell>
          <cell r="S87">
            <v>0.73386902757061057</v>
          </cell>
          <cell r="T87">
            <v>0.73330683624801274</v>
          </cell>
          <cell r="AA87">
            <v>0.72453274755482466</v>
          </cell>
          <cell r="AB87">
            <v>0.72462941847206386</v>
          </cell>
          <cell r="AC87">
            <v>0.76928314734253833</v>
          </cell>
          <cell r="AD87">
            <v>0.76896455484231097</v>
          </cell>
          <cell r="AE87">
            <v>0.77909738717339672</v>
          </cell>
          <cell r="AF87">
            <v>0.77848101265822789</v>
          </cell>
          <cell r="AM87">
            <v>0.72919497072845385</v>
          </cell>
          <cell r="AN87">
            <v>0.72928969326033422</v>
          </cell>
          <cell r="AO87">
            <v>0.72928969326033422</v>
          </cell>
          <cell r="AP87">
            <v>0.75502050535785148</v>
          </cell>
          <cell r="AQ87">
            <v>0.73859564164648916</v>
          </cell>
          <cell r="AR87">
            <v>0.73801845046126158</v>
          </cell>
        </row>
        <row r="88">
          <cell r="D88">
            <v>13</v>
          </cell>
          <cell r="E88">
            <v>0.76928314734253833</v>
          </cell>
          <cell r="F88">
            <v>0.76896455484231097</v>
          </cell>
          <cell r="G88">
            <v>0.77909738717339672</v>
          </cell>
          <cell r="H88">
            <v>0.77848101265822789</v>
          </cell>
          <cell r="O88">
            <v>0.72453274755482466</v>
          </cell>
          <cell r="P88">
            <v>0.72462941847206386</v>
          </cell>
          <cell r="Q88">
            <v>0.72462941847206386</v>
          </cell>
          <cell r="R88">
            <v>0.72432830327567177</v>
          </cell>
          <cell r="S88">
            <v>0.73386902757061057</v>
          </cell>
          <cell r="T88">
            <v>0.73330683624801274</v>
          </cell>
          <cell r="AA88">
            <v>0.72453274755482466</v>
          </cell>
          <cell r="AB88">
            <v>0.72462941847206386</v>
          </cell>
          <cell r="AC88">
            <v>0.76928314734253833</v>
          </cell>
          <cell r="AD88">
            <v>0.76896455484231097</v>
          </cell>
          <cell r="AE88">
            <v>0.77909738717339672</v>
          </cell>
          <cell r="AF88">
            <v>0.77848101265822789</v>
          </cell>
          <cell r="AM88">
            <v>0.72919497072845385</v>
          </cell>
          <cell r="AN88">
            <v>0.72928969326033422</v>
          </cell>
          <cell r="AO88">
            <v>0.72928969326033422</v>
          </cell>
          <cell r="AP88">
            <v>0.75502050535785148</v>
          </cell>
          <cell r="AQ88">
            <v>0.73859564164648916</v>
          </cell>
          <cell r="AR88">
            <v>0.73801845046126158</v>
          </cell>
        </row>
        <row r="89">
          <cell r="D89">
            <v>14</v>
          </cell>
          <cell r="E89">
            <v>0.76928314734253833</v>
          </cell>
          <cell r="F89">
            <v>0.76896455484231097</v>
          </cell>
          <cell r="G89">
            <v>0.77909738717339672</v>
          </cell>
          <cell r="H89">
            <v>0.77848101265822789</v>
          </cell>
          <cell r="O89">
            <v>0.72453274755482466</v>
          </cell>
          <cell r="P89">
            <v>0.72462941847206386</v>
          </cell>
          <cell r="Q89">
            <v>0.72462941847206386</v>
          </cell>
          <cell r="R89">
            <v>0.72432830327567177</v>
          </cell>
          <cell r="S89">
            <v>0.73386902757061057</v>
          </cell>
          <cell r="T89">
            <v>0.73330683624801274</v>
          </cell>
          <cell r="AA89">
            <v>0.72453274755482466</v>
          </cell>
          <cell r="AB89">
            <v>0.72462941847206386</v>
          </cell>
          <cell r="AC89">
            <v>0.76928314734253833</v>
          </cell>
          <cell r="AD89">
            <v>0.76896455484231097</v>
          </cell>
          <cell r="AE89">
            <v>0.77909738717339672</v>
          </cell>
          <cell r="AF89">
            <v>0.77848101265822789</v>
          </cell>
          <cell r="AM89">
            <v>0.72919497072845385</v>
          </cell>
          <cell r="AN89">
            <v>0.72928969326033422</v>
          </cell>
          <cell r="AO89">
            <v>0.72928969326033422</v>
          </cell>
          <cell r="AP89">
            <v>0.75502050535785148</v>
          </cell>
          <cell r="AQ89">
            <v>0.73859564164648916</v>
          </cell>
          <cell r="AR89">
            <v>0.73801845046126158</v>
          </cell>
        </row>
        <row r="90">
          <cell r="D90">
            <v>15</v>
          </cell>
          <cell r="E90">
            <v>0.76928314734253833</v>
          </cell>
          <cell r="F90">
            <v>0.76896455484231097</v>
          </cell>
          <cell r="G90">
            <v>0.77909738717339672</v>
          </cell>
          <cell r="H90">
            <v>0.77848101265822789</v>
          </cell>
          <cell r="O90">
            <v>0.72453274755482466</v>
          </cell>
          <cell r="P90">
            <v>0.72462941847206386</v>
          </cell>
          <cell r="Q90">
            <v>0.72462941847206386</v>
          </cell>
          <cell r="R90">
            <v>0.72432830327567177</v>
          </cell>
          <cell r="S90">
            <v>0.73386902757061057</v>
          </cell>
          <cell r="T90">
            <v>0.73330683624801274</v>
          </cell>
          <cell r="AA90">
            <v>0.72453274755482466</v>
          </cell>
          <cell r="AB90">
            <v>0.72462941847206386</v>
          </cell>
          <cell r="AC90">
            <v>0.76928314734253833</v>
          </cell>
          <cell r="AD90">
            <v>0.76896455484231097</v>
          </cell>
          <cell r="AE90">
            <v>0.77909738717339672</v>
          </cell>
          <cell r="AF90">
            <v>0.77848101265822789</v>
          </cell>
          <cell r="AM90">
            <v>0.72919497072845385</v>
          </cell>
          <cell r="AN90">
            <v>0.72928969326033422</v>
          </cell>
          <cell r="AO90">
            <v>0.72928969326033422</v>
          </cell>
          <cell r="AP90">
            <v>0.75502050535785148</v>
          </cell>
          <cell r="AQ90">
            <v>0.73859564164648916</v>
          </cell>
          <cell r="AR90">
            <v>0.73801845046126158</v>
          </cell>
        </row>
        <row r="91">
          <cell r="D91">
            <v>16</v>
          </cell>
          <cell r="E91">
            <v>0.76928314734253833</v>
          </cell>
          <cell r="F91">
            <v>0.76896455484231097</v>
          </cell>
          <cell r="G91">
            <v>0.77909738717339672</v>
          </cell>
          <cell r="H91">
            <v>0.77848101265822789</v>
          </cell>
          <cell r="O91">
            <v>0.72453274755482466</v>
          </cell>
          <cell r="P91">
            <v>0.72462941847206386</v>
          </cell>
          <cell r="Q91">
            <v>0.72462941847206386</v>
          </cell>
          <cell r="R91">
            <v>0.72432830327567177</v>
          </cell>
          <cell r="S91">
            <v>0.73386902757061057</v>
          </cell>
          <cell r="T91">
            <v>0.73330683624801274</v>
          </cell>
          <cell r="AA91">
            <v>0.72453274755482466</v>
          </cell>
          <cell r="AB91">
            <v>0.72462941847206386</v>
          </cell>
          <cell r="AC91">
            <v>0.76928314734253833</v>
          </cell>
          <cell r="AD91">
            <v>0.76896455484231097</v>
          </cell>
          <cell r="AE91">
            <v>0.77909738717339672</v>
          </cell>
          <cell r="AF91">
            <v>0.77848101265822789</v>
          </cell>
          <cell r="AM91">
            <v>0.72919497072845385</v>
          </cell>
          <cell r="AN91">
            <v>0.72928969326033422</v>
          </cell>
          <cell r="AO91">
            <v>0.72928969326033422</v>
          </cell>
          <cell r="AP91">
            <v>0.75502050535785148</v>
          </cell>
          <cell r="AQ91">
            <v>0.73859564164648916</v>
          </cell>
          <cell r="AR91">
            <v>0.73801845046126158</v>
          </cell>
        </row>
        <row r="92">
          <cell r="D92">
            <v>17</v>
          </cell>
          <cell r="E92">
            <v>0.76928314734253833</v>
          </cell>
          <cell r="F92">
            <v>0.76896455484231097</v>
          </cell>
          <cell r="G92">
            <v>0.77909738717339672</v>
          </cell>
          <cell r="H92">
            <v>0.77848101265822789</v>
          </cell>
          <cell r="O92">
            <v>0.72453274755482466</v>
          </cell>
          <cell r="P92">
            <v>0.72462941847206386</v>
          </cell>
          <cell r="Q92">
            <v>0.72462941847206386</v>
          </cell>
          <cell r="R92">
            <v>0.72432830327567177</v>
          </cell>
          <cell r="S92">
            <v>0.73386902757061057</v>
          </cell>
          <cell r="T92">
            <v>0.73330683624801274</v>
          </cell>
          <cell r="AA92">
            <v>0.72453274755482466</v>
          </cell>
          <cell r="AB92">
            <v>0.72462941847206386</v>
          </cell>
          <cell r="AC92">
            <v>0.76928314734253833</v>
          </cell>
          <cell r="AD92">
            <v>0.76896455484231097</v>
          </cell>
          <cell r="AE92">
            <v>0.77909738717339672</v>
          </cell>
          <cell r="AF92">
            <v>0.77848101265822789</v>
          </cell>
          <cell r="AM92">
            <v>0.72919497072845385</v>
          </cell>
          <cell r="AN92">
            <v>0.72928969326033422</v>
          </cell>
          <cell r="AO92">
            <v>0.72928969326033422</v>
          </cell>
          <cell r="AP92">
            <v>0.75502050535785148</v>
          </cell>
          <cell r="AQ92">
            <v>0.73859564164648916</v>
          </cell>
          <cell r="AR92">
            <v>0.73801845046126158</v>
          </cell>
        </row>
        <row r="93">
          <cell r="D93">
            <v>18</v>
          </cell>
          <cell r="E93">
            <v>0.76928314734253833</v>
          </cell>
          <cell r="F93">
            <v>0.76896455484231097</v>
          </cell>
          <cell r="G93">
            <v>0.77909738717339672</v>
          </cell>
          <cell r="H93">
            <v>0.77848101265822789</v>
          </cell>
          <cell r="O93">
            <v>0.72453274755482466</v>
          </cell>
          <cell r="P93">
            <v>0.72462941847206386</v>
          </cell>
          <cell r="Q93">
            <v>0.72462941847206386</v>
          </cell>
          <cell r="R93">
            <v>0.72432830327567177</v>
          </cell>
          <cell r="S93">
            <v>0.73386902757061057</v>
          </cell>
          <cell r="T93">
            <v>0.73330683624801274</v>
          </cell>
          <cell r="AA93">
            <v>0.72453274755482466</v>
          </cell>
          <cell r="AB93">
            <v>0.72462941847206386</v>
          </cell>
          <cell r="AC93">
            <v>0.76928314734253833</v>
          </cell>
          <cell r="AD93">
            <v>0.76896455484231097</v>
          </cell>
          <cell r="AE93">
            <v>0.77909738717339672</v>
          </cell>
          <cell r="AF93">
            <v>0.77848101265822789</v>
          </cell>
          <cell r="AM93">
            <v>0.72919497072845385</v>
          </cell>
          <cell r="AN93">
            <v>0.72928969326033422</v>
          </cell>
          <cell r="AO93">
            <v>0.72928969326033422</v>
          </cell>
          <cell r="AP93">
            <v>0.75502050535785148</v>
          </cell>
          <cell r="AQ93">
            <v>0.73859564164648916</v>
          </cell>
          <cell r="AR93">
            <v>0.73801845046126158</v>
          </cell>
        </row>
        <row r="94">
          <cell r="D94">
            <v>19</v>
          </cell>
          <cell r="E94">
            <v>0.76928314734253833</v>
          </cell>
          <cell r="F94">
            <v>0.76896455484231097</v>
          </cell>
          <cell r="G94">
            <v>0.77909738717339672</v>
          </cell>
          <cell r="H94">
            <v>0.77848101265822789</v>
          </cell>
          <cell r="O94">
            <v>0.72453274755482466</v>
          </cell>
          <cell r="P94">
            <v>0.72462941847206386</v>
          </cell>
          <cell r="Q94">
            <v>0.72462941847206386</v>
          </cell>
          <cell r="R94">
            <v>0.72432830327567177</v>
          </cell>
          <cell r="S94">
            <v>0.73386902757061057</v>
          </cell>
          <cell r="T94">
            <v>0.73330683624801274</v>
          </cell>
          <cell r="AA94">
            <v>0.72453274755482466</v>
          </cell>
          <cell r="AB94">
            <v>0.72462941847206386</v>
          </cell>
          <cell r="AC94">
            <v>0.76928314734253833</v>
          </cell>
          <cell r="AD94">
            <v>0.76896455484231097</v>
          </cell>
          <cell r="AE94">
            <v>0.77909738717339672</v>
          </cell>
          <cell r="AF94">
            <v>0.77848101265822789</v>
          </cell>
          <cell r="AM94">
            <v>0.72919497072845385</v>
          </cell>
          <cell r="AN94">
            <v>0.72928969326033422</v>
          </cell>
          <cell r="AO94">
            <v>0.72928969326033422</v>
          </cell>
          <cell r="AP94">
            <v>0.75502050535785148</v>
          </cell>
          <cell r="AQ94">
            <v>0.73859564164648916</v>
          </cell>
          <cell r="AR94">
            <v>0.73801845046126158</v>
          </cell>
        </row>
        <row r="95">
          <cell r="D95">
            <v>20</v>
          </cell>
          <cell r="E95">
            <v>0.76928314734253833</v>
          </cell>
          <cell r="F95">
            <v>0.76896455484231097</v>
          </cell>
          <cell r="G95">
            <v>0.77909738717339672</v>
          </cell>
          <cell r="H95">
            <v>0.77848101265822789</v>
          </cell>
          <cell r="O95">
            <v>0.72453274755482466</v>
          </cell>
          <cell r="P95">
            <v>0.72462941847206386</v>
          </cell>
          <cell r="Q95">
            <v>0.72462941847206386</v>
          </cell>
          <cell r="R95">
            <v>0.72432830327567177</v>
          </cell>
          <cell r="S95">
            <v>0.73386902757061057</v>
          </cell>
          <cell r="T95">
            <v>0.73330683624801274</v>
          </cell>
          <cell r="AA95">
            <v>0.72453274755482466</v>
          </cell>
          <cell r="AB95">
            <v>0.72462941847206386</v>
          </cell>
          <cell r="AC95">
            <v>0.76928314734253833</v>
          </cell>
          <cell r="AD95">
            <v>0.76896455484231097</v>
          </cell>
          <cell r="AE95">
            <v>0.77909738717339672</v>
          </cell>
          <cell r="AF95">
            <v>0.77848101265822789</v>
          </cell>
          <cell r="AM95">
            <v>0.72919497072845385</v>
          </cell>
          <cell r="AN95">
            <v>0.72928969326033422</v>
          </cell>
          <cell r="AO95">
            <v>0.72928969326033422</v>
          </cell>
          <cell r="AP95">
            <v>0.75502050535785148</v>
          </cell>
          <cell r="AQ95">
            <v>0.73859564164648916</v>
          </cell>
          <cell r="AR95">
            <v>0.73801845046126158</v>
          </cell>
        </row>
        <row r="96">
          <cell r="D96">
            <v>21</v>
          </cell>
          <cell r="E96">
            <v>0.76928314734253833</v>
          </cell>
          <cell r="F96">
            <v>0.76896455484231097</v>
          </cell>
          <cell r="G96">
            <v>0.77909738717339672</v>
          </cell>
          <cell r="H96">
            <v>0.77848101265822789</v>
          </cell>
          <cell r="O96">
            <v>0.72453274755482466</v>
          </cell>
          <cell r="P96">
            <v>0.72462941847206386</v>
          </cell>
          <cell r="Q96">
            <v>0.72462941847206386</v>
          </cell>
          <cell r="R96">
            <v>0.72432830327567177</v>
          </cell>
          <cell r="S96">
            <v>0.73386902757061057</v>
          </cell>
          <cell r="T96">
            <v>0.73330683624801274</v>
          </cell>
          <cell r="AA96">
            <v>0.72453274755482466</v>
          </cell>
          <cell r="AB96">
            <v>0.72462941847206386</v>
          </cell>
          <cell r="AC96">
            <v>0.76928314734253833</v>
          </cell>
          <cell r="AD96">
            <v>0.76896455484231097</v>
          </cell>
          <cell r="AE96">
            <v>0.77909738717339672</v>
          </cell>
          <cell r="AF96">
            <v>0.77848101265822789</v>
          </cell>
          <cell r="AM96">
            <v>0.72919497072845385</v>
          </cell>
          <cell r="AN96">
            <v>0.72928969326033422</v>
          </cell>
          <cell r="AO96">
            <v>0.72928969326033422</v>
          </cell>
          <cell r="AP96">
            <v>0.75502050535785148</v>
          </cell>
          <cell r="AQ96">
            <v>0.73859564164648916</v>
          </cell>
          <cell r="AR96">
            <v>0.73801845046126158</v>
          </cell>
        </row>
        <row r="97">
          <cell r="D97">
            <v>22</v>
          </cell>
          <cell r="E97">
            <v>0.76928314734253833</v>
          </cell>
          <cell r="F97">
            <v>0.76896455484231097</v>
          </cell>
          <cell r="G97">
            <v>0.77909738717339672</v>
          </cell>
          <cell r="H97">
            <v>0.77848101265822789</v>
          </cell>
          <cell r="O97">
            <v>0.72453274755482466</v>
          </cell>
          <cell r="P97">
            <v>0.72462941847206386</v>
          </cell>
          <cell r="Q97">
            <v>0.72462941847206386</v>
          </cell>
          <cell r="R97">
            <v>0.72432830327567177</v>
          </cell>
          <cell r="S97">
            <v>0.73386902757061057</v>
          </cell>
          <cell r="T97">
            <v>0.73330683624801274</v>
          </cell>
          <cell r="AA97">
            <v>0.72453274755482466</v>
          </cell>
          <cell r="AB97">
            <v>0.72462941847206386</v>
          </cell>
          <cell r="AC97">
            <v>0.76928314734253833</v>
          </cell>
          <cell r="AD97">
            <v>0.76896455484231097</v>
          </cell>
          <cell r="AE97">
            <v>0.77909738717339672</v>
          </cell>
          <cell r="AF97">
            <v>0.77848101265822789</v>
          </cell>
          <cell r="AM97">
            <v>0.72919497072845385</v>
          </cell>
          <cell r="AN97">
            <v>0.72928969326033422</v>
          </cell>
          <cell r="AO97">
            <v>0.72928969326033422</v>
          </cell>
          <cell r="AP97">
            <v>0.75502050535785148</v>
          </cell>
          <cell r="AQ97">
            <v>0.73859564164648916</v>
          </cell>
          <cell r="AR97">
            <v>0.73801845046126158</v>
          </cell>
        </row>
        <row r="98">
          <cell r="D98">
            <v>23</v>
          </cell>
          <cell r="E98">
            <v>1.3076224702099486</v>
          </cell>
          <cell r="F98">
            <v>1.3080472602102526</v>
          </cell>
          <cell r="G98">
            <v>1.2945368171021376</v>
          </cell>
          <cell r="H98">
            <v>1.295358649789029</v>
          </cell>
          <cell r="O98">
            <v>1.3672896699269002</v>
          </cell>
          <cell r="P98">
            <v>1.3671607753705823</v>
          </cell>
          <cell r="Q98">
            <v>1.3671607753705823</v>
          </cell>
          <cell r="R98">
            <v>1.3675622622991039</v>
          </cell>
          <cell r="S98">
            <v>1.3548412965725196</v>
          </cell>
          <cell r="T98">
            <v>1.3555908850026503</v>
          </cell>
          <cell r="AA98">
            <v>1.3672896699269002</v>
          </cell>
          <cell r="AB98">
            <v>1.3671607753705823</v>
          </cell>
          <cell r="AC98">
            <v>1.3076224702099486</v>
          </cell>
          <cell r="AD98">
            <v>1.3080472602102526</v>
          </cell>
          <cell r="AE98">
            <v>1.2945368171021376</v>
          </cell>
          <cell r="AF98">
            <v>1.295358649789029</v>
          </cell>
          <cell r="AM98">
            <v>1.3610733723620612</v>
          </cell>
          <cell r="AN98">
            <v>1.3609470756528876</v>
          </cell>
          <cell r="AO98">
            <v>1.3609470756528876</v>
          </cell>
          <cell r="AP98">
            <v>1.3266393261895317</v>
          </cell>
          <cell r="AQ98">
            <v>1.3485391444713466</v>
          </cell>
          <cell r="AR98">
            <v>1.3493087327183177</v>
          </cell>
        </row>
        <row r="99">
          <cell r="D99">
            <v>24</v>
          </cell>
          <cell r="E99">
            <v>1.3076224702099486</v>
          </cell>
          <cell r="F99">
            <v>1.3080472602102526</v>
          </cell>
          <cell r="G99">
            <v>1.2945368171021376</v>
          </cell>
          <cell r="H99">
            <v>1.295358649789029</v>
          </cell>
          <cell r="O99">
            <v>1.3672896699269002</v>
          </cell>
          <cell r="P99">
            <v>1.3671607753705823</v>
          </cell>
          <cell r="Q99">
            <v>1.3671607753705823</v>
          </cell>
          <cell r="R99">
            <v>1.3675622622991039</v>
          </cell>
          <cell r="S99">
            <v>1.3548412965725196</v>
          </cell>
          <cell r="T99">
            <v>1.3555908850026503</v>
          </cell>
          <cell r="AA99">
            <v>1.3672896699269002</v>
          </cell>
          <cell r="AB99">
            <v>1.3671607753705823</v>
          </cell>
          <cell r="AC99">
            <v>1.3076224702099486</v>
          </cell>
          <cell r="AD99">
            <v>1.3080472602102526</v>
          </cell>
          <cell r="AE99">
            <v>1.2945368171021376</v>
          </cell>
          <cell r="AF99">
            <v>1.295358649789029</v>
          </cell>
          <cell r="AM99">
            <v>1.3610733723620612</v>
          </cell>
          <cell r="AN99">
            <v>1.3609470756528876</v>
          </cell>
          <cell r="AO99">
            <v>1.3609470756528876</v>
          </cell>
          <cell r="AP99">
            <v>1.3266393261895317</v>
          </cell>
          <cell r="AQ99">
            <v>1.3485391444713466</v>
          </cell>
          <cell r="AR99">
            <v>1.3493087327183177</v>
          </cell>
        </row>
        <row r="100">
          <cell r="D100">
            <v>25</v>
          </cell>
          <cell r="E100">
            <v>1.3076224702099486</v>
          </cell>
          <cell r="F100">
            <v>1.3080472602102526</v>
          </cell>
          <cell r="G100">
            <v>1.2945368171021376</v>
          </cell>
          <cell r="H100">
            <v>1.295358649789029</v>
          </cell>
          <cell r="O100">
            <v>1.3672896699269002</v>
          </cell>
          <cell r="P100">
            <v>1.3671607753705823</v>
          </cell>
          <cell r="Q100">
            <v>1.3671607753705823</v>
          </cell>
          <cell r="R100">
            <v>1.3675622622991039</v>
          </cell>
          <cell r="S100">
            <v>1.3548412965725196</v>
          </cell>
          <cell r="T100">
            <v>1.3555908850026503</v>
          </cell>
          <cell r="AA100">
            <v>1.3672896699269002</v>
          </cell>
          <cell r="AB100">
            <v>1.3671607753705823</v>
          </cell>
          <cell r="AC100">
            <v>1.3076224702099486</v>
          </cell>
          <cell r="AD100">
            <v>1.3080472602102526</v>
          </cell>
          <cell r="AE100">
            <v>1.2945368171021376</v>
          </cell>
          <cell r="AF100">
            <v>1.295358649789029</v>
          </cell>
          <cell r="AM100">
            <v>1.3610733723620612</v>
          </cell>
          <cell r="AN100">
            <v>1.3609470756528876</v>
          </cell>
          <cell r="AO100">
            <v>1.3609470756528876</v>
          </cell>
          <cell r="AP100">
            <v>1.3266393261895317</v>
          </cell>
          <cell r="AQ100">
            <v>1.3485391444713466</v>
          </cell>
          <cell r="AR100">
            <v>1.3493087327183177</v>
          </cell>
        </row>
        <row r="101">
          <cell r="D101">
            <v>26</v>
          </cell>
          <cell r="E101">
            <v>1.3076224702099486</v>
          </cell>
          <cell r="F101">
            <v>1.3080472602102526</v>
          </cell>
          <cell r="G101">
            <v>1.2945368171021376</v>
          </cell>
          <cell r="H101">
            <v>1.295358649789029</v>
          </cell>
          <cell r="O101">
            <v>1.3672896699269002</v>
          </cell>
          <cell r="P101">
            <v>1.3671607753705823</v>
          </cell>
          <cell r="Q101">
            <v>1.3671607753705823</v>
          </cell>
          <cell r="R101">
            <v>1.3675622622991039</v>
          </cell>
          <cell r="S101">
            <v>1.3548412965725196</v>
          </cell>
          <cell r="T101">
            <v>1.3555908850026503</v>
          </cell>
          <cell r="AA101">
            <v>1.3672896699269002</v>
          </cell>
          <cell r="AB101">
            <v>1.3671607753705823</v>
          </cell>
          <cell r="AC101">
            <v>1.3076224702099486</v>
          </cell>
          <cell r="AD101">
            <v>1.3080472602102526</v>
          </cell>
          <cell r="AE101">
            <v>1.2945368171021376</v>
          </cell>
          <cell r="AF101">
            <v>1.295358649789029</v>
          </cell>
          <cell r="AM101">
            <v>1.3610733723620612</v>
          </cell>
          <cell r="AN101">
            <v>1.3609470756528876</v>
          </cell>
          <cell r="AO101">
            <v>1.3609470756528876</v>
          </cell>
          <cell r="AP101">
            <v>1.3266393261895317</v>
          </cell>
          <cell r="AQ101">
            <v>1.3485391444713466</v>
          </cell>
          <cell r="AR101">
            <v>1.3493087327183177</v>
          </cell>
        </row>
        <row r="102">
          <cell r="D102">
            <v>27</v>
          </cell>
          <cell r="E102">
            <v>1.3076224702099486</v>
          </cell>
          <cell r="F102">
            <v>1.3080472602102526</v>
          </cell>
          <cell r="G102">
            <v>1.2945368171021376</v>
          </cell>
          <cell r="H102">
            <v>1.295358649789029</v>
          </cell>
          <cell r="O102">
            <v>1.3672896699269002</v>
          </cell>
          <cell r="P102">
            <v>1.3671607753705823</v>
          </cell>
          <cell r="Q102">
            <v>1.3671607753705823</v>
          </cell>
          <cell r="R102">
            <v>1.3675622622991039</v>
          </cell>
          <cell r="S102">
            <v>1.3548412965725196</v>
          </cell>
          <cell r="T102">
            <v>1.3555908850026503</v>
          </cell>
          <cell r="AA102">
            <v>1.3672896699269002</v>
          </cell>
          <cell r="AB102">
            <v>1.3671607753705823</v>
          </cell>
          <cell r="AC102">
            <v>1.3076224702099486</v>
          </cell>
          <cell r="AD102">
            <v>1.3080472602102526</v>
          </cell>
          <cell r="AE102">
            <v>1.2945368171021376</v>
          </cell>
          <cell r="AF102">
            <v>1.295358649789029</v>
          </cell>
          <cell r="AM102">
            <v>1.3610733723620612</v>
          </cell>
          <cell r="AN102">
            <v>1.3609470756528876</v>
          </cell>
          <cell r="AO102">
            <v>1.3609470756528876</v>
          </cell>
          <cell r="AP102">
            <v>1.3266393261895317</v>
          </cell>
          <cell r="AQ102">
            <v>1.3485391444713466</v>
          </cell>
          <cell r="AR102">
            <v>1.3493087327183177</v>
          </cell>
        </row>
        <row r="103">
          <cell r="D103">
            <v>28</v>
          </cell>
          <cell r="E103">
            <v>1.3076224702099486</v>
          </cell>
          <cell r="F103">
            <v>1.3080472602102526</v>
          </cell>
          <cell r="G103">
            <v>1.2945368171021376</v>
          </cell>
          <cell r="H103">
            <v>1.295358649789029</v>
          </cell>
          <cell r="O103">
            <v>1.3672896699269002</v>
          </cell>
          <cell r="P103">
            <v>1.3671607753705823</v>
          </cell>
          <cell r="Q103">
            <v>1.3671607753705823</v>
          </cell>
          <cell r="R103">
            <v>1.3675622622991039</v>
          </cell>
          <cell r="S103">
            <v>1.3548412965725196</v>
          </cell>
          <cell r="T103">
            <v>1.3555908850026503</v>
          </cell>
          <cell r="AA103">
            <v>1.3672896699269002</v>
          </cell>
          <cell r="AB103">
            <v>1.3671607753705823</v>
          </cell>
          <cell r="AC103">
            <v>1.3076224702099486</v>
          </cell>
          <cell r="AD103">
            <v>1.3080472602102526</v>
          </cell>
          <cell r="AE103">
            <v>1.2945368171021376</v>
          </cell>
          <cell r="AF103">
            <v>1.295358649789029</v>
          </cell>
          <cell r="AM103">
            <v>1.3610733723620612</v>
          </cell>
          <cell r="AN103">
            <v>1.3609470756528876</v>
          </cell>
          <cell r="AO103">
            <v>1.3609470756528876</v>
          </cell>
          <cell r="AP103">
            <v>1.3266393261895317</v>
          </cell>
          <cell r="AQ103">
            <v>1.3485391444713466</v>
          </cell>
          <cell r="AR103">
            <v>1.3493087327183177</v>
          </cell>
        </row>
        <row r="104">
          <cell r="D104">
            <v>29</v>
          </cell>
          <cell r="E104">
            <v>1.3076224702099486</v>
          </cell>
          <cell r="F104">
            <v>1.3080472602102526</v>
          </cell>
          <cell r="G104">
            <v>1.2945368171021376</v>
          </cell>
          <cell r="H104">
            <v>1.295358649789029</v>
          </cell>
          <cell r="O104">
            <v>1.3672896699269002</v>
          </cell>
          <cell r="P104">
            <v>1.3671607753705823</v>
          </cell>
          <cell r="Q104">
            <v>1.3671607753705823</v>
          </cell>
          <cell r="R104">
            <v>1.3675622622991039</v>
          </cell>
          <cell r="S104">
            <v>1.3548412965725196</v>
          </cell>
          <cell r="T104">
            <v>1.3555908850026503</v>
          </cell>
          <cell r="AA104">
            <v>1.3672896699269002</v>
          </cell>
          <cell r="AB104">
            <v>1.3671607753705823</v>
          </cell>
          <cell r="AC104">
            <v>1.3076224702099486</v>
          </cell>
          <cell r="AD104">
            <v>1.3080472602102526</v>
          </cell>
          <cell r="AE104">
            <v>1.2945368171021376</v>
          </cell>
          <cell r="AF104">
            <v>1.295358649789029</v>
          </cell>
          <cell r="AM104">
            <v>1.3610733723620612</v>
          </cell>
          <cell r="AN104">
            <v>1.3609470756528876</v>
          </cell>
          <cell r="AO104">
            <v>1.3609470756528876</v>
          </cell>
          <cell r="AP104">
            <v>1.3266393261895317</v>
          </cell>
          <cell r="AQ104">
            <v>1.3485391444713466</v>
          </cell>
          <cell r="AR104">
            <v>1.3493087327183177</v>
          </cell>
        </row>
        <row r="105">
          <cell r="D105">
            <v>30</v>
          </cell>
          <cell r="E105">
            <v>1.3076224702099486</v>
          </cell>
          <cell r="F105">
            <v>1.3080472602102526</v>
          </cell>
          <cell r="G105">
            <v>1.2945368171021376</v>
          </cell>
          <cell r="H105">
            <v>1.295358649789029</v>
          </cell>
          <cell r="O105">
            <v>1.3672896699269002</v>
          </cell>
          <cell r="P105">
            <v>1.3671607753705823</v>
          </cell>
          <cell r="Q105">
            <v>1.3671607753705823</v>
          </cell>
          <cell r="R105">
            <v>1.3675622622991039</v>
          </cell>
          <cell r="S105">
            <v>1.3548412965725196</v>
          </cell>
          <cell r="T105">
            <v>1.3555908850026503</v>
          </cell>
          <cell r="AA105">
            <v>1.3672896699269002</v>
          </cell>
          <cell r="AB105">
            <v>1.3671607753705823</v>
          </cell>
          <cell r="AC105">
            <v>1.3076224702099486</v>
          </cell>
          <cell r="AD105">
            <v>1.3080472602102526</v>
          </cell>
          <cell r="AE105">
            <v>1.2945368171021376</v>
          </cell>
          <cell r="AF105">
            <v>1.295358649789029</v>
          </cell>
          <cell r="AM105">
            <v>1.3610733723620612</v>
          </cell>
          <cell r="AN105">
            <v>1.3609470756528876</v>
          </cell>
          <cell r="AO105">
            <v>1.3609470756528876</v>
          </cell>
          <cell r="AP105">
            <v>1.3266393261895317</v>
          </cell>
          <cell r="AQ105">
            <v>1.3485391444713466</v>
          </cell>
          <cell r="AR105">
            <v>1.3493087327183177</v>
          </cell>
        </row>
        <row r="106">
          <cell r="D106">
            <v>31</v>
          </cell>
          <cell r="E106">
            <v>0.76928314734253833</v>
          </cell>
          <cell r="F106">
            <v>0.76896455484231097</v>
          </cell>
          <cell r="G106">
            <v>0.77909738717339672</v>
          </cell>
          <cell r="H106">
            <v>0.77848101265822789</v>
          </cell>
          <cell r="O106">
            <v>0.72453274755482466</v>
          </cell>
          <cell r="P106">
            <v>0.72462941847206386</v>
          </cell>
          <cell r="Q106">
            <v>0.72462941847206386</v>
          </cell>
          <cell r="R106">
            <v>0.72432830327567177</v>
          </cell>
          <cell r="S106">
            <v>0.73386902757061057</v>
          </cell>
          <cell r="T106">
            <v>0.73330683624801274</v>
          </cell>
          <cell r="AA106">
            <v>0.72453274755482466</v>
          </cell>
          <cell r="AB106">
            <v>0.72462941847206386</v>
          </cell>
          <cell r="AC106">
            <v>0.76928314734253833</v>
          </cell>
          <cell r="AD106">
            <v>0.76896455484231097</v>
          </cell>
          <cell r="AE106">
            <v>0.77909738717339672</v>
          </cell>
          <cell r="AF106">
            <v>0.77848101265822789</v>
          </cell>
          <cell r="AM106">
            <v>0.72919497072845385</v>
          </cell>
          <cell r="AN106">
            <v>0.72928969326033422</v>
          </cell>
          <cell r="AO106">
            <v>0.72928969326033422</v>
          </cell>
          <cell r="AP106">
            <v>0.75502050535785148</v>
          </cell>
          <cell r="AQ106">
            <v>0.73859564164648916</v>
          </cell>
          <cell r="AR106">
            <v>0.73801845046126158</v>
          </cell>
        </row>
        <row r="107">
          <cell r="D107">
            <v>32</v>
          </cell>
          <cell r="E107">
            <v>0.76928314734253833</v>
          </cell>
          <cell r="F107">
            <v>0.76896455484231097</v>
          </cell>
          <cell r="G107">
            <v>0.77909738717339672</v>
          </cell>
          <cell r="H107">
            <v>0.77848101265822789</v>
          </cell>
          <cell r="O107">
            <v>0.72453274755482466</v>
          </cell>
          <cell r="P107">
            <v>0.72462941847206386</v>
          </cell>
          <cell r="Q107">
            <v>0.72462941847206386</v>
          </cell>
          <cell r="R107">
            <v>0.72432830327567177</v>
          </cell>
          <cell r="S107">
            <v>0.73386902757061057</v>
          </cell>
          <cell r="T107">
            <v>0.73330683624801274</v>
          </cell>
          <cell r="AA107">
            <v>0.72453274755482466</v>
          </cell>
          <cell r="AB107">
            <v>0.72462941847206386</v>
          </cell>
          <cell r="AC107">
            <v>0.76928314734253833</v>
          </cell>
          <cell r="AD107">
            <v>0.76896455484231097</v>
          </cell>
          <cell r="AE107">
            <v>0.77909738717339672</v>
          </cell>
          <cell r="AF107">
            <v>0.77848101265822789</v>
          </cell>
          <cell r="AM107">
            <v>0.72919497072845385</v>
          </cell>
          <cell r="AN107">
            <v>0.72928969326033422</v>
          </cell>
          <cell r="AO107">
            <v>0.72928969326033422</v>
          </cell>
          <cell r="AP107">
            <v>0.75502050535785148</v>
          </cell>
          <cell r="AQ107">
            <v>0.73859564164648916</v>
          </cell>
          <cell r="AR107">
            <v>0.73801845046126158</v>
          </cell>
        </row>
        <row r="108">
          <cell r="D108">
            <v>33</v>
          </cell>
          <cell r="E108">
            <v>0.76928314734253833</v>
          </cell>
          <cell r="F108">
            <v>0.76896455484231097</v>
          </cell>
          <cell r="G108">
            <v>0.77909738717339672</v>
          </cell>
          <cell r="H108">
            <v>0.77848101265822789</v>
          </cell>
          <cell r="O108">
            <v>0.72453274755482466</v>
          </cell>
          <cell r="P108">
            <v>0.72462941847206386</v>
          </cell>
          <cell r="Q108">
            <v>0.72462941847206386</v>
          </cell>
          <cell r="R108">
            <v>0.72432830327567177</v>
          </cell>
          <cell r="S108">
            <v>0.73386902757061057</v>
          </cell>
          <cell r="T108">
            <v>0.73330683624801274</v>
          </cell>
          <cell r="AA108">
            <v>0.72453274755482466</v>
          </cell>
          <cell r="AB108">
            <v>0.72462941847206386</v>
          </cell>
          <cell r="AC108">
            <v>0.76928314734253833</v>
          </cell>
          <cell r="AD108">
            <v>0.76896455484231097</v>
          </cell>
          <cell r="AE108">
            <v>0.77909738717339672</v>
          </cell>
          <cell r="AF108">
            <v>0.77848101265822789</v>
          </cell>
          <cell r="AM108">
            <v>0.72919497072845385</v>
          </cell>
          <cell r="AN108">
            <v>0.72928969326033422</v>
          </cell>
          <cell r="AO108">
            <v>0.72928969326033422</v>
          </cell>
          <cell r="AP108">
            <v>0.75502050535785148</v>
          </cell>
          <cell r="AQ108">
            <v>0.73859564164648916</v>
          </cell>
          <cell r="AR108">
            <v>0.73801845046126158</v>
          </cell>
        </row>
        <row r="109">
          <cell r="D109">
            <v>34</v>
          </cell>
          <cell r="E109">
            <v>0.76928314734253833</v>
          </cell>
          <cell r="F109">
            <v>0.76896455484231097</v>
          </cell>
          <cell r="G109">
            <v>0.77909738717339672</v>
          </cell>
          <cell r="H109">
            <v>0.77848101265822789</v>
          </cell>
          <cell r="O109">
            <v>0.72453274755482466</v>
          </cell>
          <cell r="P109">
            <v>0.72462941847206386</v>
          </cell>
          <cell r="Q109">
            <v>0.72462941847206386</v>
          </cell>
          <cell r="R109">
            <v>0.72432830327567177</v>
          </cell>
          <cell r="S109">
            <v>0.73386902757061057</v>
          </cell>
          <cell r="T109">
            <v>0.73330683624801274</v>
          </cell>
          <cell r="AA109">
            <v>0.72453274755482466</v>
          </cell>
          <cell r="AB109">
            <v>0.72462941847206386</v>
          </cell>
          <cell r="AC109">
            <v>0.76928314734253833</v>
          </cell>
          <cell r="AD109">
            <v>0.76896455484231097</v>
          </cell>
          <cell r="AE109">
            <v>0.77909738717339672</v>
          </cell>
          <cell r="AF109">
            <v>0.77848101265822789</v>
          </cell>
          <cell r="AM109">
            <v>0.72919497072845385</v>
          </cell>
          <cell r="AN109">
            <v>0.72928969326033422</v>
          </cell>
          <cell r="AO109">
            <v>0.72928969326033422</v>
          </cell>
          <cell r="AP109">
            <v>0.75502050535785148</v>
          </cell>
          <cell r="AQ109">
            <v>0.73859564164648916</v>
          </cell>
          <cell r="AR109">
            <v>0.73801845046126158</v>
          </cell>
        </row>
        <row r="110">
          <cell r="D110">
            <v>35</v>
          </cell>
          <cell r="E110">
            <v>0.76928314734253833</v>
          </cell>
          <cell r="F110">
            <v>0.76896455484231097</v>
          </cell>
          <cell r="G110">
            <v>0.77909738717339672</v>
          </cell>
          <cell r="H110">
            <v>0.77848101265822789</v>
          </cell>
          <cell r="O110">
            <v>0.72453274755482466</v>
          </cell>
          <cell r="P110">
            <v>0.72462941847206386</v>
          </cell>
          <cell r="Q110">
            <v>0.72462941847206386</v>
          </cell>
          <cell r="R110">
            <v>0.72432830327567177</v>
          </cell>
          <cell r="S110">
            <v>0.73386902757061057</v>
          </cell>
          <cell r="T110">
            <v>0.73330683624801274</v>
          </cell>
          <cell r="AA110">
            <v>0.72453274755482466</v>
          </cell>
          <cell r="AB110">
            <v>0.72462941847206386</v>
          </cell>
          <cell r="AC110">
            <v>0.76928314734253833</v>
          </cell>
          <cell r="AD110">
            <v>0.76896455484231097</v>
          </cell>
          <cell r="AE110">
            <v>0.77909738717339672</v>
          </cell>
          <cell r="AF110">
            <v>0.77848101265822789</v>
          </cell>
          <cell r="AM110">
            <v>0.72919497072845385</v>
          </cell>
          <cell r="AN110">
            <v>0.72928969326033422</v>
          </cell>
          <cell r="AO110">
            <v>0.72928969326033422</v>
          </cell>
          <cell r="AP110">
            <v>0.75502050535785148</v>
          </cell>
          <cell r="AQ110">
            <v>0.73859564164648916</v>
          </cell>
          <cell r="AR110">
            <v>0.73801845046126158</v>
          </cell>
        </row>
        <row r="111">
          <cell r="D111">
            <v>36</v>
          </cell>
          <cell r="E111">
            <v>0.76928314734253833</v>
          </cell>
          <cell r="F111">
            <v>0.76896455484231097</v>
          </cell>
          <cell r="G111">
            <v>0.77909738717339672</v>
          </cell>
          <cell r="H111">
            <v>0.77848101265822789</v>
          </cell>
          <cell r="O111">
            <v>0.72453274755482466</v>
          </cell>
          <cell r="P111">
            <v>0.72462941847206386</v>
          </cell>
          <cell r="Q111">
            <v>0.72462941847206386</v>
          </cell>
          <cell r="R111">
            <v>0.72432830327567177</v>
          </cell>
          <cell r="S111">
            <v>0.73386902757061057</v>
          </cell>
          <cell r="T111">
            <v>0.73330683624801274</v>
          </cell>
          <cell r="AA111">
            <v>0.72453274755482466</v>
          </cell>
          <cell r="AB111">
            <v>0.72462941847206386</v>
          </cell>
          <cell r="AC111">
            <v>0.76928314734253833</v>
          </cell>
          <cell r="AD111">
            <v>0.76896455484231097</v>
          </cell>
          <cell r="AE111">
            <v>0.77909738717339672</v>
          </cell>
          <cell r="AF111">
            <v>0.77848101265822789</v>
          </cell>
          <cell r="AM111">
            <v>0.72919497072845385</v>
          </cell>
          <cell r="AN111">
            <v>0.72928969326033422</v>
          </cell>
          <cell r="AO111">
            <v>0.72928969326033422</v>
          </cell>
          <cell r="AP111">
            <v>0.75502050535785148</v>
          </cell>
          <cell r="AQ111">
            <v>0.73859564164648916</v>
          </cell>
          <cell r="AR111">
            <v>0.73801845046126158</v>
          </cell>
        </row>
        <row r="112">
          <cell r="D112">
            <v>37</v>
          </cell>
          <cell r="E112">
            <v>0.76928314734253833</v>
          </cell>
          <cell r="F112">
            <v>0.76896455484231097</v>
          </cell>
          <cell r="G112">
            <v>0.77909738717339672</v>
          </cell>
          <cell r="H112">
            <v>0.77848101265822789</v>
          </cell>
          <cell r="O112">
            <v>0.72453274755482466</v>
          </cell>
          <cell r="P112">
            <v>0.72462941847206386</v>
          </cell>
          <cell r="Q112">
            <v>0.72462941847206386</v>
          </cell>
          <cell r="R112">
            <v>0.72432830327567177</v>
          </cell>
          <cell r="S112">
            <v>0.73386902757061057</v>
          </cell>
          <cell r="T112">
            <v>0.73330683624801274</v>
          </cell>
          <cell r="AA112">
            <v>0.72453274755482466</v>
          </cell>
          <cell r="AB112">
            <v>0.72462941847206386</v>
          </cell>
          <cell r="AC112">
            <v>0.76928314734253833</v>
          </cell>
          <cell r="AD112">
            <v>0.76896455484231097</v>
          </cell>
          <cell r="AE112">
            <v>0.77909738717339672</v>
          </cell>
          <cell r="AF112">
            <v>0.77848101265822789</v>
          </cell>
          <cell r="AM112">
            <v>0.72919497072845385</v>
          </cell>
          <cell r="AN112">
            <v>0.72928969326033422</v>
          </cell>
          <cell r="AO112">
            <v>0.72928969326033422</v>
          </cell>
          <cell r="AP112">
            <v>0.75502050535785148</v>
          </cell>
          <cell r="AQ112">
            <v>0.73859564164648916</v>
          </cell>
          <cell r="AR112">
            <v>0.73801845046126158</v>
          </cell>
        </row>
        <row r="113">
          <cell r="D113">
            <v>38</v>
          </cell>
          <cell r="E113">
            <v>0.76928314734253833</v>
          </cell>
          <cell r="F113">
            <v>0.76896455484231097</v>
          </cell>
          <cell r="G113">
            <v>0.77909738717339672</v>
          </cell>
          <cell r="H113">
            <v>0.77848101265822789</v>
          </cell>
          <cell r="O113">
            <v>0.72453274755482466</v>
          </cell>
          <cell r="P113">
            <v>0.72462941847206386</v>
          </cell>
          <cell r="Q113">
            <v>0.72462941847206386</v>
          </cell>
          <cell r="R113">
            <v>0.72432830327567177</v>
          </cell>
          <cell r="S113">
            <v>0.73386902757061057</v>
          </cell>
          <cell r="T113">
            <v>0.73330683624801274</v>
          </cell>
          <cell r="AA113">
            <v>0.72453274755482466</v>
          </cell>
          <cell r="AB113">
            <v>0.72462941847206386</v>
          </cell>
          <cell r="AC113">
            <v>0.76928314734253833</v>
          </cell>
          <cell r="AD113">
            <v>0.76896455484231097</v>
          </cell>
          <cell r="AE113">
            <v>0.77909738717339672</v>
          </cell>
          <cell r="AF113">
            <v>0.77848101265822789</v>
          </cell>
          <cell r="AM113">
            <v>0.72919497072845385</v>
          </cell>
          <cell r="AN113">
            <v>0.72928969326033422</v>
          </cell>
          <cell r="AO113">
            <v>0.72928969326033422</v>
          </cell>
          <cell r="AP113">
            <v>0.75502050535785148</v>
          </cell>
          <cell r="AQ113">
            <v>0.73859564164648916</v>
          </cell>
          <cell r="AR113">
            <v>0.73801845046126158</v>
          </cell>
        </row>
        <row r="114">
          <cell r="D114">
            <v>39</v>
          </cell>
          <cell r="E114">
            <v>0.76928314734253833</v>
          </cell>
          <cell r="F114">
            <v>0.76896455484231097</v>
          </cell>
          <cell r="G114">
            <v>0.77909738717339672</v>
          </cell>
          <cell r="H114">
            <v>0.77848101265822789</v>
          </cell>
          <cell r="O114">
            <v>0.72453274755482466</v>
          </cell>
          <cell r="P114">
            <v>0.72462941847206386</v>
          </cell>
          <cell r="Q114">
            <v>0.72462941847206386</v>
          </cell>
          <cell r="R114">
            <v>0.72432830327567177</v>
          </cell>
          <cell r="S114">
            <v>0.73386902757061057</v>
          </cell>
          <cell r="T114">
            <v>0.73330683624801274</v>
          </cell>
          <cell r="AA114">
            <v>0.72453274755482466</v>
          </cell>
          <cell r="AB114">
            <v>0.72462941847206386</v>
          </cell>
          <cell r="AC114">
            <v>0.76928314734253833</v>
          </cell>
          <cell r="AD114">
            <v>0.76896455484231097</v>
          </cell>
          <cell r="AE114">
            <v>0.77909738717339672</v>
          </cell>
          <cell r="AF114">
            <v>0.77848101265822789</v>
          </cell>
          <cell r="AM114">
            <v>0.72919497072845385</v>
          </cell>
          <cell r="AN114">
            <v>0.72928969326033422</v>
          </cell>
          <cell r="AO114">
            <v>0.72928969326033422</v>
          </cell>
          <cell r="AP114">
            <v>0.75502050535785148</v>
          </cell>
          <cell r="AQ114">
            <v>0.73859564164648916</v>
          </cell>
          <cell r="AR114">
            <v>0.73801845046126158</v>
          </cell>
        </row>
        <row r="115">
          <cell r="D115">
            <v>40</v>
          </cell>
          <cell r="E115">
            <v>0.76928314734253833</v>
          </cell>
          <cell r="F115">
            <v>0.76896455484231097</v>
          </cell>
          <cell r="G115">
            <v>0.77909738717339672</v>
          </cell>
          <cell r="H115">
            <v>0.77848101265822789</v>
          </cell>
          <cell r="O115">
            <v>0.72453274755482466</v>
          </cell>
          <cell r="P115">
            <v>0.72462941847206386</v>
          </cell>
          <cell r="Q115">
            <v>0.72462941847206386</v>
          </cell>
          <cell r="R115">
            <v>0.72432830327567177</v>
          </cell>
          <cell r="S115">
            <v>0.73386902757061057</v>
          </cell>
          <cell r="T115">
            <v>0.73330683624801274</v>
          </cell>
          <cell r="AA115">
            <v>0.72453274755482466</v>
          </cell>
          <cell r="AB115">
            <v>0.72462941847206386</v>
          </cell>
          <cell r="AC115">
            <v>0.76928314734253833</v>
          </cell>
          <cell r="AD115">
            <v>0.76896455484231097</v>
          </cell>
          <cell r="AE115">
            <v>0.77909738717339672</v>
          </cell>
          <cell r="AF115">
            <v>0.77848101265822789</v>
          </cell>
          <cell r="AM115">
            <v>0.72919497072845385</v>
          </cell>
          <cell r="AN115">
            <v>0.72928969326033422</v>
          </cell>
          <cell r="AO115">
            <v>0.72928969326033422</v>
          </cell>
          <cell r="AP115">
            <v>0.75502050535785148</v>
          </cell>
          <cell r="AQ115">
            <v>0.73859564164648916</v>
          </cell>
          <cell r="AR115">
            <v>0.73801845046126158</v>
          </cell>
        </row>
        <row r="116">
          <cell r="D116">
            <v>41</v>
          </cell>
          <cell r="E116">
            <v>0.76928314734253833</v>
          </cell>
          <cell r="F116">
            <v>0.76896455484231097</v>
          </cell>
          <cell r="G116">
            <v>0.77909738717339672</v>
          </cell>
          <cell r="H116">
            <v>0.77848101265822789</v>
          </cell>
          <cell r="O116">
            <v>0.72453274755482466</v>
          </cell>
          <cell r="P116">
            <v>0.72462941847206386</v>
          </cell>
          <cell r="Q116">
            <v>0.72462941847206386</v>
          </cell>
          <cell r="R116">
            <v>0.72432830327567177</v>
          </cell>
          <cell r="S116">
            <v>0.73386902757061057</v>
          </cell>
          <cell r="T116">
            <v>0.73330683624801274</v>
          </cell>
          <cell r="AA116">
            <v>0.72453274755482466</v>
          </cell>
          <cell r="AB116">
            <v>0.72462941847206386</v>
          </cell>
          <cell r="AC116">
            <v>0.76928314734253833</v>
          </cell>
          <cell r="AD116">
            <v>0.76896455484231097</v>
          </cell>
          <cell r="AE116">
            <v>0.77909738717339672</v>
          </cell>
          <cell r="AF116">
            <v>0.77848101265822789</v>
          </cell>
          <cell r="AM116">
            <v>0.72919497072845385</v>
          </cell>
          <cell r="AN116">
            <v>0.72928969326033422</v>
          </cell>
          <cell r="AO116">
            <v>0.72928969326033422</v>
          </cell>
          <cell r="AP116">
            <v>0.75502050535785148</v>
          </cell>
          <cell r="AQ116">
            <v>0.73859564164648916</v>
          </cell>
          <cell r="AR116">
            <v>0.73801845046126158</v>
          </cell>
        </row>
        <row r="117">
          <cell r="D117">
            <v>42</v>
          </cell>
          <cell r="E117">
            <v>0.76928314734253833</v>
          </cell>
          <cell r="F117">
            <v>0.76896455484231097</v>
          </cell>
          <cell r="G117">
            <v>0.77909738717339672</v>
          </cell>
          <cell r="H117">
            <v>0.77848101265822789</v>
          </cell>
          <cell r="O117">
            <v>0.72453274755482466</v>
          </cell>
          <cell r="P117">
            <v>0.72462941847206386</v>
          </cell>
          <cell r="Q117">
            <v>0.72462941847206386</v>
          </cell>
          <cell r="R117">
            <v>0.72432830327567177</v>
          </cell>
          <cell r="S117">
            <v>0.73386902757061057</v>
          </cell>
          <cell r="T117">
            <v>0.73330683624801274</v>
          </cell>
          <cell r="AA117">
            <v>0.72453274755482466</v>
          </cell>
          <cell r="AB117">
            <v>0.72462941847206386</v>
          </cell>
          <cell r="AC117">
            <v>0.76928314734253833</v>
          </cell>
          <cell r="AD117">
            <v>0.76896455484231097</v>
          </cell>
          <cell r="AE117">
            <v>0.77909738717339672</v>
          </cell>
          <cell r="AF117">
            <v>0.77848101265822789</v>
          </cell>
          <cell r="AM117">
            <v>0.72919497072845385</v>
          </cell>
          <cell r="AN117">
            <v>0.72928969326033422</v>
          </cell>
          <cell r="AO117">
            <v>0.72928969326033422</v>
          </cell>
          <cell r="AP117">
            <v>0.75502050535785148</v>
          </cell>
          <cell r="AQ117">
            <v>0.73859564164648916</v>
          </cell>
          <cell r="AR117">
            <v>0.73801845046126158</v>
          </cell>
        </row>
        <row r="118">
          <cell r="D118">
            <v>43</v>
          </cell>
          <cell r="E118">
            <v>0.76928314734253833</v>
          </cell>
          <cell r="F118">
            <v>0.76896455484231097</v>
          </cell>
          <cell r="G118">
            <v>0.77909738717339672</v>
          </cell>
          <cell r="H118">
            <v>0.77848101265822789</v>
          </cell>
          <cell r="O118">
            <v>0.72453274755482466</v>
          </cell>
          <cell r="P118">
            <v>0.72462941847206386</v>
          </cell>
          <cell r="Q118">
            <v>0.72462941847206386</v>
          </cell>
          <cell r="R118">
            <v>0.72432830327567177</v>
          </cell>
          <cell r="S118">
            <v>0.73386902757061057</v>
          </cell>
          <cell r="T118">
            <v>0.73330683624801274</v>
          </cell>
          <cell r="AA118">
            <v>0.72453274755482466</v>
          </cell>
          <cell r="AB118">
            <v>0.72462941847206386</v>
          </cell>
          <cell r="AC118">
            <v>0.76928314734253833</v>
          </cell>
          <cell r="AD118">
            <v>0.76896455484231097</v>
          </cell>
          <cell r="AE118">
            <v>0.77909738717339672</v>
          </cell>
          <cell r="AF118">
            <v>0.77848101265822789</v>
          </cell>
          <cell r="AM118">
            <v>0.72919497072845385</v>
          </cell>
          <cell r="AN118">
            <v>0.72928969326033422</v>
          </cell>
          <cell r="AO118">
            <v>0.72928969326033422</v>
          </cell>
          <cell r="AP118">
            <v>0.75502050535785148</v>
          </cell>
          <cell r="AQ118">
            <v>0.73859564164648916</v>
          </cell>
          <cell r="AR118">
            <v>0.73801845046126158</v>
          </cell>
        </row>
        <row r="119">
          <cell r="D119">
            <v>44</v>
          </cell>
          <cell r="E119">
            <v>0.76928314734253833</v>
          </cell>
          <cell r="F119">
            <v>0.76896455484231097</v>
          </cell>
          <cell r="G119">
            <v>0.77909738717339672</v>
          </cell>
          <cell r="H119">
            <v>0.77848101265822789</v>
          </cell>
          <cell r="O119">
            <v>0.72453274755482466</v>
          </cell>
          <cell r="P119">
            <v>0.72462941847206386</v>
          </cell>
          <cell r="Q119">
            <v>0.72462941847206386</v>
          </cell>
          <cell r="R119">
            <v>0.72432830327567177</v>
          </cell>
          <cell r="S119">
            <v>0.73386902757061057</v>
          </cell>
          <cell r="T119">
            <v>0.73330683624801274</v>
          </cell>
          <cell r="AA119">
            <v>0.72453274755482466</v>
          </cell>
          <cell r="AB119">
            <v>0.72462941847206386</v>
          </cell>
          <cell r="AC119">
            <v>0.76928314734253833</v>
          </cell>
          <cell r="AD119">
            <v>0.76896455484231097</v>
          </cell>
          <cell r="AE119">
            <v>0.77909738717339672</v>
          </cell>
          <cell r="AF119">
            <v>0.77848101265822789</v>
          </cell>
          <cell r="AM119">
            <v>0.72919497072845385</v>
          </cell>
          <cell r="AN119">
            <v>0.72928969326033422</v>
          </cell>
          <cell r="AO119">
            <v>0.72928969326033422</v>
          </cell>
          <cell r="AP119">
            <v>0.75502050535785148</v>
          </cell>
          <cell r="AQ119">
            <v>0.73859564164648916</v>
          </cell>
          <cell r="AR119">
            <v>0.73801845046126158</v>
          </cell>
        </row>
        <row r="120">
          <cell r="D120">
            <v>45</v>
          </cell>
          <cell r="E120">
            <v>0.76928314734253833</v>
          </cell>
          <cell r="F120">
            <v>0.76896455484231097</v>
          </cell>
          <cell r="G120">
            <v>0.77909738717339672</v>
          </cell>
          <cell r="H120">
            <v>0.77848101265822789</v>
          </cell>
          <cell r="O120">
            <v>0.72453274755482466</v>
          </cell>
          <cell r="P120">
            <v>0.72462941847206386</v>
          </cell>
          <cell r="Q120">
            <v>0.72462941847206386</v>
          </cell>
          <cell r="R120">
            <v>0.72432830327567177</v>
          </cell>
          <cell r="S120">
            <v>0.73386902757061057</v>
          </cell>
          <cell r="T120">
            <v>0.73330683624801274</v>
          </cell>
          <cell r="AA120">
            <v>0.72453274755482466</v>
          </cell>
          <cell r="AB120">
            <v>0.72462941847206386</v>
          </cell>
          <cell r="AC120">
            <v>0.76928314734253833</v>
          </cell>
          <cell r="AD120">
            <v>0.76896455484231097</v>
          </cell>
          <cell r="AE120">
            <v>0.77909738717339672</v>
          </cell>
          <cell r="AF120">
            <v>0.77848101265822789</v>
          </cell>
          <cell r="AM120">
            <v>0.72919497072845385</v>
          </cell>
          <cell r="AN120">
            <v>0.72928969326033422</v>
          </cell>
          <cell r="AO120">
            <v>0.72928969326033422</v>
          </cell>
          <cell r="AP120">
            <v>0.75502050535785148</v>
          </cell>
          <cell r="AQ120">
            <v>0.73859564164648916</v>
          </cell>
          <cell r="AR120">
            <v>0.73801845046126158</v>
          </cell>
        </row>
        <row r="121">
          <cell r="D121">
            <v>46</v>
          </cell>
          <cell r="E121">
            <v>0.76928314734253833</v>
          </cell>
          <cell r="F121">
            <v>0.76896455484231097</v>
          </cell>
          <cell r="G121">
            <v>0.77909738717339672</v>
          </cell>
          <cell r="H121">
            <v>0.77848101265822789</v>
          </cell>
          <cell r="O121">
            <v>0.72453274755482466</v>
          </cell>
          <cell r="P121">
            <v>0.72462941847206386</v>
          </cell>
          <cell r="Q121">
            <v>0.72462941847206386</v>
          </cell>
          <cell r="R121">
            <v>0.72432830327567177</v>
          </cell>
          <cell r="S121">
            <v>0.73386902757061057</v>
          </cell>
          <cell r="T121">
            <v>0.73330683624801274</v>
          </cell>
          <cell r="AA121">
            <v>0.72453274755482466</v>
          </cell>
          <cell r="AB121">
            <v>0.72462941847206386</v>
          </cell>
          <cell r="AC121">
            <v>0.76928314734253833</v>
          </cell>
          <cell r="AD121">
            <v>0.76896455484231097</v>
          </cell>
          <cell r="AE121">
            <v>0.77909738717339672</v>
          </cell>
          <cell r="AF121">
            <v>0.77848101265822789</v>
          </cell>
          <cell r="AM121">
            <v>0.72919497072845385</v>
          </cell>
          <cell r="AN121">
            <v>0.72928969326033422</v>
          </cell>
          <cell r="AO121">
            <v>0.72928969326033422</v>
          </cell>
          <cell r="AP121">
            <v>0.75502050535785148</v>
          </cell>
          <cell r="AQ121">
            <v>0.73859564164648916</v>
          </cell>
          <cell r="AR121">
            <v>0.73801845046126158</v>
          </cell>
        </row>
        <row r="122">
          <cell r="D122">
            <v>47</v>
          </cell>
          <cell r="E122">
            <v>1.3076224702099486</v>
          </cell>
          <cell r="F122">
            <v>1.3080472602102526</v>
          </cell>
          <cell r="G122">
            <v>1.2945368171021376</v>
          </cell>
          <cell r="H122">
            <v>1.295358649789029</v>
          </cell>
          <cell r="O122">
            <v>1.3672896699269002</v>
          </cell>
          <cell r="P122">
            <v>1.3671607753705823</v>
          </cell>
          <cell r="Q122">
            <v>1.3671607753705823</v>
          </cell>
          <cell r="R122">
            <v>1.3675622622991039</v>
          </cell>
          <cell r="S122">
            <v>1.3548412965725196</v>
          </cell>
          <cell r="T122">
            <v>1.3555908850026503</v>
          </cell>
          <cell r="AA122">
            <v>1.3672896699269002</v>
          </cell>
          <cell r="AB122">
            <v>1.3671607753705823</v>
          </cell>
          <cell r="AC122">
            <v>1.3076224702099486</v>
          </cell>
          <cell r="AD122">
            <v>1.3080472602102526</v>
          </cell>
          <cell r="AE122">
            <v>1.2945368171021376</v>
          </cell>
          <cell r="AF122">
            <v>1.295358649789029</v>
          </cell>
          <cell r="AM122">
            <v>1.3610733723620612</v>
          </cell>
          <cell r="AN122">
            <v>1.3609470756528876</v>
          </cell>
          <cell r="AO122">
            <v>1.3609470756528876</v>
          </cell>
          <cell r="AP122">
            <v>1.3266393261895317</v>
          </cell>
          <cell r="AQ122">
            <v>1.3485391444713466</v>
          </cell>
          <cell r="AR122">
            <v>1.3493087327183177</v>
          </cell>
        </row>
        <row r="123">
          <cell r="D123">
            <v>48</v>
          </cell>
          <cell r="E123">
            <v>1.3076224702099486</v>
          </cell>
          <cell r="F123">
            <v>1.3080472602102526</v>
          </cell>
          <cell r="G123">
            <v>1.2945368171021376</v>
          </cell>
          <cell r="H123">
            <v>1.295358649789029</v>
          </cell>
          <cell r="O123">
            <v>1.3672896699269002</v>
          </cell>
          <cell r="P123">
            <v>1.3671607753705823</v>
          </cell>
          <cell r="Q123">
            <v>1.3671607753705823</v>
          </cell>
          <cell r="R123">
            <v>1.3675622622991039</v>
          </cell>
          <cell r="S123">
            <v>1.3548412965725196</v>
          </cell>
          <cell r="T123">
            <v>1.3555908850026503</v>
          </cell>
          <cell r="AA123">
            <v>1.3672896699269002</v>
          </cell>
          <cell r="AB123">
            <v>1.3671607753705823</v>
          </cell>
          <cell r="AC123">
            <v>1.3076224702099486</v>
          </cell>
          <cell r="AD123">
            <v>1.3080472602102526</v>
          </cell>
          <cell r="AE123">
            <v>1.2945368171021376</v>
          </cell>
          <cell r="AF123">
            <v>1.295358649789029</v>
          </cell>
          <cell r="AM123">
            <v>1.3610733723620612</v>
          </cell>
          <cell r="AN123">
            <v>1.3609470756528876</v>
          </cell>
          <cell r="AO123">
            <v>1.3609470756528876</v>
          </cell>
          <cell r="AP123">
            <v>1.3266393261895317</v>
          </cell>
          <cell r="AQ123">
            <v>1.3485391444713466</v>
          </cell>
          <cell r="AR123">
            <v>1.3493087327183177</v>
          </cell>
        </row>
        <row r="124">
          <cell r="D124">
            <v>49</v>
          </cell>
          <cell r="E124">
            <v>1.3076224702099486</v>
          </cell>
          <cell r="F124">
            <v>1.3080472602102526</v>
          </cell>
          <cell r="G124">
            <v>1.2945368171021376</v>
          </cell>
          <cell r="H124">
            <v>1.295358649789029</v>
          </cell>
          <cell r="O124">
            <v>1.3672896699269002</v>
          </cell>
          <cell r="P124">
            <v>1.3671607753705823</v>
          </cell>
          <cell r="Q124">
            <v>1.3671607753705823</v>
          </cell>
          <cell r="R124">
            <v>1.3675622622991039</v>
          </cell>
          <cell r="S124">
            <v>1.3548412965725196</v>
          </cell>
          <cell r="T124">
            <v>1.3555908850026503</v>
          </cell>
          <cell r="AA124">
            <v>1.3672896699269002</v>
          </cell>
          <cell r="AB124">
            <v>1.3671607753705823</v>
          </cell>
          <cell r="AC124">
            <v>1.3076224702099486</v>
          </cell>
          <cell r="AD124">
            <v>1.3080472602102526</v>
          </cell>
          <cell r="AE124">
            <v>1.2945368171021376</v>
          </cell>
          <cell r="AF124">
            <v>1.295358649789029</v>
          </cell>
          <cell r="AM124">
            <v>1.3610733723620612</v>
          </cell>
          <cell r="AN124">
            <v>1.3609470756528876</v>
          </cell>
          <cell r="AO124">
            <v>1.3609470756528876</v>
          </cell>
          <cell r="AP124">
            <v>1.3266393261895317</v>
          </cell>
          <cell r="AQ124">
            <v>1.3485391444713466</v>
          </cell>
          <cell r="AR124">
            <v>1.3493087327183177</v>
          </cell>
        </row>
        <row r="125">
          <cell r="D125">
            <v>50</v>
          </cell>
          <cell r="E125">
            <v>1.3076224702099486</v>
          </cell>
          <cell r="F125">
            <v>1.3080472602102526</v>
          </cell>
          <cell r="G125">
            <v>1.2945368171021376</v>
          </cell>
          <cell r="H125">
            <v>1.295358649789029</v>
          </cell>
          <cell r="O125">
            <v>1.3672896699269002</v>
          </cell>
          <cell r="P125">
            <v>1.3671607753705823</v>
          </cell>
          <cell r="Q125">
            <v>1.3671607753705823</v>
          </cell>
          <cell r="R125">
            <v>1.3675622622991039</v>
          </cell>
          <cell r="S125">
            <v>1.3548412965725196</v>
          </cell>
          <cell r="T125">
            <v>1.3555908850026503</v>
          </cell>
          <cell r="AA125">
            <v>1.3672896699269002</v>
          </cell>
          <cell r="AB125">
            <v>1.3671607753705823</v>
          </cell>
          <cell r="AC125">
            <v>1.3076224702099486</v>
          </cell>
          <cell r="AD125">
            <v>1.3080472602102526</v>
          </cell>
          <cell r="AE125">
            <v>1.2945368171021376</v>
          </cell>
          <cell r="AF125">
            <v>1.295358649789029</v>
          </cell>
          <cell r="AM125">
            <v>1.3610733723620612</v>
          </cell>
          <cell r="AN125">
            <v>1.3609470756528876</v>
          </cell>
          <cell r="AO125">
            <v>1.3609470756528876</v>
          </cell>
          <cell r="AP125">
            <v>1.3266393261895317</v>
          </cell>
          <cell r="AQ125">
            <v>1.3485391444713466</v>
          </cell>
          <cell r="AR125">
            <v>1.3493087327183177</v>
          </cell>
        </row>
        <row r="126">
          <cell r="D126">
            <v>51</v>
          </cell>
          <cell r="E126">
            <v>1.3076224702099486</v>
          </cell>
          <cell r="F126">
            <v>1.3080472602102526</v>
          </cell>
          <cell r="G126">
            <v>1.2945368171021376</v>
          </cell>
          <cell r="H126">
            <v>1.295358649789029</v>
          </cell>
          <cell r="O126">
            <v>1.3672896699269002</v>
          </cell>
          <cell r="P126">
            <v>1.3671607753705823</v>
          </cell>
          <cell r="Q126">
            <v>1.3671607753705823</v>
          </cell>
          <cell r="R126">
            <v>1.3675622622991039</v>
          </cell>
          <cell r="S126">
            <v>1.3548412965725196</v>
          </cell>
          <cell r="T126">
            <v>1.3555908850026503</v>
          </cell>
          <cell r="AA126">
            <v>1.3672896699269002</v>
          </cell>
          <cell r="AB126">
            <v>1.3671607753705823</v>
          </cell>
          <cell r="AC126">
            <v>1.3076224702099486</v>
          </cell>
          <cell r="AD126">
            <v>1.3080472602102526</v>
          </cell>
          <cell r="AE126">
            <v>1.2945368171021376</v>
          </cell>
          <cell r="AF126">
            <v>1.295358649789029</v>
          </cell>
          <cell r="AM126">
            <v>1.3610733723620612</v>
          </cell>
          <cell r="AN126">
            <v>1.3609470756528876</v>
          </cell>
          <cell r="AO126">
            <v>1.3609470756528876</v>
          </cell>
          <cell r="AP126">
            <v>1.3266393261895317</v>
          </cell>
          <cell r="AQ126">
            <v>1.3485391444713466</v>
          </cell>
          <cell r="AR126">
            <v>1.3493087327183177</v>
          </cell>
        </row>
        <row r="127">
          <cell r="D127">
            <v>52</v>
          </cell>
          <cell r="E127">
            <v>1.3076224702099486</v>
          </cell>
          <cell r="F127">
            <v>1.3080472602102526</v>
          </cell>
          <cell r="G127">
            <v>1.2945368171021376</v>
          </cell>
          <cell r="H127">
            <v>1.295358649789029</v>
          </cell>
          <cell r="O127">
            <v>1.3672896699269002</v>
          </cell>
          <cell r="P127">
            <v>1.3671607753705823</v>
          </cell>
          <cell r="Q127">
            <v>1.3671607753705823</v>
          </cell>
          <cell r="R127">
            <v>1.3675622622991039</v>
          </cell>
          <cell r="S127">
            <v>1.3548412965725196</v>
          </cell>
          <cell r="T127">
            <v>1.3555908850026503</v>
          </cell>
          <cell r="AA127">
            <v>1.3672896699269002</v>
          </cell>
          <cell r="AB127">
            <v>1.3671607753705823</v>
          </cell>
          <cell r="AC127">
            <v>1.3076224702099486</v>
          </cell>
          <cell r="AD127">
            <v>1.3080472602102526</v>
          </cell>
          <cell r="AE127">
            <v>1.2945368171021376</v>
          </cell>
          <cell r="AF127">
            <v>1.295358649789029</v>
          </cell>
          <cell r="AM127">
            <v>1.3610733723620612</v>
          </cell>
          <cell r="AN127">
            <v>1.3609470756528876</v>
          </cell>
          <cell r="AO127">
            <v>1.3609470756528876</v>
          </cell>
          <cell r="AP127">
            <v>1.3266393261895317</v>
          </cell>
          <cell r="AQ127">
            <v>1.3485391444713466</v>
          </cell>
          <cell r="AR127">
            <v>1.3493087327183177</v>
          </cell>
        </row>
        <row r="128">
          <cell r="D128">
            <v>53</v>
          </cell>
          <cell r="E128">
            <v>1.3076224702099486</v>
          </cell>
          <cell r="F128">
            <v>1.3080472602102526</v>
          </cell>
          <cell r="G128">
            <v>1.2945368171021376</v>
          </cell>
          <cell r="H128">
            <v>1.295358649789029</v>
          </cell>
          <cell r="O128">
            <v>1.3672896699269002</v>
          </cell>
          <cell r="P128">
            <v>1.3671607753705823</v>
          </cell>
          <cell r="Q128">
            <v>1.3671607753705823</v>
          </cell>
          <cell r="R128">
            <v>1.3675622622991039</v>
          </cell>
          <cell r="S128">
            <v>1.3548412965725196</v>
          </cell>
          <cell r="T128">
            <v>1.3555908850026503</v>
          </cell>
          <cell r="AA128">
            <v>1.3672896699269002</v>
          </cell>
          <cell r="AB128">
            <v>1.3671607753705823</v>
          </cell>
          <cell r="AC128">
            <v>1.3076224702099486</v>
          </cell>
          <cell r="AD128">
            <v>1.3080472602102526</v>
          </cell>
          <cell r="AE128">
            <v>1.2945368171021376</v>
          </cell>
          <cell r="AF128">
            <v>1.295358649789029</v>
          </cell>
          <cell r="AM128">
            <v>1.3610733723620612</v>
          </cell>
          <cell r="AN128">
            <v>1.3609470756528876</v>
          </cell>
          <cell r="AO128">
            <v>1.3609470756528876</v>
          </cell>
          <cell r="AP128">
            <v>1.3266393261895317</v>
          </cell>
          <cell r="AQ128">
            <v>1.3485391444713466</v>
          </cell>
          <cell r="AR128">
            <v>1.3493087327183177</v>
          </cell>
        </row>
        <row r="129">
          <cell r="D129">
            <v>54</v>
          </cell>
          <cell r="E129">
            <v>1.3076224702099486</v>
          </cell>
          <cell r="F129">
            <v>1.3080472602102526</v>
          </cell>
          <cell r="G129">
            <v>1.2945368171021376</v>
          </cell>
          <cell r="H129">
            <v>1.295358649789029</v>
          </cell>
          <cell r="O129">
            <v>1.3672896699269002</v>
          </cell>
          <cell r="P129">
            <v>1.3671607753705823</v>
          </cell>
          <cell r="Q129">
            <v>1.3671607753705823</v>
          </cell>
          <cell r="R129">
            <v>1.3675622622991039</v>
          </cell>
          <cell r="S129">
            <v>1.3548412965725196</v>
          </cell>
          <cell r="T129">
            <v>1.3555908850026503</v>
          </cell>
          <cell r="AA129">
            <v>1.3672896699269002</v>
          </cell>
          <cell r="AB129">
            <v>1.3671607753705823</v>
          </cell>
          <cell r="AC129">
            <v>1.3076224702099486</v>
          </cell>
          <cell r="AD129">
            <v>1.3080472602102526</v>
          </cell>
          <cell r="AE129">
            <v>1.2945368171021376</v>
          </cell>
          <cell r="AF129">
            <v>1.295358649789029</v>
          </cell>
          <cell r="AM129">
            <v>1.3610733723620612</v>
          </cell>
          <cell r="AN129">
            <v>1.3609470756528876</v>
          </cell>
          <cell r="AO129">
            <v>1.3609470756528876</v>
          </cell>
          <cell r="AP129">
            <v>1.3266393261895317</v>
          </cell>
          <cell r="AQ129">
            <v>1.3485391444713466</v>
          </cell>
          <cell r="AR129">
            <v>1.3493087327183177</v>
          </cell>
        </row>
        <row r="130">
          <cell r="D130">
            <v>55</v>
          </cell>
          <cell r="E130">
            <v>0.76928314734253833</v>
          </cell>
          <cell r="F130">
            <v>0.76896455484231097</v>
          </cell>
          <cell r="G130">
            <v>0.77909738717339672</v>
          </cell>
          <cell r="H130">
            <v>0.77848101265822789</v>
          </cell>
          <cell r="O130">
            <v>0.72453274755482466</v>
          </cell>
          <cell r="P130">
            <v>0.72462941847206386</v>
          </cell>
          <cell r="Q130">
            <v>0.72462941847206386</v>
          </cell>
          <cell r="R130">
            <v>0.72432830327567177</v>
          </cell>
          <cell r="S130">
            <v>0.73386902757061057</v>
          </cell>
          <cell r="T130">
            <v>0.73330683624801274</v>
          </cell>
          <cell r="AA130">
            <v>0.72453274755482466</v>
          </cell>
          <cell r="AB130">
            <v>0.72462941847206386</v>
          </cell>
          <cell r="AC130">
            <v>0.76928314734253833</v>
          </cell>
          <cell r="AD130">
            <v>0.76896455484231097</v>
          </cell>
          <cell r="AE130">
            <v>0.77909738717339672</v>
          </cell>
          <cell r="AF130">
            <v>0.77848101265822789</v>
          </cell>
          <cell r="AM130">
            <v>0.72919497072845385</v>
          </cell>
          <cell r="AN130">
            <v>0.72928969326033422</v>
          </cell>
          <cell r="AO130">
            <v>0.72928969326033422</v>
          </cell>
          <cell r="AP130">
            <v>0.75502050535785148</v>
          </cell>
          <cell r="AQ130">
            <v>0.73859564164648916</v>
          </cell>
          <cell r="AR130">
            <v>0.73801845046126158</v>
          </cell>
        </row>
        <row r="131">
          <cell r="D131">
            <v>56</v>
          </cell>
          <cell r="E131">
            <v>0.76928314734253833</v>
          </cell>
          <cell r="F131">
            <v>0.76896455484231097</v>
          </cell>
          <cell r="G131">
            <v>0.77909738717339672</v>
          </cell>
          <cell r="H131">
            <v>0.77848101265822789</v>
          </cell>
          <cell r="O131">
            <v>0.72453274755482466</v>
          </cell>
          <cell r="P131">
            <v>0.72462941847206386</v>
          </cell>
          <cell r="Q131">
            <v>0.72462941847206386</v>
          </cell>
          <cell r="R131">
            <v>0.72432830327567177</v>
          </cell>
          <cell r="S131">
            <v>0.73386902757061057</v>
          </cell>
          <cell r="T131">
            <v>0.73330683624801274</v>
          </cell>
          <cell r="AA131">
            <v>0.72453274755482466</v>
          </cell>
          <cell r="AB131">
            <v>0.72462941847206386</v>
          </cell>
          <cell r="AC131">
            <v>0.76928314734253833</v>
          </cell>
          <cell r="AD131">
            <v>0.76896455484231097</v>
          </cell>
          <cell r="AE131">
            <v>0.77909738717339672</v>
          </cell>
          <cell r="AF131">
            <v>0.77848101265822789</v>
          </cell>
          <cell r="AM131">
            <v>0.72919497072845385</v>
          </cell>
          <cell r="AN131">
            <v>0.72928969326033422</v>
          </cell>
          <cell r="AO131">
            <v>0.72928969326033422</v>
          </cell>
          <cell r="AP131">
            <v>0.75502050535785148</v>
          </cell>
          <cell r="AQ131">
            <v>0.73859564164648916</v>
          </cell>
          <cell r="AR131">
            <v>0.73801845046126158</v>
          </cell>
        </row>
        <row r="132">
          <cell r="D132">
            <v>57</v>
          </cell>
          <cell r="E132">
            <v>0.76928314734253833</v>
          </cell>
          <cell r="F132">
            <v>0.76896455484231097</v>
          </cell>
          <cell r="G132">
            <v>0.77909738717339672</v>
          </cell>
          <cell r="H132">
            <v>0.77848101265822789</v>
          </cell>
          <cell r="O132">
            <v>0.72453274755482466</v>
          </cell>
          <cell r="P132">
            <v>0.72462941847206386</v>
          </cell>
          <cell r="Q132">
            <v>0.72462941847206386</v>
          </cell>
          <cell r="R132">
            <v>0.72432830327567177</v>
          </cell>
          <cell r="S132">
            <v>0.73386902757061057</v>
          </cell>
          <cell r="T132">
            <v>0.73330683624801274</v>
          </cell>
          <cell r="AA132">
            <v>0.72453274755482466</v>
          </cell>
          <cell r="AB132">
            <v>0.72462941847206386</v>
          </cell>
          <cell r="AC132">
            <v>0.76928314734253833</v>
          </cell>
          <cell r="AD132">
            <v>0.76896455484231097</v>
          </cell>
          <cell r="AE132">
            <v>0.77909738717339672</v>
          </cell>
          <cell r="AF132">
            <v>0.77848101265822789</v>
          </cell>
          <cell r="AM132">
            <v>0.72919497072845385</v>
          </cell>
          <cell r="AN132">
            <v>0.72928969326033422</v>
          </cell>
          <cell r="AO132">
            <v>0.72928969326033422</v>
          </cell>
          <cell r="AP132">
            <v>0.75502050535785148</v>
          </cell>
          <cell r="AQ132">
            <v>0.73859564164648916</v>
          </cell>
          <cell r="AR132">
            <v>0.73801845046126158</v>
          </cell>
        </row>
        <row r="133">
          <cell r="D133">
            <v>58</v>
          </cell>
          <cell r="E133">
            <v>0.76928314734253833</v>
          </cell>
          <cell r="F133">
            <v>0.76896455484231097</v>
          </cell>
          <cell r="G133">
            <v>0.77909738717339672</v>
          </cell>
          <cell r="H133">
            <v>0.77848101265822789</v>
          </cell>
          <cell r="O133">
            <v>0.72453274755482466</v>
          </cell>
          <cell r="P133">
            <v>0.72462941847206386</v>
          </cell>
          <cell r="Q133">
            <v>0.72462941847206386</v>
          </cell>
          <cell r="R133">
            <v>0.72432830327567177</v>
          </cell>
          <cell r="S133">
            <v>0.73386902757061057</v>
          </cell>
          <cell r="T133">
            <v>0.73330683624801274</v>
          </cell>
          <cell r="AA133">
            <v>0.72453274755482466</v>
          </cell>
          <cell r="AB133">
            <v>0.72462941847206386</v>
          </cell>
          <cell r="AC133">
            <v>0.76928314734253833</v>
          </cell>
          <cell r="AD133">
            <v>0.76896455484231097</v>
          </cell>
          <cell r="AE133">
            <v>0.77909738717339672</v>
          </cell>
          <cell r="AF133">
            <v>0.77848101265822789</v>
          </cell>
          <cell r="AM133">
            <v>0.72919497072845385</v>
          </cell>
          <cell r="AN133">
            <v>0.72928969326033422</v>
          </cell>
          <cell r="AO133">
            <v>0.72928969326033422</v>
          </cell>
          <cell r="AP133">
            <v>0.75502050535785148</v>
          </cell>
          <cell r="AQ133">
            <v>0.73859564164648916</v>
          </cell>
          <cell r="AR133">
            <v>0.73801845046126158</v>
          </cell>
        </row>
        <row r="134">
          <cell r="D134">
            <v>59</v>
          </cell>
          <cell r="E134">
            <v>0.76928314734253833</v>
          </cell>
          <cell r="F134">
            <v>0.76896455484231097</v>
          </cell>
          <cell r="G134">
            <v>0.77909738717339672</v>
          </cell>
          <cell r="H134">
            <v>0.77848101265822789</v>
          </cell>
          <cell r="O134">
            <v>0.72453274755482466</v>
          </cell>
          <cell r="P134">
            <v>0.72462941847206386</v>
          </cell>
          <cell r="Q134">
            <v>0.72462941847206386</v>
          </cell>
          <cell r="R134">
            <v>0.72432830327567177</v>
          </cell>
          <cell r="S134">
            <v>0.73386902757061057</v>
          </cell>
          <cell r="T134">
            <v>0.73330683624801274</v>
          </cell>
          <cell r="AA134">
            <v>0.72453274755482466</v>
          </cell>
          <cell r="AB134">
            <v>0.72462941847206386</v>
          </cell>
          <cell r="AC134">
            <v>0.76928314734253833</v>
          </cell>
          <cell r="AD134">
            <v>0.76896455484231097</v>
          </cell>
          <cell r="AE134">
            <v>0.77909738717339672</v>
          </cell>
          <cell r="AF134">
            <v>0.77848101265822789</v>
          </cell>
          <cell r="AM134">
            <v>0.72919497072845385</v>
          </cell>
          <cell r="AN134">
            <v>0.72928969326033422</v>
          </cell>
          <cell r="AO134">
            <v>0.72928969326033422</v>
          </cell>
          <cell r="AP134">
            <v>0.75502050535785148</v>
          </cell>
          <cell r="AQ134">
            <v>0.73859564164648916</v>
          </cell>
          <cell r="AR134">
            <v>0.73801845046126158</v>
          </cell>
        </row>
        <row r="135">
          <cell r="D135">
            <v>60</v>
          </cell>
          <cell r="E135">
            <v>0.76928314734253833</v>
          </cell>
          <cell r="F135">
            <v>0.76896455484231097</v>
          </cell>
          <cell r="G135">
            <v>0.77909738717339672</v>
          </cell>
          <cell r="H135">
            <v>0.77848101265822789</v>
          </cell>
          <cell r="O135">
            <v>0.72453274755482466</v>
          </cell>
          <cell r="P135">
            <v>0.72462941847206386</v>
          </cell>
          <cell r="Q135">
            <v>0.72462941847206386</v>
          </cell>
          <cell r="R135">
            <v>0.72432830327567177</v>
          </cell>
          <cell r="S135">
            <v>0.73386902757061057</v>
          </cell>
          <cell r="T135">
            <v>0.73330683624801274</v>
          </cell>
          <cell r="AA135">
            <v>0.72453274755482466</v>
          </cell>
          <cell r="AB135">
            <v>0.72462941847206386</v>
          </cell>
          <cell r="AC135">
            <v>0.76928314734253833</v>
          </cell>
          <cell r="AD135">
            <v>0.76896455484231097</v>
          </cell>
          <cell r="AE135">
            <v>0.77909738717339672</v>
          </cell>
          <cell r="AF135">
            <v>0.77848101265822789</v>
          </cell>
          <cell r="AM135">
            <v>0.72919497072845385</v>
          </cell>
          <cell r="AN135">
            <v>0.72928969326033422</v>
          </cell>
          <cell r="AO135">
            <v>0.72928969326033422</v>
          </cell>
          <cell r="AP135">
            <v>0.75502050535785148</v>
          </cell>
          <cell r="AQ135">
            <v>0.73859564164648916</v>
          </cell>
          <cell r="AR135">
            <v>0.73801845046126158</v>
          </cell>
        </row>
        <row r="136">
          <cell r="D136">
            <v>61</v>
          </cell>
          <cell r="E136">
            <v>0.76928314734253833</v>
          </cell>
          <cell r="F136">
            <v>0.76896455484231097</v>
          </cell>
          <cell r="G136">
            <v>0.77909738717339672</v>
          </cell>
          <cell r="H136">
            <v>0.77848101265822789</v>
          </cell>
          <cell r="O136">
            <v>0.72453274755482466</v>
          </cell>
          <cell r="P136">
            <v>0.72462941847206386</v>
          </cell>
          <cell r="Q136">
            <v>0.72462941847206386</v>
          </cell>
          <cell r="R136">
            <v>0.72432830327567177</v>
          </cell>
          <cell r="S136">
            <v>0.73386902757061057</v>
          </cell>
          <cell r="T136">
            <v>0.73330683624801274</v>
          </cell>
          <cell r="AA136">
            <v>0.72453274755482466</v>
          </cell>
          <cell r="AB136">
            <v>0.72462941847206386</v>
          </cell>
          <cell r="AC136">
            <v>0.76928314734253833</v>
          </cell>
          <cell r="AD136">
            <v>0.76896455484231097</v>
          </cell>
          <cell r="AE136">
            <v>0.77909738717339672</v>
          </cell>
          <cell r="AF136">
            <v>0.77848101265822789</v>
          </cell>
          <cell r="AM136">
            <v>0.72919497072845385</v>
          </cell>
          <cell r="AN136">
            <v>0.72928969326033422</v>
          </cell>
          <cell r="AO136">
            <v>0.72928969326033422</v>
          </cell>
          <cell r="AP136">
            <v>0.75502050535785148</v>
          </cell>
          <cell r="AQ136">
            <v>0.73859564164648916</v>
          </cell>
          <cell r="AR136">
            <v>0.73801845046126158</v>
          </cell>
        </row>
        <row r="137">
          <cell r="D137">
            <v>62</v>
          </cell>
          <cell r="E137">
            <v>0.76928314734253833</v>
          </cell>
          <cell r="F137">
            <v>0.76896455484231097</v>
          </cell>
          <cell r="G137">
            <v>0.77909738717339672</v>
          </cell>
          <cell r="H137">
            <v>0.77848101265822789</v>
          </cell>
          <cell r="O137">
            <v>0.72453274755482466</v>
          </cell>
          <cell r="P137">
            <v>0.72462941847206386</v>
          </cell>
          <cell r="Q137">
            <v>0.72462941847206386</v>
          </cell>
          <cell r="R137">
            <v>0.72432830327567177</v>
          </cell>
          <cell r="S137">
            <v>0.73386902757061057</v>
          </cell>
          <cell r="T137">
            <v>0.73330683624801274</v>
          </cell>
          <cell r="AA137">
            <v>0.72453274755482466</v>
          </cell>
          <cell r="AB137">
            <v>0.72462941847206386</v>
          </cell>
          <cell r="AC137">
            <v>0.76928314734253833</v>
          </cell>
          <cell r="AD137">
            <v>0.76896455484231097</v>
          </cell>
          <cell r="AE137">
            <v>0.77909738717339672</v>
          </cell>
          <cell r="AF137">
            <v>0.77848101265822789</v>
          </cell>
          <cell r="AM137">
            <v>0.72919497072845385</v>
          </cell>
          <cell r="AN137">
            <v>0.72928969326033422</v>
          </cell>
          <cell r="AO137">
            <v>0.72928969326033422</v>
          </cell>
          <cell r="AP137">
            <v>0.75502050535785148</v>
          </cell>
          <cell r="AQ137">
            <v>0.73859564164648916</v>
          </cell>
          <cell r="AR137">
            <v>0.73801845046126158</v>
          </cell>
        </row>
        <row r="138">
          <cell r="D138">
            <v>63</v>
          </cell>
          <cell r="E138">
            <v>0.76928314734253833</v>
          </cell>
          <cell r="F138">
            <v>0.76896455484231097</v>
          </cell>
          <cell r="G138">
            <v>0.77909738717339672</v>
          </cell>
          <cell r="H138">
            <v>0.77848101265822789</v>
          </cell>
          <cell r="O138">
            <v>0.72453274755482466</v>
          </cell>
          <cell r="P138">
            <v>0.72462941847206386</v>
          </cell>
          <cell r="Q138">
            <v>0.72462941847206386</v>
          </cell>
          <cell r="R138">
            <v>0.72432830327567177</v>
          </cell>
          <cell r="S138">
            <v>0.73386902757061057</v>
          </cell>
          <cell r="T138">
            <v>0.73330683624801274</v>
          </cell>
          <cell r="AA138">
            <v>0.72453274755482466</v>
          </cell>
          <cell r="AB138">
            <v>0.72462941847206386</v>
          </cell>
          <cell r="AC138">
            <v>0.76928314734253833</v>
          </cell>
          <cell r="AD138">
            <v>0.76896455484231097</v>
          </cell>
          <cell r="AE138">
            <v>0.77909738717339672</v>
          </cell>
          <cell r="AF138">
            <v>0.77848101265822789</v>
          </cell>
          <cell r="AM138">
            <v>0.72919497072845385</v>
          </cell>
          <cell r="AN138">
            <v>0.72928969326033422</v>
          </cell>
          <cell r="AO138">
            <v>0.72928969326033422</v>
          </cell>
          <cell r="AP138">
            <v>0.75502050535785148</v>
          </cell>
          <cell r="AQ138">
            <v>0.73859564164648916</v>
          </cell>
          <cell r="AR138">
            <v>0.73801845046126158</v>
          </cell>
        </row>
        <row r="139">
          <cell r="D139">
            <v>64</v>
          </cell>
          <cell r="E139">
            <v>0.76928314734253833</v>
          </cell>
          <cell r="F139">
            <v>0.76896455484231097</v>
          </cell>
          <cell r="G139">
            <v>0.77909738717339672</v>
          </cell>
          <cell r="H139">
            <v>0.77848101265822789</v>
          </cell>
          <cell r="O139">
            <v>0.72453274755482466</v>
          </cell>
          <cell r="P139">
            <v>0.72462941847206386</v>
          </cell>
          <cell r="Q139">
            <v>0.72462941847206386</v>
          </cell>
          <cell r="R139">
            <v>0.72432830327567177</v>
          </cell>
          <cell r="S139">
            <v>0.73386902757061057</v>
          </cell>
          <cell r="T139">
            <v>0.73330683624801274</v>
          </cell>
          <cell r="AA139">
            <v>0.72453274755482466</v>
          </cell>
          <cell r="AB139">
            <v>0.72462941847206386</v>
          </cell>
          <cell r="AC139">
            <v>0.76928314734253833</v>
          </cell>
          <cell r="AD139">
            <v>0.76896455484231097</v>
          </cell>
          <cell r="AE139">
            <v>0.77909738717339672</v>
          </cell>
          <cell r="AF139">
            <v>0.77848101265822789</v>
          </cell>
          <cell r="AM139">
            <v>0.72919497072845385</v>
          </cell>
          <cell r="AN139">
            <v>0.72928969326033422</v>
          </cell>
          <cell r="AO139">
            <v>0.72928969326033422</v>
          </cell>
          <cell r="AP139">
            <v>0.75502050535785148</v>
          </cell>
          <cell r="AQ139">
            <v>0.73859564164648916</v>
          </cell>
          <cell r="AR139">
            <v>0.73801845046126158</v>
          </cell>
        </row>
        <row r="140">
          <cell r="D140">
            <v>65</v>
          </cell>
          <cell r="E140">
            <v>0.76928314734253833</v>
          </cell>
          <cell r="F140">
            <v>0.76896455484231097</v>
          </cell>
          <cell r="G140">
            <v>0.77909738717339672</v>
          </cell>
          <cell r="H140">
            <v>0.77848101265822789</v>
          </cell>
          <cell r="O140">
            <v>0.72453274755482466</v>
          </cell>
          <cell r="P140">
            <v>0.72462941847206386</v>
          </cell>
          <cell r="Q140">
            <v>0.72462941847206386</v>
          </cell>
          <cell r="R140">
            <v>0.72432830327567177</v>
          </cell>
          <cell r="S140">
            <v>0.73386902757061057</v>
          </cell>
          <cell r="T140">
            <v>0.73330683624801274</v>
          </cell>
          <cell r="AA140">
            <v>0.72453274755482466</v>
          </cell>
          <cell r="AB140">
            <v>0.72462941847206386</v>
          </cell>
          <cell r="AC140">
            <v>0.76928314734253833</v>
          </cell>
          <cell r="AD140">
            <v>0.76896455484231097</v>
          </cell>
          <cell r="AE140">
            <v>0.77909738717339672</v>
          </cell>
          <cell r="AF140">
            <v>0.77848101265822789</v>
          </cell>
          <cell r="AM140">
            <v>0.72919497072845385</v>
          </cell>
          <cell r="AN140">
            <v>0.72928969326033422</v>
          </cell>
          <cell r="AO140">
            <v>0.72928969326033422</v>
          </cell>
          <cell r="AP140">
            <v>0.75502050535785148</v>
          </cell>
          <cell r="AQ140">
            <v>0.73859564164648916</v>
          </cell>
          <cell r="AR140">
            <v>0.73801845046126158</v>
          </cell>
        </row>
        <row r="141">
          <cell r="D141">
            <v>66</v>
          </cell>
          <cell r="E141">
            <v>0.76928314734253833</v>
          </cell>
          <cell r="F141">
            <v>0.76896455484231097</v>
          </cell>
          <cell r="G141">
            <v>0.77909738717339672</v>
          </cell>
          <cell r="H141">
            <v>0.77848101265822789</v>
          </cell>
          <cell r="O141">
            <v>0.72453274755482466</v>
          </cell>
          <cell r="P141">
            <v>0.72462941847206386</v>
          </cell>
          <cell r="Q141">
            <v>0.72462941847206386</v>
          </cell>
          <cell r="R141">
            <v>0.72432830327567177</v>
          </cell>
          <cell r="S141">
            <v>0.73386902757061057</v>
          </cell>
          <cell r="T141">
            <v>0.73330683624801274</v>
          </cell>
          <cell r="AA141">
            <v>0.72453274755482466</v>
          </cell>
          <cell r="AB141">
            <v>0.72462941847206386</v>
          </cell>
          <cell r="AC141">
            <v>0.76928314734253833</v>
          </cell>
          <cell r="AD141">
            <v>0.76896455484231097</v>
          </cell>
          <cell r="AE141">
            <v>0.77909738717339672</v>
          </cell>
          <cell r="AF141">
            <v>0.77848101265822789</v>
          </cell>
          <cell r="AM141">
            <v>0.72919497072845385</v>
          </cell>
          <cell r="AN141">
            <v>0.72928969326033422</v>
          </cell>
          <cell r="AO141">
            <v>0.72928969326033422</v>
          </cell>
          <cell r="AP141">
            <v>0.75502050535785148</v>
          </cell>
          <cell r="AQ141">
            <v>0.73859564164648916</v>
          </cell>
          <cell r="AR141">
            <v>0.73801845046126158</v>
          </cell>
        </row>
        <row r="142">
          <cell r="D142">
            <v>67</v>
          </cell>
          <cell r="E142">
            <v>0.76928314734253833</v>
          </cell>
          <cell r="F142">
            <v>0.76896455484231097</v>
          </cell>
          <cell r="G142">
            <v>0.77909738717339672</v>
          </cell>
          <cell r="H142">
            <v>0.77848101265822789</v>
          </cell>
          <cell r="O142">
            <v>0.72453274755482466</v>
          </cell>
          <cell r="P142">
            <v>0.72462941847206386</v>
          </cell>
          <cell r="Q142">
            <v>0.72462941847206386</v>
          </cell>
          <cell r="R142">
            <v>0.72432830327567177</v>
          </cell>
          <cell r="S142">
            <v>0.73386902757061057</v>
          </cell>
          <cell r="T142">
            <v>0.73330683624801274</v>
          </cell>
          <cell r="AA142">
            <v>0.72453274755482466</v>
          </cell>
          <cell r="AB142">
            <v>0.72462941847206386</v>
          </cell>
          <cell r="AC142">
            <v>0.76928314734253833</v>
          </cell>
          <cell r="AD142">
            <v>0.76896455484231097</v>
          </cell>
          <cell r="AE142">
            <v>0.77909738717339672</v>
          </cell>
          <cell r="AF142">
            <v>0.77848101265822789</v>
          </cell>
          <cell r="AM142">
            <v>0.72919497072845385</v>
          </cell>
          <cell r="AN142">
            <v>0.72928969326033422</v>
          </cell>
          <cell r="AO142">
            <v>0.72928969326033422</v>
          </cell>
          <cell r="AP142">
            <v>0.75502050535785148</v>
          </cell>
          <cell r="AQ142">
            <v>0.73859564164648916</v>
          </cell>
          <cell r="AR142">
            <v>0.73801845046126158</v>
          </cell>
        </row>
        <row r="143">
          <cell r="D143">
            <v>68</v>
          </cell>
          <cell r="E143">
            <v>0.76928314734253833</v>
          </cell>
          <cell r="F143">
            <v>0.76896455484231097</v>
          </cell>
          <cell r="G143">
            <v>0.77909738717339672</v>
          </cell>
          <cell r="H143">
            <v>0.77848101265822789</v>
          </cell>
          <cell r="O143">
            <v>0.72453274755482466</v>
          </cell>
          <cell r="P143">
            <v>0.72462941847206386</v>
          </cell>
          <cell r="Q143">
            <v>0.72462941847206386</v>
          </cell>
          <cell r="R143">
            <v>0.72432830327567177</v>
          </cell>
          <cell r="S143">
            <v>0.73386902757061057</v>
          </cell>
          <cell r="T143">
            <v>0.73330683624801274</v>
          </cell>
          <cell r="AA143">
            <v>0.72453274755482466</v>
          </cell>
          <cell r="AB143">
            <v>0.72462941847206386</v>
          </cell>
          <cell r="AC143">
            <v>0.76928314734253833</v>
          </cell>
          <cell r="AD143">
            <v>0.76896455484231097</v>
          </cell>
          <cell r="AE143">
            <v>0.77909738717339672</v>
          </cell>
          <cell r="AF143">
            <v>0.77848101265822789</v>
          </cell>
          <cell r="AM143">
            <v>0.72919497072845385</v>
          </cell>
          <cell r="AN143">
            <v>0.72928969326033422</v>
          </cell>
          <cell r="AO143">
            <v>0.72928969326033422</v>
          </cell>
          <cell r="AP143">
            <v>0.75502050535785148</v>
          </cell>
          <cell r="AQ143">
            <v>0.73859564164648916</v>
          </cell>
          <cell r="AR143">
            <v>0.73801845046126158</v>
          </cell>
        </row>
        <row r="144">
          <cell r="D144">
            <v>69</v>
          </cell>
          <cell r="E144">
            <v>0.76928314734253833</v>
          </cell>
          <cell r="F144">
            <v>0.76896455484231097</v>
          </cell>
          <cell r="G144">
            <v>0.77909738717339672</v>
          </cell>
          <cell r="H144">
            <v>0.77848101265822789</v>
          </cell>
          <cell r="O144">
            <v>0.72453274755482466</v>
          </cell>
          <cell r="P144">
            <v>0.72462941847206386</v>
          </cell>
          <cell r="Q144">
            <v>0.72462941847206386</v>
          </cell>
          <cell r="R144">
            <v>0.72432830327567177</v>
          </cell>
          <cell r="S144">
            <v>0.73386902757061057</v>
          </cell>
          <cell r="T144">
            <v>0.73330683624801274</v>
          </cell>
          <cell r="AA144">
            <v>0.72453274755482466</v>
          </cell>
          <cell r="AB144">
            <v>0.72462941847206386</v>
          </cell>
          <cell r="AC144">
            <v>0.76928314734253833</v>
          </cell>
          <cell r="AD144">
            <v>0.76896455484231097</v>
          </cell>
          <cell r="AE144">
            <v>0.77909738717339672</v>
          </cell>
          <cell r="AF144">
            <v>0.77848101265822789</v>
          </cell>
          <cell r="AM144">
            <v>0.72919497072845385</v>
          </cell>
          <cell r="AN144">
            <v>0.72928969326033422</v>
          </cell>
          <cell r="AO144">
            <v>0.72928969326033422</v>
          </cell>
          <cell r="AP144">
            <v>0.75502050535785148</v>
          </cell>
          <cell r="AQ144">
            <v>0.73859564164648916</v>
          </cell>
          <cell r="AR144">
            <v>0.73801845046126158</v>
          </cell>
        </row>
        <row r="145">
          <cell r="D145">
            <v>70</v>
          </cell>
          <cell r="E145">
            <v>0.76928314734253833</v>
          </cell>
          <cell r="F145">
            <v>0.76896455484231097</v>
          </cell>
          <cell r="G145">
            <v>0.77909738717339672</v>
          </cell>
          <cell r="H145">
            <v>0.77848101265822789</v>
          </cell>
          <cell r="O145">
            <v>0.72453274755482466</v>
          </cell>
          <cell r="P145">
            <v>0.72462941847206386</v>
          </cell>
          <cell r="Q145">
            <v>0.72462941847206386</v>
          </cell>
          <cell r="R145">
            <v>0.72432830327567177</v>
          </cell>
          <cell r="S145">
            <v>0.73386902757061057</v>
          </cell>
          <cell r="T145">
            <v>0.73330683624801274</v>
          </cell>
          <cell r="AA145">
            <v>0.72453274755482466</v>
          </cell>
          <cell r="AB145">
            <v>0.72462941847206386</v>
          </cell>
          <cell r="AC145">
            <v>0.76928314734253833</v>
          </cell>
          <cell r="AD145">
            <v>0.76896455484231097</v>
          </cell>
          <cell r="AE145">
            <v>0.77909738717339672</v>
          </cell>
          <cell r="AF145">
            <v>0.77848101265822789</v>
          </cell>
          <cell r="AM145">
            <v>0.72919497072845385</v>
          </cell>
          <cell r="AN145">
            <v>0.72928969326033422</v>
          </cell>
          <cell r="AO145">
            <v>0.72928969326033422</v>
          </cell>
          <cell r="AP145">
            <v>0.75502050535785148</v>
          </cell>
          <cell r="AQ145">
            <v>0.73859564164648916</v>
          </cell>
          <cell r="AR145">
            <v>0.73801845046126158</v>
          </cell>
        </row>
        <row r="146">
          <cell r="D146">
            <v>71</v>
          </cell>
          <cell r="E146">
            <v>1.3076224702099486</v>
          </cell>
          <cell r="F146">
            <v>1.3080472602102526</v>
          </cell>
          <cell r="G146">
            <v>1.2945368171021376</v>
          </cell>
          <cell r="H146">
            <v>1.295358649789029</v>
          </cell>
          <cell r="O146">
            <v>1.3672896699269002</v>
          </cell>
          <cell r="P146">
            <v>1.3671607753705823</v>
          </cell>
          <cell r="Q146">
            <v>1.3671607753705823</v>
          </cell>
          <cell r="R146">
            <v>1.3675622622991039</v>
          </cell>
          <cell r="S146">
            <v>1.3548412965725196</v>
          </cell>
          <cell r="T146">
            <v>1.3555908850026503</v>
          </cell>
          <cell r="AA146">
            <v>1.3672896699269002</v>
          </cell>
          <cell r="AB146">
            <v>1.3671607753705823</v>
          </cell>
          <cell r="AC146">
            <v>1.3076224702099486</v>
          </cell>
          <cell r="AD146">
            <v>1.3080472602102526</v>
          </cell>
          <cell r="AE146">
            <v>1.2945368171021376</v>
          </cell>
          <cell r="AF146">
            <v>1.295358649789029</v>
          </cell>
          <cell r="AM146">
            <v>1.3610733723620612</v>
          </cell>
          <cell r="AN146">
            <v>1.3609470756528876</v>
          </cell>
          <cell r="AO146">
            <v>1.3609470756528876</v>
          </cell>
          <cell r="AP146">
            <v>1.3266393261895317</v>
          </cell>
          <cell r="AQ146">
            <v>1.3485391444713466</v>
          </cell>
          <cell r="AR146">
            <v>1.3493087327183177</v>
          </cell>
        </row>
        <row r="147">
          <cell r="D147">
            <v>72</v>
          </cell>
          <cell r="E147">
            <v>1.3076224702099486</v>
          </cell>
          <cell r="F147">
            <v>1.3080472602102526</v>
          </cell>
          <cell r="G147">
            <v>1.2945368171021376</v>
          </cell>
          <cell r="H147">
            <v>1.295358649789029</v>
          </cell>
          <cell r="O147">
            <v>1.3672896699269002</v>
          </cell>
          <cell r="P147">
            <v>1.3671607753705823</v>
          </cell>
          <cell r="Q147">
            <v>1.3671607753705823</v>
          </cell>
          <cell r="R147">
            <v>1.3675622622991039</v>
          </cell>
          <cell r="S147">
            <v>1.3548412965725196</v>
          </cell>
          <cell r="T147">
            <v>1.3555908850026503</v>
          </cell>
          <cell r="AA147">
            <v>1.3672896699269002</v>
          </cell>
          <cell r="AB147">
            <v>1.3671607753705823</v>
          </cell>
          <cell r="AC147">
            <v>1.3076224702099486</v>
          </cell>
          <cell r="AD147">
            <v>1.3080472602102526</v>
          </cell>
          <cell r="AE147">
            <v>1.2945368171021376</v>
          </cell>
          <cell r="AF147">
            <v>1.295358649789029</v>
          </cell>
          <cell r="AM147">
            <v>1.3610733723620612</v>
          </cell>
          <cell r="AN147">
            <v>1.3609470756528876</v>
          </cell>
          <cell r="AO147">
            <v>1.3609470756528876</v>
          </cell>
          <cell r="AP147">
            <v>1.3266393261895317</v>
          </cell>
          <cell r="AQ147">
            <v>1.3485391444713466</v>
          </cell>
          <cell r="AR147">
            <v>1.3493087327183177</v>
          </cell>
        </row>
        <row r="148">
          <cell r="D148">
            <v>73</v>
          </cell>
          <cell r="E148">
            <v>1.3076224702099486</v>
          </cell>
          <cell r="F148">
            <v>1.3080472602102526</v>
          </cell>
          <cell r="G148">
            <v>1.2945368171021376</v>
          </cell>
          <cell r="H148">
            <v>1.295358649789029</v>
          </cell>
          <cell r="O148">
            <v>1.3672896699269002</v>
          </cell>
          <cell r="P148">
            <v>1.3671607753705823</v>
          </cell>
          <cell r="Q148">
            <v>1.3671607753705823</v>
          </cell>
          <cell r="R148">
            <v>1.3675622622991039</v>
          </cell>
          <cell r="S148">
            <v>1.3548412965725196</v>
          </cell>
          <cell r="T148">
            <v>1.3555908850026503</v>
          </cell>
          <cell r="AA148">
            <v>1.3672896699269002</v>
          </cell>
          <cell r="AB148">
            <v>1.3671607753705823</v>
          </cell>
          <cell r="AC148">
            <v>1.3076224702099486</v>
          </cell>
          <cell r="AD148">
            <v>1.3080472602102526</v>
          </cell>
          <cell r="AE148">
            <v>1.2945368171021376</v>
          </cell>
          <cell r="AF148">
            <v>1.295358649789029</v>
          </cell>
          <cell r="AM148">
            <v>1.3610733723620612</v>
          </cell>
          <cell r="AN148">
            <v>1.3609470756528876</v>
          </cell>
          <cell r="AO148">
            <v>1.3609470756528876</v>
          </cell>
          <cell r="AP148">
            <v>1.3266393261895317</v>
          </cell>
          <cell r="AQ148">
            <v>1.3485391444713466</v>
          </cell>
          <cell r="AR148">
            <v>1.3493087327183177</v>
          </cell>
        </row>
        <row r="149">
          <cell r="D149">
            <v>74</v>
          </cell>
          <cell r="E149">
            <v>1.3076224702099486</v>
          </cell>
          <cell r="F149">
            <v>1.3080472602102526</v>
          </cell>
          <cell r="G149">
            <v>1.2945368171021376</v>
          </cell>
          <cell r="H149">
            <v>1.295358649789029</v>
          </cell>
          <cell r="O149">
            <v>1.3672896699269002</v>
          </cell>
          <cell r="P149">
            <v>1.3671607753705823</v>
          </cell>
          <cell r="Q149">
            <v>1.3671607753705823</v>
          </cell>
          <cell r="R149">
            <v>1.3675622622991039</v>
          </cell>
          <cell r="S149">
            <v>1.3548412965725196</v>
          </cell>
          <cell r="T149">
            <v>1.3555908850026503</v>
          </cell>
          <cell r="AA149">
            <v>1.3672896699269002</v>
          </cell>
          <cell r="AB149">
            <v>1.3671607753705823</v>
          </cell>
          <cell r="AC149">
            <v>1.3076224702099486</v>
          </cell>
          <cell r="AD149">
            <v>1.3080472602102526</v>
          </cell>
          <cell r="AE149">
            <v>1.2945368171021376</v>
          </cell>
          <cell r="AF149">
            <v>1.295358649789029</v>
          </cell>
          <cell r="AM149">
            <v>1.3610733723620612</v>
          </cell>
          <cell r="AN149">
            <v>1.3609470756528876</v>
          </cell>
          <cell r="AO149">
            <v>1.3609470756528876</v>
          </cell>
          <cell r="AP149">
            <v>1.3266393261895317</v>
          </cell>
          <cell r="AQ149">
            <v>1.3485391444713466</v>
          </cell>
          <cell r="AR149">
            <v>1.3493087327183177</v>
          </cell>
        </row>
        <row r="150">
          <cell r="D150">
            <v>75</v>
          </cell>
          <cell r="E150">
            <v>1.3076224702099486</v>
          </cell>
          <cell r="F150">
            <v>1.3080472602102526</v>
          </cell>
          <cell r="G150">
            <v>1.2945368171021376</v>
          </cell>
          <cell r="H150">
            <v>1.295358649789029</v>
          </cell>
          <cell r="O150">
            <v>1.3672896699269002</v>
          </cell>
          <cell r="P150">
            <v>1.3671607753705823</v>
          </cell>
          <cell r="Q150">
            <v>1.3671607753705823</v>
          </cell>
          <cell r="R150">
            <v>1.3675622622991039</v>
          </cell>
          <cell r="S150">
            <v>1.3548412965725196</v>
          </cell>
          <cell r="T150">
            <v>1.3555908850026503</v>
          </cell>
          <cell r="AA150">
            <v>1.3672896699269002</v>
          </cell>
          <cell r="AB150">
            <v>1.3671607753705823</v>
          </cell>
          <cell r="AC150">
            <v>1.3076224702099486</v>
          </cell>
          <cell r="AD150">
            <v>1.3080472602102526</v>
          </cell>
          <cell r="AE150">
            <v>1.2945368171021376</v>
          </cell>
          <cell r="AF150">
            <v>1.295358649789029</v>
          </cell>
          <cell r="AM150">
            <v>1.3610733723620612</v>
          </cell>
          <cell r="AN150">
            <v>1.3609470756528876</v>
          </cell>
          <cell r="AO150">
            <v>1.3609470756528876</v>
          </cell>
          <cell r="AP150">
            <v>1.3266393261895317</v>
          </cell>
          <cell r="AQ150">
            <v>1.3485391444713466</v>
          </cell>
          <cell r="AR150">
            <v>1.3493087327183177</v>
          </cell>
        </row>
        <row r="151">
          <cell r="D151">
            <v>76</v>
          </cell>
          <cell r="E151">
            <v>1.3076224702099486</v>
          </cell>
          <cell r="F151">
            <v>1.3080472602102526</v>
          </cell>
          <cell r="G151">
            <v>1.2945368171021376</v>
          </cell>
          <cell r="H151">
            <v>1.295358649789029</v>
          </cell>
          <cell r="O151">
            <v>1.3672896699269002</v>
          </cell>
          <cell r="P151">
            <v>1.3671607753705823</v>
          </cell>
          <cell r="Q151">
            <v>1.3671607753705823</v>
          </cell>
          <cell r="R151">
            <v>1.3675622622991039</v>
          </cell>
          <cell r="S151">
            <v>1.3548412965725196</v>
          </cell>
          <cell r="T151">
            <v>1.3555908850026503</v>
          </cell>
          <cell r="AA151">
            <v>1.3672896699269002</v>
          </cell>
          <cell r="AB151">
            <v>1.3671607753705823</v>
          </cell>
          <cell r="AC151">
            <v>1.3076224702099486</v>
          </cell>
          <cell r="AD151">
            <v>1.3080472602102526</v>
          </cell>
          <cell r="AE151">
            <v>1.2945368171021376</v>
          </cell>
          <cell r="AF151">
            <v>1.295358649789029</v>
          </cell>
          <cell r="AM151">
            <v>1.3610733723620612</v>
          </cell>
          <cell r="AN151">
            <v>1.3609470756528876</v>
          </cell>
          <cell r="AO151">
            <v>1.3609470756528876</v>
          </cell>
          <cell r="AP151">
            <v>1.3266393261895317</v>
          </cell>
          <cell r="AQ151">
            <v>1.3485391444713466</v>
          </cell>
          <cell r="AR151">
            <v>1.3493087327183177</v>
          </cell>
        </row>
        <row r="152">
          <cell r="D152">
            <v>77</v>
          </cell>
          <cell r="E152">
            <v>1.3076224702099486</v>
          </cell>
          <cell r="F152">
            <v>1.3080472602102526</v>
          </cell>
          <cell r="G152">
            <v>1.2945368171021376</v>
          </cell>
          <cell r="H152">
            <v>1.295358649789029</v>
          </cell>
          <cell r="O152">
            <v>1.3672896699269002</v>
          </cell>
          <cell r="P152">
            <v>1.3671607753705823</v>
          </cell>
          <cell r="Q152">
            <v>1.3671607753705823</v>
          </cell>
          <cell r="R152">
            <v>1.3675622622991039</v>
          </cell>
          <cell r="S152">
            <v>1.3548412965725196</v>
          </cell>
          <cell r="T152">
            <v>1.3555908850026503</v>
          </cell>
          <cell r="AA152">
            <v>1.3672896699269002</v>
          </cell>
          <cell r="AB152">
            <v>1.3671607753705823</v>
          </cell>
          <cell r="AC152">
            <v>1.3076224702099486</v>
          </cell>
          <cell r="AD152">
            <v>1.3080472602102526</v>
          </cell>
          <cell r="AE152">
            <v>1.2945368171021376</v>
          </cell>
          <cell r="AF152">
            <v>1.295358649789029</v>
          </cell>
          <cell r="AM152">
            <v>1.3610733723620612</v>
          </cell>
          <cell r="AN152">
            <v>1.3609470756528876</v>
          </cell>
          <cell r="AO152">
            <v>1.3609470756528876</v>
          </cell>
          <cell r="AP152">
            <v>1.3266393261895317</v>
          </cell>
          <cell r="AQ152">
            <v>1.3485391444713466</v>
          </cell>
          <cell r="AR152">
            <v>1.3493087327183177</v>
          </cell>
        </row>
        <row r="153">
          <cell r="D153">
            <v>78</v>
          </cell>
          <cell r="E153">
            <v>1.3076224702099486</v>
          </cell>
          <cell r="F153">
            <v>1.3080472602102526</v>
          </cell>
          <cell r="G153">
            <v>1.2945368171021376</v>
          </cell>
          <cell r="H153">
            <v>1.295358649789029</v>
          </cell>
          <cell r="O153">
            <v>1.3672896699269002</v>
          </cell>
          <cell r="P153">
            <v>1.3671607753705823</v>
          </cell>
          <cell r="Q153">
            <v>1.3671607753705823</v>
          </cell>
          <cell r="R153">
            <v>1.3675622622991039</v>
          </cell>
          <cell r="S153">
            <v>1.3548412965725196</v>
          </cell>
          <cell r="T153">
            <v>1.3555908850026503</v>
          </cell>
          <cell r="AA153">
            <v>1.3672896699269002</v>
          </cell>
          <cell r="AB153">
            <v>1.3671607753705823</v>
          </cell>
          <cell r="AC153">
            <v>1.3076224702099486</v>
          </cell>
          <cell r="AD153">
            <v>1.3080472602102526</v>
          </cell>
          <cell r="AE153">
            <v>1.2945368171021376</v>
          </cell>
          <cell r="AF153">
            <v>1.295358649789029</v>
          </cell>
          <cell r="AM153">
            <v>1.3610733723620612</v>
          </cell>
          <cell r="AN153">
            <v>1.3609470756528876</v>
          </cell>
          <cell r="AO153">
            <v>1.3609470756528876</v>
          </cell>
          <cell r="AP153">
            <v>1.3266393261895317</v>
          </cell>
          <cell r="AQ153">
            <v>1.3485391444713466</v>
          </cell>
          <cell r="AR153">
            <v>1.3493087327183177</v>
          </cell>
        </row>
        <row r="154">
          <cell r="D154">
            <v>79</v>
          </cell>
          <cell r="E154">
            <v>0.76928314734253833</v>
          </cell>
          <cell r="F154">
            <v>0.76896455484231097</v>
          </cell>
          <cell r="G154">
            <v>0.77909738717339672</v>
          </cell>
          <cell r="H154">
            <v>0.77848101265822789</v>
          </cell>
          <cell r="O154">
            <v>0.72453274755482466</v>
          </cell>
          <cell r="P154">
            <v>0.72462941847206386</v>
          </cell>
          <cell r="Q154">
            <v>0.72462941847206386</v>
          </cell>
          <cell r="R154">
            <v>0.72432830327567177</v>
          </cell>
          <cell r="S154">
            <v>0.73386902757061057</v>
          </cell>
          <cell r="T154">
            <v>0.73330683624801274</v>
          </cell>
          <cell r="AA154">
            <v>0.72453274755482466</v>
          </cell>
          <cell r="AB154">
            <v>0.72462941847206386</v>
          </cell>
          <cell r="AC154">
            <v>0.76928314734253833</v>
          </cell>
          <cell r="AD154">
            <v>0.76896455484231097</v>
          </cell>
          <cell r="AE154">
            <v>0.77909738717339672</v>
          </cell>
          <cell r="AF154">
            <v>0.77848101265822789</v>
          </cell>
          <cell r="AM154">
            <v>0.72919497072845385</v>
          </cell>
          <cell r="AN154">
            <v>0.72928969326033422</v>
          </cell>
          <cell r="AO154">
            <v>0.72928969326033422</v>
          </cell>
          <cell r="AP154">
            <v>0.75502050535785148</v>
          </cell>
          <cell r="AQ154">
            <v>0.73859564164648916</v>
          </cell>
          <cell r="AR154">
            <v>0.73801845046126158</v>
          </cell>
        </row>
        <row r="155">
          <cell r="D155">
            <v>80</v>
          </cell>
          <cell r="E155">
            <v>0.76928314734253833</v>
          </cell>
          <cell r="F155">
            <v>0.76896455484231097</v>
          </cell>
          <cell r="G155">
            <v>0.77909738717339672</v>
          </cell>
          <cell r="H155">
            <v>0.77848101265822789</v>
          </cell>
          <cell r="O155">
            <v>0.72453274755482466</v>
          </cell>
          <cell r="P155">
            <v>0.72462941847206386</v>
          </cell>
          <cell r="Q155">
            <v>0.72462941847206386</v>
          </cell>
          <cell r="R155">
            <v>0.72432830327567177</v>
          </cell>
          <cell r="S155">
            <v>0.73386902757061057</v>
          </cell>
          <cell r="T155">
            <v>0.73330683624801274</v>
          </cell>
          <cell r="AA155">
            <v>0.72453274755482466</v>
          </cell>
          <cell r="AB155">
            <v>0.72462941847206386</v>
          </cell>
          <cell r="AC155">
            <v>0.76928314734253833</v>
          </cell>
          <cell r="AD155">
            <v>0.76896455484231097</v>
          </cell>
          <cell r="AE155">
            <v>0.77909738717339672</v>
          </cell>
          <cell r="AF155">
            <v>0.77848101265822789</v>
          </cell>
          <cell r="AM155">
            <v>0.72919497072845385</v>
          </cell>
          <cell r="AN155">
            <v>0.72928969326033422</v>
          </cell>
          <cell r="AO155">
            <v>0.72928969326033422</v>
          </cell>
          <cell r="AP155">
            <v>0.75502050535785148</v>
          </cell>
          <cell r="AQ155">
            <v>0.73859564164648916</v>
          </cell>
          <cell r="AR155">
            <v>0.73801845046126158</v>
          </cell>
        </row>
        <row r="156">
          <cell r="D156">
            <v>81</v>
          </cell>
          <cell r="E156">
            <v>0.76928314734253833</v>
          </cell>
          <cell r="F156">
            <v>0.76896455484231097</v>
          </cell>
          <cell r="G156">
            <v>0.77909738717339672</v>
          </cell>
          <cell r="H156">
            <v>0.77848101265822789</v>
          </cell>
          <cell r="O156">
            <v>0.72453274755482466</v>
          </cell>
          <cell r="P156">
            <v>0.72462941847206386</v>
          </cell>
          <cell r="Q156">
            <v>0.72462941847206386</v>
          </cell>
          <cell r="R156">
            <v>0.72432830327567177</v>
          </cell>
          <cell r="S156">
            <v>0.73386902757061057</v>
          </cell>
          <cell r="T156">
            <v>0.73330683624801274</v>
          </cell>
          <cell r="AA156">
            <v>0.72453274755482466</v>
          </cell>
          <cell r="AB156">
            <v>0.72462941847206386</v>
          </cell>
          <cell r="AC156">
            <v>0.76928314734253833</v>
          </cell>
          <cell r="AD156">
            <v>0.76896455484231097</v>
          </cell>
          <cell r="AE156">
            <v>0.77909738717339672</v>
          </cell>
          <cell r="AF156">
            <v>0.77848101265822789</v>
          </cell>
          <cell r="AM156">
            <v>0.72919497072845385</v>
          </cell>
          <cell r="AN156">
            <v>0.72928969326033422</v>
          </cell>
          <cell r="AO156">
            <v>0.72928969326033422</v>
          </cell>
          <cell r="AP156">
            <v>0.75502050535785148</v>
          </cell>
          <cell r="AQ156">
            <v>0.73859564164648916</v>
          </cell>
          <cell r="AR156">
            <v>0.73801845046126158</v>
          </cell>
        </row>
        <row r="157">
          <cell r="D157">
            <v>82</v>
          </cell>
          <cell r="E157">
            <v>0.76928314734253833</v>
          </cell>
          <cell r="F157">
            <v>0.76896455484231097</v>
          </cell>
          <cell r="G157">
            <v>0.77909738717339672</v>
          </cell>
          <cell r="H157">
            <v>0.77848101265822789</v>
          </cell>
          <cell r="O157">
            <v>0.72453274755482466</v>
          </cell>
          <cell r="P157">
            <v>0.72462941847206386</v>
          </cell>
          <cell r="Q157">
            <v>0.72462941847206386</v>
          </cell>
          <cell r="R157">
            <v>0.72432830327567177</v>
          </cell>
          <cell r="S157">
            <v>0.73386902757061057</v>
          </cell>
          <cell r="T157">
            <v>0.73330683624801274</v>
          </cell>
          <cell r="AA157">
            <v>0.72453274755482466</v>
          </cell>
          <cell r="AB157">
            <v>0.72462941847206386</v>
          </cell>
          <cell r="AC157">
            <v>0.76928314734253833</v>
          </cell>
          <cell r="AD157">
            <v>0.76896455484231097</v>
          </cell>
          <cell r="AE157">
            <v>0.77909738717339672</v>
          </cell>
          <cell r="AF157">
            <v>0.77848101265822789</v>
          </cell>
          <cell r="AM157">
            <v>0.72919497072845385</v>
          </cell>
          <cell r="AN157">
            <v>0.72928969326033422</v>
          </cell>
          <cell r="AO157">
            <v>0.72928969326033422</v>
          </cell>
          <cell r="AP157">
            <v>0.75502050535785148</v>
          </cell>
          <cell r="AQ157">
            <v>0.73859564164648916</v>
          </cell>
          <cell r="AR157">
            <v>0.73801845046126158</v>
          </cell>
        </row>
        <row r="158">
          <cell r="D158">
            <v>83</v>
          </cell>
          <cell r="E158">
            <v>0.76928314734253833</v>
          </cell>
          <cell r="F158">
            <v>0.76896455484231097</v>
          </cell>
          <cell r="G158">
            <v>0.77909738717339672</v>
          </cell>
          <cell r="H158">
            <v>0.77848101265822789</v>
          </cell>
          <cell r="O158">
            <v>0.72453274755482466</v>
          </cell>
          <cell r="P158">
            <v>0.72462941847206386</v>
          </cell>
          <cell r="Q158">
            <v>0.72462941847206386</v>
          </cell>
          <cell r="R158">
            <v>0.72432830327567177</v>
          </cell>
          <cell r="S158">
            <v>0.73386902757061057</v>
          </cell>
          <cell r="T158">
            <v>0.73330683624801274</v>
          </cell>
          <cell r="AA158">
            <v>0.72453274755482466</v>
          </cell>
          <cell r="AB158">
            <v>0.72462941847206386</v>
          </cell>
          <cell r="AC158">
            <v>0.76928314734253833</v>
          </cell>
          <cell r="AD158">
            <v>0.76896455484231097</v>
          </cell>
          <cell r="AE158">
            <v>0.77909738717339672</v>
          </cell>
          <cell r="AF158">
            <v>0.77848101265822789</v>
          </cell>
          <cell r="AM158">
            <v>0.72919497072845385</v>
          </cell>
          <cell r="AN158">
            <v>0.72928969326033422</v>
          </cell>
          <cell r="AO158">
            <v>0.72928969326033422</v>
          </cell>
          <cell r="AP158">
            <v>0.75502050535785148</v>
          </cell>
          <cell r="AQ158">
            <v>0.73859564164648916</v>
          </cell>
          <cell r="AR158">
            <v>0.73801845046126158</v>
          </cell>
        </row>
        <row r="159">
          <cell r="D159">
            <v>84</v>
          </cell>
          <cell r="E159">
            <v>0.76928314734253833</v>
          </cell>
          <cell r="F159">
            <v>0.76896455484231097</v>
          </cell>
          <cell r="G159">
            <v>0.77909738717339672</v>
          </cell>
          <cell r="H159">
            <v>0.77848101265822789</v>
          </cell>
          <cell r="O159">
            <v>0.72453274755482466</v>
          </cell>
          <cell r="P159">
            <v>0.72462941847206386</v>
          </cell>
          <cell r="Q159">
            <v>0.72462941847206386</v>
          </cell>
          <cell r="R159">
            <v>0.72432830327567177</v>
          </cell>
          <cell r="S159">
            <v>0.73386902757061057</v>
          </cell>
          <cell r="T159">
            <v>0.73330683624801274</v>
          </cell>
          <cell r="AA159">
            <v>0.72453274755482466</v>
          </cell>
          <cell r="AB159">
            <v>0.72462941847206386</v>
          </cell>
          <cell r="AC159">
            <v>0.76928314734253833</v>
          </cell>
          <cell r="AD159">
            <v>0.76896455484231097</v>
          </cell>
          <cell r="AE159">
            <v>0.77909738717339672</v>
          </cell>
          <cell r="AF159">
            <v>0.77848101265822789</v>
          </cell>
          <cell r="AM159">
            <v>0.72919497072845385</v>
          </cell>
          <cell r="AN159">
            <v>0.72928969326033422</v>
          </cell>
          <cell r="AO159">
            <v>0.72928969326033422</v>
          </cell>
          <cell r="AP159">
            <v>0.75502050535785148</v>
          </cell>
          <cell r="AQ159">
            <v>0.73859564164648916</v>
          </cell>
          <cell r="AR159">
            <v>0.73801845046126158</v>
          </cell>
        </row>
        <row r="160">
          <cell r="D160">
            <v>85</v>
          </cell>
          <cell r="E160">
            <v>0.76928314734253833</v>
          </cell>
          <cell r="F160">
            <v>0.76896455484231097</v>
          </cell>
          <cell r="G160">
            <v>0.77909738717339672</v>
          </cell>
          <cell r="H160">
            <v>0.77848101265822789</v>
          </cell>
          <cell r="O160">
            <v>0.72453274755482466</v>
          </cell>
          <cell r="P160">
            <v>0.72462941847206386</v>
          </cell>
          <cell r="Q160">
            <v>0.72462941847206386</v>
          </cell>
          <cell r="R160">
            <v>0.72432830327567177</v>
          </cell>
          <cell r="S160">
            <v>0.73386902757061057</v>
          </cell>
          <cell r="T160">
            <v>0.73330683624801274</v>
          </cell>
          <cell r="AA160">
            <v>0.72453274755482466</v>
          </cell>
          <cell r="AB160">
            <v>0.72462941847206386</v>
          </cell>
          <cell r="AC160">
            <v>0.76928314734253833</v>
          </cell>
          <cell r="AD160">
            <v>0.76896455484231097</v>
          </cell>
          <cell r="AE160">
            <v>0.77909738717339672</v>
          </cell>
          <cell r="AF160">
            <v>0.77848101265822789</v>
          </cell>
          <cell r="AM160">
            <v>0.72919497072845385</v>
          </cell>
          <cell r="AN160">
            <v>0.72928969326033422</v>
          </cell>
          <cell r="AO160">
            <v>0.72928969326033422</v>
          </cell>
          <cell r="AP160">
            <v>0.75502050535785148</v>
          </cell>
          <cell r="AQ160">
            <v>0.73859564164648916</v>
          </cell>
          <cell r="AR160">
            <v>0.73801845046126158</v>
          </cell>
        </row>
        <row r="161">
          <cell r="D161">
            <v>86</v>
          </cell>
          <cell r="E161">
            <v>0.76928314734253833</v>
          </cell>
          <cell r="F161">
            <v>0.76896455484231097</v>
          </cell>
          <cell r="G161">
            <v>0.77909738717339672</v>
          </cell>
          <cell r="H161">
            <v>0.77848101265822789</v>
          </cell>
          <cell r="O161">
            <v>0.72453274755482466</v>
          </cell>
          <cell r="P161">
            <v>0.72462941847206386</v>
          </cell>
          <cell r="Q161">
            <v>0.72462941847206386</v>
          </cell>
          <cell r="R161">
            <v>0.72432830327567177</v>
          </cell>
          <cell r="S161">
            <v>0.73386902757061057</v>
          </cell>
          <cell r="T161">
            <v>0.73330683624801274</v>
          </cell>
          <cell r="AA161">
            <v>0.72453274755482466</v>
          </cell>
          <cell r="AB161">
            <v>0.72462941847206386</v>
          </cell>
          <cell r="AC161">
            <v>0.76928314734253833</v>
          </cell>
          <cell r="AD161">
            <v>0.76896455484231097</v>
          </cell>
          <cell r="AE161">
            <v>0.77909738717339672</v>
          </cell>
          <cell r="AF161">
            <v>0.77848101265822789</v>
          </cell>
          <cell r="AM161">
            <v>0.72919497072845385</v>
          </cell>
          <cell r="AN161">
            <v>0.72928969326033422</v>
          </cell>
          <cell r="AO161">
            <v>0.72928969326033422</v>
          </cell>
          <cell r="AP161">
            <v>0.75502050535785148</v>
          </cell>
          <cell r="AQ161">
            <v>0.73859564164648916</v>
          </cell>
          <cell r="AR161">
            <v>0.73801845046126158</v>
          </cell>
        </row>
        <row r="162">
          <cell r="D162">
            <v>87</v>
          </cell>
          <cell r="E162">
            <v>0.76928314734253833</v>
          </cell>
          <cell r="F162">
            <v>0.76896455484231097</v>
          </cell>
          <cell r="G162">
            <v>0.77909738717339672</v>
          </cell>
          <cell r="H162">
            <v>0.77848101265822789</v>
          </cell>
          <cell r="O162">
            <v>0.72453274755482466</v>
          </cell>
          <cell r="P162">
            <v>0.72462941847206386</v>
          </cell>
          <cell r="Q162">
            <v>0.72462941847206386</v>
          </cell>
          <cell r="R162">
            <v>0.72432830327567177</v>
          </cell>
          <cell r="S162">
            <v>0.73386902757061057</v>
          </cell>
          <cell r="T162">
            <v>0.73330683624801274</v>
          </cell>
          <cell r="AA162">
            <v>0.72453274755482466</v>
          </cell>
          <cell r="AB162">
            <v>0.72462941847206386</v>
          </cell>
          <cell r="AC162">
            <v>0.76928314734253833</v>
          </cell>
          <cell r="AD162">
            <v>0.76896455484231097</v>
          </cell>
          <cell r="AE162">
            <v>0.77909738717339672</v>
          </cell>
          <cell r="AF162">
            <v>0.77848101265822789</v>
          </cell>
          <cell r="AM162">
            <v>0.72919497072845385</v>
          </cell>
          <cell r="AN162">
            <v>0.72928969326033422</v>
          </cell>
          <cell r="AO162">
            <v>0.72928969326033422</v>
          </cell>
          <cell r="AP162">
            <v>0.75502050535785148</v>
          </cell>
          <cell r="AQ162">
            <v>0.73859564164648916</v>
          </cell>
          <cell r="AR162">
            <v>0.73801845046126158</v>
          </cell>
        </row>
        <row r="163">
          <cell r="D163">
            <v>88</v>
          </cell>
          <cell r="E163">
            <v>0.76928314734253833</v>
          </cell>
          <cell r="F163">
            <v>0.76896455484231097</v>
          </cell>
          <cell r="G163">
            <v>0.77909738717339672</v>
          </cell>
          <cell r="H163">
            <v>0.77848101265822789</v>
          </cell>
          <cell r="O163">
            <v>0.72453274755482466</v>
          </cell>
          <cell r="P163">
            <v>0.72462941847206386</v>
          </cell>
          <cell r="Q163">
            <v>0.72462941847206386</v>
          </cell>
          <cell r="R163">
            <v>0.72432830327567177</v>
          </cell>
          <cell r="S163">
            <v>0.73386902757061057</v>
          </cell>
          <cell r="T163">
            <v>0.73330683624801274</v>
          </cell>
          <cell r="AA163">
            <v>0.72453274755482466</v>
          </cell>
          <cell r="AB163">
            <v>0.72462941847206386</v>
          </cell>
          <cell r="AC163">
            <v>0.76928314734253833</v>
          </cell>
          <cell r="AD163">
            <v>0.76896455484231097</v>
          </cell>
          <cell r="AE163">
            <v>0.77909738717339672</v>
          </cell>
          <cell r="AF163">
            <v>0.77848101265822789</v>
          </cell>
          <cell r="AM163">
            <v>0.72919497072845385</v>
          </cell>
          <cell r="AN163">
            <v>0.72928969326033422</v>
          </cell>
          <cell r="AO163">
            <v>0.72928969326033422</v>
          </cell>
          <cell r="AP163">
            <v>0.75502050535785148</v>
          </cell>
          <cell r="AQ163">
            <v>0.73859564164648916</v>
          </cell>
          <cell r="AR163">
            <v>0.73801845046126158</v>
          </cell>
        </row>
        <row r="164">
          <cell r="D164">
            <v>89</v>
          </cell>
          <cell r="E164">
            <v>0.76928314734253833</v>
          </cell>
          <cell r="F164">
            <v>0.76896455484231097</v>
          </cell>
          <cell r="G164">
            <v>0.77909738717339672</v>
          </cell>
          <cell r="H164">
            <v>0.77848101265822789</v>
          </cell>
          <cell r="O164">
            <v>0.72453274755482466</v>
          </cell>
          <cell r="P164">
            <v>0.72462941847206386</v>
          </cell>
          <cell r="Q164">
            <v>0.72462941847206386</v>
          </cell>
          <cell r="R164">
            <v>0.72432830327567177</v>
          </cell>
          <cell r="S164">
            <v>0.73386902757061057</v>
          </cell>
          <cell r="T164">
            <v>0.73330683624801274</v>
          </cell>
          <cell r="AA164">
            <v>0.72453274755482466</v>
          </cell>
          <cell r="AB164">
            <v>0.72462941847206386</v>
          </cell>
          <cell r="AC164">
            <v>0.76928314734253833</v>
          </cell>
          <cell r="AD164">
            <v>0.76896455484231097</v>
          </cell>
          <cell r="AE164">
            <v>0.77909738717339672</v>
          </cell>
          <cell r="AF164">
            <v>0.77848101265822789</v>
          </cell>
          <cell r="AM164">
            <v>0.72919497072845385</v>
          </cell>
          <cell r="AN164">
            <v>0.72928969326033422</v>
          </cell>
          <cell r="AO164">
            <v>0.72928969326033422</v>
          </cell>
          <cell r="AP164">
            <v>0.75502050535785148</v>
          </cell>
          <cell r="AQ164">
            <v>0.73859564164648916</v>
          </cell>
          <cell r="AR164">
            <v>0.73801845046126158</v>
          </cell>
        </row>
        <row r="165">
          <cell r="D165">
            <v>90</v>
          </cell>
          <cell r="E165">
            <v>0.76928314734253833</v>
          </cell>
          <cell r="F165">
            <v>0.76896455484231097</v>
          </cell>
          <cell r="G165">
            <v>0.77909738717339672</v>
          </cell>
          <cell r="H165">
            <v>0.77848101265822789</v>
          </cell>
          <cell r="O165">
            <v>0.72453274755482466</v>
          </cell>
          <cell r="P165">
            <v>0.72462941847206386</v>
          </cell>
          <cell r="Q165">
            <v>0.72462941847206386</v>
          </cell>
          <cell r="R165">
            <v>0.72432830327567177</v>
          </cell>
          <cell r="S165">
            <v>0.73386902757061057</v>
          </cell>
          <cell r="T165">
            <v>0.73330683624801274</v>
          </cell>
          <cell r="AA165">
            <v>0.72453274755482466</v>
          </cell>
          <cell r="AB165">
            <v>0.72462941847206386</v>
          </cell>
          <cell r="AC165">
            <v>0.76928314734253833</v>
          </cell>
          <cell r="AD165">
            <v>0.76896455484231097</v>
          </cell>
          <cell r="AE165">
            <v>0.77909738717339672</v>
          </cell>
          <cell r="AF165">
            <v>0.77848101265822789</v>
          </cell>
          <cell r="AM165">
            <v>0.72919497072845385</v>
          </cell>
          <cell r="AN165">
            <v>0.72928969326033422</v>
          </cell>
          <cell r="AO165">
            <v>0.72928969326033422</v>
          </cell>
          <cell r="AP165">
            <v>0.75502050535785148</v>
          </cell>
          <cell r="AQ165">
            <v>0.73859564164648916</v>
          </cell>
          <cell r="AR165">
            <v>0.73801845046126158</v>
          </cell>
        </row>
        <row r="166">
          <cell r="D166">
            <v>91</v>
          </cell>
          <cell r="E166">
            <v>0.76928314734253833</v>
          </cell>
          <cell r="F166">
            <v>0.76896455484231097</v>
          </cell>
          <cell r="G166">
            <v>0.77909738717339672</v>
          </cell>
          <cell r="H166">
            <v>0.77848101265822789</v>
          </cell>
          <cell r="O166">
            <v>0.72453274755482466</v>
          </cell>
          <cell r="P166">
            <v>0.72462941847206386</v>
          </cell>
          <cell r="Q166">
            <v>0.72462941847206386</v>
          </cell>
          <cell r="R166">
            <v>0.72432830327567177</v>
          </cell>
          <cell r="S166">
            <v>0.73386902757061057</v>
          </cell>
          <cell r="T166">
            <v>0.73330683624801274</v>
          </cell>
          <cell r="AA166">
            <v>0.72453274755482466</v>
          </cell>
          <cell r="AB166">
            <v>0.72462941847206386</v>
          </cell>
          <cell r="AC166">
            <v>0.76928314734253833</v>
          </cell>
          <cell r="AD166">
            <v>0.76896455484231097</v>
          </cell>
          <cell r="AE166">
            <v>0.77909738717339672</v>
          </cell>
          <cell r="AF166">
            <v>0.77848101265822789</v>
          </cell>
          <cell r="AM166">
            <v>0.72919497072845385</v>
          </cell>
          <cell r="AN166">
            <v>0.72928969326033422</v>
          </cell>
          <cell r="AO166">
            <v>0.72928969326033422</v>
          </cell>
          <cell r="AP166">
            <v>0.75502050535785148</v>
          </cell>
          <cell r="AQ166">
            <v>0.73859564164648916</v>
          </cell>
          <cell r="AR166">
            <v>0.73801845046126158</v>
          </cell>
        </row>
        <row r="167">
          <cell r="D167">
            <v>92</v>
          </cell>
          <cell r="E167">
            <v>0.76928314734253833</v>
          </cell>
          <cell r="F167">
            <v>0.76896455484231097</v>
          </cell>
          <cell r="G167">
            <v>0.77909738717339672</v>
          </cell>
          <cell r="H167">
            <v>0.77848101265822789</v>
          </cell>
          <cell r="O167">
            <v>0.72453274755482466</v>
          </cell>
          <cell r="P167">
            <v>0.72462941847206386</v>
          </cell>
          <cell r="Q167">
            <v>0.72462941847206386</v>
          </cell>
          <cell r="R167">
            <v>0.72432830327567177</v>
          </cell>
          <cell r="S167">
            <v>0.73386902757061057</v>
          </cell>
          <cell r="T167">
            <v>0.73330683624801274</v>
          </cell>
          <cell r="AA167">
            <v>0.72453274755482466</v>
          </cell>
          <cell r="AB167">
            <v>0.72462941847206386</v>
          </cell>
          <cell r="AC167">
            <v>0.76928314734253833</v>
          </cell>
          <cell r="AD167">
            <v>0.76896455484231097</v>
          </cell>
          <cell r="AE167">
            <v>0.77909738717339672</v>
          </cell>
          <cell r="AF167">
            <v>0.77848101265822789</v>
          </cell>
          <cell r="AM167">
            <v>0.72919497072845385</v>
          </cell>
          <cell r="AN167">
            <v>0.72928969326033422</v>
          </cell>
          <cell r="AO167">
            <v>0.72928969326033422</v>
          </cell>
          <cell r="AP167">
            <v>0.75502050535785148</v>
          </cell>
          <cell r="AQ167">
            <v>0.73859564164648916</v>
          </cell>
          <cell r="AR167">
            <v>0.73801845046126158</v>
          </cell>
        </row>
        <row r="168">
          <cell r="D168">
            <v>93</v>
          </cell>
          <cell r="E168">
            <v>0.76928314734253833</v>
          </cell>
          <cell r="F168">
            <v>0.76896455484231097</v>
          </cell>
          <cell r="G168">
            <v>0.77909738717339672</v>
          </cell>
          <cell r="H168">
            <v>0.77848101265822789</v>
          </cell>
          <cell r="O168">
            <v>0.72453274755482466</v>
          </cell>
          <cell r="P168">
            <v>0.72462941847206386</v>
          </cell>
          <cell r="Q168">
            <v>0.72462941847206386</v>
          </cell>
          <cell r="R168">
            <v>0.72432830327567177</v>
          </cell>
          <cell r="S168">
            <v>0.73386902757061057</v>
          </cell>
          <cell r="T168">
            <v>0.73330683624801274</v>
          </cell>
          <cell r="AA168">
            <v>0.72453274755482466</v>
          </cell>
          <cell r="AB168">
            <v>0.72462941847206386</v>
          </cell>
          <cell r="AC168">
            <v>0.76928314734253833</v>
          </cell>
          <cell r="AD168">
            <v>0.76896455484231097</v>
          </cell>
          <cell r="AE168">
            <v>0.77909738717339672</v>
          </cell>
          <cell r="AF168">
            <v>0.77848101265822789</v>
          </cell>
          <cell r="AM168">
            <v>0.72919497072845385</v>
          </cell>
          <cell r="AN168">
            <v>0.72928969326033422</v>
          </cell>
          <cell r="AO168">
            <v>0.72928969326033422</v>
          </cell>
          <cell r="AP168">
            <v>0.75502050535785148</v>
          </cell>
          <cell r="AQ168">
            <v>0.73859564164648916</v>
          </cell>
          <cell r="AR168">
            <v>0.73801845046126158</v>
          </cell>
        </row>
        <row r="169">
          <cell r="D169">
            <v>94</v>
          </cell>
          <cell r="E169">
            <v>0.76928314734253833</v>
          </cell>
          <cell r="F169">
            <v>0.76896455484231097</v>
          </cell>
          <cell r="G169">
            <v>0.77909738717339672</v>
          </cell>
          <cell r="H169">
            <v>0.77848101265822789</v>
          </cell>
          <cell r="O169">
            <v>0.72453274755482466</v>
          </cell>
          <cell r="P169">
            <v>0.72462941847206386</v>
          </cell>
          <cell r="Q169">
            <v>0.72462941847206386</v>
          </cell>
          <cell r="R169">
            <v>0.72432830327567177</v>
          </cell>
          <cell r="S169">
            <v>0.73386902757061057</v>
          </cell>
          <cell r="T169">
            <v>0.73330683624801274</v>
          </cell>
          <cell r="AA169">
            <v>0.72453274755482466</v>
          </cell>
          <cell r="AB169">
            <v>0.72462941847206386</v>
          </cell>
          <cell r="AC169">
            <v>0.76928314734253833</v>
          </cell>
          <cell r="AD169">
            <v>0.76896455484231097</v>
          </cell>
          <cell r="AE169">
            <v>0.77909738717339672</v>
          </cell>
          <cell r="AF169">
            <v>0.77848101265822789</v>
          </cell>
          <cell r="AM169">
            <v>0.72919497072845385</v>
          </cell>
          <cell r="AN169">
            <v>0.72928969326033422</v>
          </cell>
          <cell r="AO169">
            <v>0.72928969326033422</v>
          </cell>
          <cell r="AP169">
            <v>0.75502050535785148</v>
          </cell>
          <cell r="AQ169">
            <v>0.73859564164648916</v>
          </cell>
          <cell r="AR169">
            <v>0.73801845046126158</v>
          </cell>
        </row>
        <row r="170">
          <cell r="D170">
            <v>95</v>
          </cell>
          <cell r="E170">
            <v>1.3076224702099486</v>
          </cell>
          <cell r="F170">
            <v>1.3080472602102526</v>
          </cell>
          <cell r="G170">
            <v>1.2945368171021376</v>
          </cell>
          <cell r="H170">
            <v>1.295358649789029</v>
          </cell>
          <cell r="O170">
            <v>1.3672896699269002</v>
          </cell>
          <cell r="P170">
            <v>1.3671607753705823</v>
          </cell>
          <cell r="Q170">
            <v>1.3671607753705823</v>
          </cell>
          <cell r="R170">
            <v>1.3675622622991039</v>
          </cell>
          <cell r="S170">
            <v>1.3548412965725196</v>
          </cell>
          <cell r="T170">
            <v>1.3555908850026503</v>
          </cell>
          <cell r="AA170">
            <v>1.3672896699269002</v>
          </cell>
          <cell r="AB170">
            <v>1.3671607753705823</v>
          </cell>
          <cell r="AC170">
            <v>1.3076224702099486</v>
          </cell>
          <cell r="AD170">
            <v>1.3080472602102526</v>
          </cell>
          <cell r="AE170">
            <v>1.2945368171021376</v>
          </cell>
          <cell r="AF170">
            <v>1.295358649789029</v>
          </cell>
          <cell r="AM170">
            <v>1.3610733723620612</v>
          </cell>
          <cell r="AN170">
            <v>1.3609470756528876</v>
          </cell>
          <cell r="AO170">
            <v>1.3609470756528876</v>
          </cell>
          <cell r="AP170">
            <v>1.3266393261895317</v>
          </cell>
          <cell r="AQ170">
            <v>1.3485391444713466</v>
          </cell>
          <cell r="AR170">
            <v>1.3493087327183177</v>
          </cell>
        </row>
        <row r="171">
          <cell r="D171">
            <v>96</v>
          </cell>
          <cell r="E171">
            <v>1.3076224702099486</v>
          </cell>
          <cell r="F171">
            <v>1.3080472602102526</v>
          </cell>
          <cell r="G171">
            <v>1.2945368171021376</v>
          </cell>
          <cell r="H171">
            <v>1.295358649789029</v>
          </cell>
          <cell r="O171">
            <v>1.3672896699269002</v>
          </cell>
          <cell r="P171">
            <v>1.3671607753705823</v>
          </cell>
          <cell r="Q171">
            <v>1.3671607753705823</v>
          </cell>
          <cell r="R171">
            <v>1.3675622622991039</v>
          </cell>
          <cell r="S171">
            <v>1.3548412965725196</v>
          </cell>
          <cell r="T171">
            <v>1.3555908850026503</v>
          </cell>
          <cell r="AA171">
            <v>1.3672896699269002</v>
          </cell>
          <cell r="AB171">
            <v>1.3671607753705823</v>
          </cell>
          <cell r="AC171">
            <v>1.3076224702099486</v>
          </cell>
          <cell r="AD171">
            <v>1.3080472602102526</v>
          </cell>
          <cell r="AE171">
            <v>1.2945368171021376</v>
          </cell>
          <cell r="AF171">
            <v>1.295358649789029</v>
          </cell>
          <cell r="AM171">
            <v>1.3610733723620612</v>
          </cell>
          <cell r="AN171">
            <v>1.3609470756528876</v>
          </cell>
          <cell r="AO171">
            <v>1.3609470756528876</v>
          </cell>
          <cell r="AP171">
            <v>1.3266393261895317</v>
          </cell>
          <cell r="AQ171">
            <v>1.3485391444713466</v>
          </cell>
          <cell r="AR171">
            <v>1.3493087327183177</v>
          </cell>
        </row>
        <row r="172">
          <cell r="D172">
            <v>97</v>
          </cell>
          <cell r="E172">
            <v>1.3076224702099486</v>
          </cell>
          <cell r="F172">
            <v>1.3080472602102526</v>
          </cell>
          <cell r="G172">
            <v>1.2945368171021376</v>
          </cell>
          <cell r="H172">
            <v>1.295358649789029</v>
          </cell>
          <cell r="O172">
            <v>1.3672896699269002</v>
          </cell>
          <cell r="P172">
            <v>1.3671607753705823</v>
          </cell>
          <cell r="Q172">
            <v>1.3671607753705823</v>
          </cell>
          <cell r="R172">
            <v>1.3675622622991039</v>
          </cell>
          <cell r="S172">
            <v>1.3548412965725196</v>
          </cell>
          <cell r="T172">
            <v>1.3555908850026503</v>
          </cell>
          <cell r="AA172">
            <v>1.3672896699269002</v>
          </cell>
          <cell r="AB172">
            <v>1.3671607753705823</v>
          </cell>
          <cell r="AC172">
            <v>1.3076224702099486</v>
          </cell>
          <cell r="AD172">
            <v>1.3080472602102526</v>
          </cell>
          <cell r="AE172">
            <v>1.2945368171021376</v>
          </cell>
          <cell r="AF172">
            <v>1.295358649789029</v>
          </cell>
          <cell r="AM172">
            <v>1.3610733723620612</v>
          </cell>
          <cell r="AN172">
            <v>1.3609470756528876</v>
          </cell>
          <cell r="AO172">
            <v>1.3609470756528876</v>
          </cell>
          <cell r="AP172">
            <v>1.3266393261895317</v>
          </cell>
          <cell r="AQ172">
            <v>1.3485391444713466</v>
          </cell>
          <cell r="AR172">
            <v>1.3493087327183177</v>
          </cell>
        </row>
        <row r="173">
          <cell r="D173">
            <v>98</v>
          </cell>
          <cell r="E173">
            <v>1.3076224702099486</v>
          </cell>
          <cell r="F173">
            <v>1.3080472602102526</v>
          </cell>
          <cell r="G173">
            <v>1.2945368171021376</v>
          </cell>
          <cell r="H173">
            <v>1.295358649789029</v>
          </cell>
          <cell r="O173">
            <v>1.3672896699269002</v>
          </cell>
          <cell r="P173">
            <v>1.3671607753705823</v>
          </cell>
          <cell r="Q173">
            <v>1.3671607753705823</v>
          </cell>
          <cell r="R173">
            <v>1.3675622622991039</v>
          </cell>
          <cell r="S173">
            <v>1.3548412965725196</v>
          </cell>
          <cell r="T173">
            <v>1.3555908850026503</v>
          </cell>
          <cell r="AA173">
            <v>1.3672896699269002</v>
          </cell>
          <cell r="AB173">
            <v>1.3671607753705823</v>
          </cell>
          <cell r="AC173">
            <v>1.3076224702099486</v>
          </cell>
          <cell r="AD173">
            <v>1.3080472602102526</v>
          </cell>
          <cell r="AE173">
            <v>1.2945368171021376</v>
          </cell>
          <cell r="AF173">
            <v>1.295358649789029</v>
          </cell>
          <cell r="AM173">
            <v>1.3610733723620612</v>
          </cell>
          <cell r="AN173">
            <v>1.3609470756528876</v>
          </cell>
          <cell r="AO173">
            <v>1.3609470756528876</v>
          </cell>
          <cell r="AP173">
            <v>1.3266393261895317</v>
          </cell>
          <cell r="AQ173">
            <v>1.3485391444713466</v>
          </cell>
          <cell r="AR173">
            <v>1.3493087327183177</v>
          </cell>
        </row>
        <row r="174">
          <cell r="D174">
            <v>99</v>
          </cell>
          <cell r="E174">
            <v>1.3076224702099486</v>
          </cell>
          <cell r="F174">
            <v>1.3080472602102526</v>
          </cell>
          <cell r="G174">
            <v>1.2945368171021376</v>
          </cell>
          <cell r="H174">
            <v>1.295358649789029</v>
          </cell>
          <cell r="O174">
            <v>1.3672896699269002</v>
          </cell>
          <cell r="P174">
            <v>1.3671607753705823</v>
          </cell>
          <cell r="Q174">
            <v>1.3671607753705823</v>
          </cell>
          <cell r="R174">
            <v>1.3675622622991039</v>
          </cell>
          <cell r="S174">
            <v>1.3548412965725196</v>
          </cell>
          <cell r="T174">
            <v>1.3555908850026503</v>
          </cell>
          <cell r="AA174">
            <v>1.3672896699269002</v>
          </cell>
          <cell r="AB174">
            <v>1.3671607753705823</v>
          </cell>
          <cell r="AC174">
            <v>1.3076224702099486</v>
          </cell>
          <cell r="AD174">
            <v>1.3080472602102526</v>
          </cell>
          <cell r="AE174">
            <v>1.2945368171021376</v>
          </cell>
          <cell r="AF174">
            <v>1.295358649789029</v>
          </cell>
          <cell r="AM174">
            <v>1.3610733723620612</v>
          </cell>
          <cell r="AN174">
            <v>1.3609470756528876</v>
          </cell>
          <cell r="AO174">
            <v>1.3609470756528876</v>
          </cell>
          <cell r="AP174">
            <v>1.3266393261895317</v>
          </cell>
          <cell r="AQ174">
            <v>1.3485391444713466</v>
          </cell>
          <cell r="AR174">
            <v>1.3493087327183177</v>
          </cell>
        </row>
        <row r="175">
          <cell r="D175">
            <v>100</v>
          </cell>
          <cell r="E175">
            <v>1.3076224702099486</v>
          </cell>
          <cell r="F175">
            <v>1.3080472602102526</v>
          </cell>
          <cell r="G175">
            <v>1.2945368171021376</v>
          </cell>
          <cell r="H175">
            <v>1.295358649789029</v>
          </cell>
          <cell r="O175">
            <v>1.3672896699269002</v>
          </cell>
          <cell r="P175">
            <v>1.3671607753705823</v>
          </cell>
          <cell r="Q175">
            <v>1.3671607753705823</v>
          </cell>
          <cell r="R175">
            <v>1.3675622622991039</v>
          </cell>
          <cell r="S175">
            <v>1.3548412965725196</v>
          </cell>
          <cell r="T175">
            <v>1.3555908850026503</v>
          </cell>
          <cell r="AA175">
            <v>1.3672896699269002</v>
          </cell>
          <cell r="AB175">
            <v>1.3671607753705823</v>
          </cell>
          <cell r="AC175">
            <v>1.3076224702099486</v>
          </cell>
          <cell r="AD175">
            <v>1.3080472602102526</v>
          </cell>
          <cell r="AE175">
            <v>1.2945368171021376</v>
          </cell>
          <cell r="AF175">
            <v>1.295358649789029</v>
          </cell>
          <cell r="AM175">
            <v>1.3610733723620612</v>
          </cell>
          <cell r="AN175">
            <v>1.3609470756528876</v>
          </cell>
          <cell r="AO175">
            <v>1.3609470756528876</v>
          </cell>
          <cell r="AP175">
            <v>1.3266393261895317</v>
          </cell>
          <cell r="AQ175">
            <v>1.3485391444713466</v>
          </cell>
          <cell r="AR175">
            <v>1.3493087327183177</v>
          </cell>
        </row>
        <row r="176">
          <cell r="D176">
            <v>101</v>
          </cell>
          <cell r="E176">
            <v>1.3076224702099486</v>
          </cell>
          <cell r="F176">
            <v>1.3080472602102526</v>
          </cell>
          <cell r="G176">
            <v>1.2945368171021376</v>
          </cell>
          <cell r="H176">
            <v>1.295358649789029</v>
          </cell>
          <cell r="O176">
            <v>1.3672896699269002</v>
          </cell>
          <cell r="P176">
            <v>1.3671607753705823</v>
          </cell>
          <cell r="Q176">
            <v>1.3671607753705823</v>
          </cell>
          <cell r="R176">
            <v>1.3675622622991039</v>
          </cell>
          <cell r="S176">
            <v>1.3548412965725196</v>
          </cell>
          <cell r="T176">
            <v>1.3555908850026503</v>
          </cell>
          <cell r="AA176">
            <v>1.3672896699269002</v>
          </cell>
          <cell r="AB176">
            <v>1.3671607753705823</v>
          </cell>
          <cell r="AC176">
            <v>1.3076224702099486</v>
          </cell>
          <cell r="AD176">
            <v>1.3080472602102526</v>
          </cell>
          <cell r="AE176">
            <v>1.2945368171021376</v>
          </cell>
          <cell r="AF176">
            <v>1.295358649789029</v>
          </cell>
          <cell r="AM176">
            <v>1.3610733723620612</v>
          </cell>
          <cell r="AN176">
            <v>1.3609470756528876</v>
          </cell>
          <cell r="AO176">
            <v>1.3609470756528876</v>
          </cell>
          <cell r="AP176">
            <v>1.3266393261895317</v>
          </cell>
          <cell r="AQ176">
            <v>1.3485391444713466</v>
          </cell>
          <cell r="AR176">
            <v>1.3493087327183177</v>
          </cell>
        </row>
        <row r="177">
          <cell r="D177">
            <v>102</v>
          </cell>
          <cell r="E177">
            <v>1.3076224702099486</v>
          </cell>
          <cell r="F177">
            <v>1.3080472602102526</v>
          </cell>
          <cell r="G177">
            <v>1.2945368171021376</v>
          </cell>
          <cell r="H177">
            <v>1.295358649789029</v>
          </cell>
          <cell r="O177">
            <v>1.3672896699269002</v>
          </cell>
          <cell r="P177">
            <v>1.3671607753705823</v>
          </cell>
          <cell r="Q177">
            <v>1.3671607753705823</v>
          </cell>
          <cell r="R177">
            <v>1.3675622622991039</v>
          </cell>
          <cell r="S177">
            <v>1.3548412965725196</v>
          </cell>
          <cell r="T177">
            <v>1.3555908850026503</v>
          </cell>
          <cell r="AA177">
            <v>1.3672896699269002</v>
          </cell>
          <cell r="AB177">
            <v>1.3671607753705823</v>
          </cell>
          <cell r="AC177">
            <v>1.3076224702099486</v>
          </cell>
          <cell r="AD177">
            <v>1.3080472602102526</v>
          </cell>
          <cell r="AE177">
            <v>1.2945368171021376</v>
          </cell>
          <cell r="AF177">
            <v>1.295358649789029</v>
          </cell>
          <cell r="AM177">
            <v>1.3610733723620612</v>
          </cell>
          <cell r="AN177">
            <v>1.3609470756528876</v>
          </cell>
          <cell r="AO177">
            <v>1.3609470756528876</v>
          </cell>
          <cell r="AP177">
            <v>1.3266393261895317</v>
          </cell>
          <cell r="AQ177">
            <v>1.3485391444713466</v>
          </cell>
          <cell r="AR177">
            <v>1.3493087327183177</v>
          </cell>
        </row>
        <row r="178">
          <cell r="D178">
            <v>103</v>
          </cell>
          <cell r="E178">
            <v>0.76928314734253833</v>
          </cell>
          <cell r="F178">
            <v>0.76896455484231097</v>
          </cell>
          <cell r="G178">
            <v>0.77909738717339672</v>
          </cell>
          <cell r="H178">
            <v>0.77848101265822789</v>
          </cell>
          <cell r="O178">
            <v>0.72453274755482466</v>
          </cell>
          <cell r="P178">
            <v>0.72462941847206386</v>
          </cell>
          <cell r="Q178">
            <v>0.72462941847206386</v>
          </cell>
          <cell r="R178">
            <v>0.72432830327567177</v>
          </cell>
          <cell r="S178">
            <v>0.73386902757061057</v>
          </cell>
          <cell r="T178">
            <v>0.73330683624801274</v>
          </cell>
          <cell r="AA178">
            <v>0.72453274755482466</v>
          </cell>
          <cell r="AB178">
            <v>0.72462941847206386</v>
          </cell>
          <cell r="AC178">
            <v>0.76928314734253833</v>
          </cell>
          <cell r="AD178">
            <v>0.76896455484231097</v>
          </cell>
          <cell r="AE178">
            <v>0.77909738717339672</v>
          </cell>
          <cell r="AF178">
            <v>0.77848101265822789</v>
          </cell>
          <cell r="AM178">
            <v>0.72919497072845385</v>
          </cell>
          <cell r="AN178">
            <v>0.72928969326033422</v>
          </cell>
          <cell r="AO178">
            <v>0.72928969326033422</v>
          </cell>
          <cell r="AP178">
            <v>0.75502050535785148</v>
          </cell>
          <cell r="AQ178">
            <v>0.73859564164648916</v>
          </cell>
          <cell r="AR178">
            <v>0.73801845046126158</v>
          </cell>
        </row>
        <row r="179">
          <cell r="D179">
            <v>104</v>
          </cell>
          <cell r="E179">
            <v>0.76928314734253833</v>
          </cell>
          <cell r="F179">
            <v>0.76896455484231097</v>
          </cell>
          <cell r="G179">
            <v>0.77909738717339672</v>
          </cell>
          <cell r="H179">
            <v>0.77848101265822789</v>
          </cell>
          <cell r="O179">
            <v>0.72453274755482466</v>
          </cell>
          <cell r="P179">
            <v>0.72462941847206386</v>
          </cell>
          <cell r="Q179">
            <v>0.72462941847206386</v>
          </cell>
          <cell r="R179">
            <v>0.72432830327567177</v>
          </cell>
          <cell r="S179">
            <v>0.73386902757061057</v>
          </cell>
          <cell r="T179">
            <v>0.73330683624801274</v>
          </cell>
          <cell r="AA179">
            <v>0.72453274755482466</v>
          </cell>
          <cell r="AB179">
            <v>0.72462941847206386</v>
          </cell>
          <cell r="AC179">
            <v>0.76928314734253833</v>
          </cell>
          <cell r="AD179">
            <v>0.76896455484231097</v>
          </cell>
          <cell r="AE179">
            <v>0.77909738717339672</v>
          </cell>
          <cell r="AF179">
            <v>0.77848101265822789</v>
          </cell>
          <cell r="AM179">
            <v>0.72919497072845385</v>
          </cell>
          <cell r="AN179">
            <v>0.72928969326033422</v>
          </cell>
          <cell r="AO179">
            <v>0.72928969326033422</v>
          </cell>
          <cell r="AP179">
            <v>0.75502050535785148</v>
          </cell>
          <cell r="AQ179">
            <v>0.73859564164648916</v>
          </cell>
          <cell r="AR179">
            <v>0.73801845046126158</v>
          </cell>
        </row>
        <row r="180">
          <cell r="D180">
            <v>105</v>
          </cell>
          <cell r="E180">
            <v>0.76928314734253833</v>
          </cell>
          <cell r="F180">
            <v>0.76896455484231097</v>
          </cell>
          <cell r="G180">
            <v>0.77909738717339672</v>
          </cell>
          <cell r="H180">
            <v>0.77848101265822789</v>
          </cell>
          <cell r="O180">
            <v>0.72453274755482466</v>
          </cell>
          <cell r="P180">
            <v>0.72462941847206386</v>
          </cell>
          <cell r="Q180">
            <v>0.72462941847206386</v>
          </cell>
          <cell r="R180">
            <v>0.72432830327567177</v>
          </cell>
          <cell r="S180">
            <v>0.73386902757061057</v>
          </cell>
          <cell r="T180">
            <v>0.73330683624801274</v>
          </cell>
          <cell r="AA180">
            <v>0.72453274755482466</v>
          </cell>
          <cell r="AB180">
            <v>0.72462941847206386</v>
          </cell>
          <cell r="AC180">
            <v>0.76928314734253833</v>
          </cell>
          <cell r="AD180">
            <v>0.76896455484231097</v>
          </cell>
          <cell r="AE180">
            <v>0.77909738717339672</v>
          </cell>
          <cell r="AF180">
            <v>0.77848101265822789</v>
          </cell>
          <cell r="AM180">
            <v>0.72919497072845385</v>
          </cell>
          <cell r="AN180">
            <v>0.72928969326033422</v>
          </cell>
          <cell r="AO180">
            <v>0.72928969326033422</v>
          </cell>
          <cell r="AP180">
            <v>0.75502050535785148</v>
          </cell>
          <cell r="AQ180">
            <v>0.73859564164648916</v>
          </cell>
          <cell r="AR180">
            <v>0.73801845046126158</v>
          </cell>
        </row>
        <row r="181">
          <cell r="D181">
            <v>106</v>
          </cell>
          <cell r="E181">
            <v>0.76928314734253833</v>
          </cell>
          <cell r="F181">
            <v>0.76896455484231097</v>
          </cell>
          <cell r="G181">
            <v>0.77909738717339672</v>
          </cell>
          <cell r="H181">
            <v>0.77848101265822789</v>
          </cell>
          <cell r="O181">
            <v>0.72453274755482466</v>
          </cell>
          <cell r="P181">
            <v>0.72462941847206386</v>
          </cell>
          <cell r="Q181">
            <v>0.72462941847206386</v>
          </cell>
          <cell r="R181">
            <v>0.72432830327567177</v>
          </cell>
          <cell r="S181">
            <v>0.73386902757061057</v>
          </cell>
          <cell r="T181">
            <v>0.73330683624801274</v>
          </cell>
          <cell r="AA181">
            <v>0.72453274755482466</v>
          </cell>
          <cell r="AB181">
            <v>0.72462941847206386</v>
          </cell>
          <cell r="AC181">
            <v>0.76928314734253833</v>
          </cell>
          <cell r="AD181">
            <v>0.76896455484231097</v>
          </cell>
          <cell r="AE181">
            <v>0.77909738717339672</v>
          </cell>
          <cell r="AF181">
            <v>0.77848101265822789</v>
          </cell>
          <cell r="AM181">
            <v>0.72919497072845385</v>
          </cell>
          <cell r="AN181">
            <v>0.72928969326033422</v>
          </cell>
          <cell r="AO181">
            <v>0.72928969326033422</v>
          </cell>
          <cell r="AP181">
            <v>0.75502050535785148</v>
          </cell>
          <cell r="AQ181">
            <v>0.73859564164648916</v>
          </cell>
          <cell r="AR181">
            <v>0.73801845046126158</v>
          </cell>
        </row>
        <row r="182">
          <cell r="D182">
            <v>107</v>
          </cell>
          <cell r="E182">
            <v>0.76928314734253833</v>
          </cell>
          <cell r="F182">
            <v>0.76896455484231097</v>
          </cell>
          <cell r="G182">
            <v>0.77909738717339672</v>
          </cell>
          <cell r="H182">
            <v>0.77848101265822789</v>
          </cell>
          <cell r="O182">
            <v>0.72453274755482466</v>
          </cell>
          <cell r="P182">
            <v>0.72462941847206386</v>
          </cell>
          <cell r="Q182">
            <v>0.72462941847206386</v>
          </cell>
          <cell r="R182">
            <v>0.72432830327567177</v>
          </cell>
          <cell r="S182">
            <v>0.73386902757061057</v>
          </cell>
          <cell r="T182">
            <v>0.73330683624801274</v>
          </cell>
          <cell r="AA182">
            <v>0.72453274755482466</v>
          </cell>
          <cell r="AB182">
            <v>0.72462941847206386</v>
          </cell>
          <cell r="AC182">
            <v>0.76928314734253833</v>
          </cell>
          <cell r="AD182">
            <v>0.76896455484231097</v>
          </cell>
          <cell r="AE182">
            <v>0.77909738717339672</v>
          </cell>
          <cell r="AF182">
            <v>0.77848101265822789</v>
          </cell>
          <cell r="AM182">
            <v>0.72919497072845385</v>
          </cell>
          <cell r="AN182">
            <v>0.72928969326033422</v>
          </cell>
          <cell r="AO182">
            <v>0.72928969326033422</v>
          </cell>
          <cell r="AP182">
            <v>0.75502050535785148</v>
          </cell>
          <cell r="AQ182">
            <v>0.73859564164648916</v>
          </cell>
          <cell r="AR182">
            <v>0.73801845046126158</v>
          </cell>
        </row>
        <row r="183">
          <cell r="D183">
            <v>108</v>
          </cell>
          <cell r="E183">
            <v>0.76928314734253833</v>
          </cell>
          <cell r="F183">
            <v>0.76896455484231097</v>
          </cell>
          <cell r="G183">
            <v>0.77909738717339672</v>
          </cell>
          <cell r="H183">
            <v>0.77848101265822789</v>
          </cell>
          <cell r="O183">
            <v>0.72453274755482466</v>
          </cell>
          <cell r="P183">
            <v>0.72462941847206386</v>
          </cell>
          <cell r="Q183">
            <v>0.72462941847206386</v>
          </cell>
          <cell r="R183">
            <v>0.72432830327567177</v>
          </cell>
          <cell r="S183">
            <v>0.73386902757061057</v>
          </cell>
          <cell r="T183">
            <v>0.73330683624801274</v>
          </cell>
          <cell r="AA183">
            <v>0.72453274755482466</v>
          </cell>
          <cell r="AB183">
            <v>0.72462941847206386</v>
          </cell>
          <cell r="AC183">
            <v>0.76928314734253833</v>
          </cell>
          <cell r="AD183">
            <v>0.76896455484231097</v>
          </cell>
          <cell r="AE183">
            <v>0.77909738717339672</v>
          </cell>
          <cell r="AF183">
            <v>0.77848101265822789</v>
          </cell>
          <cell r="AM183">
            <v>0.72919497072845385</v>
          </cell>
          <cell r="AN183">
            <v>0.72928969326033422</v>
          </cell>
          <cell r="AO183">
            <v>0.72928969326033422</v>
          </cell>
          <cell r="AP183">
            <v>0.75502050535785148</v>
          </cell>
          <cell r="AQ183">
            <v>0.73859564164648916</v>
          </cell>
          <cell r="AR183">
            <v>0.73801845046126158</v>
          </cell>
        </row>
        <row r="184">
          <cell r="D184">
            <v>109</v>
          </cell>
          <cell r="E184">
            <v>0.76928314734253833</v>
          </cell>
          <cell r="F184">
            <v>0.76896455484231097</v>
          </cell>
          <cell r="G184">
            <v>0.77909738717339672</v>
          </cell>
          <cell r="H184">
            <v>0.77848101265822789</v>
          </cell>
          <cell r="O184">
            <v>0.72453274755482466</v>
          </cell>
          <cell r="P184">
            <v>0.72462941847206386</v>
          </cell>
          <cell r="Q184">
            <v>0.72462941847206386</v>
          </cell>
          <cell r="R184">
            <v>0.72432830327567177</v>
          </cell>
          <cell r="S184">
            <v>0.73386902757061057</v>
          </cell>
          <cell r="T184">
            <v>0.73330683624801274</v>
          </cell>
          <cell r="AA184">
            <v>0.72453274755482466</v>
          </cell>
          <cell r="AB184">
            <v>0.72462941847206386</v>
          </cell>
          <cell r="AC184">
            <v>0.76928314734253833</v>
          </cell>
          <cell r="AD184">
            <v>0.76896455484231097</v>
          </cell>
          <cell r="AE184">
            <v>0.77909738717339672</v>
          </cell>
          <cell r="AF184">
            <v>0.77848101265822789</v>
          </cell>
          <cell r="AM184">
            <v>0.72919497072845385</v>
          </cell>
          <cell r="AN184">
            <v>0.72928969326033422</v>
          </cell>
          <cell r="AO184">
            <v>0.72928969326033422</v>
          </cell>
          <cell r="AP184">
            <v>0.75502050535785148</v>
          </cell>
          <cell r="AQ184">
            <v>0.73859564164648916</v>
          </cell>
          <cell r="AR184">
            <v>0.73801845046126158</v>
          </cell>
        </row>
        <row r="185">
          <cell r="D185">
            <v>110</v>
          </cell>
          <cell r="E185">
            <v>0.76928314734253833</v>
          </cell>
          <cell r="F185">
            <v>0.76896455484231097</v>
          </cell>
          <cell r="G185">
            <v>0.77909738717339672</v>
          </cell>
          <cell r="H185">
            <v>0.77848101265822789</v>
          </cell>
          <cell r="O185">
            <v>0.72453274755482466</v>
          </cell>
          <cell r="P185">
            <v>0.72462941847206386</v>
          </cell>
          <cell r="Q185">
            <v>0.72462941847206386</v>
          </cell>
          <cell r="R185">
            <v>0.72432830327567177</v>
          </cell>
          <cell r="S185">
            <v>0.73386902757061057</v>
          </cell>
          <cell r="T185">
            <v>0.73330683624801274</v>
          </cell>
          <cell r="AA185">
            <v>0.72453274755482466</v>
          </cell>
          <cell r="AB185">
            <v>0.72462941847206386</v>
          </cell>
          <cell r="AC185">
            <v>0.76928314734253833</v>
          </cell>
          <cell r="AD185">
            <v>0.76896455484231097</v>
          </cell>
          <cell r="AE185">
            <v>0.77909738717339672</v>
          </cell>
          <cell r="AF185">
            <v>0.77848101265822789</v>
          </cell>
          <cell r="AM185">
            <v>0.72919497072845385</v>
          </cell>
          <cell r="AN185">
            <v>0.72928969326033422</v>
          </cell>
          <cell r="AO185">
            <v>0.72928969326033422</v>
          </cell>
          <cell r="AP185">
            <v>0.75502050535785148</v>
          </cell>
          <cell r="AQ185">
            <v>0.73859564164648916</v>
          </cell>
          <cell r="AR185">
            <v>0.73801845046126158</v>
          </cell>
        </row>
        <row r="186">
          <cell r="D186">
            <v>111</v>
          </cell>
          <cell r="E186">
            <v>0.76928314734253833</v>
          </cell>
          <cell r="F186">
            <v>0.76896455484231097</v>
          </cell>
          <cell r="G186">
            <v>0.77909738717339672</v>
          </cell>
          <cell r="H186">
            <v>0.77848101265822789</v>
          </cell>
          <cell r="O186">
            <v>0.72453274755482466</v>
          </cell>
          <cell r="P186">
            <v>0.72462941847206386</v>
          </cell>
          <cell r="Q186">
            <v>0.72462941847206386</v>
          </cell>
          <cell r="R186">
            <v>0.72432830327567177</v>
          </cell>
          <cell r="S186">
            <v>0.73386902757061057</v>
          </cell>
          <cell r="T186">
            <v>0.73330683624801274</v>
          </cell>
          <cell r="AA186">
            <v>0.72453274755482466</v>
          </cell>
          <cell r="AB186">
            <v>0.72462941847206386</v>
          </cell>
          <cell r="AC186">
            <v>0.76928314734253833</v>
          </cell>
          <cell r="AD186">
            <v>0.76896455484231097</v>
          </cell>
          <cell r="AE186">
            <v>0.77909738717339672</v>
          </cell>
          <cell r="AF186">
            <v>0.77848101265822789</v>
          </cell>
          <cell r="AM186">
            <v>0.72919497072845385</v>
          </cell>
          <cell r="AN186">
            <v>0.72928969326033422</v>
          </cell>
          <cell r="AO186">
            <v>0.72928969326033422</v>
          </cell>
          <cell r="AP186">
            <v>0.75502050535785148</v>
          </cell>
          <cell r="AQ186">
            <v>0.73859564164648916</v>
          </cell>
          <cell r="AR186">
            <v>0.73801845046126158</v>
          </cell>
        </row>
        <row r="187">
          <cell r="D187">
            <v>112</v>
          </cell>
          <cell r="E187">
            <v>0.76928314734253833</v>
          </cell>
          <cell r="F187">
            <v>0.76896455484231097</v>
          </cell>
          <cell r="G187">
            <v>0.77909738717339672</v>
          </cell>
          <cell r="H187">
            <v>0.77848101265822789</v>
          </cell>
          <cell r="O187">
            <v>0.72453274755482466</v>
          </cell>
          <cell r="P187">
            <v>0.72462941847206386</v>
          </cell>
          <cell r="Q187">
            <v>0.72462941847206386</v>
          </cell>
          <cell r="R187">
            <v>0.72432830327567177</v>
          </cell>
          <cell r="S187">
            <v>0.73386902757061057</v>
          </cell>
          <cell r="T187">
            <v>0.73330683624801274</v>
          </cell>
          <cell r="AA187">
            <v>0.72453274755482466</v>
          </cell>
          <cell r="AB187">
            <v>0.72462941847206386</v>
          </cell>
          <cell r="AC187">
            <v>0.76928314734253833</v>
          </cell>
          <cell r="AD187">
            <v>0.76896455484231097</v>
          </cell>
          <cell r="AE187">
            <v>0.77909738717339672</v>
          </cell>
          <cell r="AF187">
            <v>0.77848101265822789</v>
          </cell>
          <cell r="AM187">
            <v>0.72919497072845385</v>
          </cell>
          <cell r="AN187">
            <v>0.72928969326033422</v>
          </cell>
          <cell r="AO187">
            <v>0.72928969326033422</v>
          </cell>
          <cell r="AP187">
            <v>0.75502050535785148</v>
          </cell>
          <cell r="AQ187">
            <v>0.73859564164648916</v>
          </cell>
          <cell r="AR187">
            <v>0.73801845046126158</v>
          </cell>
        </row>
        <row r="188">
          <cell r="D188">
            <v>113</v>
          </cell>
          <cell r="E188">
            <v>0.76928314734253833</v>
          </cell>
          <cell r="F188">
            <v>0.76896455484231097</v>
          </cell>
          <cell r="G188">
            <v>0.77909738717339672</v>
          </cell>
          <cell r="H188">
            <v>0.77848101265822789</v>
          </cell>
          <cell r="O188">
            <v>0.72453274755482466</v>
          </cell>
          <cell r="P188">
            <v>0.72462941847206386</v>
          </cell>
          <cell r="Q188">
            <v>0.72462941847206386</v>
          </cell>
          <cell r="R188">
            <v>0.72432830327567177</v>
          </cell>
          <cell r="S188">
            <v>0.73386902757061057</v>
          </cell>
          <cell r="T188">
            <v>0.73330683624801274</v>
          </cell>
          <cell r="AA188">
            <v>0.72453274755482466</v>
          </cell>
          <cell r="AB188">
            <v>0.72462941847206386</v>
          </cell>
          <cell r="AC188">
            <v>0.76928314734253833</v>
          </cell>
          <cell r="AD188">
            <v>0.76896455484231097</v>
          </cell>
          <cell r="AE188">
            <v>0.77909738717339672</v>
          </cell>
          <cell r="AF188">
            <v>0.77848101265822789</v>
          </cell>
          <cell r="AM188">
            <v>0.72919497072845385</v>
          </cell>
          <cell r="AN188">
            <v>0.72928969326033422</v>
          </cell>
          <cell r="AO188">
            <v>0.72928969326033422</v>
          </cell>
          <cell r="AP188">
            <v>0.75502050535785148</v>
          </cell>
          <cell r="AQ188">
            <v>0.73859564164648916</v>
          </cell>
          <cell r="AR188">
            <v>0.73801845046126158</v>
          </cell>
        </row>
        <row r="189">
          <cell r="D189">
            <v>114</v>
          </cell>
          <cell r="E189">
            <v>0.76928314734253833</v>
          </cell>
          <cell r="F189">
            <v>0.76896455484231097</v>
          </cell>
          <cell r="G189">
            <v>0.77909738717339672</v>
          </cell>
          <cell r="H189">
            <v>0.77848101265822789</v>
          </cell>
          <cell r="O189">
            <v>0.72453274755482466</v>
          </cell>
          <cell r="P189">
            <v>0.72462941847206386</v>
          </cell>
          <cell r="Q189">
            <v>0.72462941847206386</v>
          </cell>
          <cell r="R189">
            <v>0.72432830327567177</v>
          </cell>
          <cell r="S189">
            <v>0.73386902757061057</v>
          </cell>
          <cell r="T189">
            <v>0.73330683624801274</v>
          </cell>
          <cell r="AA189">
            <v>0.72453274755482466</v>
          </cell>
          <cell r="AB189">
            <v>0.72462941847206386</v>
          </cell>
          <cell r="AC189">
            <v>0.76928314734253833</v>
          </cell>
          <cell r="AD189">
            <v>0.76896455484231097</v>
          </cell>
          <cell r="AE189">
            <v>0.77909738717339672</v>
          </cell>
          <cell r="AF189">
            <v>0.77848101265822789</v>
          </cell>
          <cell r="AM189">
            <v>0.72919497072845385</v>
          </cell>
          <cell r="AN189">
            <v>0.72928969326033422</v>
          </cell>
          <cell r="AO189">
            <v>0.72928969326033422</v>
          </cell>
          <cell r="AP189">
            <v>0.75502050535785148</v>
          </cell>
          <cell r="AQ189">
            <v>0.73859564164648916</v>
          </cell>
          <cell r="AR189">
            <v>0.73801845046126158</v>
          </cell>
        </row>
        <row r="190">
          <cell r="D190">
            <v>115</v>
          </cell>
          <cell r="E190">
            <v>0.76928314734253833</v>
          </cell>
          <cell r="F190">
            <v>0.76896455484231097</v>
          </cell>
          <cell r="G190">
            <v>0.77909738717339672</v>
          </cell>
          <cell r="H190">
            <v>0.77848101265822789</v>
          </cell>
          <cell r="O190">
            <v>0.72453274755482466</v>
          </cell>
          <cell r="P190">
            <v>0.72462941847206386</v>
          </cell>
          <cell r="Q190">
            <v>0.72462941847206386</v>
          </cell>
          <cell r="R190">
            <v>0.72432830327567177</v>
          </cell>
          <cell r="S190">
            <v>0.73386902757061057</v>
          </cell>
          <cell r="T190">
            <v>0.73330683624801274</v>
          </cell>
          <cell r="AA190">
            <v>0.72453274755482466</v>
          </cell>
          <cell r="AB190">
            <v>0.72462941847206386</v>
          </cell>
          <cell r="AC190">
            <v>0.76928314734253833</v>
          </cell>
          <cell r="AD190">
            <v>0.76896455484231097</v>
          </cell>
          <cell r="AE190">
            <v>0.77909738717339672</v>
          </cell>
          <cell r="AF190">
            <v>0.77848101265822789</v>
          </cell>
          <cell r="AM190">
            <v>0.72919497072845385</v>
          </cell>
          <cell r="AN190">
            <v>0.72928969326033422</v>
          </cell>
          <cell r="AO190">
            <v>0.72928969326033422</v>
          </cell>
          <cell r="AP190">
            <v>0.75502050535785148</v>
          </cell>
          <cell r="AQ190">
            <v>0.73859564164648916</v>
          </cell>
          <cell r="AR190">
            <v>0.73801845046126158</v>
          </cell>
        </row>
        <row r="191">
          <cell r="D191">
            <v>116</v>
          </cell>
          <cell r="E191">
            <v>0.76928314734253833</v>
          </cell>
          <cell r="F191">
            <v>0.76896455484231097</v>
          </cell>
          <cell r="G191">
            <v>0.77909738717339672</v>
          </cell>
          <cell r="H191">
            <v>0.77848101265822789</v>
          </cell>
          <cell r="O191">
            <v>0.72453274755482466</v>
          </cell>
          <cell r="P191">
            <v>0.72462941847206386</v>
          </cell>
          <cell r="Q191">
            <v>0.72462941847206386</v>
          </cell>
          <cell r="R191">
            <v>0.72432830327567177</v>
          </cell>
          <cell r="S191">
            <v>0.73386902757061057</v>
          </cell>
          <cell r="T191">
            <v>0.73330683624801274</v>
          </cell>
          <cell r="AA191">
            <v>0.72453274755482466</v>
          </cell>
          <cell r="AB191">
            <v>0.72462941847206386</v>
          </cell>
          <cell r="AC191">
            <v>0.76928314734253833</v>
          </cell>
          <cell r="AD191">
            <v>0.76896455484231097</v>
          </cell>
          <cell r="AE191">
            <v>0.77909738717339672</v>
          </cell>
          <cell r="AF191">
            <v>0.77848101265822789</v>
          </cell>
          <cell r="AM191">
            <v>0.72919497072845385</v>
          </cell>
          <cell r="AN191">
            <v>0.72928969326033422</v>
          </cell>
          <cell r="AO191">
            <v>0.72928969326033422</v>
          </cell>
          <cell r="AP191">
            <v>0.75502050535785148</v>
          </cell>
          <cell r="AQ191">
            <v>0.73859564164648916</v>
          </cell>
          <cell r="AR191">
            <v>0.73801845046126158</v>
          </cell>
        </row>
        <row r="192">
          <cell r="D192">
            <v>117</v>
          </cell>
          <cell r="E192">
            <v>0.76928314734253833</v>
          </cell>
          <cell r="F192">
            <v>0.76896455484231097</v>
          </cell>
          <cell r="G192">
            <v>0.77909738717339672</v>
          </cell>
          <cell r="H192">
            <v>0.77848101265822789</v>
          </cell>
          <cell r="O192">
            <v>0.72453274755482466</v>
          </cell>
          <cell r="P192">
            <v>0.72462941847206386</v>
          </cell>
          <cell r="Q192">
            <v>0.72462941847206386</v>
          </cell>
          <cell r="R192">
            <v>0.72432830327567177</v>
          </cell>
          <cell r="S192">
            <v>0.73386902757061057</v>
          </cell>
          <cell r="T192">
            <v>0.73330683624801274</v>
          </cell>
          <cell r="AA192">
            <v>0.72453274755482466</v>
          </cell>
          <cell r="AB192">
            <v>0.72462941847206386</v>
          </cell>
          <cell r="AC192">
            <v>0.76928314734253833</v>
          </cell>
          <cell r="AD192">
            <v>0.76896455484231097</v>
          </cell>
          <cell r="AE192">
            <v>0.77909738717339672</v>
          </cell>
          <cell r="AF192">
            <v>0.77848101265822789</v>
          </cell>
          <cell r="AM192">
            <v>0.72919497072845385</v>
          </cell>
          <cell r="AN192">
            <v>0.72928969326033422</v>
          </cell>
          <cell r="AO192">
            <v>0.72928969326033422</v>
          </cell>
          <cell r="AP192">
            <v>0.75502050535785148</v>
          </cell>
          <cell r="AQ192">
            <v>0.73859564164648916</v>
          </cell>
          <cell r="AR192">
            <v>0.73801845046126158</v>
          </cell>
        </row>
        <row r="193">
          <cell r="D193">
            <v>118</v>
          </cell>
          <cell r="E193">
            <v>0.76928314734253833</v>
          </cell>
          <cell r="F193">
            <v>0.76896455484231097</v>
          </cell>
          <cell r="G193">
            <v>0.77909738717339672</v>
          </cell>
          <cell r="H193">
            <v>0.77848101265822789</v>
          </cell>
          <cell r="O193">
            <v>0.72453274755482466</v>
          </cell>
          <cell r="P193">
            <v>0.72462941847206386</v>
          </cell>
          <cell r="Q193">
            <v>0.72462941847206386</v>
          </cell>
          <cell r="R193">
            <v>0.72432830327567177</v>
          </cell>
          <cell r="S193">
            <v>0.73386902757061057</v>
          </cell>
          <cell r="T193">
            <v>0.73330683624801274</v>
          </cell>
          <cell r="AA193">
            <v>0.72453274755482466</v>
          </cell>
          <cell r="AB193">
            <v>0.72462941847206386</v>
          </cell>
          <cell r="AC193">
            <v>0.76928314734253833</v>
          </cell>
          <cell r="AD193">
            <v>0.76896455484231097</v>
          </cell>
          <cell r="AE193">
            <v>0.77909738717339672</v>
          </cell>
          <cell r="AF193">
            <v>0.77848101265822789</v>
          </cell>
          <cell r="AM193">
            <v>0.72919497072845385</v>
          </cell>
          <cell r="AN193">
            <v>0.72928969326033422</v>
          </cell>
          <cell r="AO193">
            <v>0.72928969326033422</v>
          </cell>
          <cell r="AP193">
            <v>0.75502050535785148</v>
          </cell>
          <cell r="AQ193">
            <v>0.73859564164648916</v>
          </cell>
          <cell r="AR193">
            <v>0.73801845046126158</v>
          </cell>
        </row>
        <row r="194">
          <cell r="D194">
            <v>119</v>
          </cell>
          <cell r="E194">
            <v>1.3076224702099486</v>
          </cell>
          <cell r="F194">
            <v>1.3080472602102526</v>
          </cell>
          <cell r="G194">
            <v>1.2945368171021376</v>
          </cell>
          <cell r="H194">
            <v>1.295358649789029</v>
          </cell>
          <cell r="O194">
            <v>1.3672896699269002</v>
          </cell>
          <cell r="P194">
            <v>1.3671607753705823</v>
          </cell>
          <cell r="Q194">
            <v>1.3671607753705823</v>
          </cell>
          <cell r="R194">
            <v>1.3675622622991039</v>
          </cell>
          <cell r="S194">
            <v>1.3548412965725196</v>
          </cell>
          <cell r="T194">
            <v>1.3555908850026503</v>
          </cell>
          <cell r="AA194">
            <v>1.3672896699269002</v>
          </cell>
          <cell r="AB194">
            <v>1.3671607753705823</v>
          </cell>
          <cell r="AC194">
            <v>1.3076224702099486</v>
          </cell>
          <cell r="AD194">
            <v>1.3080472602102526</v>
          </cell>
          <cell r="AE194">
            <v>1.2945368171021376</v>
          </cell>
          <cell r="AF194">
            <v>1.295358649789029</v>
          </cell>
          <cell r="AM194">
            <v>1.3610733723620612</v>
          </cell>
          <cell r="AN194">
            <v>1.3609470756528876</v>
          </cell>
          <cell r="AO194">
            <v>1.3609470756528876</v>
          </cell>
          <cell r="AP194">
            <v>1.3266393261895317</v>
          </cell>
          <cell r="AQ194">
            <v>1.3485391444713466</v>
          </cell>
          <cell r="AR194">
            <v>1.3493087327183177</v>
          </cell>
        </row>
        <row r="195">
          <cell r="D195">
            <v>120</v>
          </cell>
          <cell r="E195">
            <v>1.3076224702099486</v>
          </cell>
          <cell r="F195">
            <v>1.3080472602102526</v>
          </cell>
          <cell r="G195">
            <v>1.2945368171021376</v>
          </cell>
          <cell r="H195">
            <v>1.295358649789029</v>
          </cell>
          <cell r="O195">
            <v>1.3672896699269002</v>
          </cell>
          <cell r="P195">
            <v>1.3671607753705823</v>
          </cell>
          <cell r="Q195">
            <v>1.3671607753705823</v>
          </cell>
          <cell r="R195">
            <v>1.3675622622991039</v>
          </cell>
          <cell r="S195">
            <v>1.3548412965725196</v>
          </cell>
          <cell r="T195">
            <v>1.3555908850026503</v>
          </cell>
          <cell r="AA195">
            <v>1.3672896699269002</v>
          </cell>
          <cell r="AB195">
            <v>1.3671607753705823</v>
          </cell>
          <cell r="AC195">
            <v>1.3076224702099486</v>
          </cell>
          <cell r="AD195">
            <v>1.3080472602102526</v>
          </cell>
          <cell r="AE195">
            <v>1.2945368171021376</v>
          </cell>
          <cell r="AF195">
            <v>1.295358649789029</v>
          </cell>
          <cell r="AM195">
            <v>1.3610733723620612</v>
          </cell>
          <cell r="AN195">
            <v>1.3609470756528876</v>
          </cell>
          <cell r="AO195">
            <v>1.3609470756528876</v>
          </cell>
          <cell r="AP195">
            <v>1.3266393261895317</v>
          </cell>
          <cell r="AQ195">
            <v>1.3485391444713466</v>
          </cell>
          <cell r="AR195">
            <v>1.3493087327183177</v>
          </cell>
        </row>
        <row r="196">
          <cell r="D196">
            <v>121</v>
          </cell>
          <cell r="E196">
            <v>1.3076224702099486</v>
          </cell>
          <cell r="F196">
            <v>1.3080472602102526</v>
          </cell>
          <cell r="G196">
            <v>1.2945368171021376</v>
          </cell>
          <cell r="H196">
            <v>1.295358649789029</v>
          </cell>
          <cell r="O196">
            <v>1.3672896699269002</v>
          </cell>
          <cell r="P196">
            <v>1.3671607753705823</v>
          </cell>
          <cell r="Q196">
            <v>1.3671607753705823</v>
          </cell>
          <cell r="R196">
            <v>1.3675622622991039</v>
          </cell>
          <cell r="S196">
            <v>1.3548412965725196</v>
          </cell>
          <cell r="T196">
            <v>1.3555908850026503</v>
          </cell>
          <cell r="AA196">
            <v>1.3672896699269002</v>
          </cell>
          <cell r="AB196">
            <v>1.3671607753705823</v>
          </cell>
          <cell r="AC196">
            <v>1.3076224702099486</v>
          </cell>
          <cell r="AD196">
            <v>1.3080472602102526</v>
          </cell>
          <cell r="AE196">
            <v>1.2945368171021376</v>
          </cell>
          <cell r="AF196">
            <v>1.295358649789029</v>
          </cell>
          <cell r="AM196">
            <v>1.3610733723620612</v>
          </cell>
          <cell r="AN196">
            <v>1.3609470756528876</v>
          </cell>
          <cell r="AO196">
            <v>1.3609470756528876</v>
          </cell>
          <cell r="AP196">
            <v>1.3266393261895317</v>
          </cell>
          <cell r="AQ196">
            <v>1.3485391444713466</v>
          </cell>
          <cell r="AR196">
            <v>1.3493087327183177</v>
          </cell>
        </row>
        <row r="197">
          <cell r="D197">
            <v>122</v>
          </cell>
          <cell r="E197">
            <v>1.3076224702099486</v>
          </cell>
          <cell r="F197">
            <v>1.3080472602102526</v>
          </cell>
          <cell r="G197">
            <v>1.2945368171021376</v>
          </cell>
          <cell r="H197">
            <v>1.295358649789029</v>
          </cell>
          <cell r="O197">
            <v>1.3672896699269002</v>
          </cell>
          <cell r="P197">
            <v>1.3671607753705823</v>
          </cell>
          <cell r="Q197">
            <v>1.3671607753705823</v>
          </cell>
          <cell r="R197">
            <v>1.3675622622991039</v>
          </cell>
          <cell r="S197">
            <v>1.3548412965725196</v>
          </cell>
          <cell r="T197">
            <v>1.3555908850026503</v>
          </cell>
          <cell r="AA197">
            <v>1.3672896699269002</v>
          </cell>
          <cell r="AB197">
            <v>1.3671607753705823</v>
          </cell>
          <cell r="AC197">
            <v>1.3076224702099486</v>
          </cell>
          <cell r="AD197">
            <v>1.3080472602102526</v>
          </cell>
          <cell r="AE197">
            <v>1.2945368171021376</v>
          </cell>
          <cell r="AF197">
            <v>1.295358649789029</v>
          </cell>
          <cell r="AM197">
            <v>1.3610733723620612</v>
          </cell>
          <cell r="AN197">
            <v>1.3609470756528876</v>
          </cell>
          <cell r="AO197">
            <v>1.3609470756528876</v>
          </cell>
          <cell r="AP197">
            <v>1.3266393261895317</v>
          </cell>
          <cell r="AQ197">
            <v>1.3485391444713466</v>
          </cell>
          <cell r="AR197">
            <v>1.3493087327183177</v>
          </cell>
        </row>
        <row r="198">
          <cell r="D198">
            <v>123</v>
          </cell>
          <cell r="E198">
            <v>1.3076224702099486</v>
          </cell>
          <cell r="F198">
            <v>1.3080472602102526</v>
          </cell>
          <cell r="G198">
            <v>1.2945368171021376</v>
          </cell>
          <cell r="H198">
            <v>1.295358649789029</v>
          </cell>
          <cell r="O198">
            <v>1.3672896699269002</v>
          </cell>
          <cell r="P198">
            <v>1.3671607753705823</v>
          </cell>
          <cell r="Q198">
            <v>1.3671607753705823</v>
          </cell>
          <cell r="R198">
            <v>1.3675622622991039</v>
          </cell>
          <cell r="S198">
            <v>1.3548412965725196</v>
          </cell>
          <cell r="T198">
            <v>1.3555908850026503</v>
          </cell>
          <cell r="AA198">
            <v>1.3672896699269002</v>
          </cell>
          <cell r="AB198">
            <v>1.3671607753705823</v>
          </cell>
          <cell r="AC198">
            <v>1.3076224702099486</v>
          </cell>
          <cell r="AD198">
            <v>1.3080472602102526</v>
          </cell>
          <cell r="AE198">
            <v>1.2945368171021376</v>
          </cell>
          <cell r="AF198">
            <v>1.295358649789029</v>
          </cell>
          <cell r="AM198">
            <v>1.3610733723620612</v>
          </cell>
          <cell r="AN198">
            <v>1.3609470756528876</v>
          </cell>
          <cell r="AO198">
            <v>1.3609470756528876</v>
          </cell>
          <cell r="AP198">
            <v>1.3266393261895317</v>
          </cell>
          <cell r="AQ198">
            <v>1.3485391444713466</v>
          </cell>
          <cell r="AR198">
            <v>1.3493087327183177</v>
          </cell>
        </row>
        <row r="199">
          <cell r="D199">
            <v>124</v>
          </cell>
          <cell r="E199">
            <v>1.3076224702099486</v>
          </cell>
          <cell r="F199">
            <v>1.3080472602102526</v>
          </cell>
          <cell r="G199">
            <v>1.2945368171021376</v>
          </cell>
          <cell r="H199">
            <v>1.295358649789029</v>
          </cell>
          <cell r="O199">
            <v>1.3672896699269002</v>
          </cell>
          <cell r="P199">
            <v>1.3671607753705823</v>
          </cell>
          <cell r="Q199">
            <v>1.3671607753705823</v>
          </cell>
          <cell r="R199">
            <v>1.3675622622991039</v>
          </cell>
          <cell r="S199">
            <v>1.3548412965725196</v>
          </cell>
          <cell r="T199">
            <v>1.3555908850026503</v>
          </cell>
          <cell r="AA199">
            <v>1.3672896699269002</v>
          </cell>
          <cell r="AB199">
            <v>1.3671607753705823</v>
          </cell>
          <cell r="AC199">
            <v>1.3076224702099486</v>
          </cell>
          <cell r="AD199">
            <v>1.3080472602102526</v>
          </cell>
          <cell r="AE199">
            <v>1.2945368171021376</v>
          </cell>
          <cell r="AF199">
            <v>1.295358649789029</v>
          </cell>
          <cell r="AM199">
            <v>1.3610733723620612</v>
          </cell>
          <cell r="AN199">
            <v>1.3609470756528876</v>
          </cell>
          <cell r="AO199">
            <v>1.3609470756528876</v>
          </cell>
          <cell r="AP199">
            <v>1.3266393261895317</v>
          </cell>
          <cell r="AQ199">
            <v>1.3485391444713466</v>
          </cell>
          <cell r="AR199">
            <v>1.3493087327183177</v>
          </cell>
        </row>
        <row r="200">
          <cell r="D200">
            <v>125</v>
          </cell>
          <cell r="E200">
            <v>1.3076224702099486</v>
          </cell>
          <cell r="F200">
            <v>1.3080472602102526</v>
          </cell>
          <cell r="G200">
            <v>1.2945368171021376</v>
          </cell>
          <cell r="H200">
            <v>1.295358649789029</v>
          </cell>
          <cell r="O200">
            <v>1.3672896699269002</v>
          </cell>
          <cell r="P200">
            <v>1.3671607753705823</v>
          </cell>
          <cell r="Q200">
            <v>1.3671607753705823</v>
          </cell>
          <cell r="R200">
            <v>1.3675622622991039</v>
          </cell>
          <cell r="S200">
            <v>1.3548412965725196</v>
          </cell>
          <cell r="T200">
            <v>1.3555908850026503</v>
          </cell>
          <cell r="AA200">
            <v>1.3672896699269002</v>
          </cell>
          <cell r="AB200">
            <v>1.3671607753705823</v>
          </cell>
          <cell r="AC200">
            <v>1.3076224702099486</v>
          </cell>
          <cell r="AD200">
            <v>1.3080472602102526</v>
          </cell>
          <cell r="AE200">
            <v>1.2945368171021376</v>
          </cell>
          <cell r="AF200">
            <v>1.295358649789029</v>
          </cell>
          <cell r="AM200">
            <v>1.3610733723620612</v>
          </cell>
          <cell r="AN200">
            <v>1.3609470756528876</v>
          </cell>
          <cell r="AO200">
            <v>1.3609470756528876</v>
          </cell>
          <cell r="AP200">
            <v>1.3266393261895317</v>
          </cell>
          <cell r="AQ200">
            <v>1.3485391444713466</v>
          </cell>
          <cell r="AR200">
            <v>1.3493087327183177</v>
          </cell>
        </row>
        <row r="201">
          <cell r="D201">
            <v>126</v>
          </cell>
          <cell r="E201">
            <v>1.3076224702099486</v>
          </cell>
          <cell r="F201">
            <v>1.3080472602102526</v>
          </cell>
          <cell r="G201">
            <v>1.2945368171021376</v>
          </cell>
          <cell r="H201">
            <v>1.295358649789029</v>
          </cell>
          <cell r="O201">
            <v>1.3672896699269002</v>
          </cell>
          <cell r="P201">
            <v>1.3671607753705823</v>
          </cell>
          <cell r="Q201">
            <v>1.3671607753705823</v>
          </cell>
          <cell r="R201">
            <v>1.3675622622991039</v>
          </cell>
          <cell r="S201">
            <v>1.3548412965725196</v>
          </cell>
          <cell r="T201">
            <v>1.3555908850026503</v>
          </cell>
          <cell r="AA201">
            <v>1.3672896699269002</v>
          </cell>
          <cell r="AB201">
            <v>1.3671607753705823</v>
          </cell>
          <cell r="AC201">
            <v>1.3076224702099486</v>
          </cell>
          <cell r="AD201">
            <v>1.3080472602102526</v>
          </cell>
          <cell r="AE201">
            <v>1.2945368171021376</v>
          </cell>
          <cell r="AF201">
            <v>1.295358649789029</v>
          </cell>
          <cell r="AM201">
            <v>1.3610733723620612</v>
          </cell>
          <cell r="AN201">
            <v>1.3609470756528876</v>
          </cell>
          <cell r="AO201">
            <v>1.3609470756528876</v>
          </cell>
          <cell r="AP201">
            <v>1.3266393261895317</v>
          </cell>
          <cell r="AQ201">
            <v>1.3485391444713466</v>
          </cell>
          <cell r="AR201">
            <v>1.3493087327183177</v>
          </cell>
        </row>
        <row r="202">
          <cell r="D202">
            <v>127</v>
          </cell>
          <cell r="E202">
            <v>0.76928314734253833</v>
          </cell>
          <cell r="F202">
            <v>0.76896455484231097</v>
          </cell>
          <cell r="G202">
            <v>0.77909738717339672</v>
          </cell>
          <cell r="H202">
            <v>0.77848101265822789</v>
          </cell>
          <cell r="O202">
            <v>0.72453274755482466</v>
          </cell>
          <cell r="P202">
            <v>0.72462941847206386</v>
          </cell>
          <cell r="Q202">
            <v>0.72462941847206386</v>
          </cell>
          <cell r="R202">
            <v>0.72432830327567177</v>
          </cell>
          <cell r="S202">
            <v>0.73386902757061057</v>
          </cell>
          <cell r="T202">
            <v>0.73330683624801274</v>
          </cell>
          <cell r="AA202">
            <v>0.72453274755482466</v>
          </cell>
          <cell r="AB202">
            <v>0.72462941847206386</v>
          </cell>
          <cell r="AC202">
            <v>0.76928314734253833</v>
          </cell>
          <cell r="AD202">
            <v>0.76896455484231097</v>
          </cell>
          <cell r="AE202">
            <v>0.77909738717339672</v>
          </cell>
          <cell r="AF202">
            <v>0.77848101265822789</v>
          </cell>
          <cell r="AM202">
            <v>0.72919497072845385</v>
          </cell>
          <cell r="AN202">
            <v>0.72928969326033422</v>
          </cell>
          <cell r="AO202">
            <v>0.72928969326033422</v>
          </cell>
          <cell r="AP202">
            <v>0.75502050535785148</v>
          </cell>
          <cell r="AQ202">
            <v>0.73859564164648916</v>
          </cell>
          <cell r="AR202">
            <v>0.73801845046126158</v>
          </cell>
        </row>
        <row r="203">
          <cell r="D203">
            <v>128</v>
          </cell>
          <cell r="E203">
            <v>0.76928314734253833</v>
          </cell>
          <cell r="F203">
            <v>0.76896455484231097</v>
          </cell>
          <cell r="G203">
            <v>0.77909738717339672</v>
          </cell>
          <cell r="H203">
            <v>0.77848101265822789</v>
          </cell>
          <cell r="O203">
            <v>0.72453274755482466</v>
          </cell>
          <cell r="P203">
            <v>0.72462941847206386</v>
          </cell>
          <cell r="Q203">
            <v>0.72462941847206386</v>
          </cell>
          <cell r="R203">
            <v>0.72432830327567177</v>
          </cell>
          <cell r="S203">
            <v>0.73386902757061057</v>
          </cell>
          <cell r="T203">
            <v>0.73330683624801274</v>
          </cell>
          <cell r="AA203">
            <v>0.72453274755482466</v>
          </cell>
          <cell r="AB203">
            <v>0.72462941847206386</v>
          </cell>
          <cell r="AC203">
            <v>0.76928314734253833</v>
          </cell>
          <cell r="AD203">
            <v>0.76896455484231097</v>
          </cell>
          <cell r="AE203">
            <v>0.77909738717339672</v>
          </cell>
          <cell r="AF203">
            <v>0.77848101265822789</v>
          </cell>
          <cell r="AM203">
            <v>0.72919497072845385</v>
          </cell>
          <cell r="AN203">
            <v>0.72928969326033422</v>
          </cell>
          <cell r="AO203">
            <v>0.72928969326033422</v>
          </cell>
          <cell r="AP203">
            <v>0.75502050535785148</v>
          </cell>
          <cell r="AQ203">
            <v>0.73859564164648916</v>
          </cell>
          <cell r="AR203">
            <v>0.73801845046126158</v>
          </cell>
        </row>
        <row r="204">
          <cell r="D204">
            <v>129</v>
          </cell>
          <cell r="E204">
            <v>0.76928314734253833</v>
          </cell>
          <cell r="F204">
            <v>0.76896455484231097</v>
          </cell>
          <cell r="G204">
            <v>0.77909738717339672</v>
          </cell>
          <cell r="H204">
            <v>0.77848101265822789</v>
          </cell>
          <cell r="O204">
            <v>0.72453274755482466</v>
          </cell>
          <cell r="P204">
            <v>0.72462941847206386</v>
          </cell>
          <cell r="Q204">
            <v>0.72462941847206386</v>
          </cell>
          <cell r="R204">
            <v>0.72432830327567177</v>
          </cell>
          <cell r="S204">
            <v>0.73386902757061057</v>
          </cell>
          <cell r="T204">
            <v>0.73330683624801274</v>
          </cell>
          <cell r="AA204">
            <v>0.72453274755482466</v>
          </cell>
          <cell r="AB204">
            <v>0.72462941847206386</v>
          </cell>
          <cell r="AC204">
            <v>0.76928314734253833</v>
          </cell>
          <cell r="AD204">
            <v>0.76896455484231097</v>
          </cell>
          <cell r="AE204">
            <v>0.77909738717339672</v>
          </cell>
          <cell r="AF204">
            <v>0.77848101265822789</v>
          </cell>
          <cell r="AM204">
            <v>0.72919497072845385</v>
          </cell>
          <cell r="AN204">
            <v>0.72928969326033422</v>
          </cell>
          <cell r="AO204">
            <v>0.72928969326033422</v>
          </cell>
          <cell r="AP204">
            <v>0.75502050535785148</v>
          </cell>
          <cell r="AQ204">
            <v>0.73859564164648916</v>
          </cell>
          <cell r="AR204">
            <v>0.73801845046126158</v>
          </cell>
        </row>
        <row r="205">
          <cell r="D205">
            <v>130</v>
          </cell>
          <cell r="E205">
            <v>0.76928314734253833</v>
          </cell>
          <cell r="F205">
            <v>0.76896455484231097</v>
          </cell>
          <cell r="G205">
            <v>0.77909738717339672</v>
          </cell>
          <cell r="H205">
            <v>0.77848101265822789</v>
          </cell>
          <cell r="O205">
            <v>0.72453274755482466</v>
          </cell>
          <cell r="P205">
            <v>0.72462941847206386</v>
          </cell>
          <cell r="Q205">
            <v>0.72462941847206386</v>
          </cell>
          <cell r="R205">
            <v>0.72432830327567177</v>
          </cell>
          <cell r="S205">
            <v>0.73386902757061057</v>
          </cell>
          <cell r="T205">
            <v>0.73330683624801274</v>
          </cell>
          <cell r="AA205">
            <v>0.72453274755482466</v>
          </cell>
          <cell r="AB205">
            <v>0.72462941847206386</v>
          </cell>
          <cell r="AC205">
            <v>0.76928314734253833</v>
          </cell>
          <cell r="AD205">
            <v>0.76896455484231097</v>
          </cell>
          <cell r="AE205">
            <v>0.77909738717339672</v>
          </cell>
          <cell r="AF205">
            <v>0.77848101265822789</v>
          </cell>
          <cell r="AM205">
            <v>0.72919497072845385</v>
          </cell>
          <cell r="AN205">
            <v>0.72928969326033422</v>
          </cell>
          <cell r="AO205">
            <v>0.72928969326033422</v>
          </cell>
          <cell r="AP205">
            <v>0.75502050535785148</v>
          </cell>
          <cell r="AQ205">
            <v>0.73859564164648916</v>
          </cell>
          <cell r="AR205">
            <v>0.73801845046126158</v>
          </cell>
        </row>
        <row r="206">
          <cell r="D206">
            <v>131</v>
          </cell>
          <cell r="E206">
            <v>0.76928314734253833</v>
          </cell>
          <cell r="F206">
            <v>0.76896455484231097</v>
          </cell>
          <cell r="G206">
            <v>0.77909738717339672</v>
          </cell>
          <cell r="H206">
            <v>0.77848101265822789</v>
          </cell>
          <cell r="O206">
            <v>0.72453274755482466</v>
          </cell>
          <cell r="P206">
            <v>0.72462941847206386</v>
          </cell>
          <cell r="Q206">
            <v>0.72462941847206386</v>
          </cell>
          <cell r="R206">
            <v>0.72432830327567177</v>
          </cell>
          <cell r="S206">
            <v>0.73386902757061057</v>
          </cell>
          <cell r="T206">
            <v>0.73330683624801274</v>
          </cell>
          <cell r="AA206">
            <v>0.72453274755482466</v>
          </cell>
          <cell r="AB206">
            <v>0.72462941847206386</v>
          </cell>
          <cell r="AC206">
            <v>0.76928314734253833</v>
          </cell>
          <cell r="AD206">
            <v>0.76896455484231097</v>
          </cell>
          <cell r="AE206">
            <v>0.77909738717339672</v>
          </cell>
          <cell r="AF206">
            <v>0.77848101265822789</v>
          </cell>
          <cell r="AM206">
            <v>0.72919497072845385</v>
          </cell>
          <cell r="AN206">
            <v>0.72928969326033422</v>
          </cell>
          <cell r="AO206">
            <v>0.72928969326033422</v>
          </cell>
          <cell r="AP206">
            <v>0.75502050535785148</v>
          </cell>
          <cell r="AQ206">
            <v>0.73859564164648916</v>
          </cell>
          <cell r="AR206">
            <v>0.73801845046126158</v>
          </cell>
        </row>
        <row r="207">
          <cell r="D207">
            <v>132</v>
          </cell>
          <cell r="E207">
            <v>0.76928314734253833</v>
          </cell>
          <cell r="F207">
            <v>0.76896455484231097</v>
          </cell>
          <cell r="G207">
            <v>0.77909738717339672</v>
          </cell>
          <cell r="H207">
            <v>0.77848101265822789</v>
          </cell>
          <cell r="O207">
            <v>0.72453274755482466</v>
          </cell>
          <cell r="P207">
            <v>0.72462941847206386</v>
          </cell>
          <cell r="Q207">
            <v>0.72462941847206386</v>
          </cell>
          <cell r="R207">
            <v>0.72432830327567177</v>
          </cell>
          <cell r="S207">
            <v>0.73386902757061057</v>
          </cell>
          <cell r="T207">
            <v>0.73330683624801274</v>
          </cell>
          <cell r="AA207">
            <v>0.72453274755482466</v>
          </cell>
          <cell r="AB207">
            <v>0.72462941847206386</v>
          </cell>
          <cell r="AC207">
            <v>0.76928314734253833</v>
          </cell>
          <cell r="AD207">
            <v>0.76896455484231097</v>
          </cell>
          <cell r="AE207">
            <v>0.77909738717339672</v>
          </cell>
          <cell r="AF207">
            <v>0.77848101265822789</v>
          </cell>
          <cell r="AM207">
            <v>0.72919497072845385</v>
          </cell>
          <cell r="AN207">
            <v>0.72928969326033422</v>
          </cell>
          <cell r="AO207">
            <v>0.72928969326033422</v>
          </cell>
          <cell r="AP207">
            <v>0.75502050535785148</v>
          </cell>
          <cell r="AQ207">
            <v>0.73859564164648916</v>
          </cell>
          <cell r="AR207">
            <v>0.73801845046126158</v>
          </cell>
        </row>
        <row r="208">
          <cell r="D208">
            <v>133</v>
          </cell>
          <cell r="E208">
            <v>0.76928314734253833</v>
          </cell>
          <cell r="F208">
            <v>0.76896455484231097</v>
          </cell>
          <cell r="G208">
            <v>0.77909738717339672</v>
          </cell>
          <cell r="H208">
            <v>0.77848101265822789</v>
          </cell>
          <cell r="O208">
            <v>0.72453274755482466</v>
          </cell>
          <cell r="P208">
            <v>0.72462941847206386</v>
          </cell>
          <cell r="Q208">
            <v>0.72462941847206386</v>
          </cell>
          <cell r="R208">
            <v>0.72432830327567177</v>
          </cell>
          <cell r="S208">
            <v>0.73386902757061057</v>
          </cell>
          <cell r="T208">
            <v>0.73330683624801274</v>
          </cell>
          <cell r="AA208">
            <v>0.72453274755482466</v>
          </cell>
          <cell r="AB208">
            <v>0.72462941847206386</v>
          </cell>
          <cell r="AC208">
            <v>0.76928314734253833</v>
          </cell>
          <cell r="AD208">
            <v>0.76896455484231097</v>
          </cell>
          <cell r="AE208">
            <v>0.77909738717339672</v>
          </cell>
          <cell r="AF208">
            <v>0.77848101265822789</v>
          </cell>
          <cell r="AM208">
            <v>0.72919497072845385</v>
          </cell>
          <cell r="AN208">
            <v>0.72928969326033422</v>
          </cell>
          <cell r="AO208">
            <v>0.72928969326033422</v>
          </cell>
          <cell r="AP208">
            <v>0.75502050535785148</v>
          </cell>
          <cell r="AQ208">
            <v>0.73859564164648916</v>
          </cell>
          <cell r="AR208">
            <v>0.73801845046126158</v>
          </cell>
        </row>
        <row r="209">
          <cell r="D209">
            <v>134</v>
          </cell>
          <cell r="E209">
            <v>0.76928314734253833</v>
          </cell>
          <cell r="F209">
            <v>0.76896455484231097</v>
          </cell>
          <cell r="G209">
            <v>0.77909738717339672</v>
          </cell>
          <cell r="H209">
            <v>0.77848101265822789</v>
          </cell>
          <cell r="O209">
            <v>0.72453274755482466</v>
          </cell>
          <cell r="P209">
            <v>0.72462941847206386</v>
          </cell>
          <cell r="Q209">
            <v>0.72462941847206386</v>
          </cell>
          <cell r="R209">
            <v>0.72432830327567177</v>
          </cell>
          <cell r="S209">
            <v>0.73386902757061057</v>
          </cell>
          <cell r="T209">
            <v>0.73330683624801274</v>
          </cell>
          <cell r="AA209">
            <v>0.72453274755482466</v>
          </cell>
          <cell r="AB209">
            <v>0.72462941847206386</v>
          </cell>
          <cell r="AC209">
            <v>0.76928314734253833</v>
          </cell>
          <cell r="AD209">
            <v>0.76896455484231097</v>
          </cell>
          <cell r="AE209">
            <v>0.77909738717339672</v>
          </cell>
          <cell r="AF209">
            <v>0.77848101265822789</v>
          </cell>
          <cell r="AM209">
            <v>0.72919497072845385</v>
          </cell>
          <cell r="AN209">
            <v>0.72928969326033422</v>
          </cell>
          <cell r="AO209">
            <v>0.72928969326033422</v>
          </cell>
          <cell r="AP209">
            <v>0.75502050535785148</v>
          </cell>
          <cell r="AQ209">
            <v>0.73859564164648916</v>
          </cell>
          <cell r="AR209">
            <v>0.73801845046126158</v>
          </cell>
        </row>
        <row r="210">
          <cell r="D210">
            <v>135</v>
          </cell>
          <cell r="E210">
            <v>0.76928314734253833</v>
          </cell>
          <cell r="F210">
            <v>0.76896455484231097</v>
          </cell>
          <cell r="G210">
            <v>0.77909738717339672</v>
          </cell>
          <cell r="H210">
            <v>0.77848101265822789</v>
          </cell>
          <cell r="O210">
            <v>0.72453274755482466</v>
          </cell>
          <cell r="P210">
            <v>0.72462941847206386</v>
          </cell>
          <cell r="Q210">
            <v>0.72462941847206386</v>
          </cell>
          <cell r="R210">
            <v>0.72432830327567177</v>
          </cell>
          <cell r="S210">
            <v>0.73386902757061057</v>
          </cell>
          <cell r="T210">
            <v>0.73330683624801274</v>
          </cell>
          <cell r="AA210">
            <v>0.72453274755482466</v>
          </cell>
          <cell r="AB210">
            <v>0.72462941847206386</v>
          </cell>
          <cell r="AC210">
            <v>0.76928314734253833</v>
          </cell>
          <cell r="AD210">
            <v>0.76896455484231097</v>
          </cell>
          <cell r="AE210">
            <v>0.77909738717339672</v>
          </cell>
          <cell r="AF210">
            <v>0.77848101265822789</v>
          </cell>
          <cell r="AM210">
            <v>0.72919497072845385</v>
          </cell>
          <cell r="AN210">
            <v>0.72928969326033422</v>
          </cell>
          <cell r="AO210">
            <v>0.72928969326033422</v>
          </cell>
          <cell r="AP210">
            <v>0.75502050535785148</v>
          </cell>
          <cell r="AQ210">
            <v>0.73859564164648916</v>
          </cell>
          <cell r="AR210">
            <v>0.73801845046126158</v>
          </cell>
        </row>
        <row r="211">
          <cell r="D211">
            <v>136</v>
          </cell>
          <cell r="E211">
            <v>0.76928314734253833</v>
          </cell>
          <cell r="F211">
            <v>0.76896455484231097</v>
          </cell>
          <cell r="G211">
            <v>0.77909738717339672</v>
          </cell>
          <cell r="H211">
            <v>0.77848101265822789</v>
          </cell>
          <cell r="O211">
            <v>0.72453274755482466</v>
          </cell>
          <cell r="P211">
            <v>0.72462941847206386</v>
          </cell>
          <cell r="Q211">
            <v>0.72462941847206386</v>
          </cell>
          <cell r="R211">
            <v>0.72432830327567177</v>
          </cell>
          <cell r="S211">
            <v>0.73386902757061057</v>
          </cell>
          <cell r="T211">
            <v>0.73330683624801274</v>
          </cell>
          <cell r="AA211">
            <v>0.72453274755482466</v>
          </cell>
          <cell r="AB211">
            <v>0.72462941847206386</v>
          </cell>
          <cell r="AC211">
            <v>0.76928314734253833</v>
          </cell>
          <cell r="AD211">
            <v>0.76896455484231097</v>
          </cell>
          <cell r="AE211">
            <v>0.77909738717339672</v>
          </cell>
          <cell r="AF211">
            <v>0.77848101265822789</v>
          </cell>
          <cell r="AM211">
            <v>0.72919497072845385</v>
          </cell>
          <cell r="AN211">
            <v>0.72928969326033422</v>
          </cell>
          <cell r="AO211">
            <v>0.72928969326033422</v>
          </cell>
          <cell r="AP211">
            <v>0.75502050535785148</v>
          </cell>
          <cell r="AQ211">
            <v>0.73859564164648916</v>
          </cell>
          <cell r="AR211">
            <v>0.73801845046126158</v>
          </cell>
        </row>
        <row r="212">
          <cell r="D212">
            <v>137</v>
          </cell>
          <cell r="E212">
            <v>0.76928314734253833</v>
          </cell>
          <cell r="F212">
            <v>0.76896455484231097</v>
          </cell>
          <cell r="G212">
            <v>0.77909738717339672</v>
          </cell>
          <cell r="H212">
            <v>0.77848101265822789</v>
          </cell>
          <cell r="O212">
            <v>0.72453274755482466</v>
          </cell>
          <cell r="P212">
            <v>0.72462941847206386</v>
          </cell>
          <cell r="Q212">
            <v>0.72462941847206386</v>
          </cell>
          <cell r="R212">
            <v>0.72432830327567177</v>
          </cell>
          <cell r="S212">
            <v>0.73386902757061057</v>
          </cell>
          <cell r="T212">
            <v>0.73330683624801274</v>
          </cell>
          <cell r="AA212">
            <v>0.72453274755482466</v>
          </cell>
          <cell r="AB212">
            <v>0.72462941847206386</v>
          </cell>
          <cell r="AC212">
            <v>0.76928314734253833</v>
          </cell>
          <cell r="AD212">
            <v>0.76896455484231097</v>
          </cell>
          <cell r="AE212">
            <v>0.77909738717339672</v>
          </cell>
          <cell r="AF212">
            <v>0.77848101265822789</v>
          </cell>
          <cell r="AM212">
            <v>0.72919497072845385</v>
          </cell>
          <cell r="AN212">
            <v>0.72928969326033422</v>
          </cell>
          <cell r="AO212">
            <v>0.72928969326033422</v>
          </cell>
          <cell r="AP212">
            <v>0.75502050535785148</v>
          </cell>
          <cell r="AQ212">
            <v>0.73859564164648916</v>
          </cell>
          <cell r="AR212">
            <v>0.73801845046126158</v>
          </cell>
        </row>
        <row r="213">
          <cell r="D213">
            <v>138</v>
          </cell>
          <cell r="E213">
            <v>0.76928314734253833</v>
          </cell>
          <cell r="F213">
            <v>0.76896455484231097</v>
          </cell>
          <cell r="G213">
            <v>0.77909738717339672</v>
          </cell>
          <cell r="H213">
            <v>0.77848101265822789</v>
          </cell>
          <cell r="O213">
            <v>0.72453274755482466</v>
          </cell>
          <cell r="P213">
            <v>0.72462941847206386</v>
          </cell>
          <cell r="Q213">
            <v>0.72462941847206386</v>
          </cell>
          <cell r="R213">
            <v>0.72432830327567177</v>
          </cell>
          <cell r="S213">
            <v>0.73386902757061057</v>
          </cell>
          <cell r="T213">
            <v>0.73330683624801274</v>
          </cell>
          <cell r="AA213">
            <v>0.72453274755482466</v>
          </cell>
          <cell r="AB213">
            <v>0.72462941847206386</v>
          </cell>
          <cell r="AC213">
            <v>0.76928314734253833</v>
          </cell>
          <cell r="AD213">
            <v>0.76896455484231097</v>
          </cell>
          <cell r="AE213">
            <v>0.77909738717339672</v>
          </cell>
          <cell r="AF213">
            <v>0.77848101265822789</v>
          </cell>
          <cell r="AM213">
            <v>0.72919497072845385</v>
          </cell>
          <cell r="AN213">
            <v>0.72928969326033422</v>
          </cell>
          <cell r="AO213">
            <v>0.72928969326033422</v>
          </cell>
          <cell r="AP213">
            <v>0.75502050535785148</v>
          </cell>
          <cell r="AQ213">
            <v>0.73859564164648916</v>
          </cell>
          <cell r="AR213">
            <v>0.73801845046126158</v>
          </cell>
        </row>
        <row r="214">
          <cell r="D214">
            <v>139</v>
          </cell>
          <cell r="E214">
            <v>0.76928314734253833</v>
          </cell>
          <cell r="F214">
            <v>0.76896455484231097</v>
          </cell>
          <cell r="G214">
            <v>0.77909738717339672</v>
          </cell>
          <cell r="H214">
            <v>0.77848101265822789</v>
          </cell>
          <cell r="O214">
            <v>0.72453274755482466</v>
          </cell>
          <cell r="P214">
            <v>0.72462941847206386</v>
          </cell>
          <cell r="Q214">
            <v>0.72462941847206386</v>
          </cell>
          <cell r="R214">
            <v>0.72432830327567177</v>
          </cell>
          <cell r="S214">
            <v>0.73386902757061057</v>
          </cell>
          <cell r="T214">
            <v>0.73330683624801274</v>
          </cell>
          <cell r="AA214">
            <v>0.72453274755482466</v>
          </cell>
          <cell r="AB214">
            <v>0.72462941847206386</v>
          </cell>
          <cell r="AC214">
            <v>0.76928314734253833</v>
          </cell>
          <cell r="AD214">
            <v>0.76896455484231097</v>
          </cell>
          <cell r="AE214">
            <v>0.77909738717339672</v>
          </cell>
          <cell r="AF214">
            <v>0.77848101265822789</v>
          </cell>
          <cell r="AM214">
            <v>0.72919497072845385</v>
          </cell>
          <cell r="AN214">
            <v>0.72928969326033422</v>
          </cell>
          <cell r="AO214">
            <v>0.72928969326033422</v>
          </cell>
          <cell r="AP214">
            <v>0.75502050535785148</v>
          </cell>
          <cell r="AQ214">
            <v>0.73859564164648916</v>
          </cell>
          <cell r="AR214">
            <v>0.73801845046126158</v>
          </cell>
        </row>
        <row r="215">
          <cell r="D215">
            <v>140</v>
          </cell>
          <cell r="E215">
            <v>0.76928314734253833</v>
          </cell>
          <cell r="F215">
            <v>0.76896455484231097</v>
          </cell>
          <cell r="G215">
            <v>0.77909738717339672</v>
          </cell>
          <cell r="H215">
            <v>0.77848101265822789</v>
          </cell>
          <cell r="O215">
            <v>0.72453274755482466</v>
          </cell>
          <cell r="P215">
            <v>0.72462941847206386</v>
          </cell>
          <cell r="Q215">
            <v>0.72462941847206386</v>
          </cell>
          <cell r="R215">
            <v>0.72432830327567177</v>
          </cell>
          <cell r="S215">
            <v>0.73386902757061057</v>
          </cell>
          <cell r="T215">
            <v>0.73330683624801274</v>
          </cell>
          <cell r="AA215">
            <v>0.72453274755482466</v>
          </cell>
          <cell r="AB215">
            <v>0.72462941847206386</v>
          </cell>
          <cell r="AC215">
            <v>0.76928314734253833</v>
          </cell>
          <cell r="AD215">
            <v>0.76896455484231097</v>
          </cell>
          <cell r="AE215">
            <v>0.77909738717339672</v>
          </cell>
          <cell r="AF215">
            <v>0.77848101265822789</v>
          </cell>
          <cell r="AM215">
            <v>0.72919497072845385</v>
          </cell>
          <cell r="AN215">
            <v>0.72928969326033422</v>
          </cell>
          <cell r="AO215">
            <v>0.72928969326033422</v>
          </cell>
          <cell r="AP215">
            <v>0.75502050535785148</v>
          </cell>
          <cell r="AQ215">
            <v>0.73859564164648916</v>
          </cell>
          <cell r="AR215">
            <v>0.73801845046126158</v>
          </cell>
        </row>
        <row r="216">
          <cell r="D216">
            <v>141</v>
          </cell>
          <cell r="E216">
            <v>0.76928314734253833</v>
          </cell>
          <cell r="F216">
            <v>0.76896455484231097</v>
          </cell>
          <cell r="G216">
            <v>0.77909738717339672</v>
          </cell>
          <cell r="H216">
            <v>0.77848101265822789</v>
          </cell>
          <cell r="O216">
            <v>0.72453274755482466</v>
          </cell>
          <cell r="P216">
            <v>0.72462941847206386</v>
          </cell>
          <cell r="Q216">
            <v>0.72462941847206386</v>
          </cell>
          <cell r="R216">
            <v>0.72432830327567177</v>
          </cell>
          <cell r="S216">
            <v>0.73386902757061057</v>
          </cell>
          <cell r="T216">
            <v>0.73330683624801274</v>
          </cell>
          <cell r="AA216">
            <v>0.72453274755482466</v>
          </cell>
          <cell r="AB216">
            <v>0.72462941847206386</v>
          </cell>
          <cell r="AC216">
            <v>0.76928314734253833</v>
          </cell>
          <cell r="AD216">
            <v>0.76896455484231097</v>
          </cell>
          <cell r="AE216">
            <v>0.77909738717339672</v>
          </cell>
          <cell r="AF216">
            <v>0.77848101265822789</v>
          </cell>
          <cell r="AM216">
            <v>0.72919497072845385</v>
          </cell>
          <cell r="AN216">
            <v>0.72928969326033422</v>
          </cell>
          <cell r="AO216">
            <v>0.72928969326033422</v>
          </cell>
          <cell r="AP216">
            <v>0.75502050535785148</v>
          </cell>
          <cell r="AQ216">
            <v>0.73859564164648916</v>
          </cell>
          <cell r="AR216">
            <v>0.73801845046126158</v>
          </cell>
        </row>
        <row r="217">
          <cell r="D217">
            <v>142</v>
          </cell>
          <cell r="E217">
            <v>0.76928314734253833</v>
          </cell>
          <cell r="F217">
            <v>0.76896455484231097</v>
          </cell>
          <cell r="G217">
            <v>0.77909738717339672</v>
          </cell>
          <cell r="H217">
            <v>0.77848101265822789</v>
          </cell>
          <cell r="O217">
            <v>0.72453274755482466</v>
          </cell>
          <cell r="P217">
            <v>0.72462941847206386</v>
          </cell>
          <cell r="Q217">
            <v>0.72462941847206386</v>
          </cell>
          <cell r="R217">
            <v>0.72432830327567177</v>
          </cell>
          <cell r="S217">
            <v>0.73386902757061057</v>
          </cell>
          <cell r="T217">
            <v>0.73330683624801274</v>
          </cell>
          <cell r="AA217">
            <v>0.72453274755482466</v>
          </cell>
          <cell r="AB217">
            <v>0.72462941847206386</v>
          </cell>
          <cell r="AC217">
            <v>0.76928314734253833</v>
          </cell>
          <cell r="AD217">
            <v>0.76896455484231097</v>
          </cell>
          <cell r="AE217">
            <v>0.77909738717339672</v>
          </cell>
          <cell r="AF217">
            <v>0.77848101265822789</v>
          </cell>
          <cell r="AM217">
            <v>0.72919497072845385</v>
          </cell>
          <cell r="AN217">
            <v>0.72928969326033422</v>
          </cell>
          <cell r="AO217">
            <v>0.72928969326033422</v>
          </cell>
          <cell r="AP217">
            <v>0.75502050535785148</v>
          </cell>
          <cell r="AQ217">
            <v>0.73859564164648916</v>
          </cell>
          <cell r="AR217">
            <v>0.73801845046126158</v>
          </cell>
        </row>
        <row r="218">
          <cell r="D218">
            <v>143</v>
          </cell>
          <cell r="E218">
            <v>1.3076224702099486</v>
          </cell>
          <cell r="F218">
            <v>1.3080472602102526</v>
          </cell>
          <cell r="G218">
            <v>1.2945368171021376</v>
          </cell>
          <cell r="H218">
            <v>1.295358649789029</v>
          </cell>
          <cell r="O218">
            <v>1.3672896699269002</v>
          </cell>
          <cell r="P218">
            <v>1.3671607753705823</v>
          </cell>
          <cell r="Q218">
            <v>1.3671607753705823</v>
          </cell>
          <cell r="R218">
            <v>1.3675622622991039</v>
          </cell>
          <cell r="S218">
            <v>1.3548412965725196</v>
          </cell>
          <cell r="T218">
            <v>1.3555908850026503</v>
          </cell>
          <cell r="AA218">
            <v>1.3672896699269002</v>
          </cell>
          <cell r="AB218">
            <v>1.3671607753705823</v>
          </cell>
          <cell r="AC218">
            <v>1.3076224702099486</v>
          </cell>
          <cell r="AD218">
            <v>1.3080472602102526</v>
          </cell>
          <cell r="AE218">
            <v>1.2945368171021376</v>
          </cell>
          <cell r="AF218">
            <v>1.295358649789029</v>
          </cell>
          <cell r="AM218">
            <v>1.3610733723620612</v>
          </cell>
          <cell r="AN218">
            <v>1.3609470756528876</v>
          </cell>
          <cell r="AO218">
            <v>1.3609470756528876</v>
          </cell>
          <cell r="AP218">
            <v>1.3266393261895317</v>
          </cell>
          <cell r="AQ218">
            <v>1.3485391444713466</v>
          </cell>
          <cell r="AR218">
            <v>1.3493087327183177</v>
          </cell>
        </row>
        <row r="219">
          <cell r="D219">
            <v>144</v>
          </cell>
          <cell r="E219">
            <v>1.3076224702099486</v>
          </cell>
          <cell r="F219">
            <v>1.3080472602102526</v>
          </cell>
          <cell r="G219">
            <v>1.2945368171021376</v>
          </cell>
          <cell r="H219">
            <v>1.295358649789029</v>
          </cell>
          <cell r="O219">
            <v>1.3672896699269002</v>
          </cell>
          <cell r="P219">
            <v>1.3671607753705823</v>
          </cell>
          <cell r="Q219">
            <v>1.3671607753705823</v>
          </cell>
          <cell r="R219">
            <v>1.3675622622991039</v>
          </cell>
          <cell r="S219">
            <v>1.3548412965725196</v>
          </cell>
          <cell r="T219">
            <v>1.3555908850026503</v>
          </cell>
          <cell r="AA219">
            <v>1.3672896699269002</v>
          </cell>
          <cell r="AB219">
            <v>1.3671607753705823</v>
          </cell>
          <cell r="AC219">
            <v>1.3076224702099486</v>
          </cell>
          <cell r="AD219">
            <v>1.3080472602102526</v>
          </cell>
          <cell r="AE219">
            <v>1.2945368171021376</v>
          </cell>
          <cell r="AF219">
            <v>1.295358649789029</v>
          </cell>
          <cell r="AM219">
            <v>1.3610733723620612</v>
          </cell>
          <cell r="AN219">
            <v>1.3609470756528876</v>
          </cell>
          <cell r="AO219">
            <v>1.3609470756528876</v>
          </cell>
          <cell r="AP219">
            <v>1.3266393261895317</v>
          </cell>
          <cell r="AQ219">
            <v>1.3485391444713466</v>
          </cell>
          <cell r="AR219">
            <v>1.3493087327183177</v>
          </cell>
        </row>
        <row r="220">
          <cell r="D220">
            <v>145</v>
          </cell>
          <cell r="E220">
            <v>1.3076224702099486</v>
          </cell>
          <cell r="F220">
            <v>1.3080472602102526</v>
          </cell>
          <cell r="G220">
            <v>1.2945368171021376</v>
          </cell>
          <cell r="H220">
            <v>1.295358649789029</v>
          </cell>
          <cell r="O220">
            <v>1.3672896699269002</v>
          </cell>
          <cell r="P220">
            <v>1.3671607753705823</v>
          </cell>
          <cell r="Q220">
            <v>1.3671607753705823</v>
          </cell>
          <cell r="R220">
            <v>1.3675622622991039</v>
          </cell>
          <cell r="S220">
            <v>1.3548412965725196</v>
          </cell>
          <cell r="T220">
            <v>1.3555908850026503</v>
          </cell>
          <cell r="AA220">
            <v>1.3672896699269002</v>
          </cell>
          <cell r="AB220">
            <v>1.3671607753705823</v>
          </cell>
          <cell r="AC220">
            <v>1.3076224702099486</v>
          </cell>
          <cell r="AD220">
            <v>1.3080472602102526</v>
          </cell>
          <cell r="AE220">
            <v>1.2945368171021376</v>
          </cell>
          <cell r="AF220">
            <v>1.295358649789029</v>
          </cell>
          <cell r="AM220">
            <v>1.3610733723620612</v>
          </cell>
          <cell r="AN220">
            <v>1.3609470756528876</v>
          </cell>
          <cell r="AO220">
            <v>1.3609470756528876</v>
          </cell>
          <cell r="AP220">
            <v>1.3266393261895317</v>
          </cell>
          <cell r="AQ220">
            <v>1.3485391444713466</v>
          </cell>
          <cell r="AR220">
            <v>1.3493087327183177</v>
          </cell>
        </row>
        <row r="221">
          <cell r="D221">
            <v>146</v>
          </cell>
          <cell r="E221">
            <v>1.3076224702099486</v>
          </cell>
          <cell r="F221">
            <v>1.3080472602102526</v>
          </cell>
          <cell r="G221">
            <v>1.2945368171021376</v>
          </cell>
          <cell r="H221">
            <v>1.295358649789029</v>
          </cell>
          <cell r="O221">
            <v>1.3672896699269002</v>
          </cell>
          <cell r="P221">
            <v>1.3671607753705823</v>
          </cell>
          <cell r="Q221">
            <v>1.3671607753705823</v>
          </cell>
          <cell r="R221">
            <v>1.3675622622991039</v>
          </cell>
          <cell r="S221">
            <v>1.3548412965725196</v>
          </cell>
          <cell r="T221">
            <v>1.3555908850026503</v>
          </cell>
          <cell r="AA221">
            <v>1.3672896699269002</v>
          </cell>
          <cell r="AB221">
            <v>1.3671607753705823</v>
          </cell>
          <cell r="AC221">
            <v>1.3076224702099486</v>
          </cell>
          <cell r="AD221">
            <v>1.3080472602102526</v>
          </cell>
          <cell r="AE221">
            <v>1.2945368171021376</v>
          </cell>
          <cell r="AF221">
            <v>1.295358649789029</v>
          </cell>
          <cell r="AM221">
            <v>1.3610733723620612</v>
          </cell>
          <cell r="AN221">
            <v>1.3609470756528876</v>
          </cell>
          <cell r="AO221">
            <v>1.3609470756528876</v>
          </cell>
          <cell r="AP221">
            <v>1.3266393261895317</v>
          </cell>
          <cell r="AQ221">
            <v>1.3485391444713466</v>
          </cell>
          <cell r="AR221">
            <v>1.3493087327183177</v>
          </cell>
        </row>
        <row r="222">
          <cell r="D222">
            <v>147</v>
          </cell>
          <cell r="E222">
            <v>1.3076224702099486</v>
          </cell>
          <cell r="F222">
            <v>1.3080472602102526</v>
          </cell>
          <cell r="G222">
            <v>1.2945368171021376</v>
          </cell>
          <cell r="H222">
            <v>1.295358649789029</v>
          </cell>
          <cell r="O222">
            <v>1.3672896699269002</v>
          </cell>
          <cell r="P222">
            <v>1.3671607753705823</v>
          </cell>
          <cell r="Q222">
            <v>1.3671607753705823</v>
          </cell>
          <cell r="R222">
            <v>1.3675622622991039</v>
          </cell>
          <cell r="S222">
            <v>1.3548412965725196</v>
          </cell>
          <cell r="T222">
            <v>1.3555908850026503</v>
          </cell>
          <cell r="AA222">
            <v>1.3672896699269002</v>
          </cell>
          <cell r="AB222">
            <v>1.3671607753705823</v>
          </cell>
          <cell r="AC222">
            <v>1.3076224702099486</v>
          </cell>
          <cell r="AD222">
            <v>1.3080472602102526</v>
          </cell>
          <cell r="AE222">
            <v>1.2945368171021376</v>
          </cell>
          <cell r="AF222">
            <v>1.295358649789029</v>
          </cell>
          <cell r="AM222">
            <v>1.3610733723620612</v>
          </cell>
          <cell r="AN222">
            <v>1.3609470756528876</v>
          </cell>
          <cell r="AO222">
            <v>1.3609470756528876</v>
          </cell>
          <cell r="AP222">
            <v>1.3266393261895317</v>
          </cell>
          <cell r="AQ222">
            <v>1.3485391444713466</v>
          </cell>
          <cell r="AR222">
            <v>1.3493087327183177</v>
          </cell>
        </row>
        <row r="223">
          <cell r="D223">
            <v>148</v>
          </cell>
          <cell r="E223">
            <v>1.3076224702099486</v>
          </cell>
          <cell r="F223">
            <v>1.3080472602102526</v>
          </cell>
          <cell r="G223">
            <v>1.2945368171021376</v>
          </cell>
          <cell r="H223">
            <v>1.295358649789029</v>
          </cell>
          <cell r="O223">
            <v>1.3672896699269002</v>
          </cell>
          <cell r="P223">
            <v>1.3671607753705823</v>
          </cell>
          <cell r="Q223">
            <v>1.3671607753705823</v>
          </cell>
          <cell r="R223">
            <v>1.3675622622991039</v>
          </cell>
          <cell r="S223">
            <v>1.3548412965725196</v>
          </cell>
          <cell r="T223">
            <v>1.3555908850026503</v>
          </cell>
          <cell r="AA223">
            <v>1.3672896699269002</v>
          </cell>
          <cell r="AB223">
            <v>1.3671607753705823</v>
          </cell>
          <cell r="AC223">
            <v>1.3076224702099486</v>
          </cell>
          <cell r="AD223">
            <v>1.3080472602102526</v>
          </cell>
          <cell r="AE223">
            <v>1.2945368171021376</v>
          </cell>
          <cell r="AF223">
            <v>1.295358649789029</v>
          </cell>
          <cell r="AM223">
            <v>1.3610733723620612</v>
          </cell>
          <cell r="AN223">
            <v>1.3609470756528876</v>
          </cell>
          <cell r="AO223">
            <v>1.3609470756528876</v>
          </cell>
          <cell r="AP223">
            <v>1.3266393261895317</v>
          </cell>
          <cell r="AQ223">
            <v>1.3485391444713466</v>
          </cell>
          <cell r="AR223">
            <v>1.3493087327183177</v>
          </cell>
        </row>
        <row r="224">
          <cell r="D224">
            <v>149</v>
          </cell>
          <cell r="E224">
            <v>1.3076224702099486</v>
          </cell>
          <cell r="F224">
            <v>1.3080472602102526</v>
          </cell>
          <cell r="G224">
            <v>1.2945368171021376</v>
          </cell>
          <cell r="H224">
            <v>1.295358649789029</v>
          </cell>
          <cell r="O224">
            <v>1.3672896699269002</v>
          </cell>
          <cell r="P224">
            <v>1.3671607753705823</v>
          </cell>
          <cell r="Q224">
            <v>1.3671607753705823</v>
          </cell>
          <cell r="R224">
            <v>1.3675622622991039</v>
          </cell>
          <cell r="S224">
            <v>1.3548412965725196</v>
          </cell>
          <cell r="T224">
            <v>1.3555908850026503</v>
          </cell>
          <cell r="AA224">
            <v>1.3672896699269002</v>
          </cell>
          <cell r="AB224">
            <v>1.3671607753705823</v>
          </cell>
          <cell r="AC224">
            <v>1.3076224702099486</v>
          </cell>
          <cell r="AD224">
            <v>1.3080472602102526</v>
          </cell>
          <cell r="AE224">
            <v>1.2945368171021376</v>
          </cell>
          <cell r="AF224">
            <v>1.295358649789029</v>
          </cell>
          <cell r="AM224">
            <v>1.3610733723620612</v>
          </cell>
          <cell r="AN224">
            <v>1.3609470756528876</v>
          </cell>
          <cell r="AO224">
            <v>1.3609470756528876</v>
          </cell>
          <cell r="AP224">
            <v>1.3266393261895317</v>
          </cell>
          <cell r="AQ224">
            <v>1.3485391444713466</v>
          </cell>
          <cell r="AR224">
            <v>1.3493087327183177</v>
          </cell>
        </row>
        <row r="225">
          <cell r="D225">
            <v>150</v>
          </cell>
          <cell r="E225">
            <v>1.3076224702099486</v>
          </cell>
          <cell r="F225">
            <v>1.3080472602102526</v>
          </cell>
          <cell r="G225">
            <v>1.2945368171021376</v>
          </cell>
          <cell r="H225">
            <v>1.295358649789029</v>
          </cell>
          <cell r="O225">
            <v>1.3672896699269002</v>
          </cell>
          <cell r="P225">
            <v>1.3671607753705823</v>
          </cell>
          <cell r="Q225">
            <v>1.3671607753705823</v>
          </cell>
          <cell r="R225">
            <v>1.3675622622991039</v>
          </cell>
          <cell r="S225">
            <v>1.3548412965725196</v>
          </cell>
          <cell r="T225">
            <v>1.3555908850026503</v>
          </cell>
          <cell r="AA225">
            <v>1.3672896699269002</v>
          </cell>
          <cell r="AB225">
            <v>1.3671607753705823</v>
          </cell>
          <cell r="AC225">
            <v>1.3076224702099486</v>
          </cell>
          <cell r="AD225">
            <v>1.3080472602102526</v>
          </cell>
          <cell r="AE225">
            <v>1.2945368171021376</v>
          </cell>
          <cell r="AF225">
            <v>1.295358649789029</v>
          </cell>
          <cell r="AM225">
            <v>1.3610733723620612</v>
          </cell>
          <cell r="AN225">
            <v>1.3609470756528876</v>
          </cell>
          <cell r="AO225">
            <v>1.3609470756528876</v>
          </cell>
          <cell r="AP225">
            <v>1.3266393261895317</v>
          </cell>
          <cell r="AQ225">
            <v>1.3485391444713466</v>
          </cell>
          <cell r="AR225">
            <v>1.3493087327183177</v>
          </cell>
        </row>
        <row r="226">
          <cell r="D226">
            <v>151</v>
          </cell>
          <cell r="E226">
            <v>1.3076224702099486</v>
          </cell>
          <cell r="F226">
            <v>1.3080472602102526</v>
          </cell>
          <cell r="G226">
            <v>1.2945368171021376</v>
          </cell>
          <cell r="H226">
            <v>1.295358649789029</v>
          </cell>
          <cell r="O226">
            <v>1.3672896699269002</v>
          </cell>
          <cell r="P226">
            <v>1.3671607753705823</v>
          </cell>
          <cell r="Q226">
            <v>1.3671607753705823</v>
          </cell>
          <cell r="R226">
            <v>1.3675622622991039</v>
          </cell>
          <cell r="S226">
            <v>1.3548412965725196</v>
          </cell>
          <cell r="T226">
            <v>1.3555908850026503</v>
          </cell>
          <cell r="AA226">
            <v>1.3672896699269002</v>
          </cell>
          <cell r="AB226">
            <v>1.3671607753705823</v>
          </cell>
          <cell r="AC226">
            <v>1.3076224702099486</v>
          </cell>
          <cell r="AD226">
            <v>1.3080472602102526</v>
          </cell>
          <cell r="AE226">
            <v>1.2945368171021376</v>
          </cell>
          <cell r="AF226">
            <v>1.295358649789029</v>
          </cell>
          <cell r="AM226">
            <v>1.3610733723620612</v>
          </cell>
          <cell r="AN226">
            <v>1.3609470756528876</v>
          </cell>
          <cell r="AO226">
            <v>1.3609470756528876</v>
          </cell>
          <cell r="AP226">
            <v>1.3266393261895317</v>
          </cell>
          <cell r="AQ226">
            <v>1.3485391444713466</v>
          </cell>
          <cell r="AR226">
            <v>1.3493087327183177</v>
          </cell>
        </row>
        <row r="227">
          <cell r="D227">
            <v>152</v>
          </cell>
          <cell r="E227">
            <v>1.3076224702099486</v>
          </cell>
          <cell r="F227">
            <v>1.3080472602102526</v>
          </cell>
          <cell r="G227">
            <v>1.2945368171021376</v>
          </cell>
          <cell r="H227">
            <v>1.295358649789029</v>
          </cell>
          <cell r="O227">
            <v>1.3672896699269002</v>
          </cell>
          <cell r="P227">
            <v>1.3671607753705823</v>
          </cell>
          <cell r="Q227">
            <v>1.3671607753705823</v>
          </cell>
          <cell r="R227">
            <v>1.3675622622991039</v>
          </cell>
          <cell r="S227">
            <v>1.3548412965725196</v>
          </cell>
          <cell r="T227">
            <v>1.3555908850026503</v>
          </cell>
          <cell r="AA227">
            <v>1.3672896699269002</v>
          </cell>
          <cell r="AB227">
            <v>1.3671607753705823</v>
          </cell>
          <cell r="AC227">
            <v>1.3076224702099486</v>
          </cell>
          <cell r="AD227">
            <v>1.3080472602102526</v>
          </cell>
          <cell r="AE227">
            <v>1.2945368171021376</v>
          </cell>
          <cell r="AF227">
            <v>1.295358649789029</v>
          </cell>
          <cell r="AM227">
            <v>1.3610733723620612</v>
          </cell>
          <cell r="AN227">
            <v>1.3609470756528876</v>
          </cell>
          <cell r="AO227">
            <v>1.3609470756528876</v>
          </cell>
          <cell r="AP227">
            <v>1.3266393261895317</v>
          </cell>
          <cell r="AQ227">
            <v>1.3485391444713466</v>
          </cell>
          <cell r="AR227">
            <v>1.3493087327183177</v>
          </cell>
        </row>
        <row r="228">
          <cell r="D228">
            <v>153</v>
          </cell>
          <cell r="E228">
            <v>1.3076224702099486</v>
          </cell>
          <cell r="F228">
            <v>1.3080472602102526</v>
          </cell>
          <cell r="G228">
            <v>1.2945368171021376</v>
          </cell>
          <cell r="H228">
            <v>1.295358649789029</v>
          </cell>
          <cell r="O228">
            <v>1.3672896699269002</v>
          </cell>
          <cell r="P228">
            <v>1.3671607753705823</v>
          </cell>
          <cell r="Q228">
            <v>1.3671607753705823</v>
          </cell>
          <cell r="R228">
            <v>1.3675622622991039</v>
          </cell>
          <cell r="S228">
            <v>1.3548412965725196</v>
          </cell>
          <cell r="T228">
            <v>1.3555908850026503</v>
          </cell>
          <cell r="AA228">
            <v>1.3672896699269002</v>
          </cell>
          <cell r="AB228">
            <v>1.3671607753705823</v>
          </cell>
          <cell r="AC228">
            <v>1.3076224702099486</v>
          </cell>
          <cell r="AD228">
            <v>1.3080472602102526</v>
          </cell>
          <cell r="AE228">
            <v>1.2945368171021376</v>
          </cell>
          <cell r="AF228">
            <v>1.295358649789029</v>
          </cell>
          <cell r="AM228">
            <v>1.3610733723620612</v>
          </cell>
          <cell r="AN228">
            <v>1.3609470756528876</v>
          </cell>
          <cell r="AO228">
            <v>1.3609470756528876</v>
          </cell>
          <cell r="AP228">
            <v>1.3266393261895317</v>
          </cell>
          <cell r="AQ228">
            <v>1.3485391444713466</v>
          </cell>
          <cell r="AR228">
            <v>1.3493087327183177</v>
          </cell>
        </row>
        <row r="229">
          <cell r="D229">
            <v>154</v>
          </cell>
          <cell r="E229">
            <v>1.3076224702099486</v>
          </cell>
          <cell r="F229">
            <v>1.3080472602102526</v>
          </cell>
          <cell r="G229">
            <v>1.2945368171021376</v>
          </cell>
          <cell r="H229">
            <v>1.295358649789029</v>
          </cell>
          <cell r="O229">
            <v>1.3672896699269002</v>
          </cell>
          <cell r="P229">
            <v>1.3671607753705823</v>
          </cell>
          <cell r="Q229">
            <v>1.3671607753705823</v>
          </cell>
          <cell r="R229">
            <v>1.3675622622991039</v>
          </cell>
          <cell r="S229">
            <v>1.3548412965725196</v>
          </cell>
          <cell r="T229">
            <v>1.3555908850026503</v>
          </cell>
          <cell r="AA229">
            <v>1.3672896699269002</v>
          </cell>
          <cell r="AB229">
            <v>1.3671607753705823</v>
          </cell>
          <cell r="AC229">
            <v>1.3076224702099486</v>
          </cell>
          <cell r="AD229">
            <v>1.3080472602102526</v>
          </cell>
          <cell r="AE229">
            <v>1.2945368171021376</v>
          </cell>
          <cell r="AF229">
            <v>1.295358649789029</v>
          </cell>
          <cell r="AM229">
            <v>1.3610733723620612</v>
          </cell>
          <cell r="AN229">
            <v>1.3609470756528876</v>
          </cell>
          <cell r="AO229">
            <v>1.3609470756528876</v>
          </cell>
          <cell r="AP229">
            <v>1.3266393261895317</v>
          </cell>
          <cell r="AQ229">
            <v>1.3485391444713466</v>
          </cell>
          <cell r="AR229">
            <v>1.3493087327183177</v>
          </cell>
        </row>
        <row r="230">
          <cell r="D230">
            <v>155</v>
          </cell>
          <cell r="E230">
            <v>1.3076224702099486</v>
          </cell>
          <cell r="F230">
            <v>1.3080472602102526</v>
          </cell>
          <cell r="G230">
            <v>1.2945368171021376</v>
          </cell>
          <cell r="H230">
            <v>1.295358649789029</v>
          </cell>
          <cell r="O230">
            <v>1.3672896699269002</v>
          </cell>
          <cell r="P230">
            <v>1.3671607753705823</v>
          </cell>
          <cell r="Q230">
            <v>1.3671607753705823</v>
          </cell>
          <cell r="R230">
            <v>1.3675622622991039</v>
          </cell>
          <cell r="S230">
            <v>1.3548412965725196</v>
          </cell>
          <cell r="T230">
            <v>1.3555908850026503</v>
          </cell>
          <cell r="AA230">
            <v>1.3672896699269002</v>
          </cell>
          <cell r="AB230">
            <v>1.3671607753705823</v>
          </cell>
          <cell r="AC230">
            <v>1.3076224702099486</v>
          </cell>
          <cell r="AD230">
            <v>1.3080472602102526</v>
          </cell>
          <cell r="AE230">
            <v>1.2945368171021376</v>
          </cell>
          <cell r="AF230">
            <v>1.295358649789029</v>
          </cell>
          <cell r="AM230">
            <v>1.3610733723620612</v>
          </cell>
          <cell r="AN230">
            <v>1.3609470756528876</v>
          </cell>
          <cell r="AO230">
            <v>1.3609470756528876</v>
          </cell>
          <cell r="AP230">
            <v>1.3266393261895317</v>
          </cell>
          <cell r="AQ230">
            <v>1.3485391444713466</v>
          </cell>
          <cell r="AR230">
            <v>1.3493087327183177</v>
          </cell>
        </row>
        <row r="231">
          <cell r="D231">
            <v>156</v>
          </cell>
          <cell r="E231">
            <v>1.3076224702099486</v>
          </cell>
          <cell r="F231">
            <v>1.3080472602102526</v>
          </cell>
          <cell r="G231">
            <v>1.2945368171021376</v>
          </cell>
          <cell r="H231">
            <v>1.295358649789029</v>
          </cell>
          <cell r="O231">
            <v>1.3672896699269002</v>
          </cell>
          <cell r="P231">
            <v>1.3671607753705823</v>
          </cell>
          <cell r="Q231">
            <v>1.3671607753705823</v>
          </cell>
          <cell r="R231">
            <v>1.3675622622991039</v>
          </cell>
          <cell r="S231">
            <v>1.3548412965725196</v>
          </cell>
          <cell r="T231">
            <v>1.3555908850026503</v>
          </cell>
          <cell r="AA231">
            <v>1.3672896699269002</v>
          </cell>
          <cell r="AB231">
            <v>1.3671607753705823</v>
          </cell>
          <cell r="AC231">
            <v>1.3076224702099486</v>
          </cell>
          <cell r="AD231">
            <v>1.3080472602102526</v>
          </cell>
          <cell r="AE231">
            <v>1.2945368171021376</v>
          </cell>
          <cell r="AF231">
            <v>1.295358649789029</v>
          </cell>
          <cell r="AM231">
            <v>1.3610733723620612</v>
          </cell>
          <cell r="AN231">
            <v>1.3609470756528876</v>
          </cell>
          <cell r="AO231">
            <v>1.3609470756528876</v>
          </cell>
          <cell r="AP231">
            <v>1.3266393261895317</v>
          </cell>
          <cell r="AQ231">
            <v>1.3485391444713466</v>
          </cell>
          <cell r="AR231">
            <v>1.3493087327183177</v>
          </cell>
        </row>
        <row r="232">
          <cell r="D232">
            <v>157</v>
          </cell>
          <cell r="E232">
            <v>1.3076224702099486</v>
          </cell>
          <cell r="F232">
            <v>1.3080472602102526</v>
          </cell>
          <cell r="G232">
            <v>1.2945368171021376</v>
          </cell>
          <cell r="H232">
            <v>1.295358649789029</v>
          </cell>
          <cell r="O232">
            <v>1.3672896699269002</v>
          </cell>
          <cell r="P232">
            <v>1.3671607753705823</v>
          </cell>
          <cell r="Q232">
            <v>1.3671607753705823</v>
          </cell>
          <cell r="R232">
            <v>1.3675622622991039</v>
          </cell>
          <cell r="S232">
            <v>1.3548412965725196</v>
          </cell>
          <cell r="T232">
            <v>1.3555908850026503</v>
          </cell>
          <cell r="AA232">
            <v>1.3672896699269002</v>
          </cell>
          <cell r="AB232">
            <v>1.3671607753705823</v>
          </cell>
          <cell r="AC232">
            <v>1.3076224702099486</v>
          </cell>
          <cell r="AD232">
            <v>1.3080472602102526</v>
          </cell>
          <cell r="AE232">
            <v>1.2945368171021376</v>
          </cell>
          <cell r="AF232">
            <v>1.295358649789029</v>
          </cell>
          <cell r="AM232">
            <v>1.3610733723620612</v>
          </cell>
          <cell r="AN232">
            <v>1.3609470756528876</v>
          </cell>
          <cell r="AO232">
            <v>1.3609470756528876</v>
          </cell>
          <cell r="AP232">
            <v>1.3266393261895317</v>
          </cell>
          <cell r="AQ232">
            <v>1.3485391444713466</v>
          </cell>
          <cell r="AR232">
            <v>1.3493087327183177</v>
          </cell>
        </row>
        <row r="233">
          <cell r="D233">
            <v>158</v>
          </cell>
          <cell r="E233">
            <v>1.3076224702099486</v>
          </cell>
          <cell r="F233">
            <v>1.3080472602102526</v>
          </cell>
          <cell r="G233">
            <v>1.2945368171021376</v>
          </cell>
          <cell r="H233">
            <v>1.295358649789029</v>
          </cell>
          <cell r="O233">
            <v>1.3672896699269002</v>
          </cell>
          <cell r="P233">
            <v>1.3671607753705823</v>
          </cell>
          <cell r="Q233">
            <v>1.3671607753705823</v>
          </cell>
          <cell r="R233">
            <v>1.3675622622991039</v>
          </cell>
          <cell r="S233">
            <v>1.3548412965725196</v>
          </cell>
          <cell r="T233">
            <v>1.3555908850026503</v>
          </cell>
          <cell r="AA233">
            <v>1.3672896699269002</v>
          </cell>
          <cell r="AB233">
            <v>1.3671607753705823</v>
          </cell>
          <cell r="AC233">
            <v>1.3076224702099486</v>
          </cell>
          <cell r="AD233">
            <v>1.3080472602102526</v>
          </cell>
          <cell r="AE233">
            <v>1.2945368171021376</v>
          </cell>
          <cell r="AF233">
            <v>1.295358649789029</v>
          </cell>
          <cell r="AM233">
            <v>1.3610733723620612</v>
          </cell>
          <cell r="AN233">
            <v>1.3609470756528876</v>
          </cell>
          <cell r="AO233">
            <v>1.3609470756528876</v>
          </cell>
          <cell r="AP233">
            <v>1.3266393261895317</v>
          </cell>
          <cell r="AQ233">
            <v>1.3485391444713466</v>
          </cell>
          <cell r="AR233">
            <v>1.3493087327183177</v>
          </cell>
        </row>
        <row r="234">
          <cell r="D234">
            <v>159</v>
          </cell>
          <cell r="E234">
            <v>1.3076224702099486</v>
          </cell>
          <cell r="F234">
            <v>1.3080472602102526</v>
          </cell>
          <cell r="G234">
            <v>1.2945368171021376</v>
          </cell>
          <cell r="H234">
            <v>1.295358649789029</v>
          </cell>
          <cell r="O234">
            <v>1.3672896699269002</v>
          </cell>
          <cell r="P234">
            <v>1.3671607753705823</v>
          </cell>
          <cell r="Q234">
            <v>1.3671607753705823</v>
          </cell>
          <cell r="R234">
            <v>1.3675622622991039</v>
          </cell>
          <cell r="S234">
            <v>1.3548412965725196</v>
          </cell>
          <cell r="T234">
            <v>1.3555908850026503</v>
          </cell>
          <cell r="AA234">
            <v>1.3672896699269002</v>
          </cell>
          <cell r="AB234">
            <v>1.3671607753705823</v>
          </cell>
          <cell r="AC234">
            <v>1.3076224702099486</v>
          </cell>
          <cell r="AD234">
            <v>1.3080472602102526</v>
          </cell>
          <cell r="AE234">
            <v>1.2945368171021376</v>
          </cell>
          <cell r="AF234">
            <v>1.295358649789029</v>
          </cell>
          <cell r="AM234">
            <v>1.3610733723620612</v>
          </cell>
          <cell r="AN234">
            <v>1.3609470756528876</v>
          </cell>
          <cell r="AO234">
            <v>1.3609470756528876</v>
          </cell>
          <cell r="AP234">
            <v>1.3266393261895317</v>
          </cell>
          <cell r="AQ234">
            <v>1.3485391444713466</v>
          </cell>
          <cell r="AR234">
            <v>1.3493087327183177</v>
          </cell>
        </row>
        <row r="235">
          <cell r="D235">
            <v>160</v>
          </cell>
          <cell r="E235">
            <v>1.3076224702099486</v>
          </cell>
          <cell r="F235">
            <v>1.3080472602102526</v>
          </cell>
          <cell r="G235">
            <v>1.2945368171021376</v>
          </cell>
          <cell r="H235">
            <v>1.295358649789029</v>
          </cell>
          <cell r="O235">
            <v>1.3672896699269002</v>
          </cell>
          <cell r="P235">
            <v>1.3671607753705823</v>
          </cell>
          <cell r="Q235">
            <v>1.3671607753705823</v>
          </cell>
          <cell r="R235">
            <v>1.3675622622991039</v>
          </cell>
          <cell r="S235">
            <v>1.3548412965725196</v>
          </cell>
          <cell r="T235">
            <v>1.3555908850026503</v>
          </cell>
          <cell r="AA235">
            <v>1.3672896699269002</v>
          </cell>
          <cell r="AB235">
            <v>1.3671607753705823</v>
          </cell>
          <cell r="AC235">
            <v>1.3076224702099486</v>
          </cell>
          <cell r="AD235">
            <v>1.3080472602102526</v>
          </cell>
          <cell r="AE235">
            <v>1.2945368171021376</v>
          </cell>
          <cell r="AF235">
            <v>1.295358649789029</v>
          </cell>
          <cell r="AM235">
            <v>1.3610733723620612</v>
          </cell>
          <cell r="AN235">
            <v>1.3609470756528876</v>
          </cell>
          <cell r="AO235">
            <v>1.3609470756528876</v>
          </cell>
          <cell r="AP235">
            <v>1.3266393261895317</v>
          </cell>
          <cell r="AQ235">
            <v>1.3485391444713466</v>
          </cell>
          <cell r="AR235">
            <v>1.3493087327183177</v>
          </cell>
        </row>
        <row r="236">
          <cell r="D236">
            <v>161</v>
          </cell>
          <cell r="E236">
            <v>1.3076224702099486</v>
          </cell>
          <cell r="F236">
            <v>1.3080472602102526</v>
          </cell>
          <cell r="G236">
            <v>1.2945368171021376</v>
          </cell>
          <cell r="H236">
            <v>1.295358649789029</v>
          </cell>
          <cell r="O236">
            <v>1.3672896699269002</v>
          </cell>
          <cell r="P236">
            <v>1.3671607753705823</v>
          </cell>
          <cell r="Q236">
            <v>1.3671607753705823</v>
          </cell>
          <cell r="R236">
            <v>1.3675622622991039</v>
          </cell>
          <cell r="S236">
            <v>1.3548412965725196</v>
          </cell>
          <cell r="T236">
            <v>1.3555908850026503</v>
          </cell>
          <cell r="AA236">
            <v>1.3672896699269002</v>
          </cell>
          <cell r="AB236">
            <v>1.3671607753705823</v>
          </cell>
          <cell r="AC236">
            <v>1.3076224702099486</v>
          </cell>
          <cell r="AD236">
            <v>1.3080472602102526</v>
          </cell>
          <cell r="AE236">
            <v>1.2945368171021376</v>
          </cell>
          <cell r="AF236">
            <v>1.295358649789029</v>
          </cell>
          <cell r="AM236">
            <v>1.3610733723620612</v>
          </cell>
          <cell r="AN236">
            <v>1.3609470756528876</v>
          </cell>
          <cell r="AO236">
            <v>1.3609470756528876</v>
          </cell>
          <cell r="AP236">
            <v>1.3266393261895317</v>
          </cell>
          <cell r="AQ236">
            <v>1.3485391444713466</v>
          </cell>
          <cell r="AR236">
            <v>1.3493087327183177</v>
          </cell>
        </row>
        <row r="237">
          <cell r="D237">
            <v>162</v>
          </cell>
          <cell r="E237">
            <v>1.3076224702099486</v>
          </cell>
          <cell r="F237">
            <v>1.3080472602102526</v>
          </cell>
          <cell r="G237">
            <v>1.2945368171021376</v>
          </cell>
          <cell r="H237">
            <v>1.295358649789029</v>
          </cell>
          <cell r="O237">
            <v>1.3672896699269002</v>
          </cell>
          <cell r="P237">
            <v>1.3671607753705823</v>
          </cell>
          <cell r="Q237">
            <v>1.3671607753705823</v>
          </cell>
          <cell r="R237">
            <v>1.3675622622991039</v>
          </cell>
          <cell r="S237">
            <v>1.3548412965725196</v>
          </cell>
          <cell r="T237">
            <v>1.3555908850026503</v>
          </cell>
          <cell r="AA237">
            <v>1.3672896699269002</v>
          </cell>
          <cell r="AB237">
            <v>1.3671607753705823</v>
          </cell>
          <cell r="AC237">
            <v>1.3076224702099486</v>
          </cell>
          <cell r="AD237">
            <v>1.3080472602102526</v>
          </cell>
          <cell r="AE237">
            <v>1.2945368171021376</v>
          </cell>
          <cell r="AF237">
            <v>1.295358649789029</v>
          </cell>
          <cell r="AM237">
            <v>1.3610733723620612</v>
          </cell>
          <cell r="AN237">
            <v>1.3609470756528876</v>
          </cell>
          <cell r="AO237">
            <v>1.3609470756528876</v>
          </cell>
          <cell r="AP237">
            <v>1.3266393261895317</v>
          </cell>
          <cell r="AQ237">
            <v>1.3485391444713466</v>
          </cell>
          <cell r="AR237">
            <v>1.3493087327183177</v>
          </cell>
        </row>
        <row r="238">
          <cell r="D238">
            <v>163</v>
          </cell>
          <cell r="E238">
            <v>1.3076224702099486</v>
          </cell>
          <cell r="F238">
            <v>1.3080472602102526</v>
          </cell>
          <cell r="G238">
            <v>1.2945368171021376</v>
          </cell>
          <cell r="H238">
            <v>1.295358649789029</v>
          </cell>
          <cell r="O238">
            <v>1.3672896699269002</v>
          </cell>
          <cell r="P238">
            <v>1.3671607753705823</v>
          </cell>
          <cell r="Q238">
            <v>1.3671607753705823</v>
          </cell>
          <cell r="R238">
            <v>1.3675622622991039</v>
          </cell>
          <cell r="S238">
            <v>1.3548412965725196</v>
          </cell>
          <cell r="T238">
            <v>1.3555908850026503</v>
          </cell>
          <cell r="AA238">
            <v>1.3672896699269002</v>
          </cell>
          <cell r="AB238">
            <v>1.3671607753705823</v>
          </cell>
          <cell r="AC238">
            <v>1.3076224702099486</v>
          </cell>
          <cell r="AD238">
            <v>1.3080472602102526</v>
          </cell>
          <cell r="AE238">
            <v>1.2945368171021376</v>
          </cell>
          <cell r="AF238">
            <v>1.295358649789029</v>
          </cell>
          <cell r="AM238">
            <v>1.3610733723620612</v>
          </cell>
          <cell r="AN238">
            <v>1.3609470756528876</v>
          </cell>
          <cell r="AO238">
            <v>1.3609470756528876</v>
          </cell>
          <cell r="AP238">
            <v>1.3266393261895317</v>
          </cell>
          <cell r="AQ238">
            <v>1.3485391444713466</v>
          </cell>
          <cell r="AR238">
            <v>1.3493087327183177</v>
          </cell>
        </row>
        <row r="239">
          <cell r="D239">
            <v>164</v>
          </cell>
          <cell r="E239">
            <v>1.3076224702099486</v>
          </cell>
          <cell r="F239">
            <v>1.3080472602102526</v>
          </cell>
          <cell r="G239">
            <v>1.2945368171021376</v>
          </cell>
          <cell r="H239">
            <v>1.295358649789029</v>
          </cell>
          <cell r="O239">
            <v>1.3672896699269002</v>
          </cell>
          <cell r="P239">
            <v>1.3671607753705823</v>
          </cell>
          <cell r="Q239">
            <v>1.3671607753705823</v>
          </cell>
          <cell r="R239">
            <v>1.3675622622991039</v>
          </cell>
          <cell r="S239">
            <v>1.3548412965725196</v>
          </cell>
          <cell r="T239">
            <v>1.3555908850026503</v>
          </cell>
          <cell r="AA239">
            <v>1.3672896699269002</v>
          </cell>
          <cell r="AB239">
            <v>1.3671607753705823</v>
          </cell>
          <cell r="AC239">
            <v>1.3076224702099486</v>
          </cell>
          <cell r="AD239">
            <v>1.3080472602102526</v>
          </cell>
          <cell r="AE239">
            <v>1.2945368171021376</v>
          </cell>
          <cell r="AF239">
            <v>1.295358649789029</v>
          </cell>
          <cell r="AM239">
            <v>1.3610733723620612</v>
          </cell>
          <cell r="AN239">
            <v>1.3609470756528876</v>
          </cell>
          <cell r="AO239">
            <v>1.3609470756528876</v>
          </cell>
          <cell r="AP239">
            <v>1.3266393261895317</v>
          </cell>
          <cell r="AQ239">
            <v>1.3485391444713466</v>
          </cell>
          <cell r="AR239">
            <v>1.3493087327183177</v>
          </cell>
        </row>
        <row r="240">
          <cell r="D240">
            <v>165</v>
          </cell>
          <cell r="E240">
            <v>1.3076224702099486</v>
          </cell>
          <cell r="F240">
            <v>1.3080472602102526</v>
          </cell>
          <cell r="G240">
            <v>1.2945368171021376</v>
          </cell>
          <cell r="H240">
            <v>1.295358649789029</v>
          </cell>
          <cell r="O240">
            <v>1.3672896699269002</v>
          </cell>
          <cell r="P240">
            <v>1.3671607753705823</v>
          </cell>
          <cell r="Q240">
            <v>1.3671607753705823</v>
          </cell>
          <cell r="R240">
            <v>1.3675622622991039</v>
          </cell>
          <cell r="S240">
            <v>1.3548412965725196</v>
          </cell>
          <cell r="T240">
            <v>1.3555908850026503</v>
          </cell>
          <cell r="AA240">
            <v>1.3672896699269002</v>
          </cell>
          <cell r="AB240">
            <v>1.3671607753705823</v>
          </cell>
          <cell r="AC240">
            <v>1.3076224702099486</v>
          </cell>
          <cell r="AD240">
            <v>1.3080472602102526</v>
          </cell>
          <cell r="AE240">
            <v>1.2945368171021376</v>
          </cell>
          <cell r="AF240">
            <v>1.295358649789029</v>
          </cell>
          <cell r="AM240">
            <v>1.3610733723620612</v>
          </cell>
          <cell r="AN240">
            <v>1.3609470756528876</v>
          </cell>
          <cell r="AO240">
            <v>1.3609470756528876</v>
          </cell>
          <cell r="AP240">
            <v>1.3266393261895317</v>
          </cell>
          <cell r="AQ240">
            <v>1.3485391444713466</v>
          </cell>
          <cell r="AR240">
            <v>1.3493087327183177</v>
          </cell>
        </row>
        <row r="241">
          <cell r="D241">
            <v>166</v>
          </cell>
          <cell r="E241">
            <v>1.3076224702099486</v>
          </cell>
          <cell r="F241">
            <v>1.3080472602102526</v>
          </cell>
          <cell r="G241">
            <v>1.2945368171021376</v>
          </cell>
          <cell r="H241">
            <v>1.295358649789029</v>
          </cell>
          <cell r="O241">
            <v>1.3672896699269002</v>
          </cell>
          <cell r="P241">
            <v>1.3671607753705823</v>
          </cell>
          <cell r="Q241">
            <v>1.3671607753705823</v>
          </cell>
          <cell r="R241">
            <v>1.3675622622991039</v>
          </cell>
          <cell r="S241">
            <v>1.3548412965725196</v>
          </cell>
          <cell r="T241">
            <v>1.3555908850026503</v>
          </cell>
          <cell r="AA241">
            <v>1.3672896699269002</v>
          </cell>
          <cell r="AB241">
            <v>1.3671607753705823</v>
          </cell>
          <cell r="AC241">
            <v>1.3076224702099486</v>
          </cell>
          <cell r="AD241">
            <v>1.3080472602102526</v>
          </cell>
          <cell r="AE241">
            <v>1.2945368171021376</v>
          </cell>
          <cell r="AF241">
            <v>1.295358649789029</v>
          </cell>
          <cell r="AM241">
            <v>1.3610733723620612</v>
          </cell>
          <cell r="AN241">
            <v>1.3609470756528876</v>
          </cell>
          <cell r="AO241">
            <v>1.3609470756528876</v>
          </cell>
          <cell r="AP241">
            <v>1.3266393261895317</v>
          </cell>
          <cell r="AQ241">
            <v>1.3485391444713466</v>
          </cell>
          <cell r="AR241">
            <v>1.3493087327183177</v>
          </cell>
        </row>
        <row r="242">
          <cell r="D242">
            <v>167</v>
          </cell>
          <cell r="E242">
            <v>1.3076224702099486</v>
          </cell>
          <cell r="F242">
            <v>1.3080472602102526</v>
          </cell>
          <cell r="G242">
            <v>1.2945368171021376</v>
          </cell>
          <cell r="H242">
            <v>1.295358649789029</v>
          </cell>
          <cell r="O242">
            <v>1.3672896699269002</v>
          </cell>
          <cell r="P242">
            <v>1.3671607753705823</v>
          </cell>
          <cell r="Q242">
            <v>1.3671607753705823</v>
          </cell>
          <cell r="R242">
            <v>1.3675622622991039</v>
          </cell>
          <cell r="S242">
            <v>1.3548412965725196</v>
          </cell>
          <cell r="T242">
            <v>1.3555908850026503</v>
          </cell>
          <cell r="AA242">
            <v>1.3672896699269002</v>
          </cell>
          <cell r="AB242">
            <v>1.3671607753705823</v>
          </cell>
          <cell r="AC242">
            <v>1.3076224702099486</v>
          </cell>
          <cell r="AD242">
            <v>1.3080472602102526</v>
          </cell>
          <cell r="AE242">
            <v>1.2945368171021376</v>
          </cell>
          <cell r="AF242">
            <v>1.295358649789029</v>
          </cell>
          <cell r="AM242">
            <v>1.3610733723620612</v>
          </cell>
          <cell r="AN242">
            <v>1.3609470756528876</v>
          </cell>
          <cell r="AO242">
            <v>1.3609470756528876</v>
          </cell>
          <cell r="AP242">
            <v>1.3266393261895317</v>
          </cell>
          <cell r="AQ242">
            <v>1.3485391444713466</v>
          </cell>
          <cell r="AR242">
            <v>1.3493087327183177</v>
          </cell>
        </row>
        <row r="243">
          <cell r="D243">
            <v>168</v>
          </cell>
          <cell r="E243">
            <v>1.3076224702099486</v>
          </cell>
          <cell r="F243">
            <v>1.3080472602102526</v>
          </cell>
          <cell r="G243">
            <v>1.2945368171021376</v>
          </cell>
          <cell r="H243">
            <v>1.295358649789029</v>
          </cell>
          <cell r="O243">
            <v>1.3672896699269002</v>
          </cell>
          <cell r="P243">
            <v>1.3671607753705823</v>
          </cell>
          <cell r="Q243">
            <v>1.3671607753705823</v>
          </cell>
          <cell r="R243">
            <v>1.3675622622991039</v>
          </cell>
          <cell r="S243">
            <v>1.3548412965725196</v>
          </cell>
          <cell r="T243">
            <v>1.3555908850026503</v>
          </cell>
          <cell r="AA243">
            <v>1.3672896699269002</v>
          </cell>
          <cell r="AB243">
            <v>1.3671607753705823</v>
          </cell>
          <cell r="AC243">
            <v>1.3076224702099486</v>
          </cell>
          <cell r="AD243">
            <v>1.3080472602102526</v>
          </cell>
          <cell r="AE243">
            <v>1.2945368171021376</v>
          </cell>
          <cell r="AF243">
            <v>1.295358649789029</v>
          </cell>
          <cell r="AM243">
            <v>1.3610733723620612</v>
          </cell>
          <cell r="AN243">
            <v>1.3609470756528876</v>
          </cell>
          <cell r="AO243">
            <v>1.3609470756528876</v>
          </cell>
          <cell r="AP243">
            <v>1.3266393261895317</v>
          </cell>
          <cell r="AQ243">
            <v>1.3485391444713466</v>
          </cell>
          <cell r="AR243">
            <v>1.3493087327183177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90">
          <cell r="E90">
            <v>39814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75">
          <cell r="E75">
            <v>39814</v>
          </cell>
          <cell r="F75">
            <v>39845</v>
          </cell>
          <cell r="G75">
            <v>39873</v>
          </cell>
          <cell r="H75">
            <v>39904</v>
          </cell>
          <cell r="I75">
            <v>39934</v>
          </cell>
          <cell r="J75">
            <v>39965</v>
          </cell>
          <cell r="K75">
            <v>39995</v>
          </cell>
          <cell r="L75">
            <v>40026</v>
          </cell>
          <cell r="M75">
            <v>40057</v>
          </cell>
          <cell r="N75">
            <v>40087</v>
          </cell>
          <cell r="O75">
            <v>40118</v>
          </cell>
          <cell r="P75">
            <v>40148</v>
          </cell>
          <cell r="Q75">
            <v>40179</v>
          </cell>
          <cell r="R75">
            <v>40210</v>
          </cell>
          <cell r="S75">
            <v>40238</v>
          </cell>
          <cell r="T75">
            <v>40269</v>
          </cell>
          <cell r="U75">
            <v>40299</v>
          </cell>
          <cell r="V75">
            <v>40330</v>
          </cell>
          <cell r="W75">
            <v>40360</v>
          </cell>
          <cell r="X75">
            <v>40391</v>
          </cell>
          <cell r="Y75">
            <v>40422</v>
          </cell>
          <cell r="Z75">
            <v>40452</v>
          </cell>
          <cell r="AA75">
            <v>40483</v>
          </cell>
          <cell r="AB75">
            <v>40513</v>
          </cell>
          <cell r="AC75">
            <v>40544</v>
          </cell>
          <cell r="AD75">
            <v>40575</v>
          </cell>
          <cell r="AE75">
            <v>40603</v>
          </cell>
          <cell r="AF75">
            <v>40634</v>
          </cell>
          <cell r="AG75">
            <v>40664</v>
          </cell>
          <cell r="AH75">
            <v>40695</v>
          </cell>
          <cell r="AI75">
            <v>40725</v>
          </cell>
          <cell r="AJ75">
            <v>40756</v>
          </cell>
          <cell r="AK75">
            <v>40787</v>
          </cell>
          <cell r="AL75">
            <v>40817</v>
          </cell>
          <cell r="AM75">
            <v>40848</v>
          </cell>
          <cell r="AN75">
            <v>40878</v>
          </cell>
          <cell r="AO75">
            <v>40909</v>
          </cell>
          <cell r="AP75">
            <v>40940</v>
          </cell>
          <cell r="AQ75">
            <v>40969</v>
          </cell>
          <cell r="AR75">
            <v>41000</v>
          </cell>
        </row>
        <row r="76">
          <cell r="D76">
            <v>1</v>
          </cell>
          <cell r="E76">
            <v>1.3076224702099486</v>
          </cell>
          <cell r="F76">
            <v>1.3080472602102526</v>
          </cell>
          <cell r="G76">
            <v>1.2945368171021376</v>
          </cell>
          <cell r="H76">
            <v>1.295358649789029</v>
          </cell>
          <cell r="O76">
            <v>1.3672896699269002</v>
          </cell>
          <cell r="P76">
            <v>1.3671607753705823</v>
          </cell>
          <cell r="Q76">
            <v>1.3671607753705823</v>
          </cell>
          <cell r="R76">
            <v>1.3675622622991039</v>
          </cell>
          <cell r="S76">
            <v>1.3548412965725196</v>
          </cell>
          <cell r="T76">
            <v>1.3555908850026503</v>
          </cell>
          <cell r="AA76">
            <v>1.3672896699269002</v>
          </cell>
          <cell r="AB76">
            <v>1.3671607753705823</v>
          </cell>
          <cell r="AC76">
            <v>1.3076224702099486</v>
          </cell>
          <cell r="AD76">
            <v>1.3080472602102526</v>
          </cell>
          <cell r="AE76">
            <v>1.2945368171021376</v>
          </cell>
          <cell r="AF76">
            <v>1.295358649789029</v>
          </cell>
          <cell r="AM76">
            <v>1.3610733723620612</v>
          </cell>
          <cell r="AN76">
            <v>1.3609470756528876</v>
          </cell>
          <cell r="AO76">
            <v>1.3609470756528876</v>
          </cell>
          <cell r="AP76">
            <v>1.3266393261895317</v>
          </cell>
          <cell r="AQ76">
            <v>1.3485391444713466</v>
          </cell>
          <cell r="AR76">
            <v>1.3493087327183177</v>
          </cell>
        </row>
        <row r="77">
          <cell r="D77">
            <v>2</v>
          </cell>
          <cell r="E77">
            <v>1.3076224702099486</v>
          </cell>
          <cell r="F77">
            <v>1.3080472602102526</v>
          </cell>
          <cell r="G77">
            <v>1.2945368171021376</v>
          </cell>
          <cell r="H77">
            <v>1.295358649789029</v>
          </cell>
          <cell r="O77">
            <v>1.3672896699269002</v>
          </cell>
          <cell r="P77">
            <v>1.3671607753705823</v>
          </cell>
          <cell r="Q77">
            <v>1.3671607753705823</v>
          </cell>
          <cell r="R77">
            <v>1.3675622622991039</v>
          </cell>
          <cell r="S77">
            <v>1.3548412965725196</v>
          </cell>
          <cell r="T77">
            <v>1.3555908850026503</v>
          </cell>
          <cell r="AA77">
            <v>1.3672896699269002</v>
          </cell>
          <cell r="AB77">
            <v>1.3671607753705823</v>
          </cell>
          <cell r="AC77">
            <v>1.3076224702099486</v>
          </cell>
          <cell r="AD77">
            <v>1.3080472602102526</v>
          </cell>
          <cell r="AE77">
            <v>1.2945368171021376</v>
          </cell>
          <cell r="AF77">
            <v>1.295358649789029</v>
          </cell>
          <cell r="AM77">
            <v>1.3610733723620612</v>
          </cell>
          <cell r="AN77">
            <v>1.3609470756528876</v>
          </cell>
          <cell r="AO77">
            <v>1.3609470756528876</v>
          </cell>
          <cell r="AP77">
            <v>1.3266393261895317</v>
          </cell>
          <cell r="AQ77">
            <v>1.3485391444713466</v>
          </cell>
          <cell r="AR77">
            <v>1.3493087327183177</v>
          </cell>
        </row>
        <row r="78">
          <cell r="D78">
            <v>3</v>
          </cell>
          <cell r="E78">
            <v>1.3076224702099486</v>
          </cell>
          <cell r="F78">
            <v>1.3080472602102526</v>
          </cell>
          <cell r="G78">
            <v>1.2945368171021376</v>
          </cell>
          <cell r="H78">
            <v>1.295358649789029</v>
          </cell>
          <cell r="O78">
            <v>1.3672896699269002</v>
          </cell>
          <cell r="P78">
            <v>1.3671607753705823</v>
          </cell>
          <cell r="Q78">
            <v>1.3671607753705823</v>
          </cell>
          <cell r="R78">
            <v>1.3675622622991039</v>
          </cell>
          <cell r="S78">
            <v>1.3548412965725196</v>
          </cell>
          <cell r="T78">
            <v>1.3555908850026503</v>
          </cell>
          <cell r="AA78">
            <v>1.3672896699269002</v>
          </cell>
          <cell r="AB78">
            <v>1.3671607753705823</v>
          </cell>
          <cell r="AC78">
            <v>1.3076224702099486</v>
          </cell>
          <cell r="AD78">
            <v>1.3080472602102526</v>
          </cell>
          <cell r="AE78">
            <v>1.2945368171021376</v>
          </cell>
          <cell r="AF78">
            <v>1.295358649789029</v>
          </cell>
          <cell r="AM78">
            <v>1.3610733723620612</v>
          </cell>
          <cell r="AN78">
            <v>1.3609470756528876</v>
          </cell>
          <cell r="AO78">
            <v>1.3609470756528876</v>
          </cell>
          <cell r="AP78">
            <v>1.3266393261895317</v>
          </cell>
          <cell r="AQ78">
            <v>1.3485391444713466</v>
          </cell>
          <cell r="AR78">
            <v>1.3493087327183177</v>
          </cell>
        </row>
        <row r="79">
          <cell r="D79">
            <v>4</v>
          </cell>
          <cell r="E79">
            <v>1.3076224702099486</v>
          </cell>
          <cell r="F79">
            <v>1.3080472602102526</v>
          </cell>
          <cell r="G79">
            <v>1.2945368171021376</v>
          </cell>
          <cell r="H79">
            <v>1.295358649789029</v>
          </cell>
          <cell r="O79">
            <v>1.3672896699269002</v>
          </cell>
          <cell r="P79">
            <v>1.3671607753705823</v>
          </cell>
          <cell r="Q79">
            <v>1.3671607753705823</v>
          </cell>
          <cell r="R79">
            <v>1.3675622622991039</v>
          </cell>
          <cell r="S79">
            <v>1.3548412965725196</v>
          </cell>
          <cell r="T79">
            <v>1.3555908850026503</v>
          </cell>
          <cell r="AA79">
            <v>1.3672896699269002</v>
          </cell>
          <cell r="AB79">
            <v>1.3671607753705823</v>
          </cell>
          <cell r="AC79">
            <v>1.3076224702099486</v>
          </cell>
          <cell r="AD79">
            <v>1.3080472602102526</v>
          </cell>
          <cell r="AE79">
            <v>1.2945368171021376</v>
          </cell>
          <cell r="AF79">
            <v>1.295358649789029</v>
          </cell>
          <cell r="AM79">
            <v>1.3610733723620612</v>
          </cell>
          <cell r="AN79">
            <v>1.3609470756528876</v>
          </cell>
          <cell r="AO79">
            <v>1.3609470756528876</v>
          </cell>
          <cell r="AP79">
            <v>1.3266393261895317</v>
          </cell>
          <cell r="AQ79">
            <v>1.3485391444713466</v>
          </cell>
          <cell r="AR79">
            <v>1.3493087327183177</v>
          </cell>
        </row>
        <row r="80">
          <cell r="D80">
            <v>5</v>
          </cell>
          <cell r="E80">
            <v>1.3076224702099486</v>
          </cell>
          <cell r="F80">
            <v>1.3080472602102526</v>
          </cell>
          <cell r="G80">
            <v>1.2945368171021376</v>
          </cell>
          <cell r="H80">
            <v>1.295358649789029</v>
          </cell>
          <cell r="O80">
            <v>1.3672896699269002</v>
          </cell>
          <cell r="P80">
            <v>1.3671607753705823</v>
          </cell>
          <cell r="Q80">
            <v>1.3671607753705823</v>
          </cell>
          <cell r="R80">
            <v>1.3675622622991039</v>
          </cell>
          <cell r="S80">
            <v>1.3548412965725196</v>
          </cell>
          <cell r="T80">
            <v>1.3555908850026503</v>
          </cell>
          <cell r="AA80">
            <v>1.3672896699269002</v>
          </cell>
          <cell r="AB80">
            <v>1.3671607753705823</v>
          </cell>
          <cell r="AC80">
            <v>1.3076224702099486</v>
          </cell>
          <cell r="AD80">
            <v>1.3080472602102526</v>
          </cell>
          <cell r="AE80">
            <v>1.2945368171021376</v>
          </cell>
          <cell r="AF80">
            <v>1.295358649789029</v>
          </cell>
          <cell r="AM80">
            <v>1.3610733723620612</v>
          </cell>
          <cell r="AN80">
            <v>1.3609470756528876</v>
          </cell>
          <cell r="AO80">
            <v>1.3609470756528876</v>
          </cell>
          <cell r="AP80">
            <v>1.3266393261895317</v>
          </cell>
          <cell r="AQ80">
            <v>1.3485391444713466</v>
          </cell>
          <cell r="AR80">
            <v>1.3493087327183177</v>
          </cell>
        </row>
        <row r="81">
          <cell r="D81">
            <v>6</v>
          </cell>
          <cell r="E81">
            <v>1.3076224702099486</v>
          </cell>
          <cell r="F81">
            <v>1.3080472602102526</v>
          </cell>
          <cell r="G81">
            <v>1.2945368171021376</v>
          </cell>
          <cell r="H81">
            <v>1.295358649789029</v>
          </cell>
          <cell r="O81">
            <v>1.3672896699269002</v>
          </cell>
          <cell r="P81">
            <v>1.3671607753705823</v>
          </cell>
          <cell r="Q81">
            <v>1.3671607753705823</v>
          </cell>
          <cell r="R81">
            <v>1.3675622622991039</v>
          </cell>
          <cell r="S81">
            <v>1.3548412965725196</v>
          </cell>
          <cell r="T81">
            <v>1.3555908850026503</v>
          </cell>
          <cell r="AA81">
            <v>1.3672896699269002</v>
          </cell>
          <cell r="AB81">
            <v>1.3671607753705823</v>
          </cell>
          <cell r="AC81">
            <v>1.3076224702099486</v>
          </cell>
          <cell r="AD81">
            <v>1.3080472602102526</v>
          </cell>
          <cell r="AE81">
            <v>1.2945368171021376</v>
          </cell>
          <cell r="AF81">
            <v>1.295358649789029</v>
          </cell>
          <cell r="AM81">
            <v>1.3610733723620612</v>
          </cell>
          <cell r="AN81">
            <v>1.3609470756528876</v>
          </cell>
          <cell r="AO81">
            <v>1.3609470756528876</v>
          </cell>
          <cell r="AP81">
            <v>1.3266393261895317</v>
          </cell>
          <cell r="AQ81">
            <v>1.3485391444713466</v>
          </cell>
          <cell r="AR81">
            <v>1.3493087327183177</v>
          </cell>
        </row>
        <row r="82">
          <cell r="D82">
            <v>7</v>
          </cell>
          <cell r="E82">
            <v>0.76928314734253833</v>
          </cell>
          <cell r="F82">
            <v>0.76896455484231097</v>
          </cell>
          <cell r="G82">
            <v>0.77909738717339672</v>
          </cell>
          <cell r="H82">
            <v>0.77848101265822789</v>
          </cell>
          <cell r="O82">
            <v>0.72453274755482466</v>
          </cell>
          <cell r="P82">
            <v>0.72462941847206386</v>
          </cell>
          <cell r="Q82">
            <v>0.72462941847206386</v>
          </cell>
          <cell r="R82">
            <v>0.72432830327567177</v>
          </cell>
          <cell r="S82">
            <v>0.73386902757061057</v>
          </cell>
          <cell r="T82">
            <v>0.73330683624801274</v>
          </cell>
          <cell r="AA82">
            <v>0.72453274755482466</v>
          </cell>
          <cell r="AB82">
            <v>0.72462941847206386</v>
          </cell>
          <cell r="AC82">
            <v>0.76928314734253833</v>
          </cell>
          <cell r="AD82">
            <v>0.76896455484231097</v>
          </cell>
          <cell r="AE82">
            <v>0.77909738717339672</v>
          </cell>
          <cell r="AF82">
            <v>0.77848101265822789</v>
          </cell>
          <cell r="AM82">
            <v>0.72919497072845385</v>
          </cell>
          <cell r="AN82">
            <v>0.72928969326033422</v>
          </cell>
          <cell r="AO82">
            <v>0.72928969326033422</v>
          </cell>
          <cell r="AP82">
            <v>0.75502050535785148</v>
          </cell>
          <cell r="AQ82">
            <v>0.73859564164648916</v>
          </cell>
          <cell r="AR82">
            <v>0.73801845046126158</v>
          </cell>
        </row>
        <row r="83">
          <cell r="D83">
            <v>8</v>
          </cell>
          <cell r="E83">
            <v>0.76928314734253833</v>
          </cell>
          <cell r="F83">
            <v>0.76896455484231097</v>
          </cell>
          <cell r="G83">
            <v>0.77909738717339672</v>
          </cell>
          <cell r="H83">
            <v>0.77848101265822789</v>
          </cell>
          <cell r="O83">
            <v>0.72453274755482466</v>
          </cell>
          <cell r="P83">
            <v>0.72462941847206386</v>
          </cell>
          <cell r="Q83">
            <v>0.72462941847206386</v>
          </cell>
          <cell r="R83">
            <v>0.72432830327567177</v>
          </cell>
          <cell r="S83">
            <v>0.73386902757061057</v>
          </cell>
          <cell r="T83">
            <v>0.73330683624801274</v>
          </cell>
          <cell r="AA83">
            <v>0.72453274755482466</v>
          </cell>
          <cell r="AB83">
            <v>0.72462941847206386</v>
          </cell>
          <cell r="AC83">
            <v>0.76928314734253833</v>
          </cell>
          <cell r="AD83">
            <v>0.76896455484231097</v>
          </cell>
          <cell r="AE83">
            <v>0.77909738717339672</v>
          </cell>
          <cell r="AF83">
            <v>0.77848101265822789</v>
          </cell>
          <cell r="AM83">
            <v>0.72919497072845385</v>
          </cell>
          <cell r="AN83">
            <v>0.72928969326033422</v>
          </cell>
          <cell r="AO83">
            <v>0.72928969326033422</v>
          </cell>
          <cell r="AP83">
            <v>0.75502050535785148</v>
          </cell>
          <cell r="AQ83">
            <v>0.73859564164648916</v>
          </cell>
          <cell r="AR83">
            <v>0.73801845046126158</v>
          </cell>
        </row>
        <row r="84">
          <cell r="D84">
            <v>9</v>
          </cell>
          <cell r="E84">
            <v>0.76928314734253833</v>
          </cell>
          <cell r="F84">
            <v>0.76896455484231097</v>
          </cell>
          <cell r="G84">
            <v>0.77909738717339672</v>
          </cell>
          <cell r="H84">
            <v>0.77848101265822789</v>
          </cell>
          <cell r="O84">
            <v>0.72453274755482466</v>
          </cell>
          <cell r="P84">
            <v>0.72462941847206386</v>
          </cell>
          <cell r="Q84">
            <v>0.72462941847206386</v>
          </cell>
          <cell r="R84">
            <v>0.72432830327567177</v>
          </cell>
          <cell r="S84">
            <v>0.73386902757061057</v>
          </cell>
          <cell r="T84">
            <v>0.73330683624801274</v>
          </cell>
          <cell r="AA84">
            <v>0.72453274755482466</v>
          </cell>
          <cell r="AB84">
            <v>0.72462941847206386</v>
          </cell>
          <cell r="AC84">
            <v>0.76928314734253833</v>
          </cell>
          <cell r="AD84">
            <v>0.76896455484231097</v>
          </cell>
          <cell r="AE84">
            <v>0.77909738717339672</v>
          </cell>
          <cell r="AF84">
            <v>0.77848101265822789</v>
          </cell>
          <cell r="AM84">
            <v>0.72919497072845385</v>
          </cell>
          <cell r="AN84">
            <v>0.72928969326033422</v>
          </cell>
          <cell r="AO84">
            <v>0.72928969326033422</v>
          </cell>
          <cell r="AP84">
            <v>0.75502050535785148</v>
          </cell>
          <cell r="AQ84">
            <v>0.73859564164648916</v>
          </cell>
          <cell r="AR84">
            <v>0.73801845046126158</v>
          </cell>
        </row>
        <row r="85">
          <cell r="D85">
            <v>10</v>
          </cell>
          <cell r="E85">
            <v>0.76928314734253833</v>
          </cell>
          <cell r="F85">
            <v>0.76896455484231097</v>
          </cell>
          <cell r="G85">
            <v>0.77909738717339672</v>
          </cell>
          <cell r="H85">
            <v>0.77848101265822789</v>
          </cell>
          <cell r="O85">
            <v>0.72453274755482466</v>
          </cell>
          <cell r="P85">
            <v>0.72462941847206386</v>
          </cell>
          <cell r="Q85">
            <v>0.72462941847206386</v>
          </cell>
          <cell r="R85">
            <v>0.72432830327567177</v>
          </cell>
          <cell r="S85">
            <v>0.73386902757061057</v>
          </cell>
          <cell r="T85">
            <v>0.73330683624801274</v>
          </cell>
          <cell r="AA85">
            <v>0.72453274755482466</v>
          </cell>
          <cell r="AB85">
            <v>0.72462941847206386</v>
          </cell>
          <cell r="AC85">
            <v>0.76928314734253833</v>
          </cell>
          <cell r="AD85">
            <v>0.76896455484231097</v>
          </cell>
          <cell r="AE85">
            <v>0.77909738717339672</v>
          </cell>
          <cell r="AF85">
            <v>0.77848101265822789</v>
          </cell>
          <cell r="AM85">
            <v>0.72919497072845385</v>
          </cell>
          <cell r="AN85">
            <v>0.72928969326033422</v>
          </cell>
          <cell r="AO85">
            <v>0.72928969326033422</v>
          </cell>
          <cell r="AP85">
            <v>0.75502050535785148</v>
          </cell>
          <cell r="AQ85">
            <v>0.73859564164648916</v>
          </cell>
          <cell r="AR85">
            <v>0.73801845046126158</v>
          </cell>
        </row>
        <row r="86">
          <cell r="D86">
            <v>11</v>
          </cell>
          <cell r="E86">
            <v>0.76928314734253833</v>
          </cell>
          <cell r="F86">
            <v>0.76896455484231097</v>
          </cell>
          <cell r="G86">
            <v>0.77909738717339672</v>
          </cell>
          <cell r="H86">
            <v>0.77848101265822789</v>
          </cell>
          <cell r="O86">
            <v>0.72453274755482466</v>
          </cell>
          <cell r="P86">
            <v>0.72462941847206386</v>
          </cell>
          <cell r="Q86">
            <v>0.72462941847206386</v>
          </cell>
          <cell r="R86">
            <v>0.72432830327567177</v>
          </cell>
          <cell r="S86">
            <v>0.73386902757061057</v>
          </cell>
          <cell r="T86">
            <v>0.73330683624801274</v>
          </cell>
          <cell r="AA86">
            <v>0.72453274755482466</v>
          </cell>
          <cell r="AB86">
            <v>0.72462941847206386</v>
          </cell>
          <cell r="AC86">
            <v>0.76928314734253833</v>
          </cell>
          <cell r="AD86">
            <v>0.76896455484231097</v>
          </cell>
          <cell r="AE86">
            <v>0.77909738717339672</v>
          </cell>
          <cell r="AF86">
            <v>0.77848101265822789</v>
          </cell>
          <cell r="AM86">
            <v>0.72919497072845385</v>
          </cell>
          <cell r="AN86">
            <v>0.72928969326033422</v>
          </cell>
          <cell r="AO86">
            <v>0.72928969326033422</v>
          </cell>
          <cell r="AP86">
            <v>0.75502050535785148</v>
          </cell>
          <cell r="AQ86">
            <v>0.73859564164648916</v>
          </cell>
          <cell r="AR86">
            <v>0.73801845046126158</v>
          </cell>
        </row>
        <row r="87">
          <cell r="D87">
            <v>12</v>
          </cell>
          <cell r="E87">
            <v>0.76928314734253833</v>
          </cell>
          <cell r="F87">
            <v>0.76896455484231097</v>
          </cell>
          <cell r="G87">
            <v>0.77909738717339672</v>
          </cell>
          <cell r="H87">
            <v>0.77848101265822789</v>
          </cell>
          <cell r="O87">
            <v>0.72453274755482466</v>
          </cell>
          <cell r="P87">
            <v>0.72462941847206386</v>
          </cell>
          <cell r="Q87">
            <v>0.72462941847206386</v>
          </cell>
          <cell r="R87">
            <v>0.72432830327567177</v>
          </cell>
          <cell r="S87">
            <v>0.73386902757061057</v>
          </cell>
          <cell r="T87">
            <v>0.73330683624801274</v>
          </cell>
          <cell r="AA87">
            <v>0.72453274755482466</v>
          </cell>
          <cell r="AB87">
            <v>0.72462941847206386</v>
          </cell>
          <cell r="AC87">
            <v>0.76928314734253833</v>
          </cell>
          <cell r="AD87">
            <v>0.76896455484231097</v>
          </cell>
          <cell r="AE87">
            <v>0.77909738717339672</v>
          </cell>
          <cell r="AF87">
            <v>0.77848101265822789</v>
          </cell>
          <cell r="AM87">
            <v>0.72919497072845385</v>
          </cell>
          <cell r="AN87">
            <v>0.72928969326033422</v>
          </cell>
          <cell r="AO87">
            <v>0.72928969326033422</v>
          </cell>
          <cell r="AP87">
            <v>0.75502050535785148</v>
          </cell>
          <cell r="AQ87">
            <v>0.73859564164648916</v>
          </cell>
          <cell r="AR87">
            <v>0.73801845046126158</v>
          </cell>
        </row>
        <row r="88">
          <cell r="D88">
            <v>13</v>
          </cell>
          <cell r="E88">
            <v>0.76928314734253833</v>
          </cell>
          <cell r="F88">
            <v>0.76896455484231097</v>
          </cell>
          <cell r="G88">
            <v>0.77909738717339672</v>
          </cell>
          <cell r="H88">
            <v>0.77848101265822789</v>
          </cell>
          <cell r="O88">
            <v>0.72453274755482466</v>
          </cell>
          <cell r="P88">
            <v>0.72462941847206386</v>
          </cell>
          <cell r="Q88">
            <v>0.72462941847206386</v>
          </cell>
          <cell r="R88">
            <v>0.72432830327567177</v>
          </cell>
          <cell r="S88">
            <v>0.73386902757061057</v>
          </cell>
          <cell r="T88">
            <v>0.73330683624801274</v>
          </cell>
          <cell r="AA88">
            <v>0.72453274755482466</v>
          </cell>
          <cell r="AB88">
            <v>0.72462941847206386</v>
          </cell>
          <cell r="AC88">
            <v>0.76928314734253833</v>
          </cell>
          <cell r="AD88">
            <v>0.76896455484231097</v>
          </cell>
          <cell r="AE88">
            <v>0.77909738717339672</v>
          </cell>
          <cell r="AF88">
            <v>0.77848101265822789</v>
          </cell>
          <cell r="AM88">
            <v>0.72919497072845385</v>
          </cell>
          <cell r="AN88">
            <v>0.72928969326033422</v>
          </cell>
          <cell r="AO88">
            <v>0.72928969326033422</v>
          </cell>
          <cell r="AP88">
            <v>0.75502050535785148</v>
          </cell>
          <cell r="AQ88">
            <v>0.73859564164648916</v>
          </cell>
          <cell r="AR88">
            <v>0.73801845046126158</v>
          </cell>
        </row>
        <row r="89">
          <cell r="D89">
            <v>14</v>
          </cell>
          <cell r="E89">
            <v>0.76928314734253833</v>
          </cell>
          <cell r="F89">
            <v>0.76896455484231097</v>
          </cell>
          <cell r="G89">
            <v>0.77909738717339672</v>
          </cell>
          <cell r="H89">
            <v>0.77848101265822789</v>
          </cell>
          <cell r="O89">
            <v>0.72453274755482466</v>
          </cell>
          <cell r="P89">
            <v>0.72462941847206386</v>
          </cell>
          <cell r="Q89">
            <v>0.72462941847206386</v>
          </cell>
          <cell r="R89">
            <v>0.72432830327567177</v>
          </cell>
          <cell r="S89">
            <v>0.73386902757061057</v>
          </cell>
          <cell r="T89">
            <v>0.73330683624801274</v>
          </cell>
          <cell r="AA89">
            <v>0.72453274755482466</v>
          </cell>
          <cell r="AB89">
            <v>0.72462941847206386</v>
          </cell>
          <cell r="AC89">
            <v>0.76928314734253833</v>
          </cell>
          <cell r="AD89">
            <v>0.76896455484231097</v>
          </cell>
          <cell r="AE89">
            <v>0.77909738717339672</v>
          </cell>
          <cell r="AF89">
            <v>0.77848101265822789</v>
          </cell>
          <cell r="AM89">
            <v>0.72919497072845385</v>
          </cell>
          <cell r="AN89">
            <v>0.72928969326033422</v>
          </cell>
          <cell r="AO89">
            <v>0.72928969326033422</v>
          </cell>
          <cell r="AP89">
            <v>0.75502050535785148</v>
          </cell>
          <cell r="AQ89">
            <v>0.73859564164648916</v>
          </cell>
          <cell r="AR89">
            <v>0.73801845046126158</v>
          </cell>
        </row>
        <row r="90">
          <cell r="D90">
            <v>15</v>
          </cell>
          <cell r="E90">
            <v>0.76928314734253833</v>
          </cell>
          <cell r="F90">
            <v>0.76896455484231097</v>
          </cell>
          <cell r="G90">
            <v>0.77909738717339672</v>
          </cell>
          <cell r="H90">
            <v>0.77848101265822789</v>
          </cell>
          <cell r="O90">
            <v>0.72453274755482466</v>
          </cell>
          <cell r="P90">
            <v>0.72462941847206386</v>
          </cell>
          <cell r="Q90">
            <v>0.72462941847206386</v>
          </cell>
          <cell r="R90">
            <v>0.72432830327567177</v>
          </cell>
          <cell r="S90">
            <v>0.73386902757061057</v>
          </cell>
          <cell r="T90">
            <v>0.73330683624801274</v>
          </cell>
          <cell r="AA90">
            <v>0.72453274755482466</v>
          </cell>
          <cell r="AB90">
            <v>0.72462941847206386</v>
          </cell>
          <cell r="AC90">
            <v>0.76928314734253833</v>
          </cell>
          <cell r="AD90">
            <v>0.76896455484231097</v>
          </cell>
          <cell r="AE90">
            <v>0.77909738717339672</v>
          </cell>
          <cell r="AF90">
            <v>0.77848101265822789</v>
          </cell>
          <cell r="AM90">
            <v>0.72919497072845385</v>
          </cell>
          <cell r="AN90">
            <v>0.72928969326033422</v>
          </cell>
          <cell r="AO90">
            <v>0.72928969326033422</v>
          </cell>
          <cell r="AP90">
            <v>0.75502050535785148</v>
          </cell>
          <cell r="AQ90">
            <v>0.73859564164648916</v>
          </cell>
          <cell r="AR90">
            <v>0.73801845046126158</v>
          </cell>
        </row>
        <row r="91">
          <cell r="D91">
            <v>16</v>
          </cell>
          <cell r="E91">
            <v>0.76928314734253833</v>
          </cell>
          <cell r="F91">
            <v>0.76896455484231097</v>
          </cell>
          <cell r="G91">
            <v>0.77909738717339672</v>
          </cell>
          <cell r="H91">
            <v>0.77848101265822789</v>
          </cell>
          <cell r="O91">
            <v>0.72453274755482466</v>
          </cell>
          <cell r="P91">
            <v>0.72462941847206386</v>
          </cell>
          <cell r="Q91">
            <v>0.72462941847206386</v>
          </cell>
          <cell r="R91">
            <v>0.72432830327567177</v>
          </cell>
          <cell r="S91">
            <v>0.73386902757061057</v>
          </cell>
          <cell r="T91">
            <v>0.73330683624801274</v>
          </cell>
          <cell r="AA91">
            <v>0.72453274755482466</v>
          </cell>
          <cell r="AB91">
            <v>0.72462941847206386</v>
          </cell>
          <cell r="AC91">
            <v>0.76928314734253833</v>
          </cell>
          <cell r="AD91">
            <v>0.76896455484231097</v>
          </cell>
          <cell r="AE91">
            <v>0.77909738717339672</v>
          </cell>
          <cell r="AF91">
            <v>0.77848101265822789</v>
          </cell>
          <cell r="AM91">
            <v>0.72919497072845385</v>
          </cell>
          <cell r="AN91">
            <v>0.72928969326033422</v>
          </cell>
          <cell r="AO91">
            <v>0.72928969326033422</v>
          </cell>
          <cell r="AP91">
            <v>0.75502050535785148</v>
          </cell>
          <cell r="AQ91">
            <v>0.73859564164648916</v>
          </cell>
          <cell r="AR91">
            <v>0.73801845046126158</v>
          </cell>
        </row>
        <row r="92">
          <cell r="D92">
            <v>17</v>
          </cell>
          <cell r="E92">
            <v>0.76928314734253833</v>
          </cell>
          <cell r="F92">
            <v>0.76896455484231097</v>
          </cell>
          <cell r="G92">
            <v>0.77909738717339672</v>
          </cell>
          <cell r="H92">
            <v>0.77848101265822789</v>
          </cell>
          <cell r="O92">
            <v>0.72453274755482466</v>
          </cell>
          <cell r="P92">
            <v>0.72462941847206386</v>
          </cell>
          <cell r="Q92">
            <v>0.72462941847206386</v>
          </cell>
          <cell r="R92">
            <v>0.72432830327567177</v>
          </cell>
          <cell r="S92">
            <v>0.73386902757061057</v>
          </cell>
          <cell r="T92">
            <v>0.73330683624801274</v>
          </cell>
          <cell r="AA92">
            <v>0.72453274755482466</v>
          </cell>
          <cell r="AB92">
            <v>0.72462941847206386</v>
          </cell>
          <cell r="AC92">
            <v>0.76928314734253833</v>
          </cell>
          <cell r="AD92">
            <v>0.76896455484231097</v>
          </cell>
          <cell r="AE92">
            <v>0.77909738717339672</v>
          </cell>
          <cell r="AF92">
            <v>0.77848101265822789</v>
          </cell>
          <cell r="AM92">
            <v>0.72919497072845385</v>
          </cell>
          <cell r="AN92">
            <v>0.72928969326033422</v>
          </cell>
          <cell r="AO92">
            <v>0.72928969326033422</v>
          </cell>
          <cell r="AP92">
            <v>0.75502050535785148</v>
          </cell>
          <cell r="AQ92">
            <v>0.73859564164648916</v>
          </cell>
          <cell r="AR92">
            <v>0.73801845046126158</v>
          </cell>
        </row>
        <row r="93">
          <cell r="D93">
            <v>18</v>
          </cell>
          <cell r="E93">
            <v>0.76928314734253833</v>
          </cell>
          <cell r="F93">
            <v>0.76896455484231097</v>
          </cell>
          <cell r="G93">
            <v>0.77909738717339672</v>
          </cell>
          <cell r="H93">
            <v>0.77848101265822789</v>
          </cell>
          <cell r="O93">
            <v>0.72453274755482466</v>
          </cell>
          <cell r="P93">
            <v>0.72462941847206386</v>
          </cell>
          <cell r="Q93">
            <v>0.72462941847206386</v>
          </cell>
          <cell r="R93">
            <v>0.72432830327567177</v>
          </cell>
          <cell r="S93">
            <v>0.73386902757061057</v>
          </cell>
          <cell r="T93">
            <v>0.73330683624801274</v>
          </cell>
          <cell r="AA93">
            <v>0.72453274755482466</v>
          </cell>
          <cell r="AB93">
            <v>0.72462941847206386</v>
          </cell>
          <cell r="AC93">
            <v>0.76928314734253833</v>
          </cell>
          <cell r="AD93">
            <v>0.76896455484231097</v>
          </cell>
          <cell r="AE93">
            <v>0.77909738717339672</v>
          </cell>
          <cell r="AF93">
            <v>0.77848101265822789</v>
          </cell>
          <cell r="AM93">
            <v>0.72919497072845385</v>
          </cell>
          <cell r="AN93">
            <v>0.72928969326033422</v>
          </cell>
          <cell r="AO93">
            <v>0.72928969326033422</v>
          </cell>
          <cell r="AP93">
            <v>0.75502050535785148</v>
          </cell>
          <cell r="AQ93">
            <v>0.73859564164648916</v>
          </cell>
          <cell r="AR93">
            <v>0.73801845046126158</v>
          </cell>
        </row>
        <row r="94">
          <cell r="D94">
            <v>19</v>
          </cell>
          <cell r="E94">
            <v>0.76928314734253833</v>
          </cell>
          <cell r="F94">
            <v>0.76896455484231097</v>
          </cell>
          <cell r="G94">
            <v>0.77909738717339672</v>
          </cell>
          <cell r="H94">
            <v>0.77848101265822789</v>
          </cell>
          <cell r="O94">
            <v>0.72453274755482466</v>
          </cell>
          <cell r="P94">
            <v>0.72462941847206386</v>
          </cell>
          <cell r="Q94">
            <v>0.72462941847206386</v>
          </cell>
          <cell r="R94">
            <v>0.72432830327567177</v>
          </cell>
          <cell r="S94">
            <v>0.73386902757061057</v>
          </cell>
          <cell r="T94">
            <v>0.73330683624801274</v>
          </cell>
          <cell r="AA94">
            <v>0.72453274755482466</v>
          </cell>
          <cell r="AB94">
            <v>0.72462941847206386</v>
          </cell>
          <cell r="AC94">
            <v>0.76928314734253833</v>
          </cell>
          <cell r="AD94">
            <v>0.76896455484231097</v>
          </cell>
          <cell r="AE94">
            <v>0.77909738717339672</v>
          </cell>
          <cell r="AF94">
            <v>0.77848101265822789</v>
          </cell>
          <cell r="AM94">
            <v>0.72919497072845385</v>
          </cell>
          <cell r="AN94">
            <v>0.72928969326033422</v>
          </cell>
          <cell r="AO94">
            <v>0.72928969326033422</v>
          </cell>
          <cell r="AP94">
            <v>0.75502050535785148</v>
          </cell>
          <cell r="AQ94">
            <v>0.73859564164648916</v>
          </cell>
          <cell r="AR94">
            <v>0.73801845046126158</v>
          </cell>
        </row>
        <row r="95">
          <cell r="D95">
            <v>20</v>
          </cell>
          <cell r="E95">
            <v>0.76928314734253833</v>
          </cell>
          <cell r="F95">
            <v>0.76896455484231097</v>
          </cell>
          <cell r="G95">
            <v>0.77909738717339672</v>
          </cell>
          <cell r="H95">
            <v>0.77848101265822789</v>
          </cell>
          <cell r="O95">
            <v>0.72453274755482466</v>
          </cell>
          <cell r="P95">
            <v>0.72462941847206386</v>
          </cell>
          <cell r="Q95">
            <v>0.72462941847206386</v>
          </cell>
          <cell r="R95">
            <v>0.72432830327567177</v>
          </cell>
          <cell r="S95">
            <v>0.73386902757061057</v>
          </cell>
          <cell r="T95">
            <v>0.73330683624801274</v>
          </cell>
          <cell r="AA95">
            <v>0.72453274755482466</v>
          </cell>
          <cell r="AB95">
            <v>0.72462941847206386</v>
          </cell>
          <cell r="AC95">
            <v>0.76928314734253833</v>
          </cell>
          <cell r="AD95">
            <v>0.76896455484231097</v>
          </cell>
          <cell r="AE95">
            <v>0.77909738717339672</v>
          </cell>
          <cell r="AF95">
            <v>0.77848101265822789</v>
          </cell>
          <cell r="AM95">
            <v>0.72919497072845385</v>
          </cell>
          <cell r="AN95">
            <v>0.72928969326033422</v>
          </cell>
          <cell r="AO95">
            <v>0.72928969326033422</v>
          </cell>
          <cell r="AP95">
            <v>0.75502050535785148</v>
          </cell>
          <cell r="AQ95">
            <v>0.73859564164648916</v>
          </cell>
          <cell r="AR95">
            <v>0.73801845046126158</v>
          </cell>
        </row>
        <row r="96">
          <cell r="D96">
            <v>21</v>
          </cell>
          <cell r="E96">
            <v>0.76928314734253833</v>
          </cell>
          <cell r="F96">
            <v>0.76896455484231097</v>
          </cell>
          <cell r="G96">
            <v>0.77909738717339672</v>
          </cell>
          <cell r="H96">
            <v>0.77848101265822789</v>
          </cell>
          <cell r="O96">
            <v>0.72453274755482466</v>
          </cell>
          <cell r="P96">
            <v>0.72462941847206386</v>
          </cell>
          <cell r="Q96">
            <v>0.72462941847206386</v>
          </cell>
          <cell r="R96">
            <v>0.72432830327567177</v>
          </cell>
          <cell r="S96">
            <v>0.73386902757061057</v>
          </cell>
          <cell r="T96">
            <v>0.73330683624801274</v>
          </cell>
          <cell r="AA96">
            <v>0.72453274755482466</v>
          </cell>
          <cell r="AB96">
            <v>0.72462941847206386</v>
          </cell>
          <cell r="AC96">
            <v>0.76928314734253833</v>
          </cell>
          <cell r="AD96">
            <v>0.76896455484231097</v>
          </cell>
          <cell r="AE96">
            <v>0.77909738717339672</v>
          </cell>
          <cell r="AF96">
            <v>0.77848101265822789</v>
          </cell>
          <cell r="AM96">
            <v>0.72919497072845385</v>
          </cell>
          <cell r="AN96">
            <v>0.72928969326033422</v>
          </cell>
          <cell r="AO96">
            <v>0.72928969326033422</v>
          </cell>
          <cell r="AP96">
            <v>0.75502050535785148</v>
          </cell>
          <cell r="AQ96">
            <v>0.73859564164648916</v>
          </cell>
          <cell r="AR96">
            <v>0.73801845046126158</v>
          </cell>
        </row>
        <row r="97">
          <cell r="D97">
            <v>22</v>
          </cell>
          <cell r="E97">
            <v>0.76928314734253833</v>
          </cell>
          <cell r="F97">
            <v>0.76896455484231097</v>
          </cell>
          <cell r="G97">
            <v>0.77909738717339672</v>
          </cell>
          <cell r="H97">
            <v>0.77848101265822789</v>
          </cell>
          <cell r="O97">
            <v>0.72453274755482466</v>
          </cell>
          <cell r="P97">
            <v>0.72462941847206386</v>
          </cell>
          <cell r="Q97">
            <v>0.72462941847206386</v>
          </cell>
          <cell r="R97">
            <v>0.72432830327567177</v>
          </cell>
          <cell r="S97">
            <v>0.73386902757061057</v>
          </cell>
          <cell r="T97">
            <v>0.73330683624801274</v>
          </cell>
          <cell r="AA97">
            <v>0.72453274755482466</v>
          </cell>
          <cell r="AB97">
            <v>0.72462941847206386</v>
          </cell>
          <cell r="AC97">
            <v>0.76928314734253833</v>
          </cell>
          <cell r="AD97">
            <v>0.76896455484231097</v>
          </cell>
          <cell r="AE97">
            <v>0.77909738717339672</v>
          </cell>
          <cell r="AF97">
            <v>0.77848101265822789</v>
          </cell>
          <cell r="AM97">
            <v>0.72919497072845385</v>
          </cell>
          <cell r="AN97">
            <v>0.72928969326033422</v>
          </cell>
          <cell r="AO97">
            <v>0.72928969326033422</v>
          </cell>
          <cell r="AP97">
            <v>0.75502050535785148</v>
          </cell>
          <cell r="AQ97">
            <v>0.73859564164648916</v>
          </cell>
          <cell r="AR97">
            <v>0.73801845046126158</v>
          </cell>
        </row>
        <row r="98">
          <cell r="D98">
            <v>23</v>
          </cell>
          <cell r="E98">
            <v>1.3076224702099486</v>
          </cell>
          <cell r="F98">
            <v>1.3080472602102526</v>
          </cell>
          <cell r="G98">
            <v>1.2945368171021376</v>
          </cell>
          <cell r="H98">
            <v>1.295358649789029</v>
          </cell>
          <cell r="O98">
            <v>1.3672896699269002</v>
          </cell>
          <cell r="P98">
            <v>1.3671607753705823</v>
          </cell>
          <cell r="Q98">
            <v>1.3671607753705823</v>
          </cell>
          <cell r="R98">
            <v>1.3675622622991039</v>
          </cell>
          <cell r="S98">
            <v>1.3548412965725196</v>
          </cell>
          <cell r="T98">
            <v>1.3555908850026503</v>
          </cell>
          <cell r="AA98">
            <v>1.3672896699269002</v>
          </cell>
          <cell r="AB98">
            <v>1.3671607753705823</v>
          </cell>
          <cell r="AC98">
            <v>1.3076224702099486</v>
          </cell>
          <cell r="AD98">
            <v>1.3080472602102526</v>
          </cell>
          <cell r="AE98">
            <v>1.2945368171021376</v>
          </cell>
          <cell r="AF98">
            <v>1.295358649789029</v>
          </cell>
          <cell r="AM98">
            <v>1.3610733723620612</v>
          </cell>
          <cell r="AN98">
            <v>1.3609470756528876</v>
          </cell>
          <cell r="AO98">
            <v>1.3609470756528876</v>
          </cell>
          <cell r="AP98">
            <v>1.3266393261895317</v>
          </cell>
          <cell r="AQ98">
            <v>1.3485391444713466</v>
          </cell>
          <cell r="AR98">
            <v>1.3493087327183177</v>
          </cell>
        </row>
        <row r="99">
          <cell r="D99">
            <v>24</v>
          </cell>
          <cell r="E99">
            <v>1.3076224702099486</v>
          </cell>
          <cell r="F99">
            <v>1.3080472602102526</v>
          </cell>
          <cell r="G99">
            <v>1.2945368171021376</v>
          </cell>
          <cell r="H99">
            <v>1.295358649789029</v>
          </cell>
          <cell r="O99">
            <v>1.3672896699269002</v>
          </cell>
          <cell r="P99">
            <v>1.3671607753705823</v>
          </cell>
          <cell r="Q99">
            <v>1.3671607753705823</v>
          </cell>
          <cell r="R99">
            <v>1.3675622622991039</v>
          </cell>
          <cell r="S99">
            <v>1.3548412965725196</v>
          </cell>
          <cell r="T99">
            <v>1.3555908850026503</v>
          </cell>
          <cell r="AA99">
            <v>1.3672896699269002</v>
          </cell>
          <cell r="AB99">
            <v>1.3671607753705823</v>
          </cell>
          <cell r="AC99">
            <v>1.3076224702099486</v>
          </cell>
          <cell r="AD99">
            <v>1.3080472602102526</v>
          </cell>
          <cell r="AE99">
            <v>1.2945368171021376</v>
          </cell>
          <cell r="AF99">
            <v>1.295358649789029</v>
          </cell>
          <cell r="AM99">
            <v>1.3610733723620612</v>
          </cell>
          <cell r="AN99">
            <v>1.3609470756528876</v>
          </cell>
          <cell r="AO99">
            <v>1.3609470756528876</v>
          </cell>
          <cell r="AP99">
            <v>1.3266393261895317</v>
          </cell>
          <cell r="AQ99">
            <v>1.3485391444713466</v>
          </cell>
          <cell r="AR99">
            <v>1.3493087327183177</v>
          </cell>
        </row>
        <row r="100">
          <cell r="D100">
            <v>25</v>
          </cell>
          <cell r="E100">
            <v>1.3076224702099486</v>
          </cell>
          <cell r="F100">
            <v>1.3080472602102526</v>
          </cell>
          <cell r="G100">
            <v>1.2945368171021376</v>
          </cell>
          <cell r="H100">
            <v>1.295358649789029</v>
          </cell>
          <cell r="O100">
            <v>1.3672896699269002</v>
          </cell>
          <cell r="P100">
            <v>1.3671607753705823</v>
          </cell>
          <cell r="Q100">
            <v>1.3671607753705823</v>
          </cell>
          <cell r="R100">
            <v>1.3675622622991039</v>
          </cell>
          <cell r="S100">
            <v>1.3548412965725196</v>
          </cell>
          <cell r="T100">
            <v>1.3555908850026503</v>
          </cell>
          <cell r="AA100">
            <v>1.3672896699269002</v>
          </cell>
          <cell r="AB100">
            <v>1.3671607753705823</v>
          </cell>
          <cell r="AC100">
            <v>1.3076224702099486</v>
          </cell>
          <cell r="AD100">
            <v>1.3080472602102526</v>
          </cell>
          <cell r="AE100">
            <v>1.2945368171021376</v>
          </cell>
          <cell r="AF100">
            <v>1.295358649789029</v>
          </cell>
          <cell r="AM100">
            <v>1.3610733723620612</v>
          </cell>
          <cell r="AN100">
            <v>1.3609470756528876</v>
          </cell>
          <cell r="AO100">
            <v>1.3609470756528876</v>
          </cell>
          <cell r="AP100">
            <v>1.3266393261895317</v>
          </cell>
          <cell r="AQ100">
            <v>1.3485391444713466</v>
          </cell>
          <cell r="AR100">
            <v>1.3493087327183177</v>
          </cell>
        </row>
        <row r="101">
          <cell r="D101">
            <v>26</v>
          </cell>
          <cell r="E101">
            <v>1.3076224702099486</v>
          </cell>
          <cell r="F101">
            <v>1.3080472602102526</v>
          </cell>
          <cell r="G101">
            <v>1.2945368171021376</v>
          </cell>
          <cell r="H101">
            <v>1.295358649789029</v>
          </cell>
          <cell r="O101">
            <v>1.3672896699269002</v>
          </cell>
          <cell r="P101">
            <v>1.3671607753705823</v>
          </cell>
          <cell r="Q101">
            <v>1.3671607753705823</v>
          </cell>
          <cell r="R101">
            <v>1.3675622622991039</v>
          </cell>
          <cell r="S101">
            <v>1.3548412965725196</v>
          </cell>
          <cell r="T101">
            <v>1.3555908850026503</v>
          </cell>
          <cell r="AA101">
            <v>1.3672896699269002</v>
          </cell>
          <cell r="AB101">
            <v>1.3671607753705823</v>
          </cell>
          <cell r="AC101">
            <v>1.3076224702099486</v>
          </cell>
          <cell r="AD101">
            <v>1.3080472602102526</v>
          </cell>
          <cell r="AE101">
            <v>1.2945368171021376</v>
          </cell>
          <cell r="AF101">
            <v>1.295358649789029</v>
          </cell>
          <cell r="AM101">
            <v>1.3610733723620612</v>
          </cell>
          <cell r="AN101">
            <v>1.3609470756528876</v>
          </cell>
          <cell r="AO101">
            <v>1.3609470756528876</v>
          </cell>
          <cell r="AP101">
            <v>1.3266393261895317</v>
          </cell>
          <cell r="AQ101">
            <v>1.3485391444713466</v>
          </cell>
          <cell r="AR101">
            <v>1.3493087327183177</v>
          </cell>
        </row>
        <row r="102">
          <cell r="D102">
            <v>27</v>
          </cell>
          <cell r="E102">
            <v>1.3076224702099486</v>
          </cell>
          <cell r="F102">
            <v>1.3080472602102526</v>
          </cell>
          <cell r="G102">
            <v>1.2945368171021376</v>
          </cell>
          <cell r="H102">
            <v>1.295358649789029</v>
          </cell>
          <cell r="O102">
            <v>1.3672896699269002</v>
          </cell>
          <cell r="P102">
            <v>1.3671607753705823</v>
          </cell>
          <cell r="Q102">
            <v>1.3671607753705823</v>
          </cell>
          <cell r="R102">
            <v>1.3675622622991039</v>
          </cell>
          <cell r="S102">
            <v>1.3548412965725196</v>
          </cell>
          <cell r="T102">
            <v>1.3555908850026503</v>
          </cell>
          <cell r="AA102">
            <v>1.3672896699269002</v>
          </cell>
          <cell r="AB102">
            <v>1.3671607753705823</v>
          </cell>
          <cell r="AC102">
            <v>1.3076224702099486</v>
          </cell>
          <cell r="AD102">
            <v>1.3080472602102526</v>
          </cell>
          <cell r="AE102">
            <v>1.2945368171021376</v>
          </cell>
          <cell r="AF102">
            <v>1.295358649789029</v>
          </cell>
          <cell r="AM102">
            <v>1.3610733723620612</v>
          </cell>
          <cell r="AN102">
            <v>1.3609470756528876</v>
          </cell>
          <cell r="AO102">
            <v>1.3609470756528876</v>
          </cell>
          <cell r="AP102">
            <v>1.3266393261895317</v>
          </cell>
          <cell r="AQ102">
            <v>1.3485391444713466</v>
          </cell>
          <cell r="AR102">
            <v>1.3493087327183177</v>
          </cell>
        </row>
        <row r="103">
          <cell r="D103">
            <v>28</v>
          </cell>
          <cell r="E103">
            <v>1.3076224702099486</v>
          </cell>
          <cell r="F103">
            <v>1.3080472602102526</v>
          </cell>
          <cell r="G103">
            <v>1.2945368171021376</v>
          </cell>
          <cell r="H103">
            <v>1.295358649789029</v>
          </cell>
          <cell r="O103">
            <v>1.3672896699269002</v>
          </cell>
          <cell r="P103">
            <v>1.3671607753705823</v>
          </cell>
          <cell r="Q103">
            <v>1.3671607753705823</v>
          </cell>
          <cell r="R103">
            <v>1.3675622622991039</v>
          </cell>
          <cell r="S103">
            <v>1.3548412965725196</v>
          </cell>
          <cell r="T103">
            <v>1.3555908850026503</v>
          </cell>
          <cell r="AA103">
            <v>1.3672896699269002</v>
          </cell>
          <cell r="AB103">
            <v>1.3671607753705823</v>
          </cell>
          <cell r="AC103">
            <v>1.3076224702099486</v>
          </cell>
          <cell r="AD103">
            <v>1.3080472602102526</v>
          </cell>
          <cell r="AE103">
            <v>1.2945368171021376</v>
          </cell>
          <cell r="AF103">
            <v>1.295358649789029</v>
          </cell>
          <cell r="AM103">
            <v>1.3610733723620612</v>
          </cell>
          <cell r="AN103">
            <v>1.3609470756528876</v>
          </cell>
          <cell r="AO103">
            <v>1.3609470756528876</v>
          </cell>
          <cell r="AP103">
            <v>1.3266393261895317</v>
          </cell>
          <cell r="AQ103">
            <v>1.3485391444713466</v>
          </cell>
          <cell r="AR103">
            <v>1.3493087327183177</v>
          </cell>
        </row>
        <row r="104">
          <cell r="D104">
            <v>29</v>
          </cell>
          <cell r="E104">
            <v>1.3076224702099486</v>
          </cell>
          <cell r="F104">
            <v>1.3080472602102526</v>
          </cell>
          <cell r="G104">
            <v>1.2945368171021376</v>
          </cell>
          <cell r="H104">
            <v>1.295358649789029</v>
          </cell>
          <cell r="O104">
            <v>1.3672896699269002</v>
          </cell>
          <cell r="P104">
            <v>1.3671607753705823</v>
          </cell>
          <cell r="Q104">
            <v>1.3671607753705823</v>
          </cell>
          <cell r="R104">
            <v>1.3675622622991039</v>
          </cell>
          <cell r="S104">
            <v>1.3548412965725196</v>
          </cell>
          <cell r="T104">
            <v>1.3555908850026503</v>
          </cell>
          <cell r="AA104">
            <v>1.3672896699269002</v>
          </cell>
          <cell r="AB104">
            <v>1.3671607753705823</v>
          </cell>
          <cell r="AC104">
            <v>1.3076224702099486</v>
          </cell>
          <cell r="AD104">
            <v>1.3080472602102526</v>
          </cell>
          <cell r="AE104">
            <v>1.2945368171021376</v>
          </cell>
          <cell r="AF104">
            <v>1.295358649789029</v>
          </cell>
          <cell r="AM104">
            <v>1.3610733723620612</v>
          </cell>
          <cell r="AN104">
            <v>1.3609470756528876</v>
          </cell>
          <cell r="AO104">
            <v>1.3609470756528876</v>
          </cell>
          <cell r="AP104">
            <v>1.3266393261895317</v>
          </cell>
          <cell r="AQ104">
            <v>1.3485391444713466</v>
          </cell>
          <cell r="AR104">
            <v>1.3493087327183177</v>
          </cell>
        </row>
        <row r="105">
          <cell r="D105">
            <v>30</v>
          </cell>
          <cell r="E105">
            <v>1.3076224702099486</v>
          </cell>
          <cell r="F105">
            <v>1.3080472602102526</v>
          </cell>
          <cell r="G105">
            <v>1.2945368171021376</v>
          </cell>
          <cell r="H105">
            <v>1.295358649789029</v>
          </cell>
          <cell r="O105">
            <v>1.3672896699269002</v>
          </cell>
          <cell r="P105">
            <v>1.3671607753705823</v>
          </cell>
          <cell r="Q105">
            <v>1.3671607753705823</v>
          </cell>
          <cell r="R105">
            <v>1.3675622622991039</v>
          </cell>
          <cell r="S105">
            <v>1.3548412965725196</v>
          </cell>
          <cell r="T105">
            <v>1.3555908850026503</v>
          </cell>
          <cell r="AA105">
            <v>1.3672896699269002</v>
          </cell>
          <cell r="AB105">
            <v>1.3671607753705823</v>
          </cell>
          <cell r="AC105">
            <v>1.3076224702099486</v>
          </cell>
          <cell r="AD105">
            <v>1.3080472602102526</v>
          </cell>
          <cell r="AE105">
            <v>1.2945368171021376</v>
          </cell>
          <cell r="AF105">
            <v>1.295358649789029</v>
          </cell>
          <cell r="AM105">
            <v>1.3610733723620612</v>
          </cell>
          <cell r="AN105">
            <v>1.3609470756528876</v>
          </cell>
          <cell r="AO105">
            <v>1.3609470756528876</v>
          </cell>
          <cell r="AP105">
            <v>1.3266393261895317</v>
          </cell>
          <cell r="AQ105">
            <v>1.3485391444713466</v>
          </cell>
          <cell r="AR105">
            <v>1.3493087327183177</v>
          </cell>
        </row>
        <row r="106">
          <cell r="D106">
            <v>31</v>
          </cell>
          <cell r="E106">
            <v>0.76928314734253833</v>
          </cell>
          <cell r="F106">
            <v>0.76896455484231097</v>
          </cell>
          <cell r="G106">
            <v>0.77909738717339672</v>
          </cell>
          <cell r="H106">
            <v>0.77848101265822789</v>
          </cell>
          <cell r="O106">
            <v>0.72453274755482466</v>
          </cell>
          <cell r="P106">
            <v>0.72462941847206386</v>
          </cell>
          <cell r="Q106">
            <v>0.72462941847206386</v>
          </cell>
          <cell r="R106">
            <v>0.72432830327567177</v>
          </cell>
          <cell r="S106">
            <v>0.73386902757061057</v>
          </cell>
          <cell r="T106">
            <v>0.73330683624801274</v>
          </cell>
          <cell r="AA106">
            <v>0.72453274755482466</v>
          </cell>
          <cell r="AB106">
            <v>0.72462941847206386</v>
          </cell>
          <cell r="AC106">
            <v>0.76928314734253833</v>
          </cell>
          <cell r="AD106">
            <v>0.76896455484231097</v>
          </cell>
          <cell r="AE106">
            <v>0.77909738717339672</v>
          </cell>
          <cell r="AF106">
            <v>0.77848101265822789</v>
          </cell>
          <cell r="AM106">
            <v>0.72919497072845385</v>
          </cell>
          <cell r="AN106">
            <v>0.72928969326033422</v>
          </cell>
          <cell r="AO106">
            <v>0.72928969326033422</v>
          </cell>
          <cell r="AP106">
            <v>0.75502050535785148</v>
          </cell>
          <cell r="AQ106">
            <v>0.73859564164648916</v>
          </cell>
          <cell r="AR106">
            <v>0.73801845046126158</v>
          </cell>
        </row>
        <row r="107">
          <cell r="D107">
            <v>32</v>
          </cell>
          <cell r="E107">
            <v>0.76928314734253833</v>
          </cell>
          <cell r="F107">
            <v>0.76896455484231097</v>
          </cell>
          <cell r="G107">
            <v>0.77909738717339672</v>
          </cell>
          <cell r="H107">
            <v>0.77848101265822789</v>
          </cell>
          <cell r="O107">
            <v>0.72453274755482466</v>
          </cell>
          <cell r="P107">
            <v>0.72462941847206386</v>
          </cell>
          <cell r="Q107">
            <v>0.72462941847206386</v>
          </cell>
          <cell r="R107">
            <v>0.72432830327567177</v>
          </cell>
          <cell r="S107">
            <v>0.73386902757061057</v>
          </cell>
          <cell r="T107">
            <v>0.73330683624801274</v>
          </cell>
          <cell r="AA107">
            <v>0.72453274755482466</v>
          </cell>
          <cell r="AB107">
            <v>0.72462941847206386</v>
          </cell>
          <cell r="AC107">
            <v>0.76928314734253833</v>
          </cell>
          <cell r="AD107">
            <v>0.76896455484231097</v>
          </cell>
          <cell r="AE107">
            <v>0.77909738717339672</v>
          </cell>
          <cell r="AF107">
            <v>0.77848101265822789</v>
          </cell>
          <cell r="AM107">
            <v>0.72919497072845385</v>
          </cell>
          <cell r="AN107">
            <v>0.72928969326033422</v>
          </cell>
          <cell r="AO107">
            <v>0.72928969326033422</v>
          </cell>
          <cell r="AP107">
            <v>0.75502050535785148</v>
          </cell>
          <cell r="AQ107">
            <v>0.73859564164648916</v>
          </cell>
          <cell r="AR107">
            <v>0.73801845046126158</v>
          </cell>
        </row>
        <row r="108">
          <cell r="D108">
            <v>33</v>
          </cell>
          <cell r="E108">
            <v>0.76928314734253833</v>
          </cell>
          <cell r="F108">
            <v>0.76896455484231097</v>
          </cell>
          <cell r="G108">
            <v>0.77909738717339672</v>
          </cell>
          <cell r="H108">
            <v>0.77848101265822789</v>
          </cell>
          <cell r="O108">
            <v>0.72453274755482466</v>
          </cell>
          <cell r="P108">
            <v>0.72462941847206386</v>
          </cell>
          <cell r="Q108">
            <v>0.72462941847206386</v>
          </cell>
          <cell r="R108">
            <v>0.72432830327567177</v>
          </cell>
          <cell r="S108">
            <v>0.73386902757061057</v>
          </cell>
          <cell r="T108">
            <v>0.73330683624801274</v>
          </cell>
          <cell r="AA108">
            <v>0.72453274755482466</v>
          </cell>
          <cell r="AB108">
            <v>0.72462941847206386</v>
          </cell>
          <cell r="AC108">
            <v>0.76928314734253833</v>
          </cell>
          <cell r="AD108">
            <v>0.76896455484231097</v>
          </cell>
          <cell r="AE108">
            <v>0.77909738717339672</v>
          </cell>
          <cell r="AF108">
            <v>0.77848101265822789</v>
          </cell>
          <cell r="AM108">
            <v>0.72919497072845385</v>
          </cell>
          <cell r="AN108">
            <v>0.72928969326033422</v>
          </cell>
          <cell r="AO108">
            <v>0.72928969326033422</v>
          </cell>
          <cell r="AP108">
            <v>0.75502050535785148</v>
          </cell>
          <cell r="AQ108">
            <v>0.73859564164648916</v>
          </cell>
          <cell r="AR108">
            <v>0.73801845046126158</v>
          </cell>
        </row>
        <row r="109">
          <cell r="D109">
            <v>34</v>
          </cell>
          <cell r="E109">
            <v>0.76928314734253833</v>
          </cell>
          <cell r="F109">
            <v>0.76896455484231097</v>
          </cell>
          <cell r="G109">
            <v>0.77909738717339672</v>
          </cell>
          <cell r="H109">
            <v>0.77848101265822789</v>
          </cell>
          <cell r="O109">
            <v>0.72453274755482466</v>
          </cell>
          <cell r="P109">
            <v>0.72462941847206386</v>
          </cell>
          <cell r="Q109">
            <v>0.72462941847206386</v>
          </cell>
          <cell r="R109">
            <v>0.72432830327567177</v>
          </cell>
          <cell r="S109">
            <v>0.73386902757061057</v>
          </cell>
          <cell r="T109">
            <v>0.73330683624801274</v>
          </cell>
          <cell r="AA109">
            <v>0.72453274755482466</v>
          </cell>
          <cell r="AB109">
            <v>0.72462941847206386</v>
          </cell>
          <cell r="AC109">
            <v>0.76928314734253833</v>
          </cell>
          <cell r="AD109">
            <v>0.76896455484231097</v>
          </cell>
          <cell r="AE109">
            <v>0.77909738717339672</v>
          </cell>
          <cell r="AF109">
            <v>0.77848101265822789</v>
          </cell>
          <cell r="AM109">
            <v>0.72919497072845385</v>
          </cell>
          <cell r="AN109">
            <v>0.72928969326033422</v>
          </cell>
          <cell r="AO109">
            <v>0.72928969326033422</v>
          </cell>
          <cell r="AP109">
            <v>0.75502050535785148</v>
          </cell>
          <cell r="AQ109">
            <v>0.73859564164648916</v>
          </cell>
          <cell r="AR109">
            <v>0.73801845046126158</v>
          </cell>
        </row>
        <row r="110">
          <cell r="D110">
            <v>35</v>
          </cell>
          <cell r="E110">
            <v>0.76928314734253833</v>
          </cell>
          <cell r="F110">
            <v>0.76896455484231097</v>
          </cell>
          <cell r="G110">
            <v>0.77909738717339672</v>
          </cell>
          <cell r="H110">
            <v>0.77848101265822789</v>
          </cell>
          <cell r="O110">
            <v>0.72453274755482466</v>
          </cell>
          <cell r="P110">
            <v>0.72462941847206386</v>
          </cell>
          <cell r="Q110">
            <v>0.72462941847206386</v>
          </cell>
          <cell r="R110">
            <v>0.72432830327567177</v>
          </cell>
          <cell r="S110">
            <v>0.73386902757061057</v>
          </cell>
          <cell r="T110">
            <v>0.73330683624801274</v>
          </cell>
          <cell r="AA110">
            <v>0.72453274755482466</v>
          </cell>
          <cell r="AB110">
            <v>0.72462941847206386</v>
          </cell>
          <cell r="AC110">
            <v>0.76928314734253833</v>
          </cell>
          <cell r="AD110">
            <v>0.76896455484231097</v>
          </cell>
          <cell r="AE110">
            <v>0.77909738717339672</v>
          </cell>
          <cell r="AF110">
            <v>0.77848101265822789</v>
          </cell>
          <cell r="AM110">
            <v>0.72919497072845385</v>
          </cell>
          <cell r="AN110">
            <v>0.72928969326033422</v>
          </cell>
          <cell r="AO110">
            <v>0.72928969326033422</v>
          </cell>
          <cell r="AP110">
            <v>0.75502050535785148</v>
          </cell>
          <cell r="AQ110">
            <v>0.73859564164648916</v>
          </cell>
          <cell r="AR110">
            <v>0.73801845046126158</v>
          </cell>
        </row>
        <row r="111">
          <cell r="D111">
            <v>36</v>
          </cell>
          <cell r="E111">
            <v>0.76928314734253833</v>
          </cell>
          <cell r="F111">
            <v>0.76896455484231097</v>
          </cell>
          <cell r="G111">
            <v>0.77909738717339672</v>
          </cell>
          <cell r="H111">
            <v>0.77848101265822789</v>
          </cell>
          <cell r="O111">
            <v>0.72453274755482466</v>
          </cell>
          <cell r="P111">
            <v>0.72462941847206386</v>
          </cell>
          <cell r="Q111">
            <v>0.72462941847206386</v>
          </cell>
          <cell r="R111">
            <v>0.72432830327567177</v>
          </cell>
          <cell r="S111">
            <v>0.73386902757061057</v>
          </cell>
          <cell r="T111">
            <v>0.73330683624801274</v>
          </cell>
          <cell r="AA111">
            <v>0.72453274755482466</v>
          </cell>
          <cell r="AB111">
            <v>0.72462941847206386</v>
          </cell>
          <cell r="AC111">
            <v>0.76928314734253833</v>
          </cell>
          <cell r="AD111">
            <v>0.76896455484231097</v>
          </cell>
          <cell r="AE111">
            <v>0.77909738717339672</v>
          </cell>
          <cell r="AF111">
            <v>0.77848101265822789</v>
          </cell>
          <cell r="AM111">
            <v>0.72919497072845385</v>
          </cell>
          <cell r="AN111">
            <v>0.72928969326033422</v>
          </cell>
          <cell r="AO111">
            <v>0.72928969326033422</v>
          </cell>
          <cell r="AP111">
            <v>0.75502050535785148</v>
          </cell>
          <cell r="AQ111">
            <v>0.73859564164648916</v>
          </cell>
          <cell r="AR111">
            <v>0.73801845046126158</v>
          </cell>
        </row>
        <row r="112">
          <cell r="D112">
            <v>37</v>
          </cell>
          <cell r="E112">
            <v>0.76928314734253833</v>
          </cell>
          <cell r="F112">
            <v>0.76896455484231097</v>
          </cell>
          <cell r="G112">
            <v>0.77909738717339672</v>
          </cell>
          <cell r="H112">
            <v>0.77848101265822789</v>
          </cell>
          <cell r="O112">
            <v>0.72453274755482466</v>
          </cell>
          <cell r="P112">
            <v>0.72462941847206386</v>
          </cell>
          <cell r="Q112">
            <v>0.72462941847206386</v>
          </cell>
          <cell r="R112">
            <v>0.72432830327567177</v>
          </cell>
          <cell r="S112">
            <v>0.73386902757061057</v>
          </cell>
          <cell r="T112">
            <v>0.73330683624801274</v>
          </cell>
          <cell r="AA112">
            <v>0.72453274755482466</v>
          </cell>
          <cell r="AB112">
            <v>0.72462941847206386</v>
          </cell>
          <cell r="AC112">
            <v>0.76928314734253833</v>
          </cell>
          <cell r="AD112">
            <v>0.76896455484231097</v>
          </cell>
          <cell r="AE112">
            <v>0.77909738717339672</v>
          </cell>
          <cell r="AF112">
            <v>0.77848101265822789</v>
          </cell>
          <cell r="AM112">
            <v>0.72919497072845385</v>
          </cell>
          <cell r="AN112">
            <v>0.72928969326033422</v>
          </cell>
          <cell r="AO112">
            <v>0.72928969326033422</v>
          </cell>
          <cell r="AP112">
            <v>0.75502050535785148</v>
          </cell>
          <cell r="AQ112">
            <v>0.73859564164648916</v>
          </cell>
          <cell r="AR112">
            <v>0.73801845046126158</v>
          </cell>
        </row>
        <row r="113">
          <cell r="D113">
            <v>38</v>
          </cell>
          <cell r="E113">
            <v>0.76928314734253833</v>
          </cell>
          <cell r="F113">
            <v>0.76896455484231097</v>
          </cell>
          <cell r="G113">
            <v>0.77909738717339672</v>
          </cell>
          <cell r="H113">
            <v>0.77848101265822789</v>
          </cell>
          <cell r="O113">
            <v>0.72453274755482466</v>
          </cell>
          <cell r="P113">
            <v>0.72462941847206386</v>
          </cell>
          <cell r="Q113">
            <v>0.72462941847206386</v>
          </cell>
          <cell r="R113">
            <v>0.72432830327567177</v>
          </cell>
          <cell r="S113">
            <v>0.73386902757061057</v>
          </cell>
          <cell r="T113">
            <v>0.73330683624801274</v>
          </cell>
          <cell r="AA113">
            <v>0.72453274755482466</v>
          </cell>
          <cell r="AB113">
            <v>0.72462941847206386</v>
          </cell>
          <cell r="AC113">
            <v>0.76928314734253833</v>
          </cell>
          <cell r="AD113">
            <v>0.76896455484231097</v>
          </cell>
          <cell r="AE113">
            <v>0.77909738717339672</v>
          </cell>
          <cell r="AF113">
            <v>0.77848101265822789</v>
          </cell>
          <cell r="AM113">
            <v>0.72919497072845385</v>
          </cell>
          <cell r="AN113">
            <v>0.72928969326033422</v>
          </cell>
          <cell r="AO113">
            <v>0.72928969326033422</v>
          </cell>
          <cell r="AP113">
            <v>0.75502050535785148</v>
          </cell>
          <cell r="AQ113">
            <v>0.73859564164648916</v>
          </cell>
          <cell r="AR113">
            <v>0.73801845046126158</v>
          </cell>
        </row>
        <row r="114">
          <cell r="D114">
            <v>39</v>
          </cell>
          <cell r="E114">
            <v>0.76928314734253833</v>
          </cell>
          <cell r="F114">
            <v>0.76896455484231097</v>
          </cell>
          <cell r="G114">
            <v>0.77909738717339672</v>
          </cell>
          <cell r="H114">
            <v>0.77848101265822789</v>
          </cell>
          <cell r="O114">
            <v>0.72453274755482466</v>
          </cell>
          <cell r="P114">
            <v>0.72462941847206386</v>
          </cell>
          <cell r="Q114">
            <v>0.72462941847206386</v>
          </cell>
          <cell r="R114">
            <v>0.72432830327567177</v>
          </cell>
          <cell r="S114">
            <v>0.73386902757061057</v>
          </cell>
          <cell r="T114">
            <v>0.73330683624801274</v>
          </cell>
          <cell r="AA114">
            <v>0.72453274755482466</v>
          </cell>
          <cell r="AB114">
            <v>0.72462941847206386</v>
          </cell>
          <cell r="AC114">
            <v>0.76928314734253833</v>
          </cell>
          <cell r="AD114">
            <v>0.76896455484231097</v>
          </cell>
          <cell r="AE114">
            <v>0.77909738717339672</v>
          </cell>
          <cell r="AF114">
            <v>0.77848101265822789</v>
          </cell>
          <cell r="AM114">
            <v>0.72919497072845385</v>
          </cell>
          <cell r="AN114">
            <v>0.72928969326033422</v>
          </cell>
          <cell r="AO114">
            <v>0.72928969326033422</v>
          </cell>
          <cell r="AP114">
            <v>0.75502050535785148</v>
          </cell>
          <cell r="AQ114">
            <v>0.73859564164648916</v>
          </cell>
          <cell r="AR114">
            <v>0.73801845046126158</v>
          </cell>
        </row>
        <row r="115">
          <cell r="D115">
            <v>40</v>
          </cell>
          <cell r="E115">
            <v>0.76928314734253833</v>
          </cell>
          <cell r="F115">
            <v>0.76896455484231097</v>
          </cell>
          <cell r="G115">
            <v>0.77909738717339672</v>
          </cell>
          <cell r="H115">
            <v>0.77848101265822789</v>
          </cell>
          <cell r="O115">
            <v>0.72453274755482466</v>
          </cell>
          <cell r="P115">
            <v>0.72462941847206386</v>
          </cell>
          <cell r="Q115">
            <v>0.72462941847206386</v>
          </cell>
          <cell r="R115">
            <v>0.72432830327567177</v>
          </cell>
          <cell r="S115">
            <v>0.73386902757061057</v>
          </cell>
          <cell r="T115">
            <v>0.73330683624801274</v>
          </cell>
          <cell r="AA115">
            <v>0.72453274755482466</v>
          </cell>
          <cell r="AB115">
            <v>0.72462941847206386</v>
          </cell>
          <cell r="AC115">
            <v>0.76928314734253833</v>
          </cell>
          <cell r="AD115">
            <v>0.76896455484231097</v>
          </cell>
          <cell r="AE115">
            <v>0.77909738717339672</v>
          </cell>
          <cell r="AF115">
            <v>0.77848101265822789</v>
          </cell>
          <cell r="AM115">
            <v>0.72919497072845385</v>
          </cell>
          <cell r="AN115">
            <v>0.72928969326033422</v>
          </cell>
          <cell r="AO115">
            <v>0.72928969326033422</v>
          </cell>
          <cell r="AP115">
            <v>0.75502050535785148</v>
          </cell>
          <cell r="AQ115">
            <v>0.73859564164648916</v>
          </cell>
          <cell r="AR115">
            <v>0.73801845046126158</v>
          </cell>
        </row>
        <row r="116">
          <cell r="D116">
            <v>41</v>
          </cell>
          <cell r="E116">
            <v>0.76928314734253833</v>
          </cell>
          <cell r="F116">
            <v>0.76896455484231097</v>
          </cell>
          <cell r="G116">
            <v>0.77909738717339672</v>
          </cell>
          <cell r="H116">
            <v>0.77848101265822789</v>
          </cell>
          <cell r="O116">
            <v>0.72453274755482466</v>
          </cell>
          <cell r="P116">
            <v>0.72462941847206386</v>
          </cell>
          <cell r="Q116">
            <v>0.72462941847206386</v>
          </cell>
          <cell r="R116">
            <v>0.72432830327567177</v>
          </cell>
          <cell r="S116">
            <v>0.73386902757061057</v>
          </cell>
          <cell r="T116">
            <v>0.73330683624801274</v>
          </cell>
          <cell r="AA116">
            <v>0.72453274755482466</v>
          </cell>
          <cell r="AB116">
            <v>0.72462941847206386</v>
          </cell>
          <cell r="AC116">
            <v>0.76928314734253833</v>
          </cell>
          <cell r="AD116">
            <v>0.76896455484231097</v>
          </cell>
          <cell r="AE116">
            <v>0.77909738717339672</v>
          </cell>
          <cell r="AF116">
            <v>0.77848101265822789</v>
          </cell>
          <cell r="AM116">
            <v>0.72919497072845385</v>
          </cell>
          <cell r="AN116">
            <v>0.72928969326033422</v>
          </cell>
          <cell r="AO116">
            <v>0.72928969326033422</v>
          </cell>
          <cell r="AP116">
            <v>0.75502050535785148</v>
          </cell>
          <cell r="AQ116">
            <v>0.73859564164648916</v>
          </cell>
          <cell r="AR116">
            <v>0.73801845046126158</v>
          </cell>
        </row>
        <row r="117">
          <cell r="D117">
            <v>42</v>
          </cell>
          <cell r="E117">
            <v>0.76928314734253833</v>
          </cell>
          <cell r="F117">
            <v>0.76896455484231097</v>
          </cell>
          <cell r="G117">
            <v>0.77909738717339672</v>
          </cell>
          <cell r="H117">
            <v>0.77848101265822789</v>
          </cell>
          <cell r="O117">
            <v>0.72453274755482466</v>
          </cell>
          <cell r="P117">
            <v>0.72462941847206386</v>
          </cell>
          <cell r="Q117">
            <v>0.72462941847206386</v>
          </cell>
          <cell r="R117">
            <v>0.72432830327567177</v>
          </cell>
          <cell r="S117">
            <v>0.73386902757061057</v>
          </cell>
          <cell r="T117">
            <v>0.73330683624801274</v>
          </cell>
          <cell r="AA117">
            <v>0.72453274755482466</v>
          </cell>
          <cell r="AB117">
            <v>0.72462941847206386</v>
          </cell>
          <cell r="AC117">
            <v>0.76928314734253833</v>
          </cell>
          <cell r="AD117">
            <v>0.76896455484231097</v>
          </cell>
          <cell r="AE117">
            <v>0.77909738717339672</v>
          </cell>
          <cell r="AF117">
            <v>0.77848101265822789</v>
          </cell>
          <cell r="AM117">
            <v>0.72919497072845385</v>
          </cell>
          <cell r="AN117">
            <v>0.72928969326033422</v>
          </cell>
          <cell r="AO117">
            <v>0.72928969326033422</v>
          </cell>
          <cell r="AP117">
            <v>0.75502050535785148</v>
          </cell>
          <cell r="AQ117">
            <v>0.73859564164648916</v>
          </cell>
          <cell r="AR117">
            <v>0.73801845046126158</v>
          </cell>
        </row>
        <row r="118">
          <cell r="D118">
            <v>43</v>
          </cell>
          <cell r="E118">
            <v>0.76928314734253833</v>
          </cell>
          <cell r="F118">
            <v>0.76896455484231097</v>
          </cell>
          <cell r="G118">
            <v>0.77909738717339672</v>
          </cell>
          <cell r="H118">
            <v>0.77848101265822789</v>
          </cell>
          <cell r="O118">
            <v>0.72453274755482466</v>
          </cell>
          <cell r="P118">
            <v>0.72462941847206386</v>
          </cell>
          <cell r="Q118">
            <v>0.72462941847206386</v>
          </cell>
          <cell r="R118">
            <v>0.72432830327567177</v>
          </cell>
          <cell r="S118">
            <v>0.73386902757061057</v>
          </cell>
          <cell r="T118">
            <v>0.73330683624801274</v>
          </cell>
          <cell r="AA118">
            <v>0.72453274755482466</v>
          </cell>
          <cell r="AB118">
            <v>0.72462941847206386</v>
          </cell>
          <cell r="AC118">
            <v>0.76928314734253833</v>
          </cell>
          <cell r="AD118">
            <v>0.76896455484231097</v>
          </cell>
          <cell r="AE118">
            <v>0.77909738717339672</v>
          </cell>
          <cell r="AF118">
            <v>0.77848101265822789</v>
          </cell>
          <cell r="AM118">
            <v>0.72919497072845385</v>
          </cell>
          <cell r="AN118">
            <v>0.72928969326033422</v>
          </cell>
          <cell r="AO118">
            <v>0.72928969326033422</v>
          </cell>
          <cell r="AP118">
            <v>0.75502050535785148</v>
          </cell>
          <cell r="AQ118">
            <v>0.73859564164648916</v>
          </cell>
          <cell r="AR118">
            <v>0.73801845046126158</v>
          </cell>
        </row>
        <row r="119">
          <cell r="D119">
            <v>44</v>
          </cell>
          <cell r="E119">
            <v>0.76928314734253833</v>
          </cell>
          <cell r="F119">
            <v>0.76896455484231097</v>
          </cell>
          <cell r="G119">
            <v>0.77909738717339672</v>
          </cell>
          <cell r="H119">
            <v>0.77848101265822789</v>
          </cell>
          <cell r="O119">
            <v>0.72453274755482466</v>
          </cell>
          <cell r="P119">
            <v>0.72462941847206386</v>
          </cell>
          <cell r="Q119">
            <v>0.72462941847206386</v>
          </cell>
          <cell r="R119">
            <v>0.72432830327567177</v>
          </cell>
          <cell r="S119">
            <v>0.73386902757061057</v>
          </cell>
          <cell r="T119">
            <v>0.73330683624801274</v>
          </cell>
          <cell r="AA119">
            <v>0.72453274755482466</v>
          </cell>
          <cell r="AB119">
            <v>0.72462941847206386</v>
          </cell>
          <cell r="AC119">
            <v>0.76928314734253833</v>
          </cell>
          <cell r="AD119">
            <v>0.76896455484231097</v>
          </cell>
          <cell r="AE119">
            <v>0.77909738717339672</v>
          </cell>
          <cell r="AF119">
            <v>0.77848101265822789</v>
          </cell>
          <cell r="AM119">
            <v>0.72919497072845385</v>
          </cell>
          <cell r="AN119">
            <v>0.72928969326033422</v>
          </cell>
          <cell r="AO119">
            <v>0.72928969326033422</v>
          </cell>
          <cell r="AP119">
            <v>0.75502050535785148</v>
          </cell>
          <cell r="AQ119">
            <v>0.73859564164648916</v>
          </cell>
          <cell r="AR119">
            <v>0.73801845046126158</v>
          </cell>
        </row>
        <row r="120">
          <cell r="D120">
            <v>45</v>
          </cell>
          <cell r="E120">
            <v>0.76928314734253833</v>
          </cell>
          <cell r="F120">
            <v>0.76896455484231097</v>
          </cell>
          <cell r="G120">
            <v>0.77909738717339672</v>
          </cell>
          <cell r="H120">
            <v>0.77848101265822789</v>
          </cell>
          <cell r="O120">
            <v>0.72453274755482466</v>
          </cell>
          <cell r="P120">
            <v>0.72462941847206386</v>
          </cell>
          <cell r="Q120">
            <v>0.72462941847206386</v>
          </cell>
          <cell r="R120">
            <v>0.72432830327567177</v>
          </cell>
          <cell r="S120">
            <v>0.73386902757061057</v>
          </cell>
          <cell r="T120">
            <v>0.73330683624801274</v>
          </cell>
          <cell r="AA120">
            <v>0.72453274755482466</v>
          </cell>
          <cell r="AB120">
            <v>0.72462941847206386</v>
          </cell>
          <cell r="AC120">
            <v>0.76928314734253833</v>
          </cell>
          <cell r="AD120">
            <v>0.76896455484231097</v>
          </cell>
          <cell r="AE120">
            <v>0.77909738717339672</v>
          </cell>
          <cell r="AF120">
            <v>0.77848101265822789</v>
          </cell>
          <cell r="AM120">
            <v>0.72919497072845385</v>
          </cell>
          <cell r="AN120">
            <v>0.72928969326033422</v>
          </cell>
          <cell r="AO120">
            <v>0.72928969326033422</v>
          </cell>
          <cell r="AP120">
            <v>0.75502050535785148</v>
          </cell>
          <cell r="AQ120">
            <v>0.73859564164648916</v>
          </cell>
          <cell r="AR120">
            <v>0.73801845046126158</v>
          </cell>
        </row>
        <row r="121">
          <cell r="D121">
            <v>46</v>
          </cell>
          <cell r="E121">
            <v>0.76928314734253833</v>
          </cell>
          <cell r="F121">
            <v>0.76896455484231097</v>
          </cell>
          <cell r="G121">
            <v>0.77909738717339672</v>
          </cell>
          <cell r="H121">
            <v>0.77848101265822789</v>
          </cell>
          <cell r="O121">
            <v>0.72453274755482466</v>
          </cell>
          <cell r="P121">
            <v>0.72462941847206386</v>
          </cell>
          <cell r="Q121">
            <v>0.72462941847206386</v>
          </cell>
          <cell r="R121">
            <v>0.72432830327567177</v>
          </cell>
          <cell r="S121">
            <v>0.73386902757061057</v>
          </cell>
          <cell r="T121">
            <v>0.73330683624801274</v>
          </cell>
          <cell r="AA121">
            <v>0.72453274755482466</v>
          </cell>
          <cell r="AB121">
            <v>0.72462941847206386</v>
          </cell>
          <cell r="AC121">
            <v>0.76928314734253833</v>
          </cell>
          <cell r="AD121">
            <v>0.76896455484231097</v>
          </cell>
          <cell r="AE121">
            <v>0.77909738717339672</v>
          </cell>
          <cell r="AF121">
            <v>0.77848101265822789</v>
          </cell>
          <cell r="AM121">
            <v>0.72919497072845385</v>
          </cell>
          <cell r="AN121">
            <v>0.72928969326033422</v>
          </cell>
          <cell r="AO121">
            <v>0.72928969326033422</v>
          </cell>
          <cell r="AP121">
            <v>0.75502050535785148</v>
          </cell>
          <cell r="AQ121">
            <v>0.73859564164648916</v>
          </cell>
          <cell r="AR121">
            <v>0.73801845046126158</v>
          </cell>
        </row>
        <row r="122">
          <cell r="D122">
            <v>47</v>
          </cell>
          <cell r="E122">
            <v>1.3076224702099486</v>
          </cell>
          <cell r="F122">
            <v>1.3080472602102526</v>
          </cell>
          <cell r="G122">
            <v>1.2945368171021376</v>
          </cell>
          <cell r="H122">
            <v>1.295358649789029</v>
          </cell>
          <cell r="O122">
            <v>1.3672896699269002</v>
          </cell>
          <cell r="P122">
            <v>1.3671607753705823</v>
          </cell>
          <cell r="Q122">
            <v>1.3671607753705823</v>
          </cell>
          <cell r="R122">
            <v>1.3675622622991039</v>
          </cell>
          <cell r="S122">
            <v>1.3548412965725196</v>
          </cell>
          <cell r="T122">
            <v>1.3555908850026503</v>
          </cell>
          <cell r="AA122">
            <v>1.3672896699269002</v>
          </cell>
          <cell r="AB122">
            <v>1.3671607753705823</v>
          </cell>
          <cell r="AC122">
            <v>1.3076224702099486</v>
          </cell>
          <cell r="AD122">
            <v>1.3080472602102526</v>
          </cell>
          <cell r="AE122">
            <v>1.2945368171021376</v>
          </cell>
          <cell r="AF122">
            <v>1.295358649789029</v>
          </cell>
          <cell r="AM122">
            <v>1.3610733723620612</v>
          </cell>
          <cell r="AN122">
            <v>1.3609470756528876</v>
          </cell>
          <cell r="AO122">
            <v>1.3609470756528876</v>
          </cell>
          <cell r="AP122">
            <v>1.3266393261895317</v>
          </cell>
          <cell r="AQ122">
            <v>1.3485391444713466</v>
          </cell>
          <cell r="AR122">
            <v>1.3493087327183177</v>
          </cell>
        </row>
        <row r="123">
          <cell r="D123">
            <v>48</v>
          </cell>
          <cell r="E123">
            <v>1.3076224702099486</v>
          </cell>
          <cell r="F123">
            <v>1.3080472602102526</v>
          </cell>
          <cell r="G123">
            <v>1.2945368171021376</v>
          </cell>
          <cell r="H123">
            <v>1.295358649789029</v>
          </cell>
          <cell r="O123">
            <v>1.3672896699269002</v>
          </cell>
          <cell r="P123">
            <v>1.3671607753705823</v>
          </cell>
          <cell r="Q123">
            <v>1.3671607753705823</v>
          </cell>
          <cell r="R123">
            <v>1.3675622622991039</v>
          </cell>
          <cell r="S123">
            <v>1.3548412965725196</v>
          </cell>
          <cell r="T123">
            <v>1.3555908850026503</v>
          </cell>
          <cell r="AA123">
            <v>1.3672896699269002</v>
          </cell>
          <cell r="AB123">
            <v>1.3671607753705823</v>
          </cell>
          <cell r="AC123">
            <v>1.3076224702099486</v>
          </cell>
          <cell r="AD123">
            <v>1.3080472602102526</v>
          </cell>
          <cell r="AE123">
            <v>1.2945368171021376</v>
          </cell>
          <cell r="AF123">
            <v>1.295358649789029</v>
          </cell>
          <cell r="AM123">
            <v>1.3610733723620612</v>
          </cell>
          <cell r="AN123">
            <v>1.3609470756528876</v>
          </cell>
          <cell r="AO123">
            <v>1.3609470756528876</v>
          </cell>
          <cell r="AP123">
            <v>1.3266393261895317</v>
          </cell>
          <cell r="AQ123">
            <v>1.3485391444713466</v>
          </cell>
          <cell r="AR123">
            <v>1.3493087327183177</v>
          </cell>
        </row>
        <row r="124">
          <cell r="D124">
            <v>49</v>
          </cell>
          <cell r="E124">
            <v>1.3076224702099486</v>
          </cell>
          <cell r="F124">
            <v>1.3080472602102526</v>
          </cell>
          <cell r="G124">
            <v>1.2945368171021376</v>
          </cell>
          <cell r="H124">
            <v>1.295358649789029</v>
          </cell>
          <cell r="O124">
            <v>1.3672896699269002</v>
          </cell>
          <cell r="P124">
            <v>1.3671607753705823</v>
          </cell>
          <cell r="Q124">
            <v>1.3671607753705823</v>
          </cell>
          <cell r="R124">
            <v>1.3675622622991039</v>
          </cell>
          <cell r="S124">
            <v>1.3548412965725196</v>
          </cell>
          <cell r="T124">
            <v>1.3555908850026503</v>
          </cell>
          <cell r="AA124">
            <v>1.3672896699269002</v>
          </cell>
          <cell r="AB124">
            <v>1.3671607753705823</v>
          </cell>
          <cell r="AC124">
            <v>1.3076224702099486</v>
          </cell>
          <cell r="AD124">
            <v>1.3080472602102526</v>
          </cell>
          <cell r="AE124">
            <v>1.2945368171021376</v>
          </cell>
          <cell r="AF124">
            <v>1.295358649789029</v>
          </cell>
          <cell r="AM124">
            <v>1.3610733723620612</v>
          </cell>
          <cell r="AN124">
            <v>1.3609470756528876</v>
          </cell>
          <cell r="AO124">
            <v>1.3609470756528876</v>
          </cell>
          <cell r="AP124">
            <v>1.3266393261895317</v>
          </cell>
          <cell r="AQ124">
            <v>1.3485391444713466</v>
          </cell>
          <cell r="AR124">
            <v>1.3493087327183177</v>
          </cell>
        </row>
        <row r="125">
          <cell r="D125">
            <v>50</v>
          </cell>
          <cell r="E125">
            <v>1.3076224702099486</v>
          </cell>
          <cell r="F125">
            <v>1.3080472602102526</v>
          </cell>
          <cell r="G125">
            <v>1.2945368171021376</v>
          </cell>
          <cell r="H125">
            <v>1.295358649789029</v>
          </cell>
          <cell r="O125">
            <v>1.3672896699269002</v>
          </cell>
          <cell r="P125">
            <v>1.3671607753705823</v>
          </cell>
          <cell r="Q125">
            <v>1.3671607753705823</v>
          </cell>
          <cell r="R125">
            <v>1.3675622622991039</v>
          </cell>
          <cell r="S125">
            <v>1.3548412965725196</v>
          </cell>
          <cell r="T125">
            <v>1.3555908850026503</v>
          </cell>
          <cell r="AA125">
            <v>1.3672896699269002</v>
          </cell>
          <cell r="AB125">
            <v>1.3671607753705823</v>
          </cell>
          <cell r="AC125">
            <v>1.3076224702099486</v>
          </cell>
          <cell r="AD125">
            <v>1.3080472602102526</v>
          </cell>
          <cell r="AE125">
            <v>1.2945368171021376</v>
          </cell>
          <cell r="AF125">
            <v>1.295358649789029</v>
          </cell>
          <cell r="AM125">
            <v>1.3610733723620612</v>
          </cell>
          <cell r="AN125">
            <v>1.3609470756528876</v>
          </cell>
          <cell r="AO125">
            <v>1.3609470756528876</v>
          </cell>
          <cell r="AP125">
            <v>1.3266393261895317</v>
          </cell>
          <cell r="AQ125">
            <v>1.3485391444713466</v>
          </cell>
          <cell r="AR125">
            <v>1.3493087327183177</v>
          </cell>
        </row>
        <row r="126">
          <cell r="D126">
            <v>51</v>
          </cell>
          <cell r="E126">
            <v>1.3076224702099486</v>
          </cell>
          <cell r="F126">
            <v>1.3080472602102526</v>
          </cell>
          <cell r="G126">
            <v>1.2945368171021376</v>
          </cell>
          <cell r="H126">
            <v>1.295358649789029</v>
          </cell>
          <cell r="O126">
            <v>1.3672896699269002</v>
          </cell>
          <cell r="P126">
            <v>1.3671607753705823</v>
          </cell>
          <cell r="Q126">
            <v>1.3671607753705823</v>
          </cell>
          <cell r="R126">
            <v>1.3675622622991039</v>
          </cell>
          <cell r="S126">
            <v>1.3548412965725196</v>
          </cell>
          <cell r="T126">
            <v>1.3555908850026503</v>
          </cell>
          <cell r="AA126">
            <v>1.3672896699269002</v>
          </cell>
          <cell r="AB126">
            <v>1.3671607753705823</v>
          </cell>
          <cell r="AC126">
            <v>1.3076224702099486</v>
          </cell>
          <cell r="AD126">
            <v>1.3080472602102526</v>
          </cell>
          <cell r="AE126">
            <v>1.2945368171021376</v>
          </cell>
          <cell r="AF126">
            <v>1.295358649789029</v>
          </cell>
          <cell r="AM126">
            <v>1.3610733723620612</v>
          </cell>
          <cell r="AN126">
            <v>1.3609470756528876</v>
          </cell>
          <cell r="AO126">
            <v>1.3609470756528876</v>
          </cell>
          <cell r="AP126">
            <v>1.3266393261895317</v>
          </cell>
          <cell r="AQ126">
            <v>1.3485391444713466</v>
          </cell>
          <cell r="AR126">
            <v>1.3493087327183177</v>
          </cell>
        </row>
        <row r="127">
          <cell r="D127">
            <v>52</v>
          </cell>
          <cell r="E127">
            <v>1.3076224702099486</v>
          </cell>
          <cell r="F127">
            <v>1.3080472602102526</v>
          </cell>
          <cell r="G127">
            <v>1.2945368171021376</v>
          </cell>
          <cell r="H127">
            <v>1.295358649789029</v>
          </cell>
          <cell r="O127">
            <v>1.3672896699269002</v>
          </cell>
          <cell r="P127">
            <v>1.3671607753705823</v>
          </cell>
          <cell r="Q127">
            <v>1.3671607753705823</v>
          </cell>
          <cell r="R127">
            <v>1.3675622622991039</v>
          </cell>
          <cell r="S127">
            <v>1.3548412965725196</v>
          </cell>
          <cell r="T127">
            <v>1.3555908850026503</v>
          </cell>
          <cell r="AA127">
            <v>1.3672896699269002</v>
          </cell>
          <cell r="AB127">
            <v>1.3671607753705823</v>
          </cell>
          <cell r="AC127">
            <v>1.3076224702099486</v>
          </cell>
          <cell r="AD127">
            <v>1.3080472602102526</v>
          </cell>
          <cell r="AE127">
            <v>1.2945368171021376</v>
          </cell>
          <cell r="AF127">
            <v>1.295358649789029</v>
          </cell>
          <cell r="AM127">
            <v>1.3610733723620612</v>
          </cell>
          <cell r="AN127">
            <v>1.3609470756528876</v>
          </cell>
          <cell r="AO127">
            <v>1.3609470756528876</v>
          </cell>
          <cell r="AP127">
            <v>1.3266393261895317</v>
          </cell>
          <cell r="AQ127">
            <v>1.3485391444713466</v>
          </cell>
          <cell r="AR127">
            <v>1.3493087327183177</v>
          </cell>
        </row>
        <row r="128">
          <cell r="D128">
            <v>53</v>
          </cell>
          <cell r="E128">
            <v>1.3076224702099486</v>
          </cell>
          <cell r="F128">
            <v>1.3080472602102526</v>
          </cell>
          <cell r="G128">
            <v>1.2945368171021376</v>
          </cell>
          <cell r="H128">
            <v>1.295358649789029</v>
          </cell>
          <cell r="O128">
            <v>1.3672896699269002</v>
          </cell>
          <cell r="P128">
            <v>1.3671607753705823</v>
          </cell>
          <cell r="Q128">
            <v>1.3671607753705823</v>
          </cell>
          <cell r="R128">
            <v>1.3675622622991039</v>
          </cell>
          <cell r="S128">
            <v>1.3548412965725196</v>
          </cell>
          <cell r="T128">
            <v>1.3555908850026503</v>
          </cell>
          <cell r="AA128">
            <v>1.3672896699269002</v>
          </cell>
          <cell r="AB128">
            <v>1.3671607753705823</v>
          </cell>
          <cell r="AC128">
            <v>1.3076224702099486</v>
          </cell>
          <cell r="AD128">
            <v>1.3080472602102526</v>
          </cell>
          <cell r="AE128">
            <v>1.2945368171021376</v>
          </cell>
          <cell r="AF128">
            <v>1.295358649789029</v>
          </cell>
          <cell r="AM128">
            <v>1.3610733723620612</v>
          </cell>
          <cell r="AN128">
            <v>1.3609470756528876</v>
          </cell>
          <cell r="AO128">
            <v>1.3609470756528876</v>
          </cell>
          <cell r="AP128">
            <v>1.3266393261895317</v>
          </cell>
          <cell r="AQ128">
            <v>1.3485391444713466</v>
          </cell>
          <cell r="AR128">
            <v>1.3493087327183177</v>
          </cell>
        </row>
        <row r="129">
          <cell r="D129">
            <v>54</v>
          </cell>
          <cell r="E129">
            <v>1.3076224702099486</v>
          </cell>
          <cell r="F129">
            <v>1.3080472602102526</v>
          </cell>
          <cell r="G129">
            <v>1.2945368171021376</v>
          </cell>
          <cell r="H129">
            <v>1.295358649789029</v>
          </cell>
          <cell r="O129">
            <v>1.3672896699269002</v>
          </cell>
          <cell r="P129">
            <v>1.3671607753705823</v>
          </cell>
          <cell r="Q129">
            <v>1.3671607753705823</v>
          </cell>
          <cell r="R129">
            <v>1.3675622622991039</v>
          </cell>
          <cell r="S129">
            <v>1.3548412965725196</v>
          </cell>
          <cell r="T129">
            <v>1.3555908850026503</v>
          </cell>
          <cell r="AA129">
            <v>1.3672896699269002</v>
          </cell>
          <cell r="AB129">
            <v>1.3671607753705823</v>
          </cell>
          <cell r="AC129">
            <v>1.3076224702099486</v>
          </cell>
          <cell r="AD129">
            <v>1.3080472602102526</v>
          </cell>
          <cell r="AE129">
            <v>1.2945368171021376</v>
          </cell>
          <cell r="AF129">
            <v>1.295358649789029</v>
          </cell>
          <cell r="AM129">
            <v>1.3610733723620612</v>
          </cell>
          <cell r="AN129">
            <v>1.3609470756528876</v>
          </cell>
          <cell r="AO129">
            <v>1.3609470756528876</v>
          </cell>
          <cell r="AP129">
            <v>1.3266393261895317</v>
          </cell>
          <cell r="AQ129">
            <v>1.3485391444713466</v>
          </cell>
          <cell r="AR129">
            <v>1.3493087327183177</v>
          </cell>
        </row>
        <row r="130">
          <cell r="D130">
            <v>55</v>
          </cell>
          <cell r="E130">
            <v>0.76928314734253833</v>
          </cell>
          <cell r="F130">
            <v>0.76896455484231097</v>
          </cell>
          <cell r="G130">
            <v>0.77909738717339672</v>
          </cell>
          <cell r="H130">
            <v>0.77848101265822789</v>
          </cell>
          <cell r="O130">
            <v>0.72453274755482466</v>
          </cell>
          <cell r="P130">
            <v>0.72462941847206386</v>
          </cell>
          <cell r="Q130">
            <v>0.72462941847206386</v>
          </cell>
          <cell r="R130">
            <v>0.72432830327567177</v>
          </cell>
          <cell r="S130">
            <v>0.73386902757061057</v>
          </cell>
          <cell r="T130">
            <v>0.73330683624801274</v>
          </cell>
          <cell r="AA130">
            <v>0.72453274755482466</v>
          </cell>
          <cell r="AB130">
            <v>0.72462941847206386</v>
          </cell>
          <cell r="AC130">
            <v>0.76928314734253833</v>
          </cell>
          <cell r="AD130">
            <v>0.76896455484231097</v>
          </cell>
          <cell r="AE130">
            <v>0.77909738717339672</v>
          </cell>
          <cell r="AF130">
            <v>0.77848101265822789</v>
          </cell>
          <cell r="AM130">
            <v>0.72919497072845385</v>
          </cell>
          <cell r="AN130">
            <v>0.72928969326033422</v>
          </cell>
          <cell r="AO130">
            <v>0.72928969326033422</v>
          </cell>
          <cell r="AP130">
            <v>0.75502050535785148</v>
          </cell>
          <cell r="AQ130">
            <v>0.73859564164648916</v>
          </cell>
          <cell r="AR130">
            <v>0.73801845046126158</v>
          </cell>
        </row>
        <row r="131">
          <cell r="D131">
            <v>56</v>
          </cell>
          <cell r="E131">
            <v>0.76928314734253833</v>
          </cell>
          <cell r="F131">
            <v>0.76896455484231097</v>
          </cell>
          <cell r="G131">
            <v>0.77909738717339672</v>
          </cell>
          <cell r="H131">
            <v>0.77848101265822789</v>
          </cell>
          <cell r="O131">
            <v>0.72453274755482466</v>
          </cell>
          <cell r="P131">
            <v>0.72462941847206386</v>
          </cell>
          <cell r="Q131">
            <v>0.72462941847206386</v>
          </cell>
          <cell r="R131">
            <v>0.72432830327567177</v>
          </cell>
          <cell r="S131">
            <v>0.73386902757061057</v>
          </cell>
          <cell r="T131">
            <v>0.73330683624801274</v>
          </cell>
          <cell r="AA131">
            <v>0.72453274755482466</v>
          </cell>
          <cell r="AB131">
            <v>0.72462941847206386</v>
          </cell>
          <cell r="AC131">
            <v>0.76928314734253833</v>
          </cell>
          <cell r="AD131">
            <v>0.76896455484231097</v>
          </cell>
          <cell r="AE131">
            <v>0.77909738717339672</v>
          </cell>
          <cell r="AF131">
            <v>0.77848101265822789</v>
          </cell>
          <cell r="AM131">
            <v>0.72919497072845385</v>
          </cell>
          <cell r="AN131">
            <v>0.72928969326033422</v>
          </cell>
          <cell r="AO131">
            <v>0.72928969326033422</v>
          </cell>
          <cell r="AP131">
            <v>0.75502050535785148</v>
          </cell>
          <cell r="AQ131">
            <v>0.73859564164648916</v>
          </cell>
          <cell r="AR131">
            <v>0.73801845046126158</v>
          </cell>
        </row>
        <row r="132">
          <cell r="D132">
            <v>57</v>
          </cell>
          <cell r="E132">
            <v>0.76928314734253833</v>
          </cell>
          <cell r="F132">
            <v>0.76896455484231097</v>
          </cell>
          <cell r="G132">
            <v>0.77909738717339672</v>
          </cell>
          <cell r="H132">
            <v>0.77848101265822789</v>
          </cell>
          <cell r="O132">
            <v>0.72453274755482466</v>
          </cell>
          <cell r="P132">
            <v>0.72462941847206386</v>
          </cell>
          <cell r="Q132">
            <v>0.72462941847206386</v>
          </cell>
          <cell r="R132">
            <v>0.72432830327567177</v>
          </cell>
          <cell r="S132">
            <v>0.73386902757061057</v>
          </cell>
          <cell r="T132">
            <v>0.73330683624801274</v>
          </cell>
          <cell r="AA132">
            <v>0.72453274755482466</v>
          </cell>
          <cell r="AB132">
            <v>0.72462941847206386</v>
          </cell>
          <cell r="AC132">
            <v>0.76928314734253833</v>
          </cell>
          <cell r="AD132">
            <v>0.76896455484231097</v>
          </cell>
          <cell r="AE132">
            <v>0.77909738717339672</v>
          </cell>
          <cell r="AF132">
            <v>0.77848101265822789</v>
          </cell>
          <cell r="AM132">
            <v>0.72919497072845385</v>
          </cell>
          <cell r="AN132">
            <v>0.72928969326033422</v>
          </cell>
          <cell r="AO132">
            <v>0.72928969326033422</v>
          </cell>
          <cell r="AP132">
            <v>0.75502050535785148</v>
          </cell>
          <cell r="AQ132">
            <v>0.73859564164648916</v>
          </cell>
          <cell r="AR132">
            <v>0.73801845046126158</v>
          </cell>
        </row>
        <row r="133">
          <cell r="D133">
            <v>58</v>
          </cell>
          <cell r="E133">
            <v>0.76928314734253833</v>
          </cell>
          <cell r="F133">
            <v>0.76896455484231097</v>
          </cell>
          <cell r="G133">
            <v>0.77909738717339672</v>
          </cell>
          <cell r="H133">
            <v>0.77848101265822789</v>
          </cell>
          <cell r="O133">
            <v>0.72453274755482466</v>
          </cell>
          <cell r="P133">
            <v>0.72462941847206386</v>
          </cell>
          <cell r="Q133">
            <v>0.72462941847206386</v>
          </cell>
          <cell r="R133">
            <v>0.72432830327567177</v>
          </cell>
          <cell r="S133">
            <v>0.73386902757061057</v>
          </cell>
          <cell r="T133">
            <v>0.73330683624801274</v>
          </cell>
          <cell r="AA133">
            <v>0.72453274755482466</v>
          </cell>
          <cell r="AB133">
            <v>0.72462941847206386</v>
          </cell>
          <cell r="AC133">
            <v>0.76928314734253833</v>
          </cell>
          <cell r="AD133">
            <v>0.76896455484231097</v>
          </cell>
          <cell r="AE133">
            <v>0.77909738717339672</v>
          </cell>
          <cell r="AF133">
            <v>0.77848101265822789</v>
          </cell>
          <cell r="AM133">
            <v>0.72919497072845385</v>
          </cell>
          <cell r="AN133">
            <v>0.72928969326033422</v>
          </cell>
          <cell r="AO133">
            <v>0.72928969326033422</v>
          </cell>
          <cell r="AP133">
            <v>0.75502050535785148</v>
          </cell>
          <cell r="AQ133">
            <v>0.73859564164648916</v>
          </cell>
          <cell r="AR133">
            <v>0.73801845046126158</v>
          </cell>
        </row>
        <row r="134">
          <cell r="D134">
            <v>59</v>
          </cell>
          <cell r="E134">
            <v>0.76928314734253833</v>
          </cell>
          <cell r="F134">
            <v>0.76896455484231097</v>
          </cell>
          <cell r="G134">
            <v>0.77909738717339672</v>
          </cell>
          <cell r="H134">
            <v>0.77848101265822789</v>
          </cell>
          <cell r="O134">
            <v>0.72453274755482466</v>
          </cell>
          <cell r="P134">
            <v>0.72462941847206386</v>
          </cell>
          <cell r="Q134">
            <v>0.72462941847206386</v>
          </cell>
          <cell r="R134">
            <v>0.72432830327567177</v>
          </cell>
          <cell r="S134">
            <v>0.73386902757061057</v>
          </cell>
          <cell r="T134">
            <v>0.73330683624801274</v>
          </cell>
          <cell r="AA134">
            <v>0.72453274755482466</v>
          </cell>
          <cell r="AB134">
            <v>0.72462941847206386</v>
          </cell>
          <cell r="AC134">
            <v>0.76928314734253833</v>
          </cell>
          <cell r="AD134">
            <v>0.76896455484231097</v>
          </cell>
          <cell r="AE134">
            <v>0.77909738717339672</v>
          </cell>
          <cell r="AF134">
            <v>0.77848101265822789</v>
          </cell>
          <cell r="AM134">
            <v>0.72919497072845385</v>
          </cell>
          <cell r="AN134">
            <v>0.72928969326033422</v>
          </cell>
          <cell r="AO134">
            <v>0.72928969326033422</v>
          </cell>
          <cell r="AP134">
            <v>0.75502050535785148</v>
          </cell>
          <cell r="AQ134">
            <v>0.73859564164648916</v>
          </cell>
          <cell r="AR134">
            <v>0.73801845046126158</v>
          </cell>
        </row>
        <row r="135">
          <cell r="D135">
            <v>60</v>
          </cell>
          <cell r="E135">
            <v>0.76928314734253833</v>
          </cell>
          <cell r="F135">
            <v>0.76896455484231097</v>
          </cell>
          <cell r="G135">
            <v>0.77909738717339672</v>
          </cell>
          <cell r="H135">
            <v>0.77848101265822789</v>
          </cell>
          <cell r="O135">
            <v>0.72453274755482466</v>
          </cell>
          <cell r="P135">
            <v>0.72462941847206386</v>
          </cell>
          <cell r="Q135">
            <v>0.72462941847206386</v>
          </cell>
          <cell r="R135">
            <v>0.72432830327567177</v>
          </cell>
          <cell r="S135">
            <v>0.73386902757061057</v>
          </cell>
          <cell r="T135">
            <v>0.73330683624801274</v>
          </cell>
          <cell r="AA135">
            <v>0.72453274755482466</v>
          </cell>
          <cell r="AB135">
            <v>0.72462941847206386</v>
          </cell>
          <cell r="AC135">
            <v>0.76928314734253833</v>
          </cell>
          <cell r="AD135">
            <v>0.76896455484231097</v>
          </cell>
          <cell r="AE135">
            <v>0.77909738717339672</v>
          </cell>
          <cell r="AF135">
            <v>0.77848101265822789</v>
          </cell>
          <cell r="AM135">
            <v>0.72919497072845385</v>
          </cell>
          <cell r="AN135">
            <v>0.72928969326033422</v>
          </cell>
          <cell r="AO135">
            <v>0.72928969326033422</v>
          </cell>
          <cell r="AP135">
            <v>0.75502050535785148</v>
          </cell>
          <cell r="AQ135">
            <v>0.73859564164648916</v>
          </cell>
          <cell r="AR135">
            <v>0.73801845046126158</v>
          </cell>
        </row>
        <row r="136">
          <cell r="D136">
            <v>61</v>
          </cell>
          <cell r="E136">
            <v>0.76928314734253833</v>
          </cell>
          <cell r="F136">
            <v>0.76896455484231097</v>
          </cell>
          <cell r="G136">
            <v>0.77909738717339672</v>
          </cell>
          <cell r="H136">
            <v>0.77848101265822789</v>
          </cell>
          <cell r="O136">
            <v>0.72453274755482466</v>
          </cell>
          <cell r="P136">
            <v>0.72462941847206386</v>
          </cell>
          <cell r="Q136">
            <v>0.72462941847206386</v>
          </cell>
          <cell r="R136">
            <v>0.72432830327567177</v>
          </cell>
          <cell r="S136">
            <v>0.73386902757061057</v>
          </cell>
          <cell r="T136">
            <v>0.73330683624801274</v>
          </cell>
          <cell r="AA136">
            <v>0.72453274755482466</v>
          </cell>
          <cell r="AB136">
            <v>0.72462941847206386</v>
          </cell>
          <cell r="AC136">
            <v>0.76928314734253833</v>
          </cell>
          <cell r="AD136">
            <v>0.76896455484231097</v>
          </cell>
          <cell r="AE136">
            <v>0.77909738717339672</v>
          </cell>
          <cell r="AF136">
            <v>0.77848101265822789</v>
          </cell>
          <cell r="AM136">
            <v>0.72919497072845385</v>
          </cell>
          <cell r="AN136">
            <v>0.72928969326033422</v>
          </cell>
          <cell r="AO136">
            <v>0.72928969326033422</v>
          </cell>
          <cell r="AP136">
            <v>0.75502050535785148</v>
          </cell>
          <cell r="AQ136">
            <v>0.73859564164648916</v>
          </cell>
          <cell r="AR136">
            <v>0.73801845046126158</v>
          </cell>
        </row>
        <row r="137">
          <cell r="D137">
            <v>62</v>
          </cell>
          <cell r="E137">
            <v>0.76928314734253833</v>
          </cell>
          <cell r="F137">
            <v>0.76896455484231097</v>
          </cell>
          <cell r="G137">
            <v>0.77909738717339672</v>
          </cell>
          <cell r="H137">
            <v>0.77848101265822789</v>
          </cell>
          <cell r="O137">
            <v>0.72453274755482466</v>
          </cell>
          <cell r="P137">
            <v>0.72462941847206386</v>
          </cell>
          <cell r="Q137">
            <v>0.72462941847206386</v>
          </cell>
          <cell r="R137">
            <v>0.72432830327567177</v>
          </cell>
          <cell r="S137">
            <v>0.73386902757061057</v>
          </cell>
          <cell r="T137">
            <v>0.73330683624801274</v>
          </cell>
          <cell r="AA137">
            <v>0.72453274755482466</v>
          </cell>
          <cell r="AB137">
            <v>0.72462941847206386</v>
          </cell>
          <cell r="AC137">
            <v>0.76928314734253833</v>
          </cell>
          <cell r="AD137">
            <v>0.76896455484231097</v>
          </cell>
          <cell r="AE137">
            <v>0.77909738717339672</v>
          </cell>
          <cell r="AF137">
            <v>0.77848101265822789</v>
          </cell>
          <cell r="AM137">
            <v>0.72919497072845385</v>
          </cell>
          <cell r="AN137">
            <v>0.72928969326033422</v>
          </cell>
          <cell r="AO137">
            <v>0.72928969326033422</v>
          </cell>
          <cell r="AP137">
            <v>0.75502050535785148</v>
          </cell>
          <cell r="AQ137">
            <v>0.73859564164648916</v>
          </cell>
          <cell r="AR137">
            <v>0.73801845046126158</v>
          </cell>
        </row>
        <row r="138">
          <cell r="D138">
            <v>63</v>
          </cell>
          <cell r="E138">
            <v>0.76928314734253833</v>
          </cell>
          <cell r="F138">
            <v>0.76896455484231097</v>
          </cell>
          <cell r="G138">
            <v>0.77909738717339672</v>
          </cell>
          <cell r="H138">
            <v>0.77848101265822789</v>
          </cell>
          <cell r="O138">
            <v>0.72453274755482466</v>
          </cell>
          <cell r="P138">
            <v>0.72462941847206386</v>
          </cell>
          <cell r="Q138">
            <v>0.72462941847206386</v>
          </cell>
          <cell r="R138">
            <v>0.72432830327567177</v>
          </cell>
          <cell r="S138">
            <v>0.73386902757061057</v>
          </cell>
          <cell r="T138">
            <v>0.73330683624801274</v>
          </cell>
          <cell r="AA138">
            <v>0.72453274755482466</v>
          </cell>
          <cell r="AB138">
            <v>0.72462941847206386</v>
          </cell>
          <cell r="AC138">
            <v>0.76928314734253833</v>
          </cell>
          <cell r="AD138">
            <v>0.76896455484231097</v>
          </cell>
          <cell r="AE138">
            <v>0.77909738717339672</v>
          </cell>
          <cell r="AF138">
            <v>0.77848101265822789</v>
          </cell>
          <cell r="AM138">
            <v>0.72919497072845385</v>
          </cell>
          <cell r="AN138">
            <v>0.72928969326033422</v>
          </cell>
          <cell r="AO138">
            <v>0.72928969326033422</v>
          </cell>
          <cell r="AP138">
            <v>0.75502050535785148</v>
          </cell>
          <cell r="AQ138">
            <v>0.73859564164648916</v>
          </cell>
          <cell r="AR138">
            <v>0.73801845046126158</v>
          </cell>
        </row>
        <row r="139">
          <cell r="D139">
            <v>64</v>
          </cell>
          <cell r="E139">
            <v>0.76928314734253833</v>
          </cell>
          <cell r="F139">
            <v>0.76896455484231097</v>
          </cell>
          <cell r="G139">
            <v>0.77909738717339672</v>
          </cell>
          <cell r="H139">
            <v>0.77848101265822789</v>
          </cell>
          <cell r="O139">
            <v>0.72453274755482466</v>
          </cell>
          <cell r="P139">
            <v>0.72462941847206386</v>
          </cell>
          <cell r="Q139">
            <v>0.72462941847206386</v>
          </cell>
          <cell r="R139">
            <v>0.72432830327567177</v>
          </cell>
          <cell r="S139">
            <v>0.73386902757061057</v>
          </cell>
          <cell r="T139">
            <v>0.73330683624801274</v>
          </cell>
          <cell r="AA139">
            <v>0.72453274755482466</v>
          </cell>
          <cell r="AB139">
            <v>0.72462941847206386</v>
          </cell>
          <cell r="AC139">
            <v>0.76928314734253833</v>
          </cell>
          <cell r="AD139">
            <v>0.76896455484231097</v>
          </cell>
          <cell r="AE139">
            <v>0.77909738717339672</v>
          </cell>
          <cell r="AF139">
            <v>0.77848101265822789</v>
          </cell>
          <cell r="AM139">
            <v>0.72919497072845385</v>
          </cell>
          <cell r="AN139">
            <v>0.72928969326033422</v>
          </cell>
          <cell r="AO139">
            <v>0.72928969326033422</v>
          </cell>
          <cell r="AP139">
            <v>0.75502050535785148</v>
          </cell>
          <cell r="AQ139">
            <v>0.73859564164648916</v>
          </cell>
          <cell r="AR139">
            <v>0.73801845046126158</v>
          </cell>
        </row>
        <row r="140">
          <cell r="D140">
            <v>65</v>
          </cell>
          <cell r="E140">
            <v>0.76928314734253833</v>
          </cell>
          <cell r="F140">
            <v>0.76896455484231097</v>
          </cell>
          <cell r="G140">
            <v>0.77909738717339672</v>
          </cell>
          <cell r="H140">
            <v>0.77848101265822789</v>
          </cell>
          <cell r="O140">
            <v>0.72453274755482466</v>
          </cell>
          <cell r="P140">
            <v>0.72462941847206386</v>
          </cell>
          <cell r="Q140">
            <v>0.72462941847206386</v>
          </cell>
          <cell r="R140">
            <v>0.72432830327567177</v>
          </cell>
          <cell r="S140">
            <v>0.73386902757061057</v>
          </cell>
          <cell r="T140">
            <v>0.73330683624801274</v>
          </cell>
          <cell r="AA140">
            <v>0.72453274755482466</v>
          </cell>
          <cell r="AB140">
            <v>0.72462941847206386</v>
          </cell>
          <cell r="AC140">
            <v>0.76928314734253833</v>
          </cell>
          <cell r="AD140">
            <v>0.76896455484231097</v>
          </cell>
          <cell r="AE140">
            <v>0.77909738717339672</v>
          </cell>
          <cell r="AF140">
            <v>0.77848101265822789</v>
          </cell>
          <cell r="AM140">
            <v>0.72919497072845385</v>
          </cell>
          <cell r="AN140">
            <v>0.72928969326033422</v>
          </cell>
          <cell r="AO140">
            <v>0.72928969326033422</v>
          </cell>
          <cell r="AP140">
            <v>0.75502050535785148</v>
          </cell>
          <cell r="AQ140">
            <v>0.73859564164648916</v>
          </cell>
          <cell r="AR140">
            <v>0.73801845046126158</v>
          </cell>
        </row>
        <row r="141">
          <cell r="D141">
            <v>66</v>
          </cell>
          <cell r="E141">
            <v>0.76928314734253833</v>
          </cell>
          <cell r="F141">
            <v>0.76896455484231097</v>
          </cell>
          <cell r="G141">
            <v>0.77909738717339672</v>
          </cell>
          <cell r="H141">
            <v>0.77848101265822789</v>
          </cell>
          <cell r="O141">
            <v>0.72453274755482466</v>
          </cell>
          <cell r="P141">
            <v>0.72462941847206386</v>
          </cell>
          <cell r="Q141">
            <v>0.72462941847206386</v>
          </cell>
          <cell r="R141">
            <v>0.72432830327567177</v>
          </cell>
          <cell r="S141">
            <v>0.73386902757061057</v>
          </cell>
          <cell r="T141">
            <v>0.73330683624801274</v>
          </cell>
          <cell r="AA141">
            <v>0.72453274755482466</v>
          </cell>
          <cell r="AB141">
            <v>0.72462941847206386</v>
          </cell>
          <cell r="AC141">
            <v>0.76928314734253833</v>
          </cell>
          <cell r="AD141">
            <v>0.76896455484231097</v>
          </cell>
          <cell r="AE141">
            <v>0.77909738717339672</v>
          </cell>
          <cell r="AF141">
            <v>0.77848101265822789</v>
          </cell>
          <cell r="AM141">
            <v>0.72919497072845385</v>
          </cell>
          <cell r="AN141">
            <v>0.72928969326033422</v>
          </cell>
          <cell r="AO141">
            <v>0.72928969326033422</v>
          </cell>
          <cell r="AP141">
            <v>0.75502050535785148</v>
          </cell>
          <cell r="AQ141">
            <v>0.73859564164648916</v>
          </cell>
          <cell r="AR141">
            <v>0.73801845046126158</v>
          </cell>
        </row>
        <row r="142">
          <cell r="D142">
            <v>67</v>
          </cell>
          <cell r="E142">
            <v>0.76928314734253833</v>
          </cell>
          <cell r="F142">
            <v>0.76896455484231097</v>
          </cell>
          <cell r="G142">
            <v>0.77909738717339672</v>
          </cell>
          <cell r="H142">
            <v>0.77848101265822789</v>
          </cell>
          <cell r="O142">
            <v>0.72453274755482466</v>
          </cell>
          <cell r="P142">
            <v>0.72462941847206386</v>
          </cell>
          <cell r="Q142">
            <v>0.72462941847206386</v>
          </cell>
          <cell r="R142">
            <v>0.72432830327567177</v>
          </cell>
          <cell r="S142">
            <v>0.73386902757061057</v>
          </cell>
          <cell r="T142">
            <v>0.73330683624801274</v>
          </cell>
          <cell r="AA142">
            <v>0.72453274755482466</v>
          </cell>
          <cell r="AB142">
            <v>0.72462941847206386</v>
          </cell>
          <cell r="AC142">
            <v>0.76928314734253833</v>
          </cell>
          <cell r="AD142">
            <v>0.76896455484231097</v>
          </cell>
          <cell r="AE142">
            <v>0.77909738717339672</v>
          </cell>
          <cell r="AF142">
            <v>0.77848101265822789</v>
          </cell>
          <cell r="AM142">
            <v>0.72919497072845385</v>
          </cell>
          <cell r="AN142">
            <v>0.72928969326033422</v>
          </cell>
          <cell r="AO142">
            <v>0.72928969326033422</v>
          </cell>
          <cell r="AP142">
            <v>0.75502050535785148</v>
          </cell>
          <cell r="AQ142">
            <v>0.73859564164648916</v>
          </cell>
          <cell r="AR142">
            <v>0.73801845046126158</v>
          </cell>
        </row>
        <row r="143">
          <cell r="D143">
            <v>68</v>
          </cell>
          <cell r="E143">
            <v>0.76928314734253833</v>
          </cell>
          <cell r="F143">
            <v>0.76896455484231097</v>
          </cell>
          <cell r="G143">
            <v>0.77909738717339672</v>
          </cell>
          <cell r="H143">
            <v>0.77848101265822789</v>
          </cell>
          <cell r="O143">
            <v>0.72453274755482466</v>
          </cell>
          <cell r="P143">
            <v>0.72462941847206386</v>
          </cell>
          <cell r="Q143">
            <v>0.72462941847206386</v>
          </cell>
          <cell r="R143">
            <v>0.72432830327567177</v>
          </cell>
          <cell r="S143">
            <v>0.73386902757061057</v>
          </cell>
          <cell r="T143">
            <v>0.73330683624801274</v>
          </cell>
          <cell r="AA143">
            <v>0.72453274755482466</v>
          </cell>
          <cell r="AB143">
            <v>0.72462941847206386</v>
          </cell>
          <cell r="AC143">
            <v>0.76928314734253833</v>
          </cell>
          <cell r="AD143">
            <v>0.76896455484231097</v>
          </cell>
          <cell r="AE143">
            <v>0.77909738717339672</v>
          </cell>
          <cell r="AF143">
            <v>0.77848101265822789</v>
          </cell>
          <cell r="AM143">
            <v>0.72919497072845385</v>
          </cell>
          <cell r="AN143">
            <v>0.72928969326033422</v>
          </cell>
          <cell r="AO143">
            <v>0.72928969326033422</v>
          </cell>
          <cell r="AP143">
            <v>0.75502050535785148</v>
          </cell>
          <cell r="AQ143">
            <v>0.73859564164648916</v>
          </cell>
          <cell r="AR143">
            <v>0.73801845046126158</v>
          </cell>
        </row>
        <row r="144">
          <cell r="D144">
            <v>69</v>
          </cell>
          <cell r="E144">
            <v>0.76928314734253833</v>
          </cell>
          <cell r="F144">
            <v>0.76896455484231097</v>
          </cell>
          <cell r="G144">
            <v>0.77909738717339672</v>
          </cell>
          <cell r="H144">
            <v>0.77848101265822789</v>
          </cell>
          <cell r="O144">
            <v>0.72453274755482466</v>
          </cell>
          <cell r="P144">
            <v>0.72462941847206386</v>
          </cell>
          <cell r="Q144">
            <v>0.72462941847206386</v>
          </cell>
          <cell r="R144">
            <v>0.72432830327567177</v>
          </cell>
          <cell r="S144">
            <v>0.73386902757061057</v>
          </cell>
          <cell r="T144">
            <v>0.73330683624801274</v>
          </cell>
          <cell r="AA144">
            <v>0.72453274755482466</v>
          </cell>
          <cell r="AB144">
            <v>0.72462941847206386</v>
          </cell>
          <cell r="AC144">
            <v>0.76928314734253833</v>
          </cell>
          <cell r="AD144">
            <v>0.76896455484231097</v>
          </cell>
          <cell r="AE144">
            <v>0.77909738717339672</v>
          </cell>
          <cell r="AF144">
            <v>0.77848101265822789</v>
          </cell>
          <cell r="AM144">
            <v>0.72919497072845385</v>
          </cell>
          <cell r="AN144">
            <v>0.72928969326033422</v>
          </cell>
          <cell r="AO144">
            <v>0.72928969326033422</v>
          </cell>
          <cell r="AP144">
            <v>0.75502050535785148</v>
          </cell>
          <cell r="AQ144">
            <v>0.73859564164648916</v>
          </cell>
          <cell r="AR144">
            <v>0.73801845046126158</v>
          </cell>
        </row>
        <row r="145">
          <cell r="D145">
            <v>70</v>
          </cell>
          <cell r="E145">
            <v>0.76928314734253833</v>
          </cell>
          <cell r="F145">
            <v>0.76896455484231097</v>
          </cell>
          <cell r="G145">
            <v>0.77909738717339672</v>
          </cell>
          <cell r="H145">
            <v>0.77848101265822789</v>
          </cell>
          <cell r="O145">
            <v>0.72453274755482466</v>
          </cell>
          <cell r="P145">
            <v>0.72462941847206386</v>
          </cell>
          <cell r="Q145">
            <v>0.72462941847206386</v>
          </cell>
          <cell r="R145">
            <v>0.72432830327567177</v>
          </cell>
          <cell r="S145">
            <v>0.73386902757061057</v>
          </cell>
          <cell r="T145">
            <v>0.73330683624801274</v>
          </cell>
          <cell r="AA145">
            <v>0.72453274755482466</v>
          </cell>
          <cell r="AB145">
            <v>0.72462941847206386</v>
          </cell>
          <cell r="AC145">
            <v>0.76928314734253833</v>
          </cell>
          <cell r="AD145">
            <v>0.76896455484231097</v>
          </cell>
          <cell r="AE145">
            <v>0.77909738717339672</v>
          </cell>
          <cell r="AF145">
            <v>0.77848101265822789</v>
          </cell>
          <cell r="AM145">
            <v>0.72919497072845385</v>
          </cell>
          <cell r="AN145">
            <v>0.72928969326033422</v>
          </cell>
          <cell r="AO145">
            <v>0.72928969326033422</v>
          </cell>
          <cell r="AP145">
            <v>0.75502050535785148</v>
          </cell>
          <cell r="AQ145">
            <v>0.73859564164648916</v>
          </cell>
          <cell r="AR145">
            <v>0.73801845046126158</v>
          </cell>
        </row>
        <row r="146">
          <cell r="D146">
            <v>71</v>
          </cell>
          <cell r="E146">
            <v>1.3076224702099486</v>
          </cell>
          <cell r="F146">
            <v>1.3080472602102526</v>
          </cell>
          <cell r="G146">
            <v>1.2945368171021376</v>
          </cell>
          <cell r="H146">
            <v>1.295358649789029</v>
          </cell>
          <cell r="O146">
            <v>1.3672896699269002</v>
          </cell>
          <cell r="P146">
            <v>1.3671607753705823</v>
          </cell>
          <cell r="Q146">
            <v>1.3671607753705823</v>
          </cell>
          <cell r="R146">
            <v>1.3675622622991039</v>
          </cell>
          <cell r="S146">
            <v>1.3548412965725196</v>
          </cell>
          <cell r="T146">
            <v>1.3555908850026503</v>
          </cell>
          <cell r="AA146">
            <v>1.3672896699269002</v>
          </cell>
          <cell r="AB146">
            <v>1.3671607753705823</v>
          </cell>
          <cell r="AC146">
            <v>1.3076224702099486</v>
          </cell>
          <cell r="AD146">
            <v>1.3080472602102526</v>
          </cell>
          <cell r="AE146">
            <v>1.2945368171021376</v>
          </cell>
          <cell r="AF146">
            <v>1.295358649789029</v>
          </cell>
          <cell r="AM146">
            <v>1.3610733723620612</v>
          </cell>
          <cell r="AN146">
            <v>1.3609470756528876</v>
          </cell>
          <cell r="AO146">
            <v>1.3609470756528876</v>
          </cell>
          <cell r="AP146">
            <v>1.3266393261895317</v>
          </cell>
          <cell r="AQ146">
            <v>1.3485391444713466</v>
          </cell>
          <cell r="AR146">
            <v>1.3493087327183177</v>
          </cell>
        </row>
        <row r="147">
          <cell r="D147">
            <v>72</v>
          </cell>
          <cell r="E147">
            <v>1.3076224702099486</v>
          </cell>
          <cell r="F147">
            <v>1.3080472602102526</v>
          </cell>
          <cell r="G147">
            <v>1.2945368171021376</v>
          </cell>
          <cell r="H147">
            <v>1.295358649789029</v>
          </cell>
          <cell r="O147">
            <v>1.3672896699269002</v>
          </cell>
          <cell r="P147">
            <v>1.3671607753705823</v>
          </cell>
          <cell r="Q147">
            <v>1.3671607753705823</v>
          </cell>
          <cell r="R147">
            <v>1.3675622622991039</v>
          </cell>
          <cell r="S147">
            <v>1.3548412965725196</v>
          </cell>
          <cell r="T147">
            <v>1.3555908850026503</v>
          </cell>
          <cell r="AA147">
            <v>1.3672896699269002</v>
          </cell>
          <cell r="AB147">
            <v>1.3671607753705823</v>
          </cell>
          <cell r="AC147">
            <v>1.3076224702099486</v>
          </cell>
          <cell r="AD147">
            <v>1.3080472602102526</v>
          </cell>
          <cell r="AE147">
            <v>1.2945368171021376</v>
          </cell>
          <cell r="AF147">
            <v>1.295358649789029</v>
          </cell>
          <cell r="AM147">
            <v>1.3610733723620612</v>
          </cell>
          <cell r="AN147">
            <v>1.3609470756528876</v>
          </cell>
          <cell r="AO147">
            <v>1.3609470756528876</v>
          </cell>
          <cell r="AP147">
            <v>1.3266393261895317</v>
          </cell>
          <cell r="AQ147">
            <v>1.3485391444713466</v>
          </cell>
          <cell r="AR147">
            <v>1.3493087327183177</v>
          </cell>
        </row>
        <row r="148">
          <cell r="D148">
            <v>73</v>
          </cell>
          <cell r="E148">
            <v>1.3076224702099486</v>
          </cell>
          <cell r="F148">
            <v>1.3080472602102526</v>
          </cell>
          <cell r="G148">
            <v>1.2945368171021376</v>
          </cell>
          <cell r="H148">
            <v>1.295358649789029</v>
          </cell>
          <cell r="O148">
            <v>1.3672896699269002</v>
          </cell>
          <cell r="P148">
            <v>1.3671607753705823</v>
          </cell>
          <cell r="Q148">
            <v>1.3671607753705823</v>
          </cell>
          <cell r="R148">
            <v>1.3675622622991039</v>
          </cell>
          <cell r="S148">
            <v>1.3548412965725196</v>
          </cell>
          <cell r="T148">
            <v>1.3555908850026503</v>
          </cell>
          <cell r="AA148">
            <v>1.3672896699269002</v>
          </cell>
          <cell r="AB148">
            <v>1.3671607753705823</v>
          </cell>
          <cell r="AC148">
            <v>1.3076224702099486</v>
          </cell>
          <cell r="AD148">
            <v>1.3080472602102526</v>
          </cell>
          <cell r="AE148">
            <v>1.2945368171021376</v>
          </cell>
          <cell r="AF148">
            <v>1.295358649789029</v>
          </cell>
          <cell r="AM148">
            <v>1.3610733723620612</v>
          </cell>
          <cell r="AN148">
            <v>1.3609470756528876</v>
          </cell>
          <cell r="AO148">
            <v>1.3609470756528876</v>
          </cell>
          <cell r="AP148">
            <v>1.3266393261895317</v>
          </cell>
          <cell r="AQ148">
            <v>1.3485391444713466</v>
          </cell>
          <cell r="AR148">
            <v>1.3493087327183177</v>
          </cell>
        </row>
        <row r="149">
          <cell r="D149">
            <v>74</v>
          </cell>
          <cell r="E149">
            <v>1.3076224702099486</v>
          </cell>
          <cell r="F149">
            <v>1.3080472602102526</v>
          </cell>
          <cell r="G149">
            <v>1.2945368171021376</v>
          </cell>
          <cell r="H149">
            <v>1.295358649789029</v>
          </cell>
          <cell r="O149">
            <v>1.3672896699269002</v>
          </cell>
          <cell r="P149">
            <v>1.3671607753705823</v>
          </cell>
          <cell r="Q149">
            <v>1.3671607753705823</v>
          </cell>
          <cell r="R149">
            <v>1.3675622622991039</v>
          </cell>
          <cell r="S149">
            <v>1.3548412965725196</v>
          </cell>
          <cell r="T149">
            <v>1.3555908850026503</v>
          </cell>
          <cell r="AA149">
            <v>1.3672896699269002</v>
          </cell>
          <cell r="AB149">
            <v>1.3671607753705823</v>
          </cell>
          <cell r="AC149">
            <v>1.3076224702099486</v>
          </cell>
          <cell r="AD149">
            <v>1.3080472602102526</v>
          </cell>
          <cell r="AE149">
            <v>1.2945368171021376</v>
          </cell>
          <cell r="AF149">
            <v>1.295358649789029</v>
          </cell>
          <cell r="AM149">
            <v>1.3610733723620612</v>
          </cell>
          <cell r="AN149">
            <v>1.3609470756528876</v>
          </cell>
          <cell r="AO149">
            <v>1.3609470756528876</v>
          </cell>
          <cell r="AP149">
            <v>1.3266393261895317</v>
          </cell>
          <cell r="AQ149">
            <v>1.3485391444713466</v>
          </cell>
          <cell r="AR149">
            <v>1.3493087327183177</v>
          </cell>
        </row>
        <row r="150">
          <cell r="D150">
            <v>75</v>
          </cell>
          <cell r="E150">
            <v>1.3076224702099486</v>
          </cell>
          <cell r="F150">
            <v>1.3080472602102526</v>
          </cell>
          <cell r="G150">
            <v>1.2945368171021376</v>
          </cell>
          <cell r="H150">
            <v>1.295358649789029</v>
          </cell>
          <cell r="O150">
            <v>1.3672896699269002</v>
          </cell>
          <cell r="P150">
            <v>1.3671607753705823</v>
          </cell>
          <cell r="Q150">
            <v>1.3671607753705823</v>
          </cell>
          <cell r="R150">
            <v>1.3675622622991039</v>
          </cell>
          <cell r="S150">
            <v>1.3548412965725196</v>
          </cell>
          <cell r="T150">
            <v>1.3555908850026503</v>
          </cell>
          <cell r="AA150">
            <v>1.3672896699269002</v>
          </cell>
          <cell r="AB150">
            <v>1.3671607753705823</v>
          </cell>
          <cell r="AC150">
            <v>1.3076224702099486</v>
          </cell>
          <cell r="AD150">
            <v>1.3080472602102526</v>
          </cell>
          <cell r="AE150">
            <v>1.2945368171021376</v>
          </cell>
          <cell r="AF150">
            <v>1.295358649789029</v>
          </cell>
          <cell r="AM150">
            <v>1.3610733723620612</v>
          </cell>
          <cell r="AN150">
            <v>1.3609470756528876</v>
          </cell>
          <cell r="AO150">
            <v>1.3609470756528876</v>
          </cell>
          <cell r="AP150">
            <v>1.3266393261895317</v>
          </cell>
          <cell r="AQ150">
            <v>1.3485391444713466</v>
          </cell>
          <cell r="AR150">
            <v>1.3493087327183177</v>
          </cell>
        </row>
        <row r="151">
          <cell r="D151">
            <v>76</v>
          </cell>
          <cell r="E151">
            <v>1.3076224702099486</v>
          </cell>
          <cell r="F151">
            <v>1.3080472602102526</v>
          </cell>
          <cell r="G151">
            <v>1.2945368171021376</v>
          </cell>
          <cell r="H151">
            <v>1.295358649789029</v>
          </cell>
          <cell r="O151">
            <v>1.3672896699269002</v>
          </cell>
          <cell r="P151">
            <v>1.3671607753705823</v>
          </cell>
          <cell r="Q151">
            <v>1.3671607753705823</v>
          </cell>
          <cell r="R151">
            <v>1.3675622622991039</v>
          </cell>
          <cell r="S151">
            <v>1.3548412965725196</v>
          </cell>
          <cell r="T151">
            <v>1.3555908850026503</v>
          </cell>
          <cell r="AA151">
            <v>1.3672896699269002</v>
          </cell>
          <cell r="AB151">
            <v>1.3671607753705823</v>
          </cell>
          <cell r="AC151">
            <v>1.3076224702099486</v>
          </cell>
          <cell r="AD151">
            <v>1.3080472602102526</v>
          </cell>
          <cell r="AE151">
            <v>1.2945368171021376</v>
          </cell>
          <cell r="AF151">
            <v>1.295358649789029</v>
          </cell>
          <cell r="AM151">
            <v>1.3610733723620612</v>
          </cell>
          <cell r="AN151">
            <v>1.3609470756528876</v>
          </cell>
          <cell r="AO151">
            <v>1.3609470756528876</v>
          </cell>
          <cell r="AP151">
            <v>1.3266393261895317</v>
          </cell>
          <cell r="AQ151">
            <v>1.3485391444713466</v>
          </cell>
          <cell r="AR151">
            <v>1.3493087327183177</v>
          </cell>
        </row>
        <row r="152">
          <cell r="D152">
            <v>77</v>
          </cell>
          <cell r="E152">
            <v>1.3076224702099486</v>
          </cell>
          <cell r="F152">
            <v>1.3080472602102526</v>
          </cell>
          <cell r="G152">
            <v>1.2945368171021376</v>
          </cell>
          <cell r="H152">
            <v>1.295358649789029</v>
          </cell>
          <cell r="O152">
            <v>1.3672896699269002</v>
          </cell>
          <cell r="P152">
            <v>1.3671607753705823</v>
          </cell>
          <cell r="Q152">
            <v>1.3671607753705823</v>
          </cell>
          <cell r="R152">
            <v>1.3675622622991039</v>
          </cell>
          <cell r="S152">
            <v>1.3548412965725196</v>
          </cell>
          <cell r="T152">
            <v>1.3555908850026503</v>
          </cell>
          <cell r="AA152">
            <v>1.3672896699269002</v>
          </cell>
          <cell r="AB152">
            <v>1.3671607753705823</v>
          </cell>
          <cell r="AC152">
            <v>1.3076224702099486</v>
          </cell>
          <cell r="AD152">
            <v>1.3080472602102526</v>
          </cell>
          <cell r="AE152">
            <v>1.2945368171021376</v>
          </cell>
          <cell r="AF152">
            <v>1.295358649789029</v>
          </cell>
          <cell r="AM152">
            <v>1.3610733723620612</v>
          </cell>
          <cell r="AN152">
            <v>1.3609470756528876</v>
          </cell>
          <cell r="AO152">
            <v>1.3609470756528876</v>
          </cell>
          <cell r="AP152">
            <v>1.3266393261895317</v>
          </cell>
          <cell r="AQ152">
            <v>1.3485391444713466</v>
          </cell>
          <cell r="AR152">
            <v>1.3493087327183177</v>
          </cell>
        </row>
        <row r="153">
          <cell r="D153">
            <v>78</v>
          </cell>
          <cell r="E153">
            <v>1.3076224702099486</v>
          </cell>
          <cell r="F153">
            <v>1.3080472602102526</v>
          </cell>
          <cell r="G153">
            <v>1.2945368171021376</v>
          </cell>
          <cell r="H153">
            <v>1.295358649789029</v>
          </cell>
          <cell r="O153">
            <v>1.3672896699269002</v>
          </cell>
          <cell r="P153">
            <v>1.3671607753705823</v>
          </cell>
          <cell r="Q153">
            <v>1.3671607753705823</v>
          </cell>
          <cell r="R153">
            <v>1.3675622622991039</v>
          </cell>
          <cell r="S153">
            <v>1.3548412965725196</v>
          </cell>
          <cell r="T153">
            <v>1.3555908850026503</v>
          </cell>
          <cell r="AA153">
            <v>1.3672896699269002</v>
          </cell>
          <cell r="AB153">
            <v>1.3671607753705823</v>
          </cell>
          <cell r="AC153">
            <v>1.3076224702099486</v>
          </cell>
          <cell r="AD153">
            <v>1.3080472602102526</v>
          </cell>
          <cell r="AE153">
            <v>1.2945368171021376</v>
          </cell>
          <cell r="AF153">
            <v>1.295358649789029</v>
          </cell>
          <cell r="AM153">
            <v>1.3610733723620612</v>
          </cell>
          <cell r="AN153">
            <v>1.3609470756528876</v>
          </cell>
          <cell r="AO153">
            <v>1.3609470756528876</v>
          </cell>
          <cell r="AP153">
            <v>1.3266393261895317</v>
          </cell>
          <cell r="AQ153">
            <v>1.3485391444713466</v>
          </cell>
          <cell r="AR153">
            <v>1.3493087327183177</v>
          </cell>
        </row>
        <row r="154">
          <cell r="D154">
            <v>79</v>
          </cell>
          <cell r="E154">
            <v>0.76928314734253833</v>
          </cell>
          <cell r="F154">
            <v>0.76896455484231097</v>
          </cell>
          <cell r="G154">
            <v>0.77909738717339672</v>
          </cell>
          <cell r="H154">
            <v>0.77848101265822789</v>
          </cell>
          <cell r="O154">
            <v>0.72453274755482466</v>
          </cell>
          <cell r="P154">
            <v>0.72462941847206386</v>
          </cell>
          <cell r="Q154">
            <v>0.72462941847206386</v>
          </cell>
          <cell r="R154">
            <v>0.72432830327567177</v>
          </cell>
          <cell r="S154">
            <v>0.73386902757061057</v>
          </cell>
          <cell r="T154">
            <v>0.73330683624801274</v>
          </cell>
          <cell r="AA154">
            <v>0.72453274755482466</v>
          </cell>
          <cell r="AB154">
            <v>0.72462941847206386</v>
          </cell>
          <cell r="AC154">
            <v>0.76928314734253833</v>
          </cell>
          <cell r="AD154">
            <v>0.76896455484231097</v>
          </cell>
          <cell r="AE154">
            <v>0.77909738717339672</v>
          </cell>
          <cell r="AF154">
            <v>0.77848101265822789</v>
          </cell>
          <cell r="AM154">
            <v>0.72919497072845385</v>
          </cell>
          <cell r="AN154">
            <v>0.72928969326033422</v>
          </cell>
          <cell r="AO154">
            <v>0.72928969326033422</v>
          </cell>
          <cell r="AP154">
            <v>0.75502050535785148</v>
          </cell>
          <cell r="AQ154">
            <v>0.73859564164648916</v>
          </cell>
          <cell r="AR154">
            <v>0.73801845046126158</v>
          </cell>
        </row>
        <row r="155">
          <cell r="D155">
            <v>80</v>
          </cell>
          <cell r="E155">
            <v>0.76928314734253833</v>
          </cell>
          <cell r="F155">
            <v>0.76896455484231097</v>
          </cell>
          <cell r="G155">
            <v>0.77909738717339672</v>
          </cell>
          <cell r="H155">
            <v>0.77848101265822789</v>
          </cell>
          <cell r="O155">
            <v>0.72453274755482466</v>
          </cell>
          <cell r="P155">
            <v>0.72462941847206386</v>
          </cell>
          <cell r="Q155">
            <v>0.72462941847206386</v>
          </cell>
          <cell r="R155">
            <v>0.72432830327567177</v>
          </cell>
          <cell r="S155">
            <v>0.73386902757061057</v>
          </cell>
          <cell r="T155">
            <v>0.73330683624801274</v>
          </cell>
          <cell r="AA155">
            <v>0.72453274755482466</v>
          </cell>
          <cell r="AB155">
            <v>0.72462941847206386</v>
          </cell>
          <cell r="AC155">
            <v>0.76928314734253833</v>
          </cell>
          <cell r="AD155">
            <v>0.76896455484231097</v>
          </cell>
          <cell r="AE155">
            <v>0.77909738717339672</v>
          </cell>
          <cell r="AF155">
            <v>0.77848101265822789</v>
          </cell>
          <cell r="AM155">
            <v>0.72919497072845385</v>
          </cell>
          <cell r="AN155">
            <v>0.72928969326033422</v>
          </cell>
          <cell r="AO155">
            <v>0.72928969326033422</v>
          </cell>
          <cell r="AP155">
            <v>0.75502050535785148</v>
          </cell>
          <cell r="AQ155">
            <v>0.73859564164648916</v>
          </cell>
          <cell r="AR155">
            <v>0.73801845046126158</v>
          </cell>
        </row>
        <row r="156">
          <cell r="D156">
            <v>81</v>
          </cell>
          <cell r="E156">
            <v>0.76928314734253833</v>
          </cell>
          <cell r="F156">
            <v>0.76896455484231097</v>
          </cell>
          <cell r="G156">
            <v>0.77909738717339672</v>
          </cell>
          <cell r="H156">
            <v>0.77848101265822789</v>
          </cell>
          <cell r="O156">
            <v>0.72453274755482466</v>
          </cell>
          <cell r="P156">
            <v>0.72462941847206386</v>
          </cell>
          <cell r="Q156">
            <v>0.72462941847206386</v>
          </cell>
          <cell r="R156">
            <v>0.72432830327567177</v>
          </cell>
          <cell r="S156">
            <v>0.73386902757061057</v>
          </cell>
          <cell r="T156">
            <v>0.73330683624801274</v>
          </cell>
          <cell r="AA156">
            <v>0.72453274755482466</v>
          </cell>
          <cell r="AB156">
            <v>0.72462941847206386</v>
          </cell>
          <cell r="AC156">
            <v>0.76928314734253833</v>
          </cell>
          <cell r="AD156">
            <v>0.76896455484231097</v>
          </cell>
          <cell r="AE156">
            <v>0.77909738717339672</v>
          </cell>
          <cell r="AF156">
            <v>0.77848101265822789</v>
          </cell>
          <cell r="AM156">
            <v>0.72919497072845385</v>
          </cell>
          <cell r="AN156">
            <v>0.72928969326033422</v>
          </cell>
          <cell r="AO156">
            <v>0.72928969326033422</v>
          </cell>
          <cell r="AP156">
            <v>0.75502050535785148</v>
          </cell>
          <cell r="AQ156">
            <v>0.73859564164648916</v>
          </cell>
          <cell r="AR156">
            <v>0.73801845046126158</v>
          </cell>
        </row>
        <row r="157">
          <cell r="D157">
            <v>82</v>
          </cell>
          <cell r="E157">
            <v>0.76928314734253833</v>
          </cell>
          <cell r="F157">
            <v>0.76896455484231097</v>
          </cell>
          <cell r="G157">
            <v>0.77909738717339672</v>
          </cell>
          <cell r="H157">
            <v>0.77848101265822789</v>
          </cell>
          <cell r="O157">
            <v>0.72453274755482466</v>
          </cell>
          <cell r="P157">
            <v>0.72462941847206386</v>
          </cell>
          <cell r="Q157">
            <v>0.72462941847206386</v>
          </cell>
          <cell r="R157">
            <v>0.72432830327567177</v>
          </cell>
          <cell r="S157">
            <v>0.73386902757061057</v>
          </cell>
          <cell r="T157">
            <v>0.73330683624801274</v>
          </cell>
          <cell r="AA157">
            <v>0.72453274755482466</v>
          </cell>
          <cell r="AB157">
            <v>0.72462941847206386</v>
          </cell>
          <cell r="AC157">
            <v>0.76928314734253833</v>
          </cell>
          <cell r="AD157">
            <v>0.76896455484231097</v>
          </cell>
          <cell r="AE157">
            <v>0.77909738717339672</v>
          </cell>
          <cell r="AF157">
            <v>0.77848101265822789</v>
          </cell>
          <cell r="AM157">
            <v>0.72919497072845385</v>
          </cell>
          <cell r="AN157">
            <v>0.72928969326033422</v>
          </cell>
          <cell r="AO157">
            <v>0.72928969326033422</v>
          </cell>
          <cell r="AP157">
            <v>0.75502050535785148</v>
          </cell>
          <cell r="AQ157">
            <v>0.73859564164648916</v>
          </cell>
          <cell r="AR157">
            <v>0.73801845046126158</v>
          </cell>
        </row>
        <row r="158">
          <cell r="D158">
            <v>83</v>
          </cell>
          <cell r="E158">
            <v>0.76928314734253833</v>
          </cell>
          <cell r="F158">
            <v>0.76896455484231097</v>
          </cell>
          <cell r="G158">
            <v>0.77909738717339672</v>
          </cell>
          <cell r="H158">
            <v>0.77848101265822789</v>
          </cell>
          <cell r="O158">
            <v>0.72453274755482466</v>
          </cell>
          <cell r="P158">
            <v>0.72462941847206386</v>
          </cell>
          <cell r="Q158">
            <v>0.72462941847206386</v>
          </cell>
          <cell r="R158">
            <v>0.72432830327567177</v>
          </cell>
          <cell r="S158">
            <v>0.73386902757061057</v>
          </cell>
          <cell r="T158">
            <v>0.73330683624801274</v>
          </cell>
          <cell r="AA158">
            <v>0.72453274755482466</v>
          </cell>
          <cell r="AB158">
            <v>0.72462941847206386</v>
          </cell>
          <cell r="AC158">
            <v>0.76928314734253833</v>
          </cell>
          <cell r="AD158">
            <v>0.76896455484231097</v>
          </cell>
          <cell r="AE158">
            <v>0.77909738717339672</v>
          </cell>
          <cell r="AF158">
            <v>0.77848101265822789</v>
          </cell>
          <cell r="AM158">
            <v>0.72919497072845385</v>
          </cell>
          <cell r="AN158">
            <v>0.72928969326033422</v>
          </cell>
          <cell r="AO158">
            <v>0.72928969326033422</v>
          </cell>
          <cell r="AP158">
            <v>0.75502050535785148</v>
          </cell>
          <cell r="AQ158">
            <v>0.73859564164648916</v>
          </cell>
          <cell r="AR158">
            <v>0.73801845046126158</v>
          </cell>
        </row>
        <row r="159">
          <cell r="D159">
            <v>84</v>
          </cell>
          <cell r="E159">
            <v>0.76928314734253833</v>
          </cell>
          <cell r="F159">
            <v>0.76896455484231097</v>
          </cell>
          <cell r="G159">
            <v>0.77909738717339672</v>
          </cell>
          <cell r="H159">
            <v>0.77848101265822789</v>
          </cell>
          <cell r="O159">
            <v>0.72453274755482466</v>
          </cell>
          <cell r="P159">
            <v>0.72462941847206386</v>
          </cell>
          <cell r="Q159">
            <v>0.72462941847206386</v>
          </cell>
          <cell r="R159">
            <v>0.72432830327567177</v>
          </cell>
          <cell r="S159">
            <v>0.73386902757061057</v>
          </cell>
          <cell r="T159">
            <v>0.73330683624801274</v>
          </cell>
          <cell r="AA159">
            <v>0.72453274755482466</v>
          </cell>
          <cell r="AB159">
            <v>0.72462941847206386</v>
          </cell>
          <cell r="AC159">
            <v>0.76928314734253833</v>
          </cell>
          <cell r="AD159">
            <v>0.76896455484231097</v>
          </cell>
          <cell r="AE159">
            <v>0.77909738717339672</v>
          </cell>
          <cell r="AF159">
            <v>0.77848101265822789</v>
          </cell>
          <cell r="AM159">
            <v>0.72919497072845385</v>
          </cell>
          <cell r="AN159">
            <v>0.72928969326033422</v>
          </cell>
          <cell r="AO159">
            <v>0.72928969326033422</v>
          </cell>
          <cell r="AP159">
            <v>0.75502050535785148</v>
          </cell>
          <cell r="AQ159">
            <v>0.73859564164648916</v>
          </cell>
          <cell r="AR159">
            <v>0.73801845046126158</v>
          </cell>
        </row>
        <row r="160">
          <cell r="D160">
            <v>85</v>
          </cell>
          <cell r="E160">
            <v>0.76928314734253833</v>
          </cell>
          <cell r="F160">
            <v>0.76896455484231097</v>
          </cell>
          <cell r="G160">
            <v>0.77909738717339672</v>
          </cell>
          <cell r="H160">
            <v>0.77848101265822789</v>
          </cell>
          <cell r="O160">
            <v>0.72453274755482466</v>
          </cell>
          <cell r="P160">
            <v>0.72462941847206386</v>
          </cell>
          <cell r="Q160">
            <v>0.72462941847206386</v>
          </cell>
          <cell r="R160">
            <v>0.72432830327567177</v>
          </cell>
          <cell r="S160">
            <v>0.73386902757061057</v>
          </cell>
          <cell r="T160">
            <v>0.73330683624801274</v>
          </cell>
          <cell r="AA160">
            <v>0.72453274755482466</v>
          </cell>
          <cell r="AB160">
            <v>0.72462941847206386</v>
          </cell>
          <cell r="AC160">
            <v>0.76928314734253833</v>
          </cell>
          <cell r="AD160">
            <v>0.76896455484231097</v>
          </cell>
          <cell r="AE160">
            <v>0.77909738717339672</v>
          </cell>
          <cell r="AF160">
            <v>0.77848101265822789</v>
          </cell>
          <cell r="AM160">
            <v>0.72919497072845385</v>
          </cell>
          <cell r="AN160">
            <v>0.72928969326033422</v>
          </cell>
          <cell r="AO160">
            <v>0.72928969326033422</v>
          </cell>
          <cell r="AP160">
            <v>0.75502050535785148</v>
          </cell>
          <cell r="AQ160">
            <v>0.73859564164648916</v>
          </cell>
          <cell r="AR160">
            <v>0.73801845046126158</v>
          </cell>
        </row>
        <row r="161">
          <cell r="D161">
            <v>86</v>
          </cell>
          <cell r="E161">
            <v>0.76928314734253833</v>
          </cell>
          <cell r="F161">
            <v>0.76896455484231097</v>
          </cell>
          <cell r="G161">
            <v>0.77909738717339672</v>
          </cell>
          <cell r="H161">
            <v>0.77848101265822789</v>
          </cell>
          <cell r="O161">
            <v>0.72453274755482466</v>
          </cell>
          <cell r="P161">
            <v>0.72462941847206386</v>
          </cell>
          <cell r="Q161">
            <v>0.72462941847206386</v>
          </cell>
          <cell r="R161">
            <v>0.72432830327567177</v>
          </cell>
          <cell r="S161">
            <v>0.73386902757061057</v>
          </cell>
          <cell r="T161">
            <v>0.73330683624801274</v>
          </cell>
          <cell r="AA161">
            <v>0.72453274755482466</v>
          </cell>
          <cell r="AB161">
            <v>0.72462941847206386</v>
          </cell>
          <cell r="AC161">
            <v>0.76928314734253833</v>
          </cell>
          <cell r="AD161">
            <v>0.76896455484231097</v>
          </cell>
          <cell r="AE161">
            <v>0.77909738717339672</v>
          </cell>
          <cell r="AF161">
            <v>0.77848101265822789</v>
          </cell>
          <cell r="AM161">
            <v>0.72919497072845385</v>
          </cell>
          <cell r="AN161">
            <v>0.72928969326033422</v>
          </cell>
          <cell r="AO161">
            <v>0.72928969326033422</v>
          </cell>
          <cell r="AP161">
            <v>0.75502050535785148</v>
          </cell>
          <cell r="AQ161">
            <v>0.73859564164648916</v>
          </cell>
          <cell r="AR161">
            <v>0.73801845046126158</v>
          </cell>
        </row>
        <row r="162">
          <cell r="D162">
            <v>87</v>
          </cell>
          <cell r="E162">
            <v>0.76928314734253833</v>
          </cell>
          <cell r="F162">
            <v>0.76896455484231097</v>
          </cell>
          <cell r="G162">
            <v>0.77909738717339672</v>
          </cell>
          <cell r="H162">
            <v>0.77848101265822789</v>
          </cell>
          <cell r="O162">
            <v>0.72453274755482466</v>
          </cell>
          <cell r="P162">
            <v>0.72462941847206386</v>
          </cell>
          <cell r="Q162">
            <v>0.72462941847206386</v>
          </cell>
          <cell r="R162">
            <v>0.72432830327567177</v>
          </cell>
          <cell r="S162">
            <v>0.73386902757061057</v>
          </cell>
          <cell r="T162">
            <v>0.73330683624801274</v>
          </cell>
          <cell r="AA162">
            <v>0.72453274755482466</v>
          </cell>
          <cell r="AB162">
            <v>0.72462941847206386</v>
          </cell>
          <cell r="AC162">
            <v>0.76928314734253833</v>
          </cell>
          <cell r="AD162">
            <v>0.76896455484231097</v>
          </cell>
          <cell r="AE162">
            <v>0.77909738717339672</v>
          </cell>
          <cell r="AF162">
            <v>0.77848101265822789</v>
          </cell>
          <cell r="AM162">
            <v>0.72919497072845385</v>
          </cell>
          <cell r="AN162">
            <v>0.72928969326033422</v>
          </cell>
          <cell r="AO162">
            <v>0.72928969326033422</v>
          </cell>
          <cell r="AP162">
            <v>0.75502050535785148</v>
          </cell>
          <cell r="AQ162">
            <v>0.73859564164648916</v>
          </cell>
          <cell r="AR162">
            <v>0.73801845046126158</v>
          </cell>
        </row>
        <row r="163">
          <cell r="D163">
            <v>88</v>
          </cell>
          <cell r="E163">
            <v>0.76928314734253833</v>
          </cell>
          <cell r="F163">
            <v>0.76896455484231097</v>
          </cell>
          <cell r="G163">
            <v>0.77909738717339672</v>
          </cell>
          <cell r="H163">
            <v>0.77848101265822789</v>
          </cell>
          <cell r="O163">
            <v>0.72453274755482466</v>
          </cell>
          <cell r="P163">
            <v>0.72462941847206386</v>
          </cell>
          <cell r="Q163">
            <v>0.72462941847206386</v>
          </cell>
          <cell r="R163">
            <v>0.72432830327567177</v>
          </cell>
          <cell r="S163">
            <v>0.73386902757061057</v>
          </cell>
          <cell r="T163">
            <v>0.73330683624801274</v>
          </cell>
          <cell r="AA163">
            <v>0.72453274755482466</v>
          </cell>
          <cell r="AB163">
            <v>0.72462941847206386</v>
          </cell>
          <cell r="AC163">
            <v>0.76928314734253833</v>
          </cell>
          <cell r="AD163">
            <v>0.76896455484231097</v>
          </cell>
          <cell r="AE163">
            <v>0.77909738717339672</v>
          </cell>
          <cell r="AF163">
            <v>0.77848101265822789</v>
          </cell>
          <cell r="AM163">
            <v>0.72919497072845385</v>
          </cell>
          <cell r="AN163">
            <v>0.72928969326033422</v>
          </cell>
          <cell r="AO163">
            <v>0.72928969326033422</v>
          </cell>
          <cell r="AP163">
            <v>0.75502050535785148</v>
          </cell>
          <cell r="AQ163">
            <v>0.73859564164648916</v>
          </cell>
          <cell r="AR163">
            <v>0.73801845046126158</v>
          </cell>
        </row>
        <row r="164">
          <cell r="D164">
            <v>89</v>
          </cell>
          <cell r="E164">
            <v>0.76928314734253833</v>
          </cell>
          <cell r="F164">
            <v>0.76896455484231097</v>
          </cell>
          <cell r="G164">
            <v>0.77909738717339672</v>
          </cell>
          <cell r="H164">
            <v>0.77848101265822789</v>
          </cell>
          <cell r="O164">
            <v>0.72453274755482466</v>
          </cell>
          <cell r="P164">
            <v>0.72462941847206386</v>
          </cell>
          <cell r="Q164">
            <v>0.72462941847206386</v>
          </cell>
          <cell r="R164">
            <v>0.72432830327567177</v>
          </cell>
          <cell r="S164">
            <v>0.73386902757061057</v>
          </cell>
          <cell r="T164">
            <v>0.73330683624801274</v>
          </cell>
          <cell r="AA164">
            <v>0.72453274755482466</v>
          </cell>
          <cell r="AB164">
            <v>0.72462941847206386</v>
          </cell>
          <cell r="AC164">
            <v>0.76928314734253833</v>
          </cell>
          <cell r="AD164">
            <v>0.76896455484231097</v>
          </cell>
          <cell r="AE164">
            <v>0.77909738717339672</v>
          </cell>
          <cell r="AF164">
            <v>0.77848101265822789</v>
          </cell>
          <cell r="AM164">
            <v>0.72919497072845385</v>
          </cell>
          <cell r="AN164">
            <v>0.72928969326033422</v>
          </cell>
          <cell r="AO164">
            <v>0.72928969326033422</v>
          </cell>
          <cell r="AP164">
            <v>0.75502050535785148</v>
          </cell>
          <cell r="AQ164">
            <v>0.73859564164648916</v>
          </cell>
          <cell r="AR164">
            <v>0.73801845046126158</v>
          </cell>
        </row>
        <row r="165">
          <cell r="D165">
            <v>90</v>
          </cell>
          <cell r="E165">
            <v>0.76928314734253833</v>
          </cell>
          <cell r="F165">
            <v>0.76896455484231097</v>
          </cell>
          <cell r="G165">
            <v>0.77909738717339672</v>
          </cell>
          <cell r="H165">
            <v>0.77848101265822789</v>
          </cell>
          <cell r="O165">
            <v>0.72453274755482466</v>
          </cell>
          <cell r="P165">
            <v>0.72462941847206386</v>
          </cell>
          <cell r="Q165">
            <v>0.72462941847206386</v>
          </cell>
          <cell r="R165">
            <v>0.72432830327567177</v>
          </cell>
          <cell r="S165">
            <v>0.73386902757061057</v>
          </cell>
          <cell r="T165">
            <v>0.73330683624801274</v>
          </cell>
          <cell r="AA165">
            <v>0.72453274755482466</v>
          </cell>
          <cell r="AB165">
            <v>0.72462941847206386</v>
          </cell>
          <cell r="AC165">
            <v>0.76928314734253833</v>
          </cell>
          <cell r="AD165">
            <v>0.76896455484231097</v>
          </cell>
          <cell r="AE165">
            <v>0.77909738717339672</v>
          </cell>
          <cell r="AF165">
            <v>0.77848101265822789</v>
          </cell>
          <cell r="AM165">
            <v>0.72919497072845385</v>
          </cell>
          <cell r="AN165">
            <v>0.72928969326033422</v>
          </cell>
          <cell r="AO165">
            <v>0.72928969326033422</v>
          </cell>
          <cell r="AP165">
            <v>0.75502050535785148</v>
          </cell>
          <cell r="AQ165">
            <v>0.73859564164648916</v>
          </cell>
          <cell r="AR165">
            <v>0.73801845046126158</v>
          </cell>
        </row>
        <row r="166">
          <cell r="D166">
            <v>91</v>
          </cell>
          <cell r="E166">
            <v>0.76928314734253833</v>
          </cell>
          <cell r="F166">
            <v>0.76896455484231097</v>
          </cell>
          <cell r="G166">
            <v>0.77909738717339672</v>
          </cell>
          <cell r="H166">
            <v>0.77848101265822789</v>
          </cell>
          <cell r="O166">
            <v>0.72453274755482466</v>
          </cell>
          <cell r="P166">
            <v>0.72462941847206386</v>
          </cell>
          <cell r="Q166">
            <v>0.72462941847206386</v>
          </cell>
          <cell r="R166">
            <v>0.72432830327567177</v>
          </cell>
          <cell r="S166">
            <v>0.73386902757061057</v>
          </cell>
          <cell r="T166">
            <v>0.73330683624801274</v>
          </cell>
          <cell r="AA166">
            <v>0.72453274755482466</v>
          </cell>
          <cell r="AB166">
            <v>0.72462941847206386</v>
          </cell>
          <cell r="AC166">
            <v>0.76928314734253833</v>
          </cell>
          <cell r="AD166">
            <v>0.76896455484231097</v>
          </cell>
          <cell r="AE166">
            <v>0.77909738717339672</v>
          </cell>
          <cell r="AF166">
            <v>0.77848101265822789</v>
          </cell>
          <cell r="AM166">
            <v>0.72919497072845385</v>
          </cell>
          <cell r="AN166">
            <v>0.72928969326033422</v>
          </cell>
          <cell r="AO166">
            <v>0.72928969326033422</v>
          </cell>
          <cell r="AP166">
            <v>0.75502050535785148</v>
          </cell>
          <cell r="AQ166">
            <v>0.73859564164648916</v>
          </cell>
          <cell r="AR166">
            <v>0.73801845046126158</v>
          </cell>
        </row>
        <row r="167">
          <cell r="D167">
            <v>92</v>
          </cell>
          <cell r="E167">
            <v>0.76928314734253833</v>
          </cell>
          <cell r="F167">
            <v>0.76896455484231097</v>
          </cell>
          <cell r="G167">
            <v>0.77909738717339672</v>
          </cell>
          <cell r="H167">
            <v>0.77848101265822789</v>
          </cell>
          <cell r="O167">
            <v>0.72453274755482466</v>
          </cell>
          <cell r="P167">
            <v>0.72462941847206386</v>
          </cell>
          <cell r="Q167">
            <v>0.72462941847206386</v>
          </cell>
          <cell r="R167">
            <v>0.72432830327567177</v>
          </cell>
          <cell r="S167">
            <v>0.73386902757061057</v>
          </cell>
          <cell r="T167">
            <v>0.73330683624801274</v>
          </cell>
          <cell r="AA167">
            <v>0.72453274755482466</v>
          </cell>
          <cell r="AB167">
            <v>0.72462941847206386</v>
          </cell>
          <cell r="AC167">
            <v>0.76928314734253833</v>
          </cell>
          <cell r="AD167">
            <v>0.76896455484231097</v>
          </cell>
          <cell r="AE167">
            <v>0.77909738717339672</v>
          </cell>
          <cell r="AF167">
            <v>0.77848101265822789</v>
          </cell>
          <cell r="AM167">
            <v>0.72919497072845385</v>
          </cell>
          <cell r="AN167">
            <v>0.72928969326033422</v>
          </cell>
          <cell r="AO167">
            <v>0.72928969326033422</v>
          </cell>
          <cell r="AP167">
            <v>0.75502050535785148</v>
          </cell>
          <cell r="AQ167">
            <v>0.73859564164648916</v>
          </cell>
          <cell r="AR167">
            <v>0.73801845046126158</v>
          </cell>
        </row>
        <row r="168">
          <cell r="D168">
            <v>93</v>
          </cell>
          <cell r="E168">
            <v>0.76928314734253833</v>
          </cell>
          <cell r="F168">
            <v>0.76896455484231097</v>
          </cell>
          <cell r="G168">
            <v>0.77909738717339672</v>
          </cell>
          <cell r="H168">
            <v>0.77848101265822789</v>
          </cell>
          <cell r="O168">
            <v>0.72453274755482466</v>
          </cell>
          <cell r="P168">
            <v>0.72462941847206386</v>
          </cell>
          <cell r="Q168">
            <v>0.72462941847206386</v>
          </cell>
          <cell r="R168">
            <v>0.72432830327567177</v>
          </cell>
          <cell r="S168">
            <v>0.73386902757061057</v>
          </cell>
          <cell r="T168">
            <v>0.73330683624801274</v>
          </cell>
          <cell r="AA168">
            <v>0.72453274755482466</v>
          </cell>
          <cell r="AB168">
            <v>0.72462941847206386</v>
          </cell>
          <cell r="AC168">
            <v>0.76928314734253833</v>
          </cell>
          <cell r="AD168">
            <v>0.76896455484231097</v>
          </cell>
          <cell r="AE168">
            <v>0.77909738717339672</v>
          </cell>
          <cell r="AF168">
            <v>0.77848101265822789</v>
          </cell>
          <cell r="AM168">
            <v>0.72919497072845385</v>
          </cell>
          <cell r="AN168">
            <v>0.72928969326033422</v>
          </cell>
          <cell r="AO168">
            <v>0.72928969326033422</v>
          </cell>
          <cell r="AP168">
            <v>0.75502050535785148</v>
          </cell>
          <cell r="AQ168">
            <v>0.73859564164648916</v>
          </cell>
          <cell r="AR168">
            <v>0.73801845046126158</v>
          </cell>
        </row>
        <row r="169">
          <cell r="D169">
            <v>94</v>
          </cell>
          <cell r="E169">
            <v>0.76928314734253833</v>
          </cell>
          <cell r="F169">
            <v>0.76896455484231097</v>
          </cell>
          <cell r="G169">
            <v>0.77909738717339672</v>
          </cell>
          <cell r="H169">
            <v>0.77848101265822789</v>
          </cell>
          <cell r="O169">
            <v>0.72453274755482466</v>
          </cell>
          <cell r="P169">
            <v>0.72462941847206386</v>
          </cell>
          <cell r="Q169">
            <v>0.72462941847206386</v>
          </cell>
          <cell r="R169">
            <v>0.72432830327567177</v>
          </cell>
          <cell r="S169">
            <v>0.73386902757061057</v>
          </cell>
          <cell r="T169">
            <v>0.73330683624801274</v>
          </cell>
          <cell r="AA169">
            <v>0.72453274755482466</v>
          </cell>
          <cell r="AB169">
            <v>0.72462941847206386</v>
          </cell>
          <cell r="AC169">
            <v>0.76928314734253833</v>
          </cell>
          <cell r="AD169">
            <v>0.76896455484231097</v>
          </cell>
          <cell r="AE169">
            <v>0.77909738717339672</v>
          </cell>
          <cell r="AF169">
            <v>0.77848101265822789</v>
          </cell>
          <cell r="AM169">
            <v>0.72919497072845385</v>
          </cell>
          <cell r="AN169">
            <v>0.72928969326033422</v>
          </cell>
          <cell r="AO169">
            <v>0.72928969326033422</v>
          </cell>
          <cell r="AP169">
            <v>0.75502050535785148</v>
          </cell>
          <cell r="AQ169">
            <v>0.73859564164648916</v>
          </cell>
          <cell r="AR169">
            <v>0.73801845046126158</v>
          </cell>
        </row>
        <row r="170">
          <cell r="D170">
            <v>95</v>
          </cell>
          <cell r="E170">
            <v>1.3076224702099486</v>
          </cell>
          <cell r="F170">
            <v>1.3080472602102526</v>
          </cell>
          <cell r="G170">
            <v>1.2945368171021376</v>
          </cell>
          <cell r="H170">
            <v>1.295358649789029</v>
          </cell>
          <cell r="O170">
            <v>1.3672896699269002</v>
          </cell>
          <cell r="P170">
            <v>1.3671607753705823</v>
          </cell>
          <cell r="Q170">
            <v>1.3671607753705823</v>
          </cell>
          <cell r="R170">
            <v>1.3675622622991039</v>
          </cell>
          <cell r="S170">
            <v>1.3548412965725196</v>
          </cell>
          <cell r="T170">
            <v>1.3555908850026503</v>
          </cell>
          <cell r="AA170">
            <v>1.3672896699269002</v>
          </cell>
          <cell r="AB170">
            <v>1.3671607753705823</v>
          </cell>
          <cell r="AC170">
            <v>1.3076224702099486</v>
          </cell>
          <cell r="AD170">
            <v>1.3080472602102526</v>
          </cell>
          <cell r="AE170">
            <v>1.2945368171021376</v>
          </cell>
          <cell r="AF170">
            <v>1.295358649789029</v>
          </cell>
          <cell r="AM170">
            <v>1.3610733723620612</v>
          </cell>
          <cell r="AN170">
            <v>1.3609470756528876</v>
          </cell>
          <cell r="AO170">
            <v>1.3609470756528876</v>
          </cell>
          <cell r="AP170">
            <v>1.3266393261895317</v>
          </cell>
          <cell r="AQ170">
            <v>1.3485391444713466</v>
          </cell>
          <cell r="AR170">
            <v>1.3493087327183177</v>
          </cell>
        </row>
        <row r="171">
          <cell r="D171">
            <v>96</v>
          </cell>
          <cell r="E171">
            <v>1.3076224702099486</v>
          </cell>
          <cell r="F171">
            <v>1.3080472602102526</v>
          </cell>
          <cell r="G171">
            <v>1.2945368171021376</v>
          </cell>
          <cell r="H171">
            <v>1.295358649789029</v>
          </cell>
          <cell r="O171">
            <v>1.3672896699269002</v>
          </cell>
          <cell r="P171">
            <v>1.3671607753705823</v>
          </cell>
          <cell r="Q171">
            <v>1.3671607753705823</v>
          </cell>
          <cell r="R171">
            <v>1.3675622622991039</v>
          </cell>
          <cell r="S171">
            <v>1.3548412965725196</v>
          </cell>
          <cell r="T171">
            <v>1.3555908850026503</v>
          </cell>
          <cell r="AA171">
            <v>1.3672896699269002</v>
          </cell>
          <cell r="AB171">
            <v>1.3671607753705823</v>
          </cell>
          <cell r="AC171">
            <v>1.3076224702099486</v>
          </cell>
          <cell r="AD171">
            <v>1.3080472602102526</v>
          </cell>
          <cell r="AE171">
            <v>1.2945368171021376</v>
          </cell>
          <cell r="AF171">
            <v>1.295358649789029</v>
          </cell>
          <cell r="AM171">
            <v>1.3610733723620612</v>
          </cell>
          <cell r="AN171">
            <v>1.3609470756528876</v>
          </cell>
          <cell r="AO171">
            <v>1.3609470756528876</v>
          </cell>
          <cell r="AP171">
            <v>1.3266393261895317</v>
          </cell>
          <cell r="AQ171">
            <v>1.3485391444713466</v>
          </cell>
          <cell r="AR171">
            <v>1.3493087327183177</v>
          </cell>
        </row>
        <row r="172">
          <cell r="D172">
            <v>97</v>
          </cell>
          <cell r="E172">
            <v>1.3076224702099486</v>
          </cell>
          <cell r="F172">
            <v>1.3080472602102526</v>
          </cell>
          <cell r="G172">
            <v>1.2945368171021376</v>
          </cell>
          <cell r="H172">
            <v>1.295358649789029</v>
          </cell>
          <cell r="O172">
            <v>1.3672896699269002</v>
          </cell>
          <cell r="P172">
            <v>1.3671607753705823</v>
          </cell>
          <cell r="Q172">
            <v>1.3671607753705823</v>
          </cell>
          <cell r="R172">
            <v>1.3675622622991039</v>
          </cell>
          <cell r="S172">
            <v>1.3548412965725196</v>
          </cell>
          <cell r="T172">
            <v>1.3555908850026503</v>
          </cell>
          <cell r="AA172">
            <v>1.3672896699269002</v>
          </cell>
          <cell r="AB172">
            <v>1.3671607753705823</v>
          </cell>
          <cell r="AC172">
            <v>1.3076224702099486</v>
          </cell>
          <cell r="AD172">
            <v>1.3080472602102526</v>
          </cell>
          <cell r="AE172">
            <v>1.2945368171021376</v>
          </cell>
          <cell r="AF172">
            <v>1.295358649789029</v>
          </cell>
          <cell r="AM172">
            <v>1.3610733723620612</v>
          </cell>
          <cell r="AN172">
            <v>1.3609470756528876</v>
          </cell>
          <cell r="AO172">
            <v>1.3609470756528876</v>
          </cell>
          <cell r="AP172">
            <v>1.3266393261895317</v>
          </cell>
          <cell r="AQ172">
            <v>1.3485391444713466</v>
          </cell>
          <cell r="AR172">
            <v>1.3493087327183177</v>
          </cell>
        </row>
        <row r="173">
          <cell r="D173">
            <v>98</v>
          </cell>
          <cell r="E173">
            <v>1.3076224702099486</v>
          </cell>
          <cell r="F173">
            <v>1.3080472602102526</v>
          </cell>
          <cell r="G173">
            <v>1.2945368171021376</v>
          </cell>
          <cell r="H173">
            <v>1.295358649789029</v>
          </cell>
          <cell r="O173">
            <v>1.3672896699269002</v>
          </cell>
          <cell r="P173">
            <v>1.3671607753705823</v>
          </cell>
          <cell r="Q173">
            <v>1.3671607753705823</v>
          </cell>
          <cell r="R173">
            <v>1.3675622622991039</v>
          </cell>
          <cell r="S173">
            <v>1.3548412965725196</v>
          </cell>
          <cell r="T173">
            <v>1.3555908850026503</v>
          </cell>
          <cell r="AA173">
            <v>1.3672896699269002</v>
          </cell>
          <cell r="AB173">
            <v>1.3671607753705823</v>
          </cell>
          <cell r="AC173">
            <v>1.3076224702099486</v>
          </cell>
          <cell r="AD173">
            <v>1.3080472602102526</v>
          </cell>
          <cell r="AE173">
            <v>1.2945368171021376</v>
          </cell>
          <cell r="AF173">
            <v>1.295358649789029</v>
          </cell>
          <cell r="AM173">
            <v>1.3610733723620612</v>
          </cell>
          <cell r="AN173">
            <v>1.3609470756528876</v>
          </cell>
          <cell r="AO173">
            <v>1.3609470756528876</v>
          </cell>
          <cell r="AP173">
            <v>1.3266393261895317</v>
          </cell>
          <cell r="AQ173">
            <v>1.3485391444713466</v>
          </cell>
          <cell r="AR173">
            <v>1.3493087327183177</v>
          </cell>
        </row>
        <row r="174">
          <cell r="D174">
            <v>99</v>
          </cell>
          <cell r="E174">
            <v>1.3076224702099486</v>
          </cell>
          <cell r="F174">
            <v>1.3080472602102526</v>
          </cell>
          <cell r="G174">
            <v>1.2945368171021376</v>
          </cell>
          <cell r="H174">
            <v>1.295358649789029</v>
          </cell>
          <cell r="O174">
            <v>1.3672896699269002</v>
          </cell>
          <cell r="P174">
            <v>1.3671607753705823</v>
          </cell>
          <cell r="Q174">
            <v>1.3671607753705823</v>
          </cell>
          <cell r="R174">
            <v>1.3675622622991039</v>
          </cell>
          <cell r="S174">
            <v>1.3548412965725196</v>
          </cell>
          <cell r="T174">
            <v>1.3555908850026503</v>
          </cell>
          <cell r="AA174">
            <v>1.3672896699269002</v>
          </cell>
          <cell r="AB174">
            <v>1.3671607753705823</v>
          </cell>
          <cell r="AC174">
            <v>1.3076224702099486</v>
          </cell>
          <cell r="AD174">
            <v>1.3080472602102526</v>
          </cell>
          <cell r="AE174">
            <v>1.2945368171021376</v>
          </cell>
          <cell r="AF174">
            <v>1.295358649789029</v>
          </cell>
          <cell r="AM174">
            <v>1.3610733723620612</v>
          </cell>
          <cell r="AN174">
            <v>1.3609470756528876</v>
          </cell>
          <cell r="AO174">
            <v>1.3609470756528876</v>
          </cell>
          <cell r="AP174">
            <v>1.3266393261895317</v>
          </cell>
          <cell r="AQ174">
            <v>1.3485391444713466</v>
          </cell>
          <cell r="AR174">
            <v>1.3493087327183177</v>
          </cell>
        </row>
        <row r="175">
          <cell r="D175">
            <v>100</v>
          </cell>
          <cell r="E175">
            <v>1.3076224702099486</v>
          </cell>
          <cell r="F175">
            <v>1.3080472602102526</v>
          </cell>
          <cell r="G175">
            <v>1.2945368171021376</v>
          </cell>
          <cell r="H175">
            <v>1.295358649789029</v>
          </cell>
          <cell r="O175">
            <v>1.3672896699269002</v>
          </cell>
          <cell r="P175">
            <v>1.3671607753705823</v>
          </cell>
          <cell r="Q175">
            <v>1.3671607753705823</v>
          </cell>
          <cell r="R175">
            <v>1.3675622622991039</v>
          </cell>
          <cell r="S175">
            <v>1.3548412965725196</v>
          </cell>
          <cell r="T175">
            <v>1.3555908850026503</v>
          </cell>
          <cell r="AA175">
            <v>1.3672896699269002</v>
          </cell>
          <cell r="AB175">
            <v>1.3671607753705823</v>
          </cell>
          <cell r="AC175">
            <v>1.3076224702099486</v>
          </cell>
          <cell r="AD175">
            <v>1.3080472602102526</v>
          </cell>
          <cell r="AE175">
            <v>1.2945368171021376</v>
          </cell>
          <cell r="AF175">
            <v>1.295358649789029</v>
          </cell>
          <cell r="AM175">
            <v>1.3610733723620612</v>
          </cell>
          <cell r="AN175">
            <v>1.3609470756528876</v>
          </cell>
          <cell r="AO175">
            <v>1.3609470756528876</v>
          </cell>
          <cell r="AP175">
            <v>1.3266393261895317</v>
          </cell>
          <cell r="AQ175">
            <v>1.3485391444713466</v>
          </cell>
          <cell r="AR175">
            <v>1.3493087327183177</v>
          </cell>
        </row>
        <row r="176">
          <cell r="D176">
            <v>101</v>
          </cell>
          <cell r="E176">
            <v>1.3076224702099486</v>
          </cell>
          <cell r="F176">
            <v>1.3080472602102526</v>
          </cell>
          <cell r="G176">
            <v>1.2945368171021376</v>
          </cell>
          <cell r="H176">
            <v>1.295358649789029</v>
          </cell>
          <cell r="O176">
            <v>1.3672896699269002</v>
          </cell>
          <cell r="P176">
            <v>1.3671607753705823</v>
          </cell>
          <cell r="Q176">
            <v>1.3671607753705823</v>
          </cell>
          <cell r="R176">
            <v>1.3675622622991039</v>
          </cell>
          <cell r="S176">
            <v>1.3548412965725196</v>
          </cell>
          <cell r="T176">
            <v>1.3555908850026503</v>
          </cell>
          <cell r="AA176">
            <v>1.3672896699269002</v>
          </cell>
          <cell r="AB176">
            <v>1.3671607753705823</v>
          </cell>
          <cell r="AC176">
            <v>1.3076224702099486</v>
          </cell>
          <cell r="AD176">
            <v>1.3080472602102526</v>
          </cell>
          <cell r="AE176">
            <v>1.2945368171021376</v>
          </cell>
          <cell r="AF176">
            <v>1.295358649789029</v>
          </cell>
          <cell r="AM176">
            <v>1.3610733723620612</v>
          </cell>
          <cell r="AN176">
            <v>1.3609470756528876</v>
          </cell>
          <cell r="AO176">
            <v>1.3609470756528876</v>
          </cell>
          <cell r="AP176">
            <v>1.3266393261895317</v>
          </cell>
          <cell r="AQ176">
            <v>1.3485391444713466</v>
          </cell>
          <cell r="AR176">
            <v>1.3493087327183177</v>
          </cell>
        </row>
        <row r="177">
          <cell r="D177">
            <v>102</v>
          </cell>
          <cell r="E177">
            <v>1.3076224702099486</v>
          </cell>
          <cell r="F177">
            <v>1.3080472602102526</v>
          </cell>
          <cell r="G177">
            <v>1.2945368171021376</v>
          </cell>
          <cell r="H177">
            <v>1.295358649789029</v>
          </cell>
          <cell r="O177">
            <v>1.3672896699269002</v>
          </cell>
          <cell r="P177">
            <v>1.3671607753705823</v>
          </cell>
          <cell r="Q177">
            <v>1.3671607753705823</v>
          </cell>
          <cell r="R177">
            <v>1.3675622622991039</v>
          </cell>
          <cell r="S177">
            <v>1.3548412965725196</v>
          </cell>
          <cell r="T177">
            <v>1.3555908850026503</v>
          </cell>
          <cell r="AA177">
            <v>1.3672896699269002</v>
          </cell>
          <cell r="AB177">
            <v>1.3671607753705823</v>
          </cell>
          <cell r="AC177">
            <v>1.3076224702099486</v>
          </cell>
          <cell r="AD177">
            <v>1.3080472602102526</v>
          </cell>
          <cell r="AE177">
            <v>1.2945368171021376</v>
          </cell>
          <cell r="AF177">
            <v>1.295358649789029</v>
          </cell>
          <cell r="AM177">
            <v>1.3610733723620612</v>
          </cell>
          <cell r="AN177">
            <v>1.3609470756528876</v>
          </cell>
          <cell r="AO177">
            <v>1.3609470756528876</v>
          </cell>
          <cell r="AP177">
            <v>1.3266393261895317</v>
          </cell>
          <cell r="AQ177">
            <v>1.3485391444713466</v>
          </cell>
          <cell r="AR177">
            <v>1.3493087327183177</v>
          </cell>
        </row>
        <row r="178">
          <cell r="D178">
            <v>103</v>
          </cell>
          <cell r="E178">
            <v>0.76928314734253833</v>
          </cell>
          <cell r="F178">
            <v>0.76896455484231097</v>
          </cell>
          <cell r="G178">
            <v>0.77909738717339672</v>
          </cell>
          <cell r="H178">
            <v>0.77848101265822789</v>
          </cell>
          <cell r="O178">
            <v>0.72453274755482466</v>
          </cell>
          <cell r="P178">
            <v>0.72462941847206386</v>
          </cell>
          <cell r="Q178">
            <v>0.72462941847206386</v>
          </cell>
          <cell r="R178">
            <v>0.72432830327567177</v>
          </cell>
          <cell r="S178">
            <v>0.73386902757061057</v>
          </cell>
          <cell r="T178">
            <v>0.73330683624801274</v>
          </cell>
          <cell r="AA178">
            <v>0.72453274755482466</v>
          </cell>
          <cell r="AB178">
            <v>0.72462941847206386</v>
          </cell>
          <cell r="AC178">
            <v>0.76928314734253833</v>
          </cell>
          <cell r="AD178">
            <v>0.76896455484231097</v>
          </cell>
          <cell r="AE178">
            <v>0.77909738717339672</v>
          </cell>
          <cell r="AF178">
            <v>0.77848101265822789</v>
          </cell>
          <cell r="AM178">
            <v>0.72919497072845385</v>
          </cell>
          <cell r="AN178">
            <v>0.72928969326033422</v>
          </cell>
          <cell r="AO178">
            <v>0.72928969326033422</v>
          </cell>
          <cell r="AP178">
            <v>0.75502050535785148</v>
          </cell>
          <cell r="AQ178">
            <v>0.73859564164648916</v>
          </cell>
          <cell r="AR178">
            <v>0.73801845046126158</v>
          </cell>
        </row>
        <row r="179">
          <cell r="D179">
            <v>104</v>
          </cell>
          <cell r="E179">
            <v>0.76928314734253833</v>
          </cell>
          <cell r="F179">
            <v>0.76896455484231097</v>
          </cell>
          <cell r="G179">
            <v>0.77909738717339672</v>
          </cell>
          <cell r="H179">
            <v>0.77848101265822789</v>
          </cell>
          <cell r="O179">
            <v>0.72453274755482466</v>
          </cell>
          <cell r="P179">
            <v>0.72462941847206386</v>
          </cell>
          <cell r="Q179">
            <v>0.72462941847206386</v>
          </cell>
          <cell r="R179">
            <v>0.72432830327567177</v>
          </cell>
          <cell r="S179">
            <v>0.73386902757061057</v>
          </cell>
          <cell r="T179">
            <v>0.73330683624801274</v>
          </cell>
          <cell r="AA179">
            <v>0.72453274755482466</v>
          </cell>
          <cell r="AB179">
            <v>0.72462941847206386</v>
          </cell>
          <cell r="AC179">
            <v>0.76928314734253833</v>
          </cell>
          <cell r="AD179">
            <v>0.76896455484231097</v>
          </cell>
          <cell r="AE179">
            <v>0.77909738717339672</v>
          </cell>
          <cell r="AF179">
            <v>0.77848101265822789</v>
          </cell>
          <cell r="AM179">
            <v>0.72919497072845385</v>
          </cell>
          <cell r="AN179">
            <v>0.72928969326033422</v>
          </cell>
          <cell r="AO179">
            <v>0.72928969326033422</v>
          </cell>
          <cell r="AP179">
            <v>0.75502050535785148</v>
          </cell>
          <cell r="AQ179">
            <v>0.73859564164648916</v>
          </cell>
          <cell r="AR179">
            <v>0.73801845046126158</v>
          </cell>
        </row>
        <row r="180">
          <cell r="D180">
            <v>105</v>
          </cell>
          <cell r="E180">
            <v>0.76928314734253833</v>
          </cell>
          <cell r="F180">
            <v>0.76896455484231097</v>
          </cell>
          <cell r="G180">
            <v>0.77909738717339672</v>
          </cell>
          <cell r="H180">
            <v>0.77848101265822789</v>
          </cell>
          <cell r="O180">
            <v>0.72453274755482466</v>
          </cell>
          <cell r="P180">
            <v>0.72462941847206386</v>
          </cell>
          <cell r="Q180">
            <v>0.72462941847206386</v>
          </cell>
          <cell r="R180">
            <v>0.72432830327567177</v>
          </cell>
          <cell r="S180">
            <v>0.73386902757061057</v>
          </cell>
          <cell r="T180">
            <v>0.73330683624801274</v>
          </cell>
          <cell r="AA180">
            <v>0.72453274755482466</v>
          </cell>
          <cell r="AB180">
            <v>0.72462941847206386</v>
          </cell>
          <cell r="AC180">
            <v>0.76928314734253833</v>
          </cell>
          <cell r="AD180">
            <v>0.76896455484231097</v>
          </cell>
          <cell r="AE180">
            <v>0.77909738717339672</v>
          </cell>
          <cell r="AF180">
            <v>0.77848101265822789</v>
          </cell>
          <cell r="AM180">
            <v>0.72919497072845385</v>
          </cell>
          <cell r="AN180">
            <v>0.72928969326033422</v>
          </cell>
          <cell r="AO180">
            <v>0.72928969326033422</v>
          </cell>
          <cell r="AP180">
            <v>0.75502050535785148</v>
          </cell>
          <cell r="AQ180">
            <v>0.73859564164648916</v>
          </cell>
          <cell r="AR180">
            <v>0.73801845046126158</v>
          </cell>
        </row>
        <row r="181">
          <cell r="D181">
            <v>106</v>
          </cell>
          <cell r="E181">
            <v>0.76928314734253833</v>
          </cell>
          <cell r="F181">
            <v>0.76896455484231097</v>
          </cell>
          <cell r="G181">
            <v>0.77909738717339672</v>
          </cell>
          <cell r="H181">
            <v>0.77848101265822789</v>
          </cell>
          <cell r="O181">
            <v>0.72453274755482466</v>
          </cell>
          <cell r="P181">
            <v>0.72462941847206386</v>
          </cell>
          <cell r="Q181">
            <v>0.72462941847206386</v>
          </cell>
          <cell r="R181">
            <v>0.72432830327567177</v>
          </cell>
          <cell r="S181">
            <v>0.73386902757061057</v>
          </cell>
          <cell r="T181">
            <v>0.73330683624801274</v>
          </cell>
          <cell r="AA181">
            <v>0.72453274755482466</v>
          </cell>
          <cell r="AB181">
            <v>0.72462941847206386</v>
          </cell>
          <cell r="AC181">
            <v>0.76928314734253833</v>
          </cell>
          <cell r="AD181">
            <v>0.76896455484231097</v>
          </cell>
          <cell r="AE181">
            <v>0.77909738717339672</v>
          </cell>
          <cell r="AF181">
            <v>0.77848101265822789</v>
          </cell>
          <cell r="AM181">
            <v>0.72919497072845385</v>
          </cell>
          <cell r="AN181">
            <v>0.72928969326033422</v>
          </cell>
          <cell r="AO181">
            <v>0.72928969326033422</v>
          </cell>
          <cell r="AP181">
            <v>0.75502050535785148</v>
          </cell>
          <cell r="AQ181">
            <v>0.73859564164648916</v>
          </cell>
          <cell r="AR181">
            <v>0.73801845046126158</v>
          </cell>
        </row>
        <row r="182">
          <cell r="D182">
            <v>107</v>
          </cell>
          <cell r="E182">
            <v>0.76928314734253833</v>
          </cell>
          <cell r="F182">
            <v>0.76896455484231097</v>
          </cell>
          <cell r="G182">
            <v>0.77909738717339672</v>
          </cell>
          <cell r="H182">
            <v>0.77848101265822789</v>
          </cell>
          <cell r="O182">
            <v>0.72453274755482466</v>
          </cell>
          <cell r="P182">
            <v>0.72462941847206386</v>
          </cell>
          <cell r="Q182">
            <v>0.72462941847206386</v>
          </cell>
          <cell r="R182">
            <v>0.72432830327567177</v>
          </cell>
          <cell r="S182">
            <v>0.73386902757061057</v>
          </cell>
          <cell r="T182">
            <v>0.73330683624801274</v>
          </cell>
          <cell r="AA182">
            <v>0.72453274755482466</v>
          </cell>
          <cell r="AB182">
            <v>0.72462941847206386</v>
          </cell>
          <cell r="AC182">
            <v>0.76928314734253833</v>
          </cell>
          <cell r="AD182">
            <v>0.76896455484231097</v>
          </cell>
          <cell r="AE182">
            <v>0.77909738717339672</v>
          </cell>
          <cell r="AF182">
            <v>0.77848101265822789</v>
          </cell>
          <cell r="AM182">
            <v>0.72919497072845385</v>
          </cell>
          <cell r="AN182">
            <v>0.72928969326033422</v>
          </cell>
          <cell r="AO182">
            <v>0.72928969326033422</v>
          </cell>
          <cell r="AP182">
            <v>0.75502050535785148</v>
          </cell>
          <cell r="AQ182">
            <v>0.73859564164648916</v>
          </cell>
          <cell r="AR182">
            <v>0.73801845046126158</v>
          </cell>
        </row>
        <row r="183">
          <cell r="D183">
            <v>108</v>
          </cell>
          <cell r="E183">
            <v>0.76928314734253833</v>
          </cell>
          <cell r="F183">
            <v>0.76896455484231097</v>
          </cell>
          <cell r="G183">
            <v>0.77909738717339672</v>
          </cell>
          <cell r="H183">
            <v>0.77848101265822789</v>
          </cell>
          <cell r="O183">
            <v>0.72453274755482466</v>
          </cell>
          <cell r="P183">
            <v>0.72462941847206386</v>
          </cell>
          <cell r="Q183">
            <v>0.72462941847206386</v>
          </cell>
          <cell r="R183">
            <v>0.72432830327567177</v>
          </cell>
          <cell r="S183">
            <v>0.73386902757061057</v>
          </cell>
          <cell r="T183">
            <v>0.73330683624801274</v>
          </cell>
          <cell r="AA183">
            <v>0.72453274755482466</v>
          </cell>
          <cell r="AB183">
            <v>0.72462941847206386</v>
          </cell>
          <cell r="AC183">
            <v>0.76928314734253833</v>
          </cell>
          <cell r="AD183">
            <v>0.76896455484231097</v>
          </cell>
          <cell r="AE183">
            <v>0.77909738717339672</v>
          </cell>
          <cell r="AF183">
            <v>0.77848101265822789</v>
          </cell>
          <cell r="AM183">
            <v>0.72919497072845385</v>
          </cell>
          <cell r="AN183">
            <v>0.72928969326033422</v>
          </cell>
          <cell r="AO183">
            <v>0.72928969326033422</v>
          </cell>
          <cell r="AP183">
            <v>0.75502050535785148</v>
          </cell>
          <cell r="AQ183">
            <v>0.73859564164648916</v>
          </cell>
          <cell r="AR183">
            <v>0.73801845046126158</v>
          </cell>
        </row>
        <row r="184">
          <cell r="D184">
            <v>109</v>
          </cell>
          <cell r="E184">
            <v>0.76928314734253833</v>
          </cell>
          <cell r="F184">
            <v>0.76896455484231097</v>
          </cell>
          <cell r="G184">
            <v>0.77909738717339672</v>
          </cell>
          <cell r="H184">
            <v>0.77848101265822789</v>
          </cell>
          <cell r="O184">
            <v>0.72453274755482466</v>
          </cell>
          <cell r="P184">
            <v>0.72462941847206386</v>
          </cell>
          <cell r="Q184">
            <v>0.72462941847206386</v>
          </cell>
          <cell r="R184">
            <v>0.72432830327567177</v>
          </cell>
          <cell r="S184">
            <v>0.73386902757061057</v>
          </cell>
          <cell r="T184">
            <v>0.73330683624801274</v>
          </cell>
          <cell r="AA184">
            <v>0.72453274755482466</v>
          </cell>
          <cell r="AB184">
            <v>0.72462941847206386</v>
          </cell>
          <cell r="AC184">
            <v>0.76928314734253833</v>
          </cell>
          <cell r="AD184">
            <v>0.76896455484231097</v>
          </cell>
          <cell r="AE184">
            <v>0.77909738717339672</v>
          </cell>
          <cell r="AF184">
            <v>0.77848101265822789</v>
          </cell>
          <cell r="AM184">
            <v>0.72919497072845385</v>
          </cell>
          <cell r="AN184">
            <v>0.72928969326033422</v>
          </cell>
          <cell r="AO184">
            <v>0.72928969326033422</v>
          </cell>
          <cell r="AP184">
            <v>0.75502050535785148</v>
          </cell>
          <cell r="AQ184">
            <v>0.73859564164648916</v>
          </cell>
          <cell r="AR184">
            <v>0.73801845046126158</v>
          </cell>
        </row>
        <row r="185">
          <cell r="D185">
            <v>110</v>
          </cell>
          <cell r="E185">
            <v>0.76928314734253833</v>
          </cell>
          <cell r="F185">
            <v>0.76896455484231097</v>
          </cell>
          <cell r="G185">
            <v>0.77909738717339672</v>
          </cell>
          <cell r="H185">
            <v>0.77848101265822789</v>
          </cell>
          <cell r="O185">
            <v>0.72453274755482466</v>
          </cell>
          <cell r="P185">
            <v>0.72462941847206386</v>
          </cell>
          <cell r="Q185">
            <v>0.72462941847206386</v>
          </cell>
          <cell r="R185">
            <v>0.72432830327567177</v>
          </cell>
          <cell r="S185">
            <v>0.73386902757061057</v>
          </cell>
          <cell r="T185">
            <v>0.73330683624801274</v>
          </cell>
          <cell r="AA185">
            <v>0.72453274755482466</v>
          </cell>
          <cell r="AB185">
            <v>0.72462941847206386</v>
          </cell>
          <cell r="AC185">
            <v>0.76928314734253833</v>
          </cell>
          <cell r="AD185">
            <v>0.76896455484231097</v>
          </cell>
          <cell r="AE185">
            <v>0.77909738717339672</v>
          </cell>
          <cell r="AF185">
            <v>0.77848101265822789</v>
          </cell>
          <cell r="AM185">
            <v>0.72919497072845385</v>
          </cell>
          <cell r="AN185">
            <v>0.72928969326033422</v>
          </cell>
          <cell r="AO185">
            <v>0.72928969326033422</v>
          </cell>
          <cell r="AP185">
            <v>0.75502050535785148</v>
          </cell>
          <cell r="AQ185">
            <v>0.73859564164648916</v>
          </cell>
          <cell r="AR185">
            <v>0.73801845046126158</v>
          </cell>
        </row>
        <row r="186">
          <cell r="D186">
            <v>111</v>
          </cell>
          <cell r="E186">
            <v>0.76928314734253833</v>
          </cell>
          <cell r="F186">
            <v>0.76896455484231097</v>
          </cell>
          <cell r="G186">
            <v>0.77909738717339672</v>
          </cell>
          <cell r="H186">
            <v>0.77848101265822789</v>
          </cell>
          <cell r="O186">
            <v>0.72453274755482466</v>
          </cell>
          <cell r="P186">
            <v>0.72462941847206386</v>
          </cell>
          <cell r="Q186">
            <v>0.72462941847206386</v>
          </cell>
          <cell r="R186">
            <v>0.72432830327567177</v>
          </cell>
          <cell r="S186">
            <v>0.73386902757061057</v>
          </cell>
          <cell r="T186">
            <v>0.73330683624801274</v>
          </cell>
          <cell r="AA186">
            <v>0.72453274755482466</v>
          </cell>
          <cell r="AB186">
            <v>0.72462941847206386</v>
          </cell>
          <cell r="AC186">
            <v>0.76928314734253833</v>
          </cell>
          <cell r="AD186">
            <v>0.76896455484231097</v>
          </cell>
          <cell r="AE186">
            <v>0.77909738717339672</v>
          </cell>
          <cell r="AF186">
            <v>0.77848101265822789</v>
          </cell>
          <cell r="AM186">
            <v>0.72919497072845385</v>
          </cell>
          <cell r="AN186">
            <v>0.72928969326033422</v>
          </cell>
          <cell r="AO186">
            <v>0.72928969326033422</v>
          </cell>
          <cell r="AP186">
            <v>0.75502050535785148</v>
          </cell>
          <cell r="AQ186">
            <v>0.73859564164648916</v>
          </cell>
          <cell r="AR186">
            <v>0.73801845046126158</v>
          </cell>
        </row>
        <row r="187">
          <cell r="D187">
            <v>112</v>
          </cell>
          <cell r="E187">
            <v>0.76928314734253833</v>
          </cell>
          <cell r="F187">
            <v>0.76896455484231097</v>
          </cell>
          <cell r="G187">
            <v>0.77909738717339672</v>
          </cell>
          <cell r="H187">
            <v>0.77848101265822789</v>
          </cell>
          <cell r="O187">
            <v>0.72453274755482466</v>
          </cell>
          <cell r="P187">
            <v>0.72462941847206386</v>
          </cell>
          <cell r="Q187">
            <v>0.72462941847206386</v>
          </cell>
          <cell r="R187">
            <v>0.72432830327567177</v>
          </cell>
          <cell r="S187">
            <v>0.73386902757061057</v>
          </cell>
          <cell r="T187">
            <v>0.73330683624801274</v>
          </cell>
          <cell r="AA187">
            <v>0.72453274755482466</v>
          </cell>
          <cell r="AB187">
            <v>0.72462941847206386</v>
          </cell>
          <cell r="AC187">
            <v>0.76928314734253833</v>
          </cell>
          <cell r="AD187">
            <v>0.76896455484231097</v>
          </cell>
          <cell r="AE187">
            <v>0.77909738717339672</v>
          </cell>
          <cell r="AF187">
            <v>0.77848101265822789</v>
          </cell>
          <cell r="AM187">
            <v>0.72919497072845385</v>
          </cell>
          <cell r="AN187">
            <v>0.72928969326033422</v>
          </cell>
          <cell r="AO187">
            <v>0.72928969326033422</v>
          </cell>
          <cell r="AP187">
            <v>0.75502050535785148</v>
          </cell>
          <cell r="AQ187">
            <v>0.73859564164648916</v>
          </cell>
          <cell r="AR187">
            <v>0.73801845046126158</v>
          </cell>
        </row>
        <row r="188">
          <cell r="D188">
            <v>113</v>
          </cell>
          <cell r="E188">
            <v>0.76928314734253833</v>
          </cell>
          <cell r="F188">
            <v>0.76896455484231097</v>
          </cell>
          <cell r="G188">
            <v>0.77909738717339672</v>
          </cell>
          <cell r="H188">
            <v>0.77848101265822789</v>
          </cell>
          <cell r="O188">
            <v>0.72453274755482466</v>
          </cell>
          <cell r="P188">
            <v>0.72462941847206386</v>
          </cell>
          <cell r="Q188">
            <v>0.72462941847206386</v>
          </cell>
          <cell r="R188">
            <v>0.72432830327567177</v>
          </cell>
          <cell r="S188">
            <v>0.73386902757061057</v>
          </cell>
          <cell r="T188">
            <v>0.73330683624801274</v>
          </cell>
          <cell r="AA188">
            <v>0.72453274755482466</v>
          </cell>
          <cell r="AB188">
            <v>0.72462941847206386</v>
          </cell>
          <cell r="AC188">
            <v>0.76928314734253833</v>
          </cell>
          <cell r="AD188">
            <v>0.76896455484231097</v>
          </cell>
          <cell r="AE188">
            <v>0.77909738717339672</v>
          </cell>
          <cell r="AF188">
            <v>0.77848101265822789</v>
          </cell>
          <cell r="AM188">
            <v>0.72919497072845385</v>
          </cell>
          <cell r="AN188">
            <v>0.72928969326033422</v>
          </cell>
          <cell r="AO188">
            <v>0.72928969326033422</v>
          </cell>
          <cell r="AP188">
            <v>0.75502050535785148</v>
          </cell>
          <cell r="AQ188">
            <v>0.73859564164648916</v>
          </cell>
          <cell r="AR188">
            <v>0.73801845046126158</v>
          </cell>
        </row>
        <row r="189">
          <cell r="D189">
            <v>114</v>
          </cell>
          <cell r="E189">
            <v>0.76928314734253833</v>
          </cell>
          <cell r="F189">
            <v>0.76896455484231097</v>
          </cell>
          <cell r="G189">
            <v>0.77909738717339672</v>
          </cell>
          <cell r="H189">
            <v>0.77848101265822789</v>
          </cell>
          <cell r="O189">
            <v>0.72453274755482466</v>
          </cell>
          <cell r="P189">
            <v>0.72462941847206386</v>
          </cell>
          <cell r="Q189">
            <v>0.72462941847206386</v>
          </cell>
          <cell r="R189">
            <v>0.72432830327567177</v>
          </cell>
          <cell r="S189">
            <v>0.73386902757061057</v>
          </cell>
          <cell r="T189">
            <v>0.73330683624801274</v>
          </cell>
          <cell r="AA189">
            <v>0.72453274755482466</v>
          </cell>
          <cell r="AB189">
            <v>0.72462941847206386</v>
          </cell>
          <cell r="AC189">
            <v>0.76928314734253833</v>
          </cell>
          <cell r="AD189">
            <v>0.76896455484231097</v>
          </cell>
          <cell r="AE189">
            <v>0.77909738717339672</v>
          </cell>
          <cell r="AF189">
            <v>0.77848101265822789</v>
          </cell>
          <cell r="AM189">
            <v>0.72919497072845385</v>
          </cell>
          <cell r="AN189">
            <v>0.72928969326033422</v>
          </cell>
          <cell r="AO189">
            <v>0.72928969326033422</v>
          </cell>
          <cell r="AP189">
            <v>0.75502050535785148</v>
          </cell>
          <cell r="AQ189">
            <v>0.73859564164648916</v>
          </cell>
          <cell r="AR189">
            <v>0.73801845046126158</v>
          </cell>
        </row>
        <row r="190">
          <cell r="D190">
            <v>115</v>
          </cell>
          <cell r="E190">
            <v>0.76928314734253833</v>
          </cell>
          <cell r="F190">
            <v>0.76896455484231097</v>
          </cell>
          <cell r="G190">
            <v>0.77909738717339672</v>
          </cell>
          <cell r="H190">
            <v>0.77848101265822789</v>
          </cell>
          <cell r="O190">
            <v>0.72453274755482466</v>
          </cell>
          <cell r="P190">
            <v>0.72462941847206386</v>
          </cell>
          <cell r="Q190">
            <v>0.72462941847206386</v>
          </cell>
          <cell r="R190">
            <v>0.72432830327567177</v>
          </cell>
          <cell r="S190">
            <v>0.73386902757061057</v>
          </cell>
          <cell r="T190">
            <v>0.73330683624801274</v>
          </cell>
          <cell r="AA190">
            <v>0.72453274755482466</v>
          </cell>
          <cell r="AB190">
            <v>0.72462941847206386</v>
          </cell>
          <cell r="AC190">
            <v>0.76928314734253833</v>
          </cell>
          <cell r="AD190">
            <v>0.76896455484231097</v>
          </cell>
          <cell r="AE190">
            <v>0.77909738717339672</v>
          </cell>
          <cell r="AF190">
            <v>0.77848101265822789</v>
          </cell>
          <cell r="AM190">
            <v>0.72919497072845385</v>
          </cell>
          <cell r="AN190">
            <v>0.72928969326033422</v>
          </cell>
          <cell r="AO190">
            <v>0.72928969326033422</v>
          </cell>
          <cell r="AP190">
            <v>0.75502050535785148</v>
          </cell>
          <cell r="AQ190">
            <v>0.73859564164648916</v>
          </cell>
          <cell r="AR190">
            <v>0.73801845046126158</v>
          </cell>
        </row>
        <row r="191">
          <cell r="D191">
            <v>116</v>
          </cell>
          <cell r="E191">
            <v>0.76928314734253833</v>
          </cell>
          <cell r="F191">
            <v>0.76896455484231097</v>
          </cell>
          <cell r="G191">
            <v>0.77909738717339672</v>
          </cell>
          <cell r="H191">
            <v>0.77848101265822789</v>
          </cell>
          <cell r="O191">
            <v>0.72453274755482466</v>
          </cell>
          <cell r="P191">
            <v>0.72462941847206386</v>
          </cell>
          <cell r="Q191">
            <v>0.72462941847206386</v>
          </cell>
          <cell r="R191">
            <v>0.72432830327567177</v>
          </cell>
          <cell r="S191">
            <v>0.73386902757061057</v>
          </cell>
          <cell r="T191">
            <v>0.73330683624801274</v>
          </cell>
          <cell r="AA191">
            <v>0.72453274755482466</v>
          </cell>
          <cell r="AB191">
            <v>0.72462941847206386</v>
          </cell>
          <cell r="AC191">
            <v>0.76928314734253833</v>
          </cell>
          <cell r="AD191">
            <v>0.76896455484231097</v>
          </cell>
          <cell r="AE191">
            <v>0.77909738717339672</v>
          </cell>
          <cell r="AF191">
            <v>0.77848101265822789</v>
          </cell>
          <cell r="AM191">
            <v>0.72919497072845385</v>
          </cell>
          <cell r="AN191">
            <v>0.72928969326033422</v>
          </cell>
          <cell r="AO191">
            <v>0.72928969326033422</v>
          </cell>
          <cell r="AP191">
            <v>0.75502050535785148</v>
          </cell>
          <cell r="AQ191">
            <v>0.73859564164648916</v>
          </cell>
          <cell r="AR191">
            <v>0.73801845046126158</v>
          </cell>
        </row>
        <row r="192">
          <cell r="D192">
            <v>117</v>
          </cell>
          <cell r="E192">
            <v>0.76928314734253833</v>
          </cell>
          <cell r="F192">
            <v>0.76896455484231097</v>
          </cell>
          <cell r="G192">
            <v>0.77909738717339672</v>
          </cell>
          <cell r="H192">
            <v>0.77848101265822789</v>
          </cell>
          <cell r="O192">
            <v>0.72453274755482466</v>
          </cell>
          <cell r="P192">
            <v>0.72462941847206386</v>
          </cell>
          <cell r="Q192">
            <v>0.72462941847206386</v>
          </cell>
          <cell r="R192">
            <v>0.72432830327567177</v>
          </cell>
          <cell r="S192">
            <v>0.73386902757061057</v>
          </cell>
          <cell r="T192">
            <v>0.73330683624801274</v>
          </cell>
          <cell r="AA192">
            <v>0.72453274755482466</v>
          </cell>
          <cell r="AB192">
            <v>0.72462941847206386</v>
          </cell>
          <cell r="AC192">
            <v>0.76928314734253833</v>
          </cell>
          <cell r="AD192">
            <v>0.76896455484231097</v>
          </cell>
          <cell r="AE192">
            <v>0.77909738717339672</v>
          </cell>
          <cell r="AF192">
            <v>0.77848101265822789</v>
          </cell>
          <cell r="AM192">
            <v>0.72919497072845385</v>
          </cell>
          <cell r="AN192">
            <v>0.72928969326033422</v>
          </cell>
          <cell r="AO192">
            <v>0.72928969326033422</v>
          </cell>
          <cell r="AP192">
            <v>0.75502050535785148</v>
          </cell>
          <cell r="AQ192">
            <v>0.73859564164648916</v>
          </cell>
          <cell r="AR192">
            <v>0.73801845046126158</v>
          </cell>
        </row>
        <row r="193">
          <cell r="D193">
            <v>118</v>
          </cell>
          <cell r="E193">
            <v>0.76928314734253833</v>
          </cell>
          <cell r="F193">
            <v>0.76896455484231097</v>
          </cell>
          <cell r="G193">
            <v>0.77909738717339672</v>
          </cell>
          <cell r="H193">
            <v>0.77848101265822789</v>
          </cell>
          <cell r="O193">
            <v>0.72453274755482466</v>
          </cell>
          <cell r="P193">
            <v>0.72462941847206386</v>
          </cell>
          <cell r="Q193">
            <v>0.72462941847206386</v>
          </cell>
          <cell r="R193">
            <v>0.72432830327567177</v>
          </cell>
          <cell r="S193">
            <v>0.73386902757061057</v>
          </cell>
          <cell r="T193">
            <v>0.73330683624801274</v>
          </cell>
          <cell r="AA193">
            <v>0.72453274755482466</v>
          </cell>
          <cell r="AB193">
            <v>0.72462941847206386</v>
          </cell>
          <cell r="AC193">
            <v>0.76928314734253833</v>
          </cell>
          <cell r="AD193">
            <v>0.76896455484231097</v>
          </cell>
          <cell r="AE193">
            <v>0.77909738717339672</v>
          </cell>
          <cell r="AF193">
            <v>0.77848101265822789</v>
          </cell>
          <cell r="AM193">
            <v>0.72919497072845385</v>
          </cell>
          <cell r="AN193">
            <v>0.72928969326033422</v>
          </cell>
          <cell r="AO193">
            <v>0.72928969326033422</v>
          </cell>
          <cell r="AP193">
            <v>0.75502050535785148</v>
          </cell>
          <cell r="AQ193">
            <v>0.73859564164648916</v>
          </cell>
          <cell r="AR193">
            <v>0.73801845046126158</v>
          </cell>
        </row>
        <row r="194">
          <cell r="D194">
            <v>119</v>
          </cell>
          <cell r="E194">
            <v>1.3076224702099486</v>
          </cell>
          <cell r="F194">
            <v>1.3080472602102526</v>
          </cell>
          <cell r="G194">
            <v>1.2945368171021376</v>
          </cell>
          <cell r="H194">
            <v>1.295358649789029</v>
          </cell>
          <cell r="O194">
            <v>1.3672896699269002</v>
          </cell>
          <cell r="P194">
            <v>1.3671607753705823</v>
          </cell>
          <cell r="Q194">
            <v>1.3671607753705823</v>
          </cell>
          <cell r="R194">
            <v>1.3675622622991039</v>
          </cell>
          <cell r="S194">
            <v>1.3548412965725196</v>
          </cell>
          <cell r="T194">
            <v>1.3555908850026503</v>
          </cell>
          <cell r="AA194">
            <v>1.3672896699269002</v>
          </cell>
          <cell r="AB194">
            <v>1.3671607753705823</v>
          </cell>
          <cell r="AC194">
            <v>1.3076224702099486</v>
          </cell>
          <cell r="AD194">
            <v>1.3080472602102526</v>
          </cell>
          <cell r="AE194">
            <v>1.2945368171021376</v>
          </cell>
          <cell r="AF194">
            <v>1.295358649789029</v>
          </cell>
          <cell r="AM194">
            <v>1.3610733723620612</v>
          </cell>
          <cell r="AN194">
            <v>1.3609470756528876</v>
          </cell>
          <cell r="AO194">
            <v>1.3609470756528876</v>
          </cell>
          <cell r="AP194">
            <v>1.3266393261895317</v>
          </cell>
          <cell r="AQ194">
            <v>1.3485391444713466</v>
          </cell>
          <cell r="AR194">
            <v>1.3493087327183177</v>
          </cell>
        </row>
        <row r="195">
          <cell r="D195">
            <v>120</v>
          </cell>
          <cell r="E195">
            <v>1.3076224702099486</v>
          </cell>
          <cell r="F195">
            <v>1.3080472602102526</v>
          </cell>
          <cell r="G195">
            <v>1.2945368171021376</v>
          </cell>
          <cell r="H195">
            <v>1.295358649789029</v>
          </cell>
          <cell r="O195">
            <v>1.3672896699269002</v>
          </cell>
          <cell r="P195">
            <v>1.3671607753705823</v>
          </cell>
          <cell r="Q195">
            <v>1.3671607753705823</v>
          </cell>
          <cell r="R195">
            <v>1.3675622622991039</v>
          </cell>
          <cell r="S195">
            <v>1.3548412965725196</v>
          </cell>
          <cell r="T195">
            <v>1.3555908850026503</v>
          </cell>
          <cell r="AA195">
            <v>1.3672896699269002</v>
          </cell>
          <cell r="AB195">
            <v>1.3671607753705823</v>
          </cell>
          <cell r="AC195">
            <v>1.3076224702099486</v>
          </cell>
          <cell r="AD195">
            <v>1.3080472602102526</v>
          </cell>
          <cell r="AE195">
            <v>1.2945368171021376</v>
          </cell>
          <cell r="AF195">
            <v>1.295358649789029</v>
          </cell>
          <cell r="AM195">
            <v>1.3610733723620612</v>
          </cell>
          <cell r="AN195">
            <v>1.3609470756528876</v>
          </cell>
          <cell r="AO195">
            <v>1.3609470756528876</v>
          </cell>
          <cell r="AP195">
            <v>1.3266393261895317</v>
          </cell>
          <cell r="AQ195">
            <v>1.3485391444713466</v>
          </cell>
          <cell r="AR195">
            <v>1.3493087327183177</v>
          </cell>
        </row>
        <row r="196">
          <cell r="D196">
            <v>121</v>
          </cell>
          <cell r="E196">
            <v>1.3076224702099486</v>
          </cell>
          <cell r="F196">
            <v>1.3080472602102526</v>
          </cell>
          <cell r="G196">
            <v>1.2945368171021376</v>
          </cell>
          <cell r="H196">
            <v>1.295358649789029</v>
          </cell>
          <cell r="O196">
            <v>1.3672896699269002</v>
          </cell>
          <cell r="P196">
            <v>1.3671607753705823</v>
          </cell>
          <cell r="Q196">
            <v>1.3671607753705823</v>
          </cell>
          <cell r="R196">
            <v>1.3675622622991039</v>
          </cell>
          <cell r="S196">
            <v>1.3548412965725196</v>
          </cell>
          <cell r="T196">
            <v>1.3555908850026503</v>
          </cell>
          <cell r="AA196">
            <v>1.3672896699269002</v>
          </cell>
          <cell r="AB196">
            <v>1.3671607753705823</v>
          </cell>
          <cell r="AC196">
            <v>1.3076224702099486</v>
          </cell>
          <cell r="AD196">
            <v>1.3080472602102526</v>
          </cell>
          <cell r="AE196">
            <v>1.2945368171021376</v>
          </cell>
          <cell r="AF196">
            <v>1.295358649789029</v>
          </cell>
          <cell r="AM196">
            <v>1.3610733723620612</v>
          </cell>
          <cell r="AN196">
            <v>1.3609470756528876</v>
          </cell>
          <cell r="AO196">
            <v>1.3609470756528876</v>
          </cell>
          <cell r="AP196">
            <v>1.3266393261895317</v>
          </cell>
          <cell r="AQ196">
            <v>1.3485391444713466</v>
          </cell>
          <cell r="AR196">
            <v>1.3493087327183177</v>
          </cell>
        </row>
        <row r="197">
          <cell r="D197">
            <v>122</v>
          </cell>
          <cell r="E197">
            <v>1.3076224702099486</v>
          </cell>
          <cell r="F197">
            <v>1.3080472602102526</v>
          </cell>
          <cell r="G197">
            <v>1.2945368171021376</v>
          </cell>
          <cell r="H197">
            <v>1.295358649789029</v>
          </cell>
          <cell r="O197">
            <v>1.3672896699269002</v>
          </cell>
          <cell r="P197">
            <v>1.3671607753705823</v>
          </cell>
          <cell r="Q197">
            <v>1.3671607753705823</v>
          </cell>
          <cell r="R197">
            <v>1.3675622622991039</v>
          </cell>
          <cell r="S197">
            <v>1.3548412965725196</v>
          </cell>
          <cell r="T197">
            <v>1.3555908850026503</v>
          </cell>
          <cell r="AA197">
            <v>1.3672896699269002</v>
          </cell>
          <cell r="AB197">
            <v>1.3671607753705823</v>
          </cell>
          <cell r="AC197">
            <v>1.3076224702099486</v>
          </cell>
          <cell r="AD197">
            <v>1.3080472602102526</v>
          </cell>
          <cell r="AE197">
            <v>1.2945368171021376</v>
          </cell>
          <cell r="AF197">
            <v>1.295358649789029</v>
          </cell>
          <cell r="AM197">
            <v>1.3610733723620612</v>
          </cell>
          <cell r="AN197">
            <v>1.3609470756528876</v>
          </cell>
          <cell r="AO197">
            <v>1.3609470756528876</v>
          </cell>
          <cell r="AP197">
            <v>1.3266393261895317</v>
          </cell>
          <cell r="AQ197">
            <v>1.3485391444713466</v>
          </cell>
          <cell r="AR197">
            <v>1.3493087327183177</v>
          </cell>
        </row>
        <row r="198">
          <cell r="D198">
            <v>123</v>
          </cell>
          <cell r="E198">
            <v>1.3076224702099486</v>
          </cell>
          <cell r="F198">
            <v>1.3080472602102526</v>
          </cell>
          <cell r="G198">
            <v>1.2945368171021376</v>
          </cell>
          <cell r="H198">
            <v>1.295358649789029</v>
          </cell>
          <cell r="O198">
            <v>1.3672896699269002</v>
          </cell>
          <cell r="P198">
            <v>1.3671607753705823</v>
          </cell>
          <cell r="Q198">
            <v>1.3671607753705823</v>
          </cell>
          <cell r="R198">
            <v>1.3675622622991039</v>
          </cell>
          <cell r="S198">
            <v>1.3548412965725196</v>
          </cell>
          <cell r="T198">
            <v>1.3555908850026503</v>
          </cell>
          <cell r="AA198">
            <v>1.3672896699269002</v>
          </cell>
          <cell r="AB198">
            <v>1.3671607753705823</v>
          </cell>
          <cell r="AC198">
            <v>1.3076224702099486</v>
          </cell>
          <cell r="AD198">
            <v>1.3080472602102526</v>
          </cell>
          <cell r="AE198">
            <v>1.2945368171021376</v>
          </cell>
          <cell r="AF198">
            <v>1.295358649789029</v>
          </cell>
          <cell r="AM198">
            <v>1.3610733723620612</v>
          </cell>
          <cell r="AN198">
            <v>1.3609470756528876</v>
          </cell>
          <cell r="AO198">
            <v>1.3609470756528876</v>
          </cell>
          <cell r="AP198">
            <v>1.3266393261895317</v>
          </cell>
          <cell r="AQ198">
            <v>1.3485391444713466</v>
          </cell>
          <cell r="AR198">
            <v>1.3493087327183177</v>
          </cell>
        </row>
        <row r="199">
          <cell r="D199">
            <v>124</v>
          </cell>
          <cell r="E199">
            <v>1.3076224702099486</v>
          </cell>
          <cell r="F199">
            <v>1.3080472602102526</v>
          </cell>
          <cell r="G199">
            <v>1.2945368171021376</v>
          </cell>
          <cell r="H199">
            <v>1.295358649789029</v>
          </cell>
          <cell r="O199">
            <v>1.3672896699269002</v>
          </cell>
          <cell r="P199">
            <v>1.3671607753705823</v>
          </cell>
          <cell r="Q199">
            <v>1.3671607753705823</v>
          </cell>
          <cell r="R199">
            <v>1.3675622622991039</v>
          </cell>
          <cell r="S199">
            <v>1.3548412965725196</v>
          </cell>
          <cell r="T199">
            <v>1.3555908850026503</v>
          </cell>
          <cell r="AA199">
            <v>1.3672896699269002</v>
          </cell>
          <cell r="AB199">
            <v>1.3671607753705823</v>
          </cell>
          <cell r="AC199">
            <v>1.3076224702099486</v>
          </cell>
          <cell r="AD199">
            <v>1.3080472602102526</v>
          </cell>
          <cell r="AE199">
            <v>1.2945368171021376</v>
          </cell>
          <cell r="AF199">
            <v>1.295358649789029</v>
          </cell>
          <cell r="AM199">
            <v>1.3610733723620612</v>
          </cell>
          <cell r="AN199">
            <v>1.3609470756528876</v>
          </cell>
          <cell r="AO199">
            <v>1.3609470756528876</v>
          </cell>
          <cell r="AP199">
            <v>1.3266393261895317</v>
          </cell>
          <cell r="AQ199">
            <v>1.3485391444713466</v>
          </cell>
          <cell r="AR199">
            <v>1.3493087327183177</v>
          </cell>
        </row>
        <row r="200">
          <cell r="D200">
            <v>125</v>
          </cell>
          <cell r="E200">
            <v>1.3076224702099486</v>
          </cell>
          <cell r="F200">
            <v>1.3080472602102526</v>
          </cell>
          <cell r="G200">
            <v>1.2945368171021376</v>
          </cell>
          <cell r="H200">
            <v>1.295358649789029</v>
          </cell>
          <cell r="O200">
            <v>1.3672896699269002</v>
          </cell>
          <cell r="P200">
            <v>1.3671607753705823</v>
          </cell>
          <cell r="Q200">
            <v>1.3671607753705823</v>
          </cell>
          <cell r="R200">
            <v>1.3675622622991039</v>
          </cell>
          <cell r="S200">
            <v>1.3548412965725196</v>
          </cell>
          <cell r="T200">
            <v>1.3555908850026503</v>
          </cell>
          <cell r="AA200">
            <v>1.3672896699269002</v>
          </cell>
          <cell r="AB200">
            <v>1.3671607753705823</v>
          </cell>
          <cell r="AC200">
            <v>1.3076224702099486</v>
          </cell>
          <cell r="AD200">
            <v>1.3080472602102526</v>
          </cell>
          <cell r="AE200">
            <v>1.2945368171021376</v>
          </cell>
          <cell r="AF200">
            <v>1.295358649789029</v>
          </cell>
          <cell r="AM200">
            <v>1.3610733723620612</v>
          </cell>
          <cell r="AN200">
            <v>1.3609470756528876</v>
          </cell>
          <cell r="AO200">
            <v>1.3609470756528876</v>
          </cell>
          <cell r="AP200">
            <v>1.3266393261895317</v>
          </cell>
          <cell r="AQ200">
            <v>1.3485391444713466</v>
          </cell>
          <cell r="AR200">
            <v>1.3493087327183177</v>
          </cell>
        </row>
        <row r="201">
          <cell r="D201">
            <v>126</v>
          </cell>
          <cell r="E201">
            <v>1.3076224702099486</v>
          </cell>
          <cell r="F201">
            <v>1.3080472602102526</v>
          </cell>
          <cell r="G201">
            <v>1.2945368171021376</v>
          </cell>
          <cell r="H201">
            <v>1.295358649789029</v>
          </cell>
          <cell r="O201">
            <v>1.3672896699269002</v>
          </cell>
          <cell r="P201">
            <v>1.3671607753705823</v>
          </cell>
          <cell r="Q201">
            <v>1.3671607753705823</v>
          </cell>
          <cell r="R201">
            <v>1.3675622622991039</v>
          </cell>
          <cell r="S201">
            <v>1.3548412965725196</v>
          </cell>
          <cell r="T201">
            <v>1.3555908850026503</v>
          </cell>
          <cell r="AA201">
            <v>1.3672896699269002</v>
          </cell>
          <cell r="AB201">
            <v>1.3671607753705823</v>
          </cell>
          <cell r="AC201">
            <v>1.3076224702099486</v>
          </cell>
          <cell r="AD201">
            <v>1.3080472602102526</v>
          </cell>
          <cell r="AE201">
            <v>1.2945368171021376</v>
          </cell>
          <cell r="AF201">
            <v>1.295358649789029</v>
          </cell>
          <cell r="AM201">
            <v>1.3610733723620612</v>
          </cell>
          <cell r="AN201">
            <v>1.3609470756528876</v>
          </cell>
          <cell r="AO201">
            <v>1.3609470756528876</v>
          </cell>
          <cell r="AP201">
            <v>1.3266393261895317</v>
          </cell>
          <cell r="AQ201">
            <v>1.3485391444713466</v>
          </cell>
          <cell r="AR201">
            <v>1.3493087327183177</v>
          </cell>
        </row>
        <row r="202">
          <cell r="D202">
            <v>127</v>
          </cell>
          <cell r="E202">
            <v>0.76928314734253833</v>
          </cell>
          <cell r="F202">
            <v>0.76896455484231097</v>
          </cell>
          <cell r="G202">
            <v>0.77909738717339672</v>
          </cell>
          <cell r="H202">
            <v>0.77848101265822789</v>
          </cell>
          <cell r="O202">
            <v>0.72453274755482466</v>
          </cell>
          <cell r="P202">
            <v>0.72462941847206386</v>
          </cell>
          <cell r="Q202">
            <v>0.72462941847206386</v>
          </cell>
          <cell r="R202">
            <v>0.72432830327567177</v>
          </cell>
          <cell r="S202">
            <v>0.73386902757061057</v>
          </cell>
          <cell r="T202">
            <v>0.73330683624801274</v>
          </cell>
          <cell r="AA202">
            <v>0.72453274755482466</v>
          </cell>
          <cell r="AB202">
            <v>0.72462941847206386</v>
          </cell>
          <cell r="AC202">
            <v>0.76928314734253833</v>
          </cell>
          <cell r="AD202">
            <v>0.76896455484231097</v>
          </cell>
          <cell r="AE202">
            <v>0.77909738717339672</v>
          </cell>
          <cell r="AF202">
            <v>0.77848101265822789</v>
          </cell>
          <cell r="AM202">
            <v>0.72919497072845385</v>
          </cell>
          <cell r="AN202">
            <v>0.72928969326033422</v>
          </cell>
          <cell r="AO202">
            <v>0.72928969326033422</v>
          </cell>
          <cell r="AP202">
            <v>0.75502050535785148</v>
          </cell>
          <cell r="AQ202">
            <v>0.73859564164648916</v>
          </cell>
          <cell r="AR202">
            <v>0.73801845046126158</v>
          </cell>
        </row>
        <row r="203">
          <cell r="D203">
            <v>128</v>
          </cell>
          <cell r="E203">
            <v>0.76928314734253833</v>
          </cell>
          <cell r="F203">
            <v>0.76896455484231097</v>
          </cell>
          <cell r="G203">
            <v>0.77909738717339672</v>
          </cell>
          <cell r="H203">
            <v>0.77848101265822789</v>
          </cell>
          <cell r="O203">
            <v>0.72453274755482466</v>
          </cell>
          <cell r="P203">
            <v>0.72462941847206386</v>
          </cell>
          <cell r="Q203">
            <v>0.72462941847206386</v>
          </cell>
          <cell r="R203">
            <v>0.72432830327567177</v>
          </cell>
          <cell r="S203">
            <v>0.73386902757061057</v>
          </cell>
          <cell r="T203">
            <v>0.73330683624801274</v>
          </cell>
          <cell r="AA203">
            <v>0.72453274755482466</v>
          </cell>
          <cell r="AB203">
            <v>0.72462941847206386</v>
          </cell>
          <cell r="AC203">
            <v>0.76928314734253833</v>
          </cell>
          <cell r="AD203">
            <v>0.76896455484231097</v>
          </cell>
          <cell r="AE203">
            <v>0.77909738717339672</v>
          </cell>
          <cell r="AF203">
            <v>0.77848101265822789</v>
          </cell>
          <cell r="AM203">
            <v>0.72919497072845385</v>
          </cell>
          <cell r="AN203">
            <v>0.72928969326033422</v>
          </cell>
          <cell r="AO203">
            <v>0.72928969326033422</v>
          </cell>
          <cell r="AP203">
            <v>0.75502050535785148</v>
          </cell>
          <cell r="AQ203">
            <v>0.73859564164648916</v>
          </cell>
          <cell r="AR203">
            <v>0.73801845046126158</v>
          </cell>
        </row>
        <row r="204">
          <cell r="D204">
            <v>129</v>
          </cell>
          <cell r="E204">
            <v>0.76928314734253833</v>
          </cell>
          <cell r="F204">
            <v>0.76896455484231097</v>
          </cell>
          <cell r="G204">
            <v>0.77909738717339672</v>
          </cell>
          <cell r="H204">
            <v>0.77848101265822789</v>
          </cell>
          <cell r="O204">
            <v>0.72453274755482466</v>
          </cell>
          <cell r="P204">
            <v>0.72462941847206386</v>
          </cell>
          <cell r="Q204">
            <v>0.72462941847206386</v>
          </cell>
          <cell r="R204">
            <v>0.72432830327567177</v>
          </cell>
          <cell r="S204">
            <v>0.73386902757061057</v>
          </cell>
          <cell r="T204">
            <v>0.73330683624801274</v>
          </cell>
          <cell r="AA204">
            <v>0.72453274755482466</v>
          </cell>
          <cell r="AB204">
            <v>0.72462941847206386</v>
          </cell>
          <cell r="AC204">
            <v>0.76928314734253833</v>
          </cell>
          <cell r="AD204">
            <v>0.76896455484231097</v>
          </cell>
          <cell r="AE204">
            <v>0.77909738717339672</v>
          </cell>
          <cell r="AF204">
            <v>0.77848101265822789</v>
          </cell>
          <cell r="AM204">
            <v>0.72919497072845385</v>
          </cell>
          <cell r="AN204">
            <v>0.72928969326033422</v>
          </cell>
          <cell r="AO204">
            <v>0.72928969326033422</v>
          </cell>
          <cell r="AP204">
            <v>0.75502050535785148</v>
          </cell>
          <cell r="AQ204">
            <v>0.73859564164648916</v>
          </cell>
          <cell r="AR204">
            <v>0.73801845046126158</v>
          </cell>
        </row>
        <row r="205">
          <cell r="D205">
            <v>130</v>
          </cell>
          <cell r="E205">
            <v>0.76928314734253833</v>
          </cell>
          <cell r="F205">
            <v>0.76896455484231097</v>
          </cell>
          <cell r="G205">
            <v>0.77909738717339672</v>
          </cell>
          <cell r="H205">
            <v>0.77848101265822789</v>
          </cell>
          <cell r="O205">
            <v>0.72453274755482466</v>
          </cell>
          <cell r="P205">
            <v>0.72462941847206386</v>
          </cell>
          <cell r="Q205">
            <v>0.72462941847206386</v>
          </cell>
          <cell r="R205">
            <v>0.72432830327567177</v>
          </cell>
          <cell r="S205">
            <v>0.73386902757061057</v>
          </cell>
          <cell r="T205">
            <v>0.73330683624801274</v>
          </cell>
          <cell r="AA205">
            <v>0.72453274755482466</v>
          </cell>
          <cell r="AB205">
            <v>0.72462941847206386</v>
          </cell>
          <cell r="AC205">
            <v>0.76928314734253833</v>
          </cell>
          <cell r="AD205">
            <v>0.76896455484231097</v>
          </cell>
          <cell r="AE205">
            <v>0.77909738717339672</v>
          </cell>
          <cell r="AF205">
            <v>0.77848101265822789</v>
          </cell>
          <cell r="AM205">
            <v>0.72919497072845385</v>
          </cell>
          <cell r="AN205">
            <v>0.72928969326033422</v>
          </cell>
          <cell r="AO205">
            <v>0.72928969326033422</v>
          </cell>
          <cell r="AP205">
            <v>0.75502050535785148</v>
          </cell>
          <cell r="AQ205">
            <v>0.73859564164648916</v>
          </cell>
          <cell r="AR205">
            <v>0.73801845046126158</v>
          </cell>
        </row>
        <row r="206">
          <cell r="D206">
            <v>131</v>
          </cell>
          <cell r="E206">
            <v>0.76928314734253833</v>
          </cell>
          <cell r="F206">
            <v>0.76896455484231097</v>
          </cell>
          <cell r="G206">
            <v>0.77909738717339672</v>
          </cell>
          <cell r="H206">
            <v>0.77848101265822789</v>
          </cell>
          <cell r="O206">
            <v>0.72453274755482466</v>
          </cell>
          <cell r="P206">
            <v>0.72462941847206386</v>
          </cell>
          <cell r="Q206">
            <v>0.72462941847206386</v>
          </cell>
          <cell r="R206">
            <v>0.72432830327567177</v>
          </cell>
          <cell r="S206">
            <v>0.73386902757061057</v>
          </cell>
          <cell r="T206">
            <v>0.73330683624801274</v>
          </cell>
          <cell r="AA206">
            <v>0.72453274755482466</v>
          </cell>
          <cell r="AB206">
            <v>0.72462941847206386</v>
          </cell>
          <cell r="AC206">
            <v>0.76928314734253833</v>
          </cell>
          <cell r="AD206">
            <v>0.76896455484231097</v>
          </cell>
          <cell r="AE206">
            <v>0.77909738717339672</v>
          </cell>
          <cell r="AF206">
            <v>0.77848101265822789</v>
          </cell>
          <cell r="AM206">
            <v>0.72919497072845385</v>
          </cell>
          <cell r="AN206">
            <v>0.72928969326033422</v>
          </cell>
          <cell r="AO206">
            <v>0.72928969326033422</v>
          </cell>
          <cell r="AP206">
            <v>0.75502050535785148</v>
          </cell>
          <cell r="AQ206">
            <v>0.73859564164648916</v>
          </cell>
          <cell r="AR206">
            <v>0.73801845046126158</v>
          </cell>
        </row>
        <row r="207">
          <cell r="D207">
            <v>132</v>
          </cell>
          <cell r="E207">
            <v>0.76928314734253833</v>
          </cell>
          <cell r="F207">
            <v>0.76896455484231097</v>
          </cell>
          <cell r="G207">
            <v>0.77909738717339672</v>
          </cell>
          <cell r="H207">
            <v>0.77848101265822789</v>
          </cell>
          <cell r="O207">
            <v>0.72453274755482466</v>
          </cell>
          <cell r="P207">
            <v>0.72462941847206386</v>
          </cell>
          <cell r="Q207">
            <v>0.72462941847206386</v>
          </cell>
          <cell r="R207">
            <v>0.72432830327567177</v>
          </cell>
          <cell r="S207">
            <v>0.73386902757061057</v>
          </cell>
          <cell r="T207">
            <v>0.73330683624801274</v>
          </cell>
          <cell r="AA207">
            <v>0.72453274755482466</v>
          </cell>
          <cell r="AB207">
            <v>0.72462941847206386</v>
          </cell>
          <cell r="AC207">
            <v>0.76928314734253833</v>
          </cell>
          <cell r="AD207">
            <v>0.76896455484231097</v>
          </cell>
          <cell r="AE207">
            <v>0.77909738717339672</v>
          </cell>
          <cell r="AF207">
            <v>0.77848101265822789</v>
          </cell>
          <cell r="AM207">
            <v>0.72919497072845385</v>
          </cell>
          <cell r="AN207">
            <v>0.72928969326033422</v>
          </cell>
          <cell r="AO207">
            <v>0.72928969326033422</v>
          </cell>
          <cell r="AP207">
            <v>0.75502050535785148</v>
          </cell>
          <cell r="AQ207">
            <v>0.73859564164648916</v>
          </cell>
          <cell r="AR207">
            <v>0.73801845046126158</v>
          </cell>
        </row>
        <row r="208">
          <cell r="D208">
            <v>133</v>
          </cell>
          <cell r="E208">
            <v>0.76928314734253833</v>
          </cell>
          <cell r="F208">
            <v>0.76896455484231097</v>
          </cell>
          <cell r="G208">
            <v>0.77909738717339672</v>
          </cell>
          <cell r="H208">
            <v>0.77848101265822789</v>
          </cell>
          <cell r="O208">
            <v>0.72453274755482466</v>
          </cell>
          <cell r="P208">
            <v>0.72462941847206386</v>
          </cell>
          <cell r="Q208">
            <v>0.72462941847206386</v>
          </cell>
          <cell r="R208">
            <v>0.72432830327567177</v>
          </cell>
          <cell r="S208">
            <v>0.73386902757061057</v>
          </cell>
          <cell r="T208">
            <v>0.73330683624801274</v>
          </cell>
          <cell r="AA208">
            <v>0.72453274755482466</v>
          </cell>
          <cell r="AB208">
            <v>0.72462941847206386</v>
          </cell>
          <cell r="AC208">
            <v>0.76928314734253833</v>
          </cell>
          <cell r="AD208">
            <v>0.76896455484231097</v>
          </cell>
          <cell r="AE208">
            <v>0.77909738717339672</v>
          </cell>
          <cell r="AF208">
            <v>0.77848101265822789</v>
          </cell>
          <cell r="AM208">
            <v>0.72919497072845385</v>
          </cell>
          <cell r="AN208">
            <v>0.72928969326033422</v>
          </cell>
          <cell r="AO208">
            <v>0.72928969326033422</v>
          </cell>
          <cell r="AP208">
            <v>0.75502050535785148</v>
          </cell>
          <cell r="AQ208">
            <v>0.73859564164648916</v>
          </cell>
          <cell r="AR208">
            <v>0.73801845046126158</v>
          </cell>
        </row>
        <row r="209">
          <cell r="D209">
            <v>134</v>
          </cell>
          <cell r="E209">
            <v>0.76928314734253833</v>
          </cell>
          <cell r="F209">
            <v>0.76896455484231097</v>
          </cell>
          <cell r="G209">
            <v>0.77909738717339672</v>
          </cell>
          <cell r="H209">
            <v>0.77848101265822789</v>
          </cell>
          <cell r="O209">
            <v>0.72453274755482466</v>
          </cell>
          <cell r="P209">
            <v>0.72462941847206386</v>
          </cell>
          <cell r="Q209">
            <v>0.72462941847206386</v>
          </cell>
          <cell r="R209">
            <v>0.72432830327567177</v>
          </cell>
          <cell r="S209">
            <v>0.73386902757061057</v>
          </cell>
          <cell r="T209">
            <v>0.73330683624801274</v>
          </cell>
          <cell r="AA209">
            <v>0.72453274755482466</v>
          </cell>
          <cell r="AB209">
            <v>0.72462941847206386</v>
          </cell>
          <cell r="AC209">
            <v>0.76928314734253833</v>
          </cell>
          <cell r="AD209">
            <v>0.76896455484231097</v>
          </cell>
          <cell r="AE209">
            <v>0.77909738717339672</v>
          </cell>
          <cell r="AF209">
            <v>0.77848101265822789</v>
          </cell>
          <cell r="AM209">
            <v>0.72919497072845385</v>
          </cell>
          <cell r="AN209">
            <v>0.72928969326033422</v>
          </cell>
          <cell r="AO209">
            <v>0.72928969326033422</v>
          </cell>
          <cell r="AP209">
            <v>0.75502050535785148</v>
          </cell>
          <cell r="AQ209">
            <v>0.73859564164648916</v>
          </cell>
          <cell r="AR209">
            <v>0.73801845046126158</v>
          </cell>
        </row>
        <row r="210">
          <cell r="D210">
            <v>135</v>
          </cell>
          <cell r="E210">
            <v>0.76928314734253833</v>
          </cell>
          <cell r="F210">
            <v>0.76896455484231097</v>
          </cell>
          <cell r="G210">
            <v>0.77909738717339672</v>
          </cell>
          <cell r="H210">
            <v>0.77848101265822789</v>
          </cell>
          <cell r="O210">
            <v>0.72453274755482466</v>
          </cell>
          <cell r="P210">
            <v>0.72462941847206386</v>
          </cell>
          <cell r="Q210">
            <v>0.72462941847206386</v>
          </cell>
          <cell r="R210">
            <v>0.72432830327567177</v>
          </cell>
          <cell r="S210">
            <v>0.73386902757061057</v>
          </cell>
          <cell r="T210">
            <v>0.73330683624801274</v>
          </cell>
          <cell r="AA210">
            <v>0.72453274755482466</v>
          </cell>
          <cell r="AB210">
            <v>0.72462941847206386</v>
          </cell>
          <cell r="AC210">
            <v>0.76928314734253833</v>
          </cell>
          <cell r="AD210">
            <v>0.76896455484231097</v>
          </cell>
          <cell r="AE210">
            <v>0.77909738717339672</v>
          </cell>
          <cell r="AF210">
            <v>0.77848101265822789</v>
          </cell>
          <cell r="AM210">
            <v>0.72919497072845385</v>
          </cell>
          <cell r="AN210">
            <v>0.72928969326033422</v>
          </cell>
          <cell r="AO210">
            <v>0.72928969326033422</v>
          </cell>
          <cell r="AP210">
            <v>0.75502050535785148</v>
          </cell>
          <cell r="AQ210">
            <v>0.73859564164648916</v>
          </cell>
          <cell r="AR210">
            <v>0.73801845046126158</v>
          </cell>
        </row>
        <row r="211">
          <cell r="D211">
            <v>136</v>
          </cell>
          <cell r="E211">
            <v>0.76928314734253833</v>
          </cell>
          <cell r="F211">
            <v>0.76896455484231097</v>
          </cell>
          <cell r="G211">
            <v>0.77909738717339672</v>
          </cell>
          <cell r="H211">
            <v>0.77848101265822789</v>
          </cell>
          <cell r="O211">
            <v>0.72453274755482466</v>
          </cell>
          <cell r="P211">
            <v>0.72462941847206386</v>
          </cell>
          <cell r="Q211">
            <v>0.72462941847206386</v>
          </cell>
          <cell r="R211">
            <v>0.72432830327567177</v>
          </cell>
          <cell r="S211">
            <v>0.73386902757061057</v>
          </cell>
          <cell r="T211">
            <v>0.73330683624801274</v>
          </cell>
          <cell r="AA211">
            <v>0.72453274755482466</v>
          </cell>
          <cell r="AB211">
            <v>0.72462941847206386</v>
          </cell>
          <cell r="AC211">
            <v>0.76928314734253833</v>
          </cell>
          <cell r="AD211">
            <v>0.76896455484231097</v>
          </cell>
          <cell r="AE211">
            <v>0.77909738717339672</v>
          </cell>
          <cell r="AF211">
            <v>0.77848101265822789</v>
          </cell>
          <cell r="AM211">
            <v>0.72919497072845385</v>
          </cell>
          <cell r="AN211">
            <v>0.72928969326033422</v>
          </cell>
          <cell r="AO211">
            <v>0.72928969326033422</v>
          </cell>
          <cell r="AP211">
            <v>0.75502050535785148</v>
          </cell>
          <cell r="AQ211">
            <v>0.73859564164648916</v>
          </cell>
          <cell r="AR211">
            <v>0.73801845046126158</v>
          </cell>
        </row>
        <row r="212">
          <cell r="D212">
            <v>137</v>
          </cell>
          <cell r="E212">
            <v>0.76928314734253833</v>
          </cell>
          <cell r="F212">
            <v>0.76896455484231097</v>
          </cell>
          <cell r="G212">
            <v>0.77909738717339672</v>
          </cell>
          <cell r="H212">
            <v>0.77848101265822789</v>
          </cell>
          <cell r="O212">
            <v>0.72453274755482466</v>
          </cell>
          <cell r="P212">
            <v>0.72462941847206386</v>
          </cell>
          <cell r="Q212">
            <v>0.72462941847206386</v>
          </cell>
          <cell r="R212">
            <v>0.72432830327567177</v>
          </cell>
          <cell r="S212">
            <v>0.73386902757061057</v>
          </cell>
          <cell r="T212">
            <v>0.73330683624801274</v>
          </cell>
          <cell r="AA212">
            <v>0.72453274755482466</v>
          </cell>
          <cell r="AB212">
            <v>0.72462941847206386</v>
          </cell>
          <cell r="AC212">
            <v>0.76928314734253833</v>
          </cell>
          <cell r="AD212">
            <v>0.76896455484231097</v>
          </cell>
          <cell r="AE212">
            <v>0.77909738717339672</v>
          </cell>
          <cell r="AF212">
            <v>0.77848101265822789</v>
          </cell>
          <cell r="AM212">
            <v>0.72919497072845385</v>
          </cell>
          <cell r="AN212">
            <v>0.72928969326033422</v>
          </cell>
          <cell r="AO212">
            <v>0.72928969326033422</v>
          </cell>
          <cell r="AP212">
            <v>0.75502050535785148</v>
          </cell>
          <cell r="AQ212">
            <v>0.73859564164648916</v>
          </cell>
          <cell r="AR212">
            <v>0.73801845046126158</v>
          </cell>
        </row>
        <row r="213">
          <cell r="D213">
            <v>138</v>
          </cell>
          <cell r="E213">
            <v>0.76928314734253833</v>
          </cell>
          <cell r="F213">
            <v>0.76896455484231097</v>
          </cell>
          <cell r="G213">
            <v>0.77909738717339672</v>
          </cell>
          <cell r="H213">
            <v>0.77848101265822789</v>
          </cell>
          <cell r="O213">
            <v>0.72453274755482466</v>
          </cell>
          <cell r="P213">
            <v>0.72462941847206386</v>
          </cell>
          <cell r="Q213">
            <v>0.72462941847206386</v>
          </cell>
          <cell r="R213">
            <v>0.72432830327567177</v>
          </cell>
          <cell r="S213">
            <v>0.73386902757061057</v>
          </cell>
          <cell r="T213">
            <v>0.73330683624801274</v>
          </cell>
          <cell r="AA213">
            <v>0.72453274755482466</v>
          </cell>
          <cell r="AB213">
            <v>0.72462941847206386</v>
          </cell>
          <cell r="AC213">
            <v>0.76928314734253833</v>
          </cell>
          <cell r="AD213">
            <v>0.76896455484231097</v>
          </cell>
          <cell r="AE213">
            <v>0.77909738717339672</v>
          </cell>
          <cell r="AF213">
            <v>0.77848101265822789</v>
          </cell>
          <cell r="AM213">
            <v>0.72919497072845385</v>
          </cell>
          <cell r="AN213">
            <v>0.72928969326033422</v>
          </cell>
          <cell r="AO213">
            <v>0.72928969326033422</v>
          </cell>
          <cell r="AP213">
            <v>0.75502050535785148</v>
          </cell>
          <cell r="AQ213">
            <v>0.73859564164648916</v>
          </cell>
          <cell r="AR213">
            <v>0.73801845046126158</v>
          </cell>
        </row>
        <row r="214">
          <cell r="D214">
            <v>139</v>
          </cell>
          <cell r="E214">
            <v>0.76928314734253833</v>
          </cell>
          <cell r="F214">
            <v>0.76896455484231097</v>
          </cell>
          <cell r="G214">
            <v>0.77909738717339672</v>
          </cell>
          <cell r="H214">
            <v>0.77848101265822789</v>
          </cell>
          <cell r="O214">
            <v>0.72453274755482466</v>
          </cell>
          <cell r="P214">
            <v>0.72462941847206386</v>
          </cell>
          <cell r="Q214">
            <v>0.72462941847206386</v>
          </cell>
          <cell r="R214">
            <v>0.72432830327567177</v>
          </cell>
          <cell r="S214">
            <v>0.73386902757061057</v>
          </cell>
          <cell r="T214">
            <v>0.73330683624801274</v>
          </cell>
          <cell r="AA214">
            <v>0.72453274755482466</v>
          </cell>
          <cell r="AB214">
            <v>0.72462941847206386</v>
          </cell>
          <cell r="AC214">
            <v>0.76928314734253833</v>
          </cell>
          <cell r="AD214">
            <v>0.76896455484231097</v>
          </cell>
          <cell r="AE214">
            <v>0.77909738717339672</v>
          </cell>
          <cell r="AF214">
            <v>0.77848101265822789</v>
          </cell>
          <cell r="AM214">
            <v>0.72919497072845385</v>
          </cell>
          <cell r="AN214">
            <v>0.72928969326033422</v>
          </cell>
          <cell r="AO214">
            <v>0.72928969326033422</v>
          </cell>
          <cell r="AP214">
            <v>0.75502050535785148</v>
          </cell>
          <cell r="AQ214">
            <v>0.73859564164648916</v>
          </cell>
          <cell r="AR214">
            <v>0.73801845046126158</v>
          </cell>
        </row>
        <row r="215">
          <cell r="D215">
            <v>140</v>
          </cell>
          <cell r="E215">
            <v>0.76928314734253833</v>
          </cell>
          <cell r="F215">
            <v>0.76896455484231097</v>
          </cell>
          <cell r="G215">
            <v>0.77909738717339672</v>
          </cell>
          <cell r="H215">
            <v>0.77848101265822789</v>
          </cell>
          <cell r="O215">
            <v>0.72453274755482466</v>
          </cell>
          <cell r="P215">
            <v>0.72462941847206386</v>
          </cell>
          <cell r="Q215">
            <v>0.72462941847206386</v>
          </cell>
          <cell r="R215">
            <v>0.72432830327567177</v>
          </cell>
          <cell r="S215">
            <v>0.73386902757061057</v>
          </cell>
          <cell r="T215">
            <v>0.73330683624801274</v>
          </cell>
          <cell r="AA215">
            <v>0.72453274755482466</v>
          </cell>
          <cell r="AB215">
            <v>0.72462941847206386</v>
          </cell>
          <cell r="AC215">
            <v>0.76928314734253833</v>
          </cell>
          <cell r="AD215">
            <v>0.76896455484231097</v>
          </cell>
          <cell r="AE215">
            <v>0.77909738717339672</v>
          </cell>
          <cell r="AF215">
            <v>0.77848101265822789</v>
          </cell>
          <cell r="AM215">
            <v>0.72919497072845385</v>
          </cell>
          <cell r="AN215">
            <v>0.72928969326033422</v>
          </cell>
          <cell r="AO215">
            <v>0.72928969326033422</v>
          </cell>
          <cell r="AP215">
            <v>0.75502050535785148</v>
          </cell>
          <cell r="AQ215">
            <v>0.73859564164648916</v>
          </cell>
          <cell r="AR215">
            <v>0.73801845046126158</v>
          </cell>
        </row>
        <row r="216">
          <cell r="D216">
            <v>141</v>
          </cell>
          <cell r="E216">
            <v>0.76928314734253833</v>
          </cell>
          <cell r="F216">
            <v>0.76896455484231097</v>
          </cell>
          <cell r="G216">
            <v>0.77909738717339672</v>
          </cell>
          <cell r="H216">
            <v>0.77848101265822789</v>
          </cell>
          <cell r="O216">
            <v>0.72453274755482466</v>
          </cell>
          <cell r="P216">
            <v>0.72462941847206386</v>
          </cell>
          <cell r="Q216">
            <v>0.72462941847206386</v>
          </cell>
          <cell r="R216">
            <v>0.72432830327567177</v>
          </cell>
          <cell r="S216">
            <v>0.73386902757061057</v>
          </cell>
          <cell r="T216">
            <v>0.73330683624801274</v>
          </cell>
          <cell r="AA216">
            <v>0.72453274755482466</v>
          </cell>
          <cell r="AB216">
            <v>0.72462941847206386</v>
          </cell>
          <cell r="AC216">
            <v>0.76928314734253833</v>
          </cell>
          <cell r="AD216">
            <v>0.76896455484231097</v>
          </cell>
          <cell r="AE216">
            <v>0.77909738717339672</v>
          </cell>
          <cell r="AF216">
            <v>0.77848101265822789</v>
          </cell>
          <cell r="AM216">
            <v>0.72919497072845385</v>
          </cell>
          <cell r="AN216">
            <v>0.72928969326033422</v>
          </cell>
          <cell r="AO216">
            <v>0.72928969326033422</v>
          </cell>
          <cell r="AP216">
            <v>0.75502050535785148</v>
          </cell>
          <cell r="AQ216">
            <v>0.73859564164648916</v>
          </cell>
          <cell r="AR216">
            <v>0.73801845046126158</v>
          </cell>
        </row>
        <row r="217">
          <cell r="D217">
            <v>142</v>
          </cell>
          <cell r="E217">
            <v>0.76928314734253833</v>
          </cell>
          <cell r="F217">
            <v>0.76896455484231097</v>
          </cell>
          <cell r="G217">
            <v>0.77909738717339672</v>
          </cell>
          <cell r="H217">
            <v>0.77848101265822789</v>
          </cell>
          <cell r="O217">
            <v>0.72453274755482466</v>
          </cell>
          <cell r="P217">
            <v>0.72462941847206386</v>
          </cell>
          <cell r="Q217">
            <v>0.72462941847206386</v>
          </cell>
          <cell r="R217">
            <v>0.72432830327567177</v>
          </cell>
          <cell r="S217">
            <v>0.73386902757061057</v>
          </cell>
          <cell r="T217">
            <v>0.73330683624801274</v>
          </cell>
          <cell r="AA217">
            <v>0.72453274755482466</v>
          </cell>
          <cell r="AB217">
            <v>0.72462941847206386</v>
          </cell>
          <cell r="AC217">
            <v>0.76928314734253833</v>
          </cell>
          <cell r="AD217">
            <v>0.76896455484231097</v>
          </cell>
          <cell r="AE217">
            <v>0.77909738717339672</v>
          </cell>
          <cell r="AF217">
            <v>0.77848101265822789</v>
          </cell>
          <cell r="AM217">
            <v>0.72919497072845385</v>
          </cell>
          <cell r="AN217">
            <v>0.72928969326033422</v>
          </cell>
          <cell r="AO217">
            <v>0.72928969326033422</v>
          </cell>
          <cell r="AP217">
            <v>0.75502050535785148</v>
          </cell>
          <cell r="AQ217">
            <v>0.73859564164648916</v>
          </cell>
          <cell r="AR217">
            <v>0.73801845046126158</v>
          </cell>
        </row>
        <row r="218">
          <cell r="D218">
            <v>143</v>
          </cell>
          <cell r="E218">
            <v>1.3076224702099486</v>
          </cell>
          <cell r="F218">
            <v>1.3080472602102526</v>
          </cell>
          <cell r="G218">
            <v>1.2945368171021376</v>
          </cell>
          <cell r="H218">
            <v>1.295358649789029</v>
          </cell>
          <cell r="O218">
            <v>1.3672896699269002</v>
          </cell>
          <cell r="P218">
            <v>1.3671607753705823</v>
          </cell>
          <cell r="Q218">
            <v>1.3671607753705823</v>
          </cell>
          <cell r="R218">
            <v>1.3675622622991039</v>
          </cell>
          <cell r="S218">
            <v>1.3548412965725196</v>
          </cell>
          <cell r="T218">
            <v>1.3555908850026503</v>
          </cell>
          <cell r="AA218">
            <v>1.3672896699269002</v>
          </cell>
          <cell r="AB218">
            <v>1.3671607753705823</v>
          </cell>
          <cell r="AC218">
            <v>1.3076224702099486</v>
          </cell>
          <cell r="AD218">
            <v>1.3080472602102526</v>
          </cell>
          <cell r="AE218">
            <v>1.2945368171021376</v>
          </cell>
          <cell r="AF218">
            <v>1.295358649789029</v>
          </cell>
          <cell r="AM218">
            <v>1.3610733723620612</v>
          </cell>
          <cell r="AN218">
            <v>1.3609470756528876</v>
          </cell>
          <cell r="AO218">
            <v>1.3609470756528876</v>
          </cell>
          <cell r="AP218">
            <v>1.3266393261895317</v>
          </cell>
          <cell r="AQ218">
            <v>1.3485391444713466</v>
          </cell>
          <cell r="AR218">
            <v>1.3493087327183177</v>
          </cell>
        </row>
        <row r="219">
          <cell r="D219">
            <v>144</v>
          </cell>
          <cell r="E219">
            <v>1.3076224702099486</v>
          </cell>
          <cell r="F219">
            <v>1.3080472602102526</v>
          </cell>
          <cell r="G219">
            <v>1.2945368171021376</v>
          </cell>
          <cell r="H219">
            <v>1.295358649789029</v>
          </cell>
          <cell r="O219">
            <v>1.3672896699269002</v>
          </cell>
          <cell r="P219">
            <v>1.3671607753705823</v>
          </cell>
          <cell r="Q219">
            <v>1.3671607753705823</v>
          </cell>
          <cell r="R219">
            <v>1.3675622622991039</v>
          </cell>
          <cell r="S219">
            <v>1.3548412965725196</v>
          </cell>
          <cell r="T219">
            <v>1.3555908850026503</v>
          </cell>
          <cell r="AA219">
            <v>1.3672896699269002</v>
          </cell>
          <cell r="AB219">
            <v>1.3671607753705823</v>
          </cell>
          <cell r="AC219">
            <v>1.3076224702099486</v>
          </cell>
          <cell r="AD219">
            <v>1.3080472602102526</v>
          </cell>
          <cell r="AE219">
            <v>1.2945368171021376</v>
          </cell>
          <cell r="AF219">
            <v>1.295358649789029</v>
          </cell>
          <cell r="AM219">
            <v>1.3610733723620612</v>
          </cell>
          <cell r="AN219">
            <v>1.3609470756528876</v>
          </cell>
          <cell r="AO219">
            <v>1.3609470756528876</v>
          </cell>
          <cell r="AP219">
            <v>1.3266393261895317</v>
          </cell>
          <cell r="AQ219">
            <v>1.3485391444713466</v>
          </cell>
          <cell r="AR219">
            <v>1.3493087327183177</v>
          </cell>
        </row>
        <row r="220">
          <cell r="D220">
            <v>145</v>
          </cell>
          <cell r="E220">
            <v>1.3076224702099486</v>
          </cell>
          <cell r="F220">
            <v>1.3080472602102526</v>
          </cell>
          <cell r="G220">
            <v>1.2945368171021376</v>
          </cell>
          <cell r="H220">
            <v>1.295358649789029</v>
          </cell>
          <cell r="O220">
            <v>1.3672896699269002</v>
          </cell>
          <cell r="P220">
            <v>1.3671607753705823</v>
          </cell>
          <cell r="Q220">
            <v>1.3671607753705823</v>
          </cell>
          <cell r="R220">
            <v>1.3675622622991039</v>
          </cell>
          <cell r="S220">
            <v>1.3548412965725196</v>
          </cell>
          <cell r="T220">
            <v>1.3555908850026503</v>
          </cell>
          <cell r="AA220">
            <v>1.3672896699269002</v>
          </cell>
          <cell r="AB220">
            <v>1.3671607753705823</v>
          </cell>
          <cell r="AC220">
            <v>1.3076224702099486</v>
          </cell>
          <cell r="AD220">
            <v>1.3080472602102526</v>
          </cell>
          <cell r="AE220">
            <v>1.2945368171021376</v>
          </cell>
          <cell r="AF220">
            <v>1.295358649789029</v>
          </cell>
          <cell r="AM220">
            <v>1.3610733723620612</v>
          </cell>
          <cell r="AN220">
            <v>1.3609470756528876</v>
          </cell>
          <cell r="AO220">
            <v>1.3609470756528876</v>
          </cell>
          <cell r="AP220">
            <v>1.3266393261895317</v>
          </cell>
          <cell r="AQ220">
            <v>1.3485391444713466</v>
          </cell>
          <cell r="AR220">
            <v>1.3493087327183177</v>
          </cell>
        </row>
        <row r="221">
          <cell r="D221">
            <v>146</v>
          </cell>
          <cell r="E221">
            <v>1.3076224702099486</v>
          </cell>
          <cell r="F221">
            <v>1.3080472602102526</v>
          </cell>
          <cell r="G221">
            <v>1.2945368171021376</v>
          </cell>
          <cell r="H221">
            <v>1.295358649789029</v>
          </cell>
          <cell r="O221">
            <v>1.3672896699269002</v>
          </cell>
          <cell r="P221">
            <v>1.3671607753705823</v>
          </cell>
          <cell r="Q221">
            <v>1.3671607753705823</v>
          </cell>
          <cell r="R221">
            <v>1.3675622622991039</v>
          </cell>
          <cell r="S221">
            <v>1.3548412965725196</v>
          </cell>
          <cell r="T221">
            <v>1.3555908850026503</v>
          </cell>
          <cell r="AA221">
            <v>1.3672896699269002</v>
          </cell>
          <cell r="AB221">
            <v>1.3671607753705823</v>
          </cell>
          <cell r="AC221">
            <v>1.3076224702099486</v>
          </cell>
          <cell r="AD221">
            <v>1.3080472602102526</v>
          </cell>
          <cell r="AE221">
            <v>1.2945368171021376</v>
          </cell>
          <cell r="AF221">
            <v>1.295358649789029</v>
          </cell>
          <cell r="AM221">
            <v>1.3610733723620612</v>
          </cell>
          <cell r="AN221">
            <v>1.3609470756528876</v>
          </cell>
          <cell r="AO221">
            <v>1.3609470756528876</v>
          </cell>
          <cell r="AP221">
            <v>1.3266393261895317</v>
          </cell>
          <cell r="AQ221">
            <v>1.3485391444713466</v>
          </cell>
          <cell r="AR221">
            <v>1.3493087327183177</v>
          </cell>
        </row>
        <row r="222">
          <cell r="D222">
            <v>147</v>
          </cell>
          <cell r="E222">
            <v>1.3076224702099486</v>
          </cell>
          <cell r="F222">
            <v>1.3080472602102526</v>
          </cell>
          <cell r="G222">
            <v>1.2945368171021376</v>
          </cell>
          <cell r="H222">
            <v>1.295358649789029</v>
          </cell>
          <cell r="O222">
            <v>1.3672896699269002</v>
          </cell>
          <cell r="P222">
            <v>1.3671607753705823</v>
          </cell>
          <cell r="Q222">
            <v>1.3671607753705823</v>
          </cell>
          <cell r="R222">
            <v>1.3675622622991039</v>
          </cell>
          <cell r="S222">
            <v>1.3548412965725196</v>
          </cell>
          <cell r="T222">
            <v>1.3555908850026503</v>
          </cell>
          <cell r="AA222">
            <v>1.3672896699269002</v>
          </cell>
          <cell r="AB222">
            <v>1.3671607753705823</v>
          </cell>
          <cell r="AC222">
            <v>1.3076224702099486</v>
          </cell>
          <cell r="AD222">
            <v>1.3080472602102526</v>
          </cell>
          <cell r="AE222">
            <v>1.2945368171021376</v>
          </cell>
          <cell r="AF222">
            <v>1.295358649789029</v>
          </cell>
          <cell r="AM222">
            <v>1.3610733723620612</v>
          </cell>
          <cell r="AN222">
            <v>1.3609470756528876</v>
          </cell>
          <cell r="AO222">
            <v>1.3609470756528876</v>
          </cell>
          <cell r="AP222">
            <v>1.3266393261895317</v>
          </cell>
          <cell r="AQ222">
            <v>1.3485391444713466</v>
          </cell>
          <cell r="AR222">
            <v>1.3493087327183177</v>
          </cell>
        </row>
        <row r="223">
          <cell r="D223">
            <v>148</v>
          </cell>
          <cell r="E223">
            <v>1.3076224702099486</v>
          </cell>
          <cell r="F223">
            <v>1.3080472602102526</v>
          </cell>
          <cell r="G223">
            <v>1.2945368171021376</v>
          </cell>
          <cell r="H223">
            <v>1.295358649789029</v>
          </cell>
          <cell r="O223">
            <v>1.3672896699269002</v>
          </cell>
          <cell r="P223">
            <v>1.3671607753705823</v>
          </cell>
          <cell r="Q223">
            <v>1.3671607753705823</v>
          </cell>
          <cell r="R223">
            <v>1.3675622622991039</v>
          </cell>
          <cell r="S223">
            <v>1.3548412965725196</v>
          </cell>
          <cell r="T223">
            <v>1.3555908850026503</v>
          </cell>
          <cell r="AA223">
            <v>1.3672896699269002</v>
          </cell>
          <cell r="AB223">
            <v>1.3671607753705823</v>
          </cell>
          <cell r="AC223">
            <v>1.3076224702099486</v>
          </cell>
          <cell r="AD223">
            <v>1.3080472602102526</v>
          </cell>
          <cell r="AE223">
            <v>1.2945368171021376</v>
          </cell>
          <cell r="AF223">
            <v>1.295358649789029</v>
          </cell>
          <cell r="AM223">
            <v>1.3610733723620612</v>
          </cell>
          <cell r="AN223">
            <v>1.3609470756528876</v>
          </cell>
          <cell r="AO223">
            <v>1.3609470756528876</v>
          </cell>
          <cell r="AP223">
            <v>1.3266393261895317</v>
          </cell>
          <cell r="AQ223">
            <v>1.3485391444713466</v>
          </cell>
          <cell r="AR223">
            <v>1.3493087327183177</v>
          </cell>
        </row>
        <row r="224">
          <cell r="D224">
            <v>149</v>
          </cell>
          <cell r="E224">
            <v>1.3076224702099486</v>
          </cell>
          <cell r="F224">
            <v>1.3080472602102526</v>
          </cell>
          <cell r="G224">
            <v>1.2945368171021376</v>
          </cell>
          <cell r="H224">
            <v>1.295358649789029</v>
          </cell>
          <cell r="O224">
            <v>1.3672896699269002</v>
          </cell>
          <cell r="P224">
            <v>1.3671607753705823</v>
          </cell>
          <cell r="Q224">
            <v>1.3671607753705823</v>
          </cell>
          <cell r="R224">
            <v>1.3675622622991039</v>
          </cell>
          <cell r="S224">
            <v>1.3548412965725196</v>
          </cell>
          <cell r="T224">
            <v>1.3555908850026503</v>
          </cell>
          <cell r="AA224">
            <v>1.3672896699269002</v>
          </cell>
          <cell r="AB224">
            <v>1.3671607753705823</v>
          </cell>
          <cell r="AC224">
            <v>1.3076224702099486</v>
          </cell>
          <cell r="AD224">
            <v>1.3080472602102526</v>
          </cell>
          <cell r="AE224">
            <v>1.2945368171021376</v>
          </cell>
          <cell r="AF224">
            <v>1.295358649789029</v>
          </cell>
          <cell r="AM224">
            <v>1.3610733723620612</v>
          </cell>
          <cell r="AN224">
            <v>1.3609470756528876</v>
          </cell>
          <cell r="AO224">
            <v>1.3609470756528876</v>
          </cell>
          <cell r="AP224">
            <v>1.3266393261895317</v>
          </cell>
          <cell r="AQ224">
            <v>1.3485391444713466</v>
          </cell>
          <cell r="AR224">
            <v>1.3493087327183177</v>
          </cell>
        </row>
        <row r="225">
          <cell r="D225">
            <v>150</v>
          </cell>
          <cell r="E225">
            <v>1.3076224702099486</v>
          </cell>
          <cell r="F225">
            <v>1.3080472602102526</v>
          </cell>
          <cell r="G225">
            <v>1.2945368171021376</v>
          </cell>
          <cell r="H225">
            <v>1.295358649789029</v>
          </cell>
          <cell r="O225">
            <v>1.3672896699269002</v>
          </cell>
          <cell r="P225">
            <v>1.3671607753705823</v>
          </cell>
          <cell r="Q225">
            <v>1.3671607753705823</v>
          </cell>
          <cell r="R225">
            <v>1.3675622622991039</v>
          </cell>
          <cell r="S225">
            <v>1.3548412965725196</v>
          </cell>
          <cell r="T225">
            <v>1.3555908850026503</v>
          </cell>
          <cell r="AA225">
            <v>1.3672896699269002</v>
          </cell>
          <cell r="AB225">
            <v>1.3671607753705823</v>
          </cell>
          <cell r="AC225">
            <v>1.3076224702099486</v>
          </cell>
          <cell r="AD225">
            <v>1.3080472602102526</v>
          </cell>
          <cell r="AE225">
            <v>1.2945368171021376</v>
          </cell>
          <cell r="AF225">
            <v>1.295358649789029</v>
          </cell>
          <cell r="AM225">
            <v>1.3610733723620612</v>
          </cell>
          <cell r="AN225">
            <v>1.3609470756528876</v>
          </cell>
          <cell r="AO225">
            <v>1.3609470756528876</v>
          </cell>
          <cell r="AP225">
            <v>1.3266393261895317</v>
          </cell>
          <cell r="AQ225">
            <v>1.3485391444713466</v>
          </cell>
          <cell r="AR225">
            <v>1.3493087327183177</v>
          </cell>
        </row>
        <row r="226">
          <cell r="D226">
            <v>151</v>
          </cell>
          <cell r="E226">
            <v>1.3076224702099486</v>
          </cell>
          <cell r="F226">
            <v>1.3080472602102526</v>
          </cell>
          <cell r="G226">
            <v>1.2945368171021376</v>
          </cell>
          <cell r="H226">
            <v>1.295358649789029</v>
          </cell>
          <cell r="O226">
            <v>1.3672896699269002</v>
          </cell>
          <cell r="P226">
            <v>1.3671607753705823</v>
          </cell>
          <cell r="Q226">
            <v>1.3671607753705823</v>
          </cell>
          <cell r="R226">
            <v>1.3675622622991039</v>
          </cell>
          <cell r="S226">
            <v>1.3548412965725196</v>
          </cell>
          <cell r="T226">
            <v>1.3555908850026503</v>
          </cell>
          <cell r="AA226">
            <v>1.3672896699269002</v>
          </cell>
          <cell r="AB226">
            <v>1.3671607753705823</v>
          </cell>
          <cell r="AC226">
            <v>1.3076224702099486</v>
          </cell>
          <cell r="AD226">
            <v>1.3080472602102526</v>
          </cell>
          <cell r="AE226">
            <v>1.2945368171021376</v>
          </cell>
          <cell r="AF226">
            <v>1.295358649789029</v>
          </cell>
          <cell r="AM226">
            <v>1.3610733723620612</v>
          </cell>
          <cell r="AN226">
            <v>1.3609470756528876</v>
          </cell>
          <cell r="AO226">
            <v>1.3609470756528876</v>
          </cell>
          <cell r="AP226">
            <v>1.3266393261895317</v>
          </cell>
          <cell r="AQ226">
            <v>1.3485391444713466</v>
          </cell>
          <cell r="AR226">
            <v>1.3493087327183177</v>
          </cell>
        </row>
        <row r="227">
          <cell r="D227">
            <v>152</v>
          </cell>
          <cell r="E227">
            <v>1.3076224702099486</v>
          </cell>
          <cell r="F227">
            <v>1.3080472602102526</v>
          </cell>
          <cell r="G227">
            <v>1.2945368171021376</v>
          </cell>
          <cell r="H227">
            <v>1.295358649789029</v>
          </cell>
          <cell r="O227">
            <v>1.3672896699269002</v>
          </cell>
          <cell r="P227">
            <v>1.3671607753705823</v>
          </cell>
          <cell r="Q227">
            <v>1.3671607753705823</v>
          </cell>
          <cell r="R227">
            <v>1.3675622622991039</v>
          </cell>
          <cell r="S227">
            <v>1.3548412965725196</v>
          </cell>
          <cell r="T227">
            <v>1.3555908850026503</v>
          </cell>
          <cell r="AA227">
            <v>1.3672896699269002</v>
          </cell>
          <cell r="AB227">
            <v>1.3671607753705823</v>
          </cell>
          <cell r="AC227">
            <v>1.3076224702099486</v>
          </cell>
          <cell r="AD227">
            <v>1.3080472602102526</v>
          </cell>
          <cell r="AE227">
            <v>1.2945368171021376</v>
          </cell>
          <cell r="AF227">
            <v>1.295358649789029</v>
          </cell>
          <cell r="AM227">
            <v>1.3610733723620612</v>
          </cell>
          <cell r="AN227">
            <v>1.3609470756528876</v>
          </cell>
          <cell r="AO227">
            <v>1.3609470756528876</v>
          </cell>
          <cell r="AP227">
            <v>1.3266393261895317</v>
          </cell>
          <cell r="AQ227">
            <v>1.3485391444713466</v>
          </cell>
          <cell r="AR227">
            <v>1.3493087327183177</v>
          </cell>
        </row>
        <row r="228">
          <cell r="D228">
            <v>153</v>
          </cell>
          <cell r="E228">
            <v>1.3076224702099486</v>
          </cell>
          <cell r="F228">
            <v>1.3080472602102526</v>
          </cell>
          <cell r="G228">
            <v>1.2945368171021376</v>
          </cell>
          <cell r="H228">
            <v>1.295358649789029</v>
          </cell>
          <cell r="O228">
            <v>1.3672896699269002</v>
          </cell>
          <cell r="P228">
            <v>1.3671607753705823</v>
          </cell>
          <cell r="Q228">
            <v>1.3671607753705823</v>
          </cell>
          <cell r="R228">
            <v>1.3675622622991039</v>
          </cell>
          <cell r="S228">
            <v>1.3548412965725196</v>
          </cell>
          <cell r="T228">
            <v>1.3555908850026503</v>
          </cell>
          <cell r="AA228">
            <v>1.3672896699269002</v>
          </cell>
          <cell r="AB228">
            <v>1.3671607753705823</v>
          </cell>
          <cell r="AC228">
            <v>1.3076224702099486</v>
          </cell>
          <cell r="AD228">
            <v>1.3080472602102526</v>
          </cell>
          <cell r="AE228">
            <v>1.2945368171021376</v>
          </cell>
          <cell r="AF228">
            <v>1.295358649789029</v>
          </cell>
          <cell r="AM228">
            <v>1.3610733723620612</v>
          </cell>
          <cell r="AN228">
            <v>1.3609470756528876</v>
          </cell>
          <cell r="AO228">
            <v>1.3609470756528876</v>
          </cell>
          <cell r="AP228">
            <v>1.3266393261895317</v>
          </cell>
          <cell r="AQ228">
            <v>1.3485391444713466</v>
          </cell>
          <cell r="AR228">
            <v>1.3493087327183177</v>
          </cell>
        </row>
        <row r="229">
          <cell r="D229">
            <v>154</v>
          </cell>
          <cell r="E229">
            <v>1.3076224702099486</v>
          </cell>
          <cell r="F229">
            <v>1.3080472602102526</v>
          </cell>
          <cell r="G229">
            <v>1.2945368171021376</v>
          </cell>
          <cell r="H229">
            <v>1.295358649789029</v>
          </cell>
          <cell r="O229">
            <v>1.3672896699269002</v>
          </cell>
          <cell r="P229">
            <v>1.3671607753705823</v>
          </cell>
          <cell r="Q229">
            <v>1.3671607753705823</v>
          </cell>
          <cell r="R229">
            <v>1.3675622622991039</v>
          </cell>
          <cell r="S229">
            <v>1.3548412965725196</v>
          </cell>
          <cell r="T229">
            <v>1.3555908850026503</v>
          </cell>
          <cell r="AA229">
            <v>1.3672896699269002</v>
          </cell>
          <cell r="AB229">
            <v>1.3671607753705823</v>
          </cell>
          <cell r="AC229">
            <v>1.3076224702099486</v>
          </cell>
          <cell r="AD229">
            <v>1.3080472602102526</v>
          </cell>
          <cell r="AE229">
            <v>1.2945368171021376</v>
          </cell>
          <cell r="AF229">
            <v>1.295358649789029</v>
          </cell>
          <cell r="AM229">
            <v>1.3610733723620612</v>
          </cell>
          <cell r="AN229">
            <v>1.3609470756528876</v>
          </cell>
          <cell r="AO229">
            <v>1.3609470756528876</v>
          </cell>
          <cell r="AP229">
            <v>1.3266393261895317</v>
          </cell>
          <cell r="AQ229">
            <v>1.3485391444713466</v>
          </cell>
          <cell r="AR229">
            <v>1.3493087327183177</v>
          </cell>
        </row>
        <row r="230">
          <cell r="D230">
            <v>155</v>
          </cell>
          <cell r="E230">
            <v>1.3076224702099486</v>
          </cell>
          <cell r="F230">
            <v>1.3080472602102526</v>
          </cell>
          <cell r="G230">
            <v>1.2945368171021376</v>
          </cell>
          <cell r="H230">
            <v>1.295358649789029</v>
          </cell>
          <cell r="O230">
            <v>1.3672896699269002</v>
          </cell>
          <cell r="P230">
            <v>1.3671607753705823</v>
          </cell>
          <cell r="Q230">
            <v>1.3671607753705823</v>
          </cell>
          <cell r="R230">
            <v>1.3675622622991039</v>
          </cell>
          <cell r="S230">
            <v>1.3548412965725196</v>
          </cell>
          <cell r="T230">
            <v>1.3555908850026503</v>
          </cell>
          <cell r="AA230">
            <v>1.3672896699269002</v>
          </cell>
          <cell r="AB230">
            <v>1.3671607753705823</v>
          </cell>
          <cell r="AC230">
            <v>1.3076224702099486</v>
          </cell>
          <cell r="AD230">
            <v>1.3080472602102526</v>
          </cell>
          <cell r="AE230">
            <v>1.2945368171021376</v>
          </cell>
          <cell r="AF230">
            <v>1.295358649789029</v>
          </cell>
          <cell r="AM230">
            <v>1.3610733723620612</v>
          </cell>
          <cell r="AN230">
            <v>1.3609470756528876</v>
          </cell>
          <cell r="AO230">
            <v>1.3609470756528876</v>
          </cell>
          <cell r="AP230">
            <v>1.3266393261895317</v>
          </cell>
          <cell r="AQ230">
            <v>1.3485391444713466</v>
          </cell>
          <cell r="AR230">
            <v>1.3493087327183177</v>
          </cell>
        </row>
        <row r="231">
          <cell r="D231">
            <v>156</v>
          </cell>
          <cell r="E231">
            <v>1.3076224702099486</v>
          </cell>
          <cell r="F231">
            <v>1.3080472602102526</v>
          </cell>
          <cell r="G231">
            <v>1.2945368171021376</v>
          </cell>
          <cell r="H231">
            <v>1.295358649789029</v>
          </cell>
          <cell r="O231">
            <v>1.3672896699269002</v>
          </cell>
          <cell r="P231">
            <v>1.3671607753705823</v>
          </cell>
          <cell r="Q231">
            <v>1.3671607753705823</v>
          </cell>
          <cell r="R231">
            <v>1.3675622622991039</v>
          </cell>
          <cell r="S231">
            <v>1.3548412965725196</v>
          </cell>
          <cell r="T231">
            <v>1.3555908850026503</v>
          </cell>
          <cell r="AA231">
            <v>1.3672896699269002</v>
          </cell>
          <cell r="AB231">
            <v>1.3671607753705823</v>
          </cell>
          <cell r="AC231">
            <v>1.3076224702099486</v>
          </cell>
          <cell r="AD231">
            <v>1.3080472602102526</v>
          </cell>
          <cell r="AE231">
            <v>1.2945368171021376</v>
          </cell>
          <cell r="AF231">
            <v>1.295358649789029</v>
          </cell>
          <cell r="AM231">
            <v>1.3610733723620612</v>
          </cell>
          <cell r="AN231">
            <v>1.3609470756528876</v>
          </cell>
          <cell r="AO231">
            <v>1.3609470756528876</v>
          </cell>
          <cell r="AP231">
            <v>1.3266393261895317</v>
          </cell>
          <cell r="AQ231">
            <v>1.3485391444713466</v>
          </cell>
          <cell r="AR231">
            <v>1.3493087327183177</v>
          </cell>
        </row>
        <row r="232">
          <cell r="D232">
            <v>157</v>
          </cell>
          <cell r="E232">
            <v>1.3076224702099486</v>
          </cell>
          <cell r="F232">
            <v>1.3080472602102526</v>
          </cell>
          <cell r="G232">
            <v>1.2945368171021376</v>
          </cell>
          <cell r="H232">
            <v>1.295358649789029</v>
          </cell>
          <cell r="O232">
            <v>1.3672896699269002</v>
          </cell>
          <cell r="P232">
            <v>1.3671607753705823</v>
          </cell>
          <cell r="Q232">
            <v>1.3671607753705823</v>
          </cell>
          <cell r="R232">
            <v>1.3675622622991039</v>
          </cell>
          <cell r="S232">
            <v>1.3548412965725196</v>
          </cell>
          <cell r="T232">
            <v>1.3555908850026503</v>
          </cell>
          <cell r="AA232">
            <v>1.3672896699269002</v>
          </cell>
          <cell r="AB232">
            <v>1.3671607753705823</v>
          </cell>
          <cell r="AC232">
            <v>1.3076224702099486</v>
          </cell>
          <cell r="AD232">
            <v>1.3080472602102526</v>
          </cell>
          <cell r="AE232">
            <v>1.2945368171021376</v>
          </cell>
          <cell r="AF232">
            <v>1.295358649789029</v>
          </cell>
          <cell r="AM232">
            <v>1.3610733723620612</v>
          </cell>
          <cell r="AN232">
            <v>1.3609470756528876</v>
          </cell>
          <cell r="AO232">
            <v>1.3609470756528876</v>
          </cell>
          <cell r="AP232">
            <v>1.3266393261895317</v>
          </cell>
          <cell r="AQ232">
            <v>1.3485391444713466</v>
          </cell>
          <cell r="AR232">
            <v>1.3493087327183177</v>
          </cell>
        </row>
        <row r="233">
          <cell r="D233">
            <v>158</v>
          </cell>
          <cell r="E233">
            <v>1.3076224702099486</v>
          </cell>
          <cell r="F233">
            <v>1.3080472602102526</v>
          </cell>
          <cell r="G233">
            <v>1.2945368171021376</v>
          </cell>
          <cell r="H233">
            <v>1.295358649789029</v>
          </cell>
          <cell r="O233">
            <v>1.3672896699269002</v>
          </cell>
          <cell r="P233">
            <v>1.3671607753705823</v>
          </cell>
          <cell r="Q233">
            <v>1.3671607753705823</v>
          </cell>
          <cell r="R233">
            <v>1.3675622622991039</v>
          </cell>
          <cell r="S233">
            <v>1.3548412965725196</v>
          </cell>
          <cell r="T233">
            <v>1.3555908850026503</v>
          </cell>
          <cell r="AA233">
            <v>1.3672896699269002</v>
          </cell>
          <cell r="AB233">
            <v>1.3671607753705823</v>
          </cell>
          <cell r="AC233">
            <v>1.3076224702099486</v>
          </cell>
          <cell r="AD233">
            <v>1.3080472602102526</v>
          </cell>
          <cell r="AE233">
            <v>1.2945368171021376</v>
          </cell>
          <cell r="AF233">
            <v>1.295358649789029</v>
          </cell>
          <cell r="AM233">
            <v>1.3610733723620612</v>
          </cell>
          <cell r="AN233">
            <v>1.3609470756528876</v>
          </cell>
          <cell r="AO233">
            <v>1.3609470756528876</v>
          </cell>
          <cell r="AP233">
            <v>1.3266393261895317</v>
          </cell>
          <cell r="AQ233">
            <v>1.3485391444713466</v>
          </cell>
          <cell r="AR233">
            <v>1.3493087327183177</v>
          </cell>
        </row>
        <row r="234">
          <cell r="D234">
            <v>159</v>
          </cell>
          <cell r="E234">
            <v>1.3076224702099486</v>
          </cell>
          <cell r="F234">
            <v>1.3080472602102526</v>
          </cell>
          <cell r="G234">
            <v>1.2945368171021376</v>
          </cell>
          <cell r="H234">
            <v>1.295358649789029</v>
          </cell>
          <cell r="O234">
            <v>1.3672896699269002</v>
          </cell>
          <cell r="P234">
            <v>1.3671607753705823</v>
          </cell>
          <cell r="Q234">
            <v>1.3671607753705823</v>
          </cell>
          <cell r="R234">
            <v>1.3675622622991039</v>
          </cell>
          <cell r="S234">
            <v>1.3548412965725196</v>
          </cell>
          <cell r="T234">
            <v>1.3555908850026503</v>
          </cell>
          <cell r="AA234">
            <v>1.3672896699269002</v>
          </cell>
          <cell r="AB234">
            <v>1.3671607753705823</v>
          </cell>
          <cell r="AC234">
            <v>1.3076224702099486</v>
          </cell>
          <cell r="AD234">
            <v>1.3080472602102526</v>
          </cell>
          <cell r="AE234">
            <v>1.2945368171021376</v>
          </cell>
          <cell r="AF234">
            <v>1.295358649789029</v>
          </cell>
          <cell r="AM234">
            <v>1.3610733723620612</v>
          </cell>
          <cell r="AN234">
            <v>1.3609470756528876</v>
          </cell>
          <cell r="AO234">
            <v>1.3609470756528876</v>
          </cell>
          <cell r="AP234">
            <v>1.3266393261895317</v>
          </cell>
          <cell r="AQ234">
            <v>1.3485391444713466</v>
          </cell>
          <cell r="AR234">
            <v>1.3493087327183177</v>
          </cell>
        </row>
        <row r="235">
          <cell r="D235">
            <v>160</v>
          </cell>
          <cell r="E235">
            <v>1.3076224702099486</v>
          </cell>
          <cell r="F235">
            <v>1.3080472602102526</v>
          </cell>
          <cell r="G235">
            <v>1.2945368171021376</v>
          </cell>
          <cell r="H235">
            <v>1.295358649789029</v>
          </cell>
          <cell r="O235">
            <v>1.3672896699269002</v>
          </cell>
          <cell r="P235">
            <v>1.3671607753705823</v>
          </cell>
          <cell r="Q235">
            <v>1.3671607753705823</v>
          </cell>
          <cell r="R235">
            <v>1.3675622622991039</v>
          </cell>
          <cell r="S235">
            <v>1.3548412965725196</v>
          </cell>
          <cell r="T235">
            <v>1.3555908850026503</v>
          </cell>
          <cell r="AA235">
            <v>1.3672896699269002</v>
          </cell>
          <cell r="AB235">
            <v>1.3671607753705823</v>
          </cell>
          <cell r="AC235">
            <v>1.3076224702099486</v>
          </cell>
          <cell r="AD235">
            <v>1.3080472602102526</v>
          </cell>
          <cell r="AE235">
            <v>1.2945368171021376</v>
          </cell>
          <cell r="AF235">
            <v>1.295358649789029</v>
          </cell>
          <cell r="AM235">
            <v>1.3610733723620612</v>
          </cell>
          <cell r="AN235">
            <v>1.3609470756528876</v>
          </cell>
          <cell r="AO235">
            <v>1.3609470756528876</v>
          </cell>
          <cell r="AP235">
            <v>1.3266393261895317</v>
          </cell>
          <cell r="AQ235">
            <v>1.3485391444713466</v>
          </cell>
          <cell r="AR235">
            <v>1.3493087327183177</v>
          </cell>
        </row>
        <row r="236">
          <cell r="D236">
            <v>161</v>
          </cell>
          <cell r="E236">
            <v>1.3076224702099486</v>
          </cell>
          <cell r="F236">
            <v>1.3080472602102526</v>
          </cell>
          <cell r="G236">
            <v>1.2945368171021376</v>
          </cell>
          <cell r="H236">
            <v>1.295358649789029</v>
          </cell>
          <cell r="O236">
            <v>1.3672896699269002</v>
          </cell>
          <cell r="P236">
            <v>1.3671607753705823</v>
          </cell>
          <cell r="Q236">
            <v>1.3671607753705823</v>
          </cell>
          <cell r="R236">
            <v>1.3675622622991039</v>
          </cell>
          <cell r="S236">
            <v>1.3548412965725196</v>
          </cell>
          <cell r="T236">
            <v>1.3555908850026503</v>
          </cell>
          <cell r="AA236">
            <v>1.3672896699269002</v>
          </cell>
          <cell r="AB236">
            <v>1.3671607753705823</v>
          </cell>
          <cell r="AC236">
            <v>1.3076224702099486</v>
          </cell>
          <cell r="AD236">
            <v>1.3080472602102526</v>
          </cell>
          <cell r="AE236">
            <v>1.2945368171021376</v>
          </cell>
          <cell r="AF236">
            <v>1.295358649789029</v>
          </cell>
          <cell r="AM236">
            <v>1.3610733723620612</v>
          </cell>
          <cell r="AN236">
            <v>1.3609470756528876</v>
          </cell>
          <cell r="AO236">
            <v>1.3609470756528876</v>
          </cell>
          <cell r="AP236">
            <v>1.3266393261895317</v>
          </cell>
          <cell r="AQ236">
            <v>1.3485391444713466</v>
          </cell>
          <cell r="AR236">
            <v>1.3493087327183177</v>
          </cell>
        </row>
        <row r="237">
          <cell r="D237">
            <v>162</v>
          </cell>
          <cell r="E237">
            <v>1.3076224702099486</v>
          </cell>
          <cell r="F237">
            <v>1.3080472602102526</v>
          </cell>
          <cell r="G237">
            <v>1.2945368171021376</v>
          </cell>
          <cell r="H237">
            <v>1.295358649789029</v>
          </cell>
          <cell r="O237">
            <v>1.3672896699269002</v>
          </cell>
          <cell r="P237">
            <v>1.3671607753705823</v>
          </cell>
          <cell r="Q237">
            <v>1.3671607753705823</v>
          </cell>
          <cell r="R237">
            <v>1.3675622622991039</v>
          </cell>
          <cell r="S237">
            <v>1.3548412965725196</v>
          </cell>
          <cell r="T237">
            <v>1.3555908850026503</v>
          </cell>
          <cell r="AA237">
            <v>1.3672896699269002</v>
          </cell>
          <cell r="AB237">
            <v>1.3671607753705823</v>
          </cell>
          <cell r="AC237">
            <v>1.3076224702099486</v>
          </cell>
          <cell r="AD237">
            <v>1.3080472602102526</v>
          </cell>
          <cell r="AE237">
            <v>1.2945368171021376</v>
          </cell>
          <cell r="AF237">
            <v>1.295358649789029</v>
          </cell>
          <cell r="AM237">
            <v>1.3610733723620612</v>
          </cell>
          <cell r="AN237">
            <v>1.3609470756528876</v>
          </cell>
          <cell r="AO237">
            <v>1.3609470756528876</v>
          </cell>
          <cell r="AP237">
            <v>1.3266393261895317</v>
          </cell>
          <cell r="AQ237">
            <v>1.3485391444713466</v>
          </cell>
          <cell r="AR237">
            <v>1.3493087327183177</v>
          </cell>
        </row>
        <row r="238">
          <cell r="D238">
            <v>163</v>
          </cell>
          <cell r="E238">
            <v>1.3076224702099486</v>
          </cell>
          <cell r="F238">
            <v>1.3080472602102526</v>
          </cell>
          <cell r="G238">
            <v>1.2945368171021376</v>
          </cell>
          <cell r="H238">
            <v>1.295358649789029</v>
          </cell>
          <cell r="O238">
            <v>1.3672896699269002</v>
          </cell>
          <cell r="P238">
            <v>1.3671607753705823</v>
          </cell>
          <cell r="Q238">
            <v>1.3671607753705823</v>
          </cell>
          <cell r="R238">
            <v>1.3675622622991039</v>
          </cell>
          <cell r="S238">
            <v>1.3548412965725196</v>
          </cell>
          <cell r="T238">
            <v>1.3555908850026503</v>
          </cell>
          <cell r="AA238">
            <v>1.3672896699269002</v>
          </cell>
          <cell r="AB238">
            <v>1.3671607753705823</v>
          </cell>
          <cell r="AC238">
            <v>1.3076224702099486</v>
          </cell>
          <cell r="AD238">
            <v>1.3080472602102526</v>
          </cell>
          <cell r="AE238">
            <v>1.2945368171021376</v>
          </cell>
          <cell r="AF238">
            <v>1.295358649789029</v>
          </cell>
          <cell r="AM238">
            <v>1.3610733723620612</v>
          </cell>
          <cell r="AN238">
            <v>1.3609470756528876</v>
          </cell>
          <cell r="AO238">
            <v>1.3609470756528876</v>
          </cell>
          <cell r="AP238">
            <v>1.3266393261895317</v>
          </cell>
          <cell r="AQ238">
            <v>1.3485391444713466</v>
          </cell>
          <cell r="AR238">
            <v>1.3493087327183177</v>
          </cell>
        </row>
        <row r="239">
          <cell r="D239">
            <v>164</v>
          </cell>
          <cell r="E239">
            <v>1.3076224702099486</v>
          </cell>
          <cell r="F239">
            <v>1.3080472602102526</v>
          </cell>
          <cell r="G239">
            <v>1.2945368171021376</v>
          </cell>
          <cell r="H239">
            <v>1.295358649789029</v>
          </cell>
          <cell r="O239">
            <v>1.3672896699269002</v>
          </cell>
          <cell r="P239">
            <v>1.3671607753705823</v>
          </cell>
          <cell r="Q239">
            <v>1.3671607753705823</v>
          </cell>
          <cell r="R239">
            <v>1.3675622622991039</v>
          </cell>
          <cell r="S239">
            <v>1.3548412965725196</v>
          </cell>
          <cell r="T239">
            <v>1.3555908850026503</v>
          </cell>
          <cell r="AA239">
            <v>1.3672896699269002</v>
          </cell>
          <cell r="AB239">
            <v>1.3671607753705823</v>
          </cell>
          <cell r="AC239">
            <v>1.3076224702099486</v>
          </cell>
          <cell r="AD239">
            <v>1.3080472602102526</v>
          </cell>
          <cell r="AE239">
            <v>1.2945368171021376</v>
          </cell>
          <cell r="AF239">
            <v>1.295358649789029</v>
          </cell>
          <cell r="AM239">
            <v>1.3610733723620612</v>
          </cell>
          <cell r="AN239">
            <v>1.3609470756528876</v>
          </cell>
          <cell r="AO239">
            <v>1.3609470756528876</v>
          </cell>
          <cell r="AP239">
            <v>1.3266393261895317</v>
          </cell>
          <cell r="AQ239">
            <v>1.3485391444713466</v>
          </cell>
          <cell r="AR239">
            <v>1.3493087327183177</v>
          </cell>
        </row>
        <row r="240">
          <cell r="D240">
            <v>165</v>
          </cell>
          <cell r="E240">
            <v>1.3076224702099486</v>
          </cell>
          <cell r="F240">
            <v>1.3080472602102526</v>
          </cell>
          <cell r="G240">
            <v>1.2945368171021376</v>
          </cell>
          <cell r="H240">
            <v>1.295358649789029</v>
          </cell>
          <cell r="O240">
            <v>1.3672896699269002</v>
          </cell>
          <cell r="P240">
            <v>1.3671607753705823</v>
          </cell>
          <cell r="Q240">
            <v>1.3671607753705823</v>
          </cell>
          <cell r="R240">
            <v>1.3675622622991039</v>
          </cell>
          <cell r="S240">
            <v>1.3548412965725196</v>
          </cell>
          <cell r="T240">
            <v>1.3555908850026503</v>
          </cell>
          <cell r="AA240">
            <v>1.3672896699269002</v>
          </cell>
          <cell r="AB240">
            <v>1.3671607753705823</v>
          </cell>
          <cell r="AC240">
            <v>1.3076224702099486</v>
          </cell>
          <cell r="AD240">
            <v>1.3080472602102526</v>
          </cell>
          <cell r="AE240">
            <v>1.2945368171021376</v>
          </cell>
          <cell r="AF240">
            <v>1.295358649789029</v>
          </cell>
          <cell r="AM240">
            <v>1.3610733723620612</v>
          </cell>
          <cell r="AN240">
            <v>1.3609470756528876</v>
          </cell>
          <cell r="AO240">
            <v>1.3609470756528876</v>
          </cell>
          <cell r="AP240">
            <v>1.3266393261895317</v>
          </cell>
          <cell r="AQ240">
            <v>1.3485391444713466</v>
          </cell>
          <cell r="AR240">
            <v>1.3493087327183177</v>
          </cell>
        </row>
        <row r="241">
          <cell r="D241">
            <v>166</v>
          </cell>
          <cell r="E241">
            <v>1.3076224702099486</v>
          </cell>
          <cell r="F241">
            <v>1.3080472602102526</v>
          </cell>
          <cell r="G241">
            <v>1.2945368171021376</v>
          </cell>
          <cell r="H241">
            <v>1.295358649789029</v>
          </cell>
          <cell r="O241">
            <v>1.3672896699269002</v>
          </cell>
          <cell r="P241">
            <v>1.3671607753705823</v>
          </cell>
          <cell r="Q241">
            <v>1.3671607753705823</v>
          </cell>
          <cell r="R241">
            <v>1.3675622622991039</v>
          </cell>
          <cell r="S241">
            <v>1.3548412965725196</v>
          </cell>
          <cell r="T241">
            <v>1.3555908850026503</v>
          </cell>
          <cell r="AA241">
            <v>1.3672896699269002</v>
          </cell>
          <cell r="AB241">
            <v>1.3671607753705823</v>
          </cell>
          <cell r="AC241">
            <v>1.3076224702099486</v>
          </cell>
          <cell r="AD241">
            <v>1.3080472602102526</v>
          </cell>
          <cell r="AE241">
            <v>1.2945368171021376</v>
          </cell>
          <cell r="AF241">
            <v>1.295358649789029</v>
          </cell>
          <cell r="AM241">
            <v>1.3610733723620612</v>
          </cell>
          <cell r="AN241">
            <v>1.3609470756528876</v>
          </cell>
          <cell r="AO241">
            <v>1.3609470756528876</v>
          </cell>
          <cell r="AP241">
            <v>1.3266393261895317</v>
          </cell>
          <cell r="AQ241">
            <v>1.3485391444713466</v>
          </cell>
          <cell r="AR241">
            <v>1.3493087327183177</v>
          </cell>
        </row>
        <row r="242">
          <cell r="D242">
            <v>167</v>
          </cell>
          <cell r="E242">
            <v>1.3076224702099486</v>
          </cell>
          <cell r="F242">
            <v>1.3080472602102526</v>
          </cell>
          <cell r="G242">
            <v>1.2945368171021376</v>
          </cell>
          <cell r="H242">
            <v>1.295358649789029</v>
          </cell>
          <cell r="O242">
            <v>1.3672896699269002</v>
          </cell>
          <cell r="P242">
            <v>1.3671607753705823</v>
          </cell>
          <cell r="Q242">
            <v>1.3671607753705823</v>
          </cell>
          <cell r="R242">
            <v>1.3675622622991039</v>
          </cell>
          <cell r="S242">
            <v>1.3548412965725196</v>
          </cell>
          <cell r="T242">
            <v>1.3555908850026503</v>
          </cell>
          <cell r="AA242">
            <v>1.3672896699269002</v>
          </cell>
          <cell r="AB242">
            <v>1.3671607753705823</v>
          </cell>
          <cell r="AC242">
            <v>1.3076224702099486</v>
          </cell>
          <cell r="AD242">
            <v>1.3080472602102526</v>
          </cell>
          <cell r="AE242">
            <v>1.2945368171021376</v>
          </cell>
          <cell r="AF242">
            <v>1.295358649789029</v>
          </cell>
          <cell r="AM242">
            <v>1.3610733723620612</v>
          </cell>
          <cell r="AN242">
            <v>1.3609470756528876</v>
          </cell>
          <cell r="AO242">
            <v>1.3609470756528876</v>
          </cell>
          <cell r="AP242">
            <v>1.3266393261895317</v>
          </cell>
          <cell r="AQ242">
            <v>1.3485391444713466</v>
          </cell>
          <cell r="AR242">
            <v>1.3493087327183177</v>
          </cell>
        </row>
        <row r="243">
          <cell r="D243">
            <v>168</v>
          </cell>
          <cell r="E243">
            <v>1.3076224702099486</v>
          </cell>
          <cell r="F243">
            <v>1.3080472602102526</v>
          </cell>
          <cell r="G243">
            <v>1.2945368171021376</v>
          </cell>
          <cell r="H243">
            <v>1.295358649789029</v>
          </cell>
          <cell r="O243">
            <v>1.3672896699269002</v>
          </cell>
          <cell r="P243">
            <v>1.3671607753705823</v>
          </cell>
          <cell r="Q243">
            <v>1.3671607753705823</v>
          </cell>
          <cell r="R243">
            <v>1.3675622622991039</v>
          </cell>
          <cell r="S243">
            <v>1.3548412965725196</v>
          </cell>
          <cell r="T243">
            <v>1.3555908850026503</v>
          </cell>
          <cell r="AA243">
            <v>1.3672896699269002</v>
          </cell>
          <cell r="AB243">
            <v>1.3671607753705823</v>
          </cell>
          <cell r="AC243">
            <v>1.3076224702099486</v>
          </cell>
          <cell r="AD243">
            <v>1.3080472602102526</v>
          </cell>
          <cell r="AE243">
            <v>1.2945368171021376</v>
          </cell>
          <cell r="AF243">
            <v>1.295358649789029</v>
          </cell>
          <cell r="AM243">
            <v>1.3610733723620612</v>
          </cell>
          <cell r="AN243">
            <v>1.3609470756528876</v>
          </cell>
          <cell r="AO243">
            <v>1.3609470756528876</v>
          </cell>
          <cell r="AP243">
            <v>1.3266393261895317</v>
          </cell>
          <cell r="AQ243">
            <v>1.3485391444713466</v>
          </cell>
          <cell r="AR243">
            <v>1.3493087327183177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esky, Alejandra" id="{F9B6AE8D-A143-4055-B156-E8CA9C5BE438}" userId="S::doreskya@bv.com::fead175c-f88b-4887-9eb3-94453a2d89e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zoomScaleNormal="100" workbookViewId="0">
      <selection activeCell="B36" sqref="B36"/>
    </sheetView>
  </sheetViews>
  <sheetFormatPr defaultColWidth="8.85546875" defaultRowHeight="15" outlineLevelCol="1" x14ac:dyDescent="0.25"/>
  <cols>
    <col min="1" max="1" width="8.85546875" style="59"/>
    <col min="2" max="2" width="53.140625" style="59" customWidth="1"/>
    <col min="3" max="3" width="9.42578125" style="59" customWidth="1"/>
    <col min="4" max="4" width="27.28515625" style="59" bestFit="1" customWidth="1"/>
    <col min="5" max="15" width="8.85546875" style="59" outlineLevel="1"/>
    <col min="16" max="16" width="9" style="59" customWidth="1"/>
    <col min="17" max="27" width="8.85546875" style="59" outlineLevel="1"/>
    <col min="28" max="28" width="8.85546875" style="59"/>
    <col min="29" max="29" width="16.7109375" style="59" customWidth="1"/>
    <col min="30" max="16384" width="8.85546875" style="59"/>
  </cols>
  <sheetData>
    <row r="1" spans="1:30" s="103" customFormat="1" x14ac:dyDescent="0.25">
      <c r="C1" s="104"/>
      <c r="D1" s="104"/>
      <c r="E1" s="208" t="s">
        <v>145</v>
      </c>
      <c r="F1" s="208"/>
      <c r="G1" s="208"/>
      <c r="H1" s="208"/>
      <c r="I1" s="208"/>
      <c r="J1" s="208"/>
      <c r="K1" s="208"/>
      <c r="L1" s="208"/>
      <c r="M1" s="208"/>
      <c r="N1" s="208"/>
      <c r="O1" s="209"/>
      <c r="Q1" s="210" t="s">
        <v>239</v>
      </c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30" s="103" customFormat="1" x14ac:dyDescent="0.25">
      <c r="C2" s="104" t="s">
        <v>129</v>
      </c>
      <c r="D2" s="105" t="s">
        <v>146</v>
      </c>
      <c r="E2" s="104">
        <v>2020</v>
      </c>
      <c r="F2" s="104">
        <f>E2+1</f>
        <v>2021</v>
      </c>
      <c r="G2" s="104">
        <f t="shared" ref="G2:O2" si="0">F2+1</f>
        <v>2022</v>
      </c>
      <c r="H2" s="104">
        <f t="shared" si="0"/>
        <v>2023</v>
      </c>
      <c r="I2" s="104">
        <f t="shared" si="0"/>
        <v>2024</v>
      </c>
      <c r="J2" s="104">
        <f t="shared" si="0"/>
        <v>2025</v>
      </c>
      <c r="K2" s="104">
        <f t="shared" si="0"/>
        <v>2026</v>
      </c>
      <c r="L2" s="104">
        <f t="shared" si="0"/>
        <v>2027</v>
      </c>
      <c r="M2" s="104">
        <f t="shared" si="0"/>
        <v>2028</v>
      </c>
      <c r="N2" s="104">
        <f t="shared" si="0"/>
        <v>2029</v>
      </c>
      <c r="O2" s="104">
        <f t="shared" si="0"/>
        <v>2030</v>
      </c>
      <c r="Q2" s="104">
        <v>2020</v>
      </c>
      <c r="R2" s="104">
        <f>Q2+1</f>
        <v>2021</v>
      </c>
      <c r="S2" s="104">
        <f t="shared" ref="S2:AA2" si="1">R2+1</f>
        <v>2022</v>
      </c>
      <c r="T2" s="104">
        <f t="shared" si="1"/>
        <v>2023</v>
      </c>
      <c r="U2" s="104">
        <f t="shared" si="1"/>
        <v>2024</v>
      </c>
      <c r="V2" s="104">
        <f t="shared" si="1"/>
        <v>2025</v>
      </c>
      <c r="W2" s="104">
        <f t="shared" si="1"/>
        <v>2026</v>
      </c>
      <c r="X2" s="104">
        <f t="shared" si="1"/>
        <v>2027</v>
      </c>
      <c r="Y2" s="104">
        <f t="shared" si="1"/>
        <v>2028</v>
      </c>
      <c r="Z2" s="104">
        <f t="shared" si="1"/>
        <v>2029</v>
      </c>
      <c r="AA2" s="104">
        <f t="shared" si="1"/>
        <v>2030</v>
      </c>
      <c r="AC2" s="103" t="s">
        <v>1</v>
      </c>
    </row>
    <row r="3" spans="1:30" x14ac:dyDescent="0.25">
      <c r="A3" s="106">
        <v>1</v>
      </c>
      <c r="B3" s="14" t="s">
        <v>2</v>
      </c>
      <c r="C3" s="59" t="s">
        <v>147</v>
      </c>
      <c r="D3" s="59" t="s">
        <v>148</v>
      </c>
      <c r="E3" s="153">
        <v>33</v>
      </c>
      <c r="F3" s="154">
        <v>33</v>
      </c>
      <c r="G3" s="154">
        <v>34</v>
      </c>
      <c r="H3" s="154">
        <v>35</v>
      </c>
      <c r="I3" s="154">
        <v>36</v>
      </c>
      <c r="J3" s="154">
        <v>37</v>
      </c>
      <c r="K3" s="154">
        <v>37</v>
      </c>
      <c r="L3" s="154">
        <v>38</v>
      </c>
      <c r="M3" s="154">
        <v>38</v>
      </c>
      <c r="N3" s="154">
        <v>39</v>
      </c>
      <c r="O3" s="155">
        <v>39</v>
      </c>
      <c r="P3" s="135"/>
      <c r="Q3" s="153">
        <v>6.6</v>
      </c>
      <c r="R3" s="154">
        <v>6.6</v>
      </c>
      <c r="S3" s="154">
        <v>6.8</v>
      </c>
      <c r="T3" s="154">
        <v>7</v>
      </c>
      <c r="U3" s="154">
        <v>7.2</v>
      </c>
      <c r="V3" s="154">
        <v>7.4</v>
      </c>
      <c r="W3" s="154">
        <v>7.4</v>
      </c>
      <c r="X3" s="154">
        <v>7.6</v>
      </c>
      <c r="Y3" s="154">
        <v>7.6</v>
      </c>
      <c r="Z3" s="154">
        <v>7.8</v>
      </c>
      <c r="AA3" s="155">
        <v>7.8</v>
      </c>
    </row>
    <row r="4" spans="1:30" x14ac:dyDescent="0.25">
      <c r="A4" s="106">
        <f>A3+1</f>
        <v>2</v>
      </c>
      <c r="B4" s="14" t="s">
        <v>5</v>
      </c>
      <c r="C4" s="59" t="s">
        <v>149</v>
      </c>
      <c r="D4" s="59" t="s">
        <v>148</v>
      </c>
      <c r="E4" s="109">
        <v>0</v>
      </c>
      <c r="F4" s="110">
        <v>0</v>
      </c>
      <c r="G4" s="110">
        <v>0</v>
      </c>
      <c r="H4" s="110">
        <v>0</v>
      </c>
      <c r="I4" s="110">
        <v>0</v>
      </c>
      <c r="J4" s="110">
        <v>0</v>
      </c>
      <c r="K4" s="110">
        <v>0</v>
      </c>
      <c r="L4" s="110">
        <v>0</v>
      </c>
      <c r="M4" s="110">
        <v>1</v>
      </c>
      <c r="N4" s="110">
        <v>1</v>
      </c>
      <c r="O4" s="111">
        <v>1</v>
      </c>
      <c r="Q4" s="109">
        <v>0</v>
      </c>
      <c r="R4" s="110">
        <v>0</v>
      </c>
      <c r="S4" s="110">
        <v>0</v>
      </c>
      <c r="T4" s="110">
        <v>0</v>
      </c>
      <c r="U4" s="110">
        <v>0</v>
      </c>
      <c r="V4" s="110">
        <v>0</v>
      </c>
      <c r="W4" s="110">
        <v>0</v>
      </c>
      <c r="X4" s="110">
        <v>0</v>
      </c>
      <c r="Y4" s="110">
        <v>5</v>
      </c>
      <c r="Z4" s="110">
        <v>5</v>
      </c>
      <c r="AA4" s="111">
        <v>5</v>
      </c>
    </row>
    <row r="5" spans="1:30" x14ac:dyDescent="0.25">
      <c r="A5" s="106">
        <f t="shared" ref="A5:A27" si="2">A4+1</f>
        <v>3</v>
      </c>
      <c r="B5" s="14" t="s">
        <v>6</v>
      </c>
      <c r="C5" s="59" t="s">
        <v>147</v>
      </c>
      <c r="D5" s="59" t="s">
        <v>150</v>
      </c>
      <c r="E5" s="109">
        <v>1</v>
      </c>
      <c r="F5" s="110">
        <v>2</v>
      </c>
      <c r="G5" s="110">
        <v>2</v>
      </c>
      <c r="H5" s="110">
        <v>3</v>
      </c>
      <c r="I5" s="110">
        <v>4</v>
      </c>
      <c r="J5" s="110">
        <v>6</v>
      </c>
      <c r="K5" s="110">
        <v>8</v>
      </c>
      <c r="L5" s="110">
        <v>10</v>
      </c>
      <c r="M5" s="110">
        <v>12</v>
      </c>
      <c r="N5" s="110">
        <v>14</v>
      </c>
      <c r="O5" s="111">
        <v>17</v>
      </c>
      <c r="Q5" s="109">
        <v>0.2</v>
      </c>
      <c r="R5" s="110">
        <v>0.4</v>
      </c>
      <c r="S5" s="110">
        <v>0.4</v>
      </c>
      <c r="T5" s="110">
        <v>0.6</v>
      </c>
      <c r="U5" s="110">
        <v>0.8</v>
      </c>
      <c r="V5" s="110">
        <v>1.2</v>
      </c>
      <c r="W5" s="110">
        <v>1.6</v>
      </c>
      <c r="X5" s="110">
        <v>2</v>
      </c>
      <c r="Y5" s="110">
        <v>2.4</v>
      </c>
      <c r="Z5" s="110">
        <v>2.8</v>
      </c>
      <c r="AA5" s="111">
        <v>3.4</v>
      </c>
    </row>
    <row r="6" spans="1:30" x14ac:dyDescent="0.25">
      <c r="A6" s="106">
        <f t="shared" si="2"/>
        <v>4</v>
      </c>
      <c r="B6" s="14" t="s">
        <v>7</v>
      </c>
      <c r="C6" s="59" t="s">
        <v>147</v>
      </c>
      <c r="D6" s="59" t="s">
        <v>151</v>
      </c>
      <c r="E6" s="109">
        <v>2</v>
      </c>
      <c r="F6" s="110">
        <v>9</v>
      </c>
      <c r="G6" s="110">
        <v>18</v>
      </c>
      <c r="H6" s="110">
        <v>36</v>
      </c>
      <c r="I6" s="110">
        <v>36</v>
      </c>
      <c r="J6" s="110">
        <v>36</v>
      </c>
      <c r="K6" s="110">
        <v>72</v>
      </c>
      <c r="L6" s="110">
        <v>72</v>
      </c>
      <c r="M6" s="110">
        <v>144</v>
      </c>
      <c r="N6" s="110">
        <v>180</v>
      </c>
      <c r="O6" s="111">
        <v>180</v>
      </c>
      <c r="Q6" s="109">
        <v>0.4</v>
      </c>
      <c r="R6" s="110">
        <v>1.8</v>
      </c>
      <c r="S6" s="110">
        <v>3.6</v>
      </c>
      <c r="T6" s="110">
        <v>7.2</v>
      </c>
      <c r="U6" s="110">
        <v>7.2</v>
      </c>
      <c r="V6" s="110">
        <v>7.2</v>
      </c>
      <c r="W6" s="110">
        <v>14.4</v>
      </c>
      <c r="X6" s="110">
        <v>14.4</v>
      </c>
      <c r="Y6" s="110">
        <v>28.8</v>
      </c>
      <c r="Z6" s="110">
        <v>36</v>
      </c>
      <c r="AA6" s="111">
        <v>36</v>
      </c>
      <c r="AC6" s="59" t="s">
        <v>152</v>
      </c>
    </row>
    <row r="7" spans="1:30" x14ac:dyDescent="0.25">
      <c r="A7" s="106">
        <f t="shared" si="2"/>
        <v>5</v>
      </c>
      <c r="B7" s="14" t="s">
        <v>8</v>
      </c>
      <c r="C7" s="59" t="s">
        <v>153</v>
      </c>
      <c r="D7" s="135" t="s">
        <v>151</v>
      </c>
      <c r="E7" s="157">
        <v>0</v>
      </c>
      <c r="F7" s="158">
        <v>1</v>
      </c>
      <c r="G7" s="158">
        <v>2</v>
      </c>
      <c r="H7" s="158">
        <v>3</v>
      </c>
      <c r="I7" s="158">
        <v>3</v>
      </c>
      <c r="J7" s="158">
        <v>3</v>
      </c>
      <c r="K7" s="158">
        <v>7</v>
      </c>
      <c r="L7" s="158">
        <v>7</v>
      </c>
      <c r="M7" s="158">
        <v>13</v>
      </c>
      <c r="N7" s="158">
        <v>17</v>
      </c>
      <c r="O7" s="159">
        <v>17</v>
      </c>
      <c r="Q7" s="157">
        <v>0</v>
      </c>
      <c r="R7" s="158">
        <v>0.25</v>
      </c>
      <c r="S7" s="158">
        <v>0.5</v>
      </c>
      <c r="T7" s="158">
        <v>0.75</v>
      </c>
      <c r="U7" s="158">
        <v>0.75</v>
      </c>
      <c r="V7" s="158">
        <v>0.75</v>
      </c>
      <c r="W7" s="158">
        <v>1.75</v>
      </c>
      <c r="X7" s="158">
        <v>1.75</v>
      </c>
      <c r="Y7" s="158">
        <v>3.25</v>
      </c>
      <c r="Z7" s="158">
        <v>4.25</v>
      </c>
      <c r="AA7" s="159">
        <v>4.25</v>
      </c>
    </row>
    <row r="8" spans="1:30" x14ac:dyDescent="0.25">
      <c r="A8" s="106">
        <f t="shared" si="2"/>
        <v>6</v>
      </c>
      <c r="B8" s="14" t="s">
        <v>9</v>
      </c>
      <c r="C8" s="59" t="s">
        <v>149</v>
      </c>
      <c r="D8" s="59" t="s">
        <v>151</v>
      </c>
      <c r="E8" s="211" t="s">
        <v>154</v>
      </c>
      <c r="F8" s="212"/>
      <c r="G8" s="212"/>
      <c r="H8" s="212"/>
      <c r="I8" s="212"/>
      <c r="J8" s="212"/>
      <c r="K8" s="212"/>
      <c r="L8" s="212"/>
      <c r="M8" s="212"/>
      <c r="N8" s="212"/>
      <c r="O8" s="213"/>
      <c r="Q8" s="109"/>
      <c r="R8" s="110"/>
      <c r="S8" s="110"/>
      <c r="T8" s="110"/>
      <c r="U8" s="110"/>
      <c r="V8" s="110"/>
      <c r="W8" s="110"/>
      <c r="X8" s="110"/>
      <c r="Y8" s="110"/>
      <c r="Z8" s="110"/>
      <c r="AA8" s="111"/>
      <c r="AC8" s="59" t="s">
        <v>155</v>
      </c>
    </row>
    <row r="9" spans="1:30" x14ac:dyDescent="0.25">
      <c r="A9" s="106">
        <f t="shared" si="2"/>
        <v>7</v>
      </c>
      <c r="B9" s="14" t="s">
        <v>10</v>
      </c>
      <c r="C9" s="59" t="s">
        <v>149</v>
      </c>
      <c r="D9" s="59" t="s">
        <v>151</v>
      </c>
      <c r="E9" s="211" t="s">
        <v>154</v>
      </c>
      <c r="F9" s="212"/>
      <c r="G9" s="212"/>
      <c r="H9" s="212"/>
      <c r="I9" s="212"/>
      <c r="J9" s="212"/>
      <c r="K9" s="212"/>
      <c r="L9" s="212"/>
      <c r="M9" s="212"/>
      <c r="N9" s="212"/>
      <c r="O9" s="213"/>
      <c r="Q9" s="109"/>
      <c r="R9" s="110"/>
      <c r="S9" s="110"/>
      <c r="T9" s="110"/>
      <c r="U9" s="110"/>
      <c r="V9" s="110"/>
      <c r="W9" s="110"/>
      <c r="X9" s="110"/>
      <c r="Y9" s="110"/>
      <c r="Z9" s="110"/>
      <c r="AA9" s="111"/>
      <c r="AC9" s="59" t="s">
        <v>155</v>
      </c>
      <c r="AD9" s="59" t="s">
        <v>156</v>
      </c>
    </row>
    <row r="10" spans="1:30" x14ac:dyDescent="0.25">
      <c r="A10" s="106">
        <f t="shared" si="2"/>
        <v>8</v>
      </c>
      <c r="B10" s="14" t="s">
        <v>11</v>
      </c>
      <c r="C10" s="59" t="s">
        <v>149</v>
      </c>
      <c r="D10" s="59" t="s">
        <v>151</v>
      </c>
      <c r="E10" s="211" t="s">
        <v>154</v>
      </c>
      <c r="F10" s="212"/>
      <c r="G10" s="212"/>
      <c r="H10" s="212"/>
      <c r="I10" s="212"/>
      <c r="J10" s="212"/>
      <c r="K10" s="212"/>
      <c r="L10" s="212"/>
      <c r="M10" s="212"/>
      <c r="N10" s="212"/>
      <c r="O10" s="213"/>
      <c r="Q10" s="109"/>
      <c r="R10" s="110"/>
      <c r="S10" s="110"/>
      <c r="T10" s="110"/>
      <c r="U10" s="110"/>
      <c r="V10" s="110"/>
      <c r="W10" s="110"/>
      <c r="X10" s="110"/>
      <c r="Y10" s="110"/>
      <c r="Z10" s="110"/>
      <c r="AA10" s="111"/>
      <c r="AC10" s="59" t="s">
        <v>155</v>
      </c>
    </row>
    <row r="11" spans="1:30" x14ac:dyDescent="0.25">
      <c r="A11" s="106">
        <f t="shared" si="2"/>
        <v>9</v>
      </c>
      <c r="B11" s="14" t="s">
        <v>12</v>
      </c>
      <c r="C11" s="59" t="s">
        <v>157</v>
      </c>
      <c r="D11" s="59" t="s">
        <v>150</v>
      </c>
      <c r="E11" s="109">
        <v>34</v>
      </c>
      <c r="F11" s="110">
        <v>43</v>
      </c>
      <c r="G11" s="110">
        <v>53</v>
      </c>
      <c r="H11" s="110">
        <v>63</v>
      </c>
      <c r="I11" s="110">
        <v>74</v>
      </c>
      <c r="J11" s="110">
        <v>86</v>
      </c>
      <c r="K11" s="110">
        <v>99</v>
      </c>
      <c r="L11" s="110">
        <v>112</v>
      </c>
      <c r="M11" s="110">
        <v>126</v>
      </c>
      <c r="N11" s="110">
        <v>139</v>
      </c>
      <c r="O11" s="111">
        <v>153</v>
      </c>
      <c r="Q11" s="112">
        <v>0.17</v>
      </c>
      <c r="R11" s="113">
        <v>0.215</v>
      </c>
      <c r="S11" s="113">
        <v>0.26500000000000001</v>
      </c>
      <c r="T11" s="113">
        <v>0.315</v>
      </c>
      <c r="U11" s="113">
        <v>0.37</v>
      </c>
      <c r="V11" s="113">
        <v>0.43</v>
      </c>
      <c r="W11" s="113">
        <v>0.495</v>
      </c>
      <c r="X11" s="113">
        <v>0.56000000000000005</v>
      </c>
      <c r="Y11" s="113">
        <v>0.63</v>
      </c>
      <c r="Z11" s="113">
        <v>0.69499999999999995</v>
      </c>
      <c r="AA11" s="114">
        <v>0.76500000000000001</v>
      </c>
    </row>
    <row r="12" spans="1:30" x14ac:dyDescent="0.25">
      <c r="A12" s="106">
        <f t="shared" si="2"/>
        <v>10</v>
      </c>
      <c r="B12" s="14" t="s">
        <v>13</v>
      </c>
      <c r="C12" s="59" t="s">
        <v>157</v>
      </c>
      <c r="D12" s="59" t="s">
        <v>150</v>
      </c>
      <c r="E12" s="157">
        <v>214</v>
      </c>
      <c r="F12" s="158">
        <v>219</v>
      </c>
      <c r="G12" s="158">
        <v>224</v>
      </c>
      <c r="H12" s="158">
        <v>229</v>
      </c>
      <c r="I12" s="158">
        <v>233</v>
      </c>
      <c r="J12" s="158">
        <v>237</v>
      </c>
      <c r="K12" s="158">
        <v>240</v>
      </c>
      <c r="L12" s="158">
        <v>243</v>
      </c>
      <c r="M12" s="158">
        <v>246</v>
      </c>
      <c r="N12" s="158">
        <v>249</v>
      </c>
      <c r="O12" s="159">
        <v>252</v>
      </c>
      <c r="P12" s="135"/>
      <c r="Q12" s="160">
        <v>1.07</v>
      </c>
      <c r="R12" s="161">
        <v>1.095</v>
      </c>
      <c r="S12" s="161">
        <v>1.1200000000000001</v>
      </c>
      <c r="T12" s="161">
        <v>1.145</v>
      </c>
      <c r="U12" s="161">
        <v>1.165</v>
      </c>
      <c r="V12" s="161">
        <v>1.1850000000000001</v>
      </c>
      <c r="W12" s="161">
        <v>1.2</v>
      </c>
      <c r="X12" s="161">
        <v>1.2150000000000001</v>
      </c>
      <c r="Y12" s="161">
        <v>1.23</v>
      </c>
      <c r="Z12" s="161">
        <v>1.2450000000000001</v>
      </c>
      <c r="AA12" s="162">
        <v>1.26</v>
      </c>
    </row>
    <row r="13" spans="1:30" x14ac:dyDescent="0.25">
      <c r="A13" s="106">
        <f t="shared" si="2"/>
        <v>11</v>
      </c>
      <c r="B13" s="14" t="s">
        <v>14</v>
      </c>
      <c r="C13" s="59" t="s">
        <v>158</v>
      </c>
      <c r="D13" s="59" t="s">
        <v>150</v>
      </c>
      <c r="E13" s="166">
        <v>21.951095038258803</v>
      </c>
      <c r="F13" s="167">
        <v>22</v>
      </c>
      <c r="G13" s="167">
        <v>22</v>
      </c>
      <c r="H13" s="167">
        <v>22</v>
      </c>
      <c r="I13" s="167">
        <v>22</v>
      </c>
      <c r="J13" s="167">
        <v>22</v>
      </c>
      <c r="K13" s="167">
        <v>22</v>
      </c>
      <c r="L13" s="167">
        <v>22</v>
      </c>
      <c r="M13" s="167">
        <v>22</v>
      </c>
      <c r="N13" s="167">
        <v>22</v>
      </c>
      <c r="O13" s="168">
        <v>22</v>
      </c>
      <c r="Q13" s="163">
        <v>0.10975547519129401</v>
      </c>
      <c r="R13" s="164">
        <v>0.11</v>
      </c>
      <c r="S13" s="164">
        <v>0.11</v>
      </c>
      <c r="T13" s="164">
        <v>0.11</v>
      </c>
      <c r="U13" s="164">
        <v>0.11</v>
      </c>
      <c r="V13" s="164">
        <v>0.11</v>
      </c>
      <c r="W13" s="164">
        <v>0.11</v>
      </c>
      <c r="X13" s="164">
        <v>0.11</v>
      </c>
      <c r="Y13" s="164">
        <v>0.11</v>
      </c>
      <c r="Z13" s="164">
        <v>0.11</v>
      </c>
      <c r="AA13" s="165">
        <v>0.11</v>
      </c>
    </row>
    <row r="14" spans="1:30" x14ac:dyDescent="0.25">
      <c r="A14" s="106">
        <f t="shared" si="2"/>
        <v>12</v>
      </c>
      <c r="B14" s="14" t="s">
        <v>15</v>
      </c>
      <c r="C14" s="59" t="s">
        <v>159</v>
      </c>
      <c r="D14" s="59" t="s">
        <v>150</v>
      </c>
      <c r="E14" s="109">
        <v>1710</v>
      </c>
      <c r="F14" s="110">
        <v>1774</v>
      </c>
      <c r="G14" s="110">
        <v>1839</v>
      </c>
      <c r="H14" s="110">
        <v>1839</v>
      </c>
      <c r="I14" s="110">
        <v>1839</v>
      </c>
      <c r="J14" s="110">
        <v>1839</v>
      </c>
      <c r="K14" s="110">
        <v>1871</v>
      </c>
      <c r="L14" s="110">
        <v>1871</v>
      </c>
      <c r="M14" s="110">
        <v>1903</v>
      </c>
      <c r="N14" s="110">
        <v>1920</v>
      </c>
      <c r="O14" s="111">
        <v>1952</v>
      </c>
      <c r="Q14" s="112">
        <v>10.26</v>
      </c>
      <c r="R14" s="113">
        <v>10.644</v>
      </c>
      <c r="S14" s="113">
        <v>11.034000000000001</v>
      </c>
      <c r="T14" s="113">
        <v>11.034000000000001</v>
      </c>
      <c r="U14" s="113">
        <v>11.034000000000001</v>
      </c>
      <c r="V14" s="113">
        <v>11.034000000000001</v>
      </c>
      <c r="W14" s="113">
        <v>11.226000000000001</v>
      </c>
      <c r="X14" s="113">
        <v>11.226000000000001</v>
      </c>
      <c r="Y14" s="113">
        <v>11.417999999999999</v>
      </c>
      <c r="Z14" s="113">
        <v>11.52</v>
      </c>
      <c r="AA14" s="114">
        <v>11.712</v>
      </c>
    </row>
    <row r="15" spans="1:30" x14ac:dyDescent="0.25">
      <c r="A15" s="106">
        <f t="shared" si="2"/>
        <v>13</v>
      </c>
      <c r="B15" s="14" t="s">
        <v>16</v>
      </c>
      <c r="C15" s="59" t="s">
        <v>159</v>
      </c>
      <c r="D15" s="59" t="s">
        <v>150</v>
      </c>
      <c r="E15" s="109">
        <v>1161</v>
      </c>
      <c r="F15" s="110">
        <v>1242</v>
      </c>
      <c r="G15" s="110">
        <v>1355</v>
      </c>
      <c r="H15" s="110">
        <v>1355</v>
      </c>
      <c r="I15" s="110">
        <v>1355</v>
      </c>
      <c r="J15" s="110">
        <v>1355</v>
      </c>
      <c r="K15" s="110">
        <v>1371</v>
      </c>
      <c r="L15" s="110">
        <v>1436</v>
      </c>
      <c r="M15" s="110">
        <v>1452</v>
      </c>
      <c r="N15" s="110">
        <v>1468</v>
      </c>
      <c r="O15" s="111">
        <v>1484</v>
      </c>
      <c r="Q15" s="112">
        <v>6.9660000000000002</v>
      </c>
      <c r="R15" s="113">
        <v>7.452</v>
      </c>
      <c r="S15" s="113">
        <v>8.1300000000000008</v>
      </c>
      <c r="T15" s="113">
        <v>8.1300000000000008</v>
      </c>
      <c r="U15" s="113">
        <v>8.1300000000000008</v>
      </c>
      <c r="V15" s="113">
        <v>8.1300000000000008</v>
      </c>
      <c r="W15" s="113">
        <v>8.2260000000000009</v>
      </c>
      <c r="X15" s="113">
        <v>8.6159999999999997</v>
      </c>
      <c r="Y15" s="113">
        <v>8.7119999999999997</v>
      </c>
      <c r="Z15" s="113">
        <v>8.8079999999999998</v>
      </c>
      <c r="AA15" s="114">
        <v>8.9039999999999999</v>
      </c>
    </row>
    <row r="16" spans="1:30" x14ac:dyDescent="0.25">
      <c r="A16" s="106">
        <f t="shared" si="2"/>
        <v>14</v>
      </c>
      <c r="B16" s="14" t="s">
        <v>17</v>
      </c>
      <c r="C16" s="59" t="s">
        <v>159</v>
      </c>
      <c r="D16" s="59" t="s">
        <v>150</v>
      </c>
      <c r="E16" s="109">
        <v>4</v>
      </c>
      <c r="F16" s="110">
        <v>5</v>
      </c>
      <c r="G16" s="110">
        <v>5</v>
      </c>
      <c r="H16" s="110">
        <v>5</v>
      </c>
      <c r="I16" s="110">
        <v>5</v>
      </c>
      <c r="J16" s="110">
        <v>5</v>
      </c>
      <c r="K16" s="110">
        <v>5</v>
      </c>
      <c r="L16" s="110">
        <v>6</v>
      </c>
      <c r="M16" s="110">
        <v>6</v>
      </c>
      <c r="N16" s="110">
        <v>6</v>
      </c>
      <c r="O16" s="111">
        <v>6</v>
      </c>
      <c r="Q16" s="112">
        <v>15.2</v>
      </c>
      <c r="R16" s="113">
        <v>19</v>
      </c>
      <c r="S16" s="113">
        <v>19</v>
      </c>
      <c r="T16" s="113">
        <v>19</v>
      </c>
      <c r="U16" s="113">
        <v>19</v>
      </c>
      <c r="V16" s="113">
        <v>19</v>
      </c>
      <c r="W16" s="113">
        <v>19</v>
      </c>
      <c r="X16" s="113">
        <v>22.8</v>
      </c>
      <c r="Y16" s="113">
        <v>22.8</v>
      </c>
      <c r="Z16" s="113">
        <v>22.8</v>
      </c>
      <c r="AA16" s="114">
        <v>22.8</v>
      </c>
    </row>
    <row r="17" spans="1:29" x14ac:dyDescent="0.25">
      <c r="A17" s="106">
        <f t="shared" si="2"/>
        <v>15</v>
      </c>
      <c r="B17" s="14" t="s">
        <v>18</v>
      </c>
      <c r="C17" s="59" t="s">
        <v>160</v>
      </c>
      <c r="D17" s="59" t="s">
        <v>150</v>
      </c>
      <c r="E17" s="109">
        <v>0</v>
      </c>
      <c r="F17" s="110">
        <v>0</v>
      </c>
      <c r="G17" s="110">
        <v>1</v>
      </c>
      <c r="H17" s="110">
        <v>1</v>
      </c>
      <c r="I17" s="110">
        <v>1</v>
      </c>
      <c r="J17" s="110">
        <v>1</v>
      </c>
      <c r="K17" s="110">
        <v>1</v>
      </c>
      <c r="L17" s="110">
        <v>1</v>
      </c>
      <c r="M17" s="110">
        <v>1</v>
      </c>
      <c r="N17" s="110">
        <v>1</v>
      </c>
      <c r="O17" s="111">
        <v>1</v>
      </c>
      <c r="Q17" s="109">
        <v>0</v>
      </c>
      <c r="R17" s="110">
        <v>0</v>
      </c>
      <c r="S17" s="110">
        <v>3.8</v>
      </c>
      <c r="T17" s="110">
        <v>3.8</v>
      </c>
      <c r="U17" s="110">
        <v>3.8</v>
      </c>
      <c r="V17" s="110">
        <v>3.8</v>
      </c>
      <c r="W17" s="110">
        <v>3.8</v>
      </c>
      <c r="X17" s="110">
        <v>3.8</v>
      </c>
      <c r="Y17" s="110">
        <v>3.8</v>
      </c>
      <c r="Z17" s="110">
        <v>3.8</v>
      </c>
      <c r="AA17" s="111">
        <v>3.8</v>
      </c>
    </row>
    <row r="18" spans="1:29" x14ac:dyDescent="0.25">
      <c r="A18" s="106">
        <f>A17+1</f>
        <v>16</v>
      </c>
      <c r="B18" s="14" t="s">
        <v>19</v>
      </c>
      <c r="C18" s="59" t="s">
        <v>161</v>
      </c>
      <c r="D18" s="59" t="s">
        <v>150</v>
      </c>
      <c r="E18" s="109">
        <v>0</v>
      </c>
      <c r="F18" s="110">
        <v>0</v>
      </c>
      <c r="G18" s="110">
        <v>7</v>
      </c>
      <c r="H18" s="110">
        <v>7</v>
      </c>
      <c r="I18" s="110">
        <v>7</v>
      </c>
      <c r="J18" s="110">
        <v>7</v>
      </c>
      <c r="K18" s="110">
        <v>12</v>
      </c>
      <c r="L18" s="110">
        <v>17</v>
      </c>
      <c r="M18" s="110">
        <v>22</v>
      </c>
      <c r="N18" s="110">
        <v>28</v>
      </c>
      <c r="O18" s="111">
        <v>33</v>
      </c>
      <c r="Q18" s="109">
        <v>0</v>
      </c>
      <c r="R18" s="110">
        <v>0</v>
      </c>
      <c r="S18" s="110">
        <v>2.8</v>
      </c>
      <c r="T18" s="110">
        <v>2.8</v>
      </c>
      <c r="U18" s="110">
        <v>2.8</v>
      </c>
      <c r="V18" s="110">
        <v>2.8</v>
      </c>
      <c r="W18" s="110">
        <v>4.8</v>
      </c>
      <c r="X18" s="110">
        <v>6.8</v>
      </c>
      <c r="Y18" s="110">
        <v>8.8000000000000007</v>
      </c>
      <c r="Z18" s="110">
        <v>11.2</v>
      </c>
      <c r="AA18" s="111">
        <v>13.2</v>
      </c>
    </row>
    <row r="19" spans="1:29" x14ac:dyDescent="0.25">
      <c r="A19" s="106">
        <f t="shared" si="2"/>
        <v>17</v>
      </c>
      <c r="B19" s="14" t="s">
        <v>20</v>
      </c>
      <c r="C19" s="59" t="s">
        <v>161</v>
      </c>
      <c r="D19" s="59" t="s">
        <v>150</v>
      </c>
      <c r="E19" s="109">
        <v>0</v>
      </c>
      <c r="F19" s="110">
        <v>3</v>
      </c>
      <c r="G19" s="110">
        <v>17</v>
      </c>
      <c r="H19" s="110">
        <v>17</v>
      </c>
      <c r="I19" s="110">
        <v>17</v>
      </c>
      <c r="J19" s="110">
        <v>17</v>
      </c>
      <c r="K19" s="110">
        <v>23</v>
      </c>
      <c r="L19" s="110">
        <v>28</v>
      </c>
      <c r="M19" s="110">
        <v>33</v>
      </c>
      <c r="N19" s="110">
        <v>38</v>
      </c>
      <c r="O19" s="111">
        <v>43</v>
      </c>
      <c r="Q19" s="112">
        <v>0</v>
      </c>
      <c r="R19" s="113">
        <v>0.92100000000000004</v>
      </c>
      <c r="S19" s="113">
        <v>5.2190000000000003</v>
      </c>
      <c r="T19" s="113">
        <v>5.2190000000000003</v>
      </c>
      <c r="U19" s="113">
        <v>5.2190000000000003</v>
      </c>
      <c r="V19" s="113">
        <v>5.2190000000000003</v>
      </c>
      <c r="W19" s="113">
        <v>7.0609999999999999</v>
      </c>
      <c r="X19" s="113">
        <v>8.5960000000000001</v>
      </c>
      <c r="Y19" s="113">
        <v>10.131</v>
      </c>
      <c r="Z19" s="113">
        <v>11.666</v>
      </c>
      <c r="AA19" s="114">
        <v>13.201000000000001</v>
      </c>
    </row>
    <row r="20" spans="1:29" x14ac:dyDescent="0.25">
      <c r="A20" s="106">
        <f t="shared" si="2"/>
        <v>18</v>
      </c>
      <c r="B20" s="14" t="s">
        <v>21</v>
      </c>
      <c r="C20" s="59" t="s">
        <v>161</v>
      </c>
      <c r="D20" s="59" t="s">
        <v>151</v>
      </c>
      <c r="E20" s="109">
        <v>11</v>
      </c>
      <c r="F20" s="110">
        <v>11</v>
      </c>
      <c r="G20" s="110">
        <v>21</v>
      </c>
      <c r="H20" s="110">
        <v>32</v>
      </c>
      <c r="I20" s="110">
        <v>43</v>
      </c>
      <c r="J20" s="110">
        <v>54</v>
      </c>
      <c r="K20" s="110">
        <v>54</v>
      </c>
      <c r="L20" s="110">
        <v>54</v>
      </c>
      <c r="M20" s="110">
        <v>54</v>
      </c>
      <c r="N20" s="110">
        <v>54</v>
      </c>
      <c r="O20" s="111">
        <v>54</v>
      </c>
      <c r="Q20" s="112">
        <v>4.4000000000000004</v>
      </c>
      <c r="R20" s="113">
        <v>4.4000000000000004</v>
      </c>
      <c r="S20" s="113">
        <v>8.4</v>
      </c>
      <c r="T20" s="113">
        <v>12.8</v>
      </c>
      <c r="U20" s="113">
        <v>17.2</v>
      </c>
      <c r="V20" s="113">
        <v>21.6</v>
      </c>
      <c r="W20" s="113">
        <v>21.6</v>
      </c>
      <c r="X20" s="113">
        <v>21.6</v>
      </c>
      <c r="Y20" s="113">
        <v>21.6</v>
      </c>
      <c r="Z20" s="113">
        <v>21.6</v>
      </c>
      <c r="AA20" s="114">
        <v>21.6</v>
      </c>
    </row>
    <row r="21" spans="1:29" x14ac:dyDescent="0.25">
      <c r="A21" s="106">
        <f t="shared" si="2"/>
        <v>19</v>
      </c>
      <c r="B21" s="14" t="s">
        <v>22</v>
      </c>
      <c r="C21" s="59" t="s">
        <v>162</v>
      </c>
      <c r="D21" s="59" t="s">
        <v>151</v>
      </c>
      <c r="E21" s="109">
        <v>0</v>
      </c>
      <c r="F21" s="110">
        <v>0</v>
      </c>
      <c r="G21" s="110">
        <v>1</v>
      </c>
      <c r="H21" s="110">
        <v>1</v>
      </c>
      <c r="I21" s="110">
        <v>1</v>
      </c>
      <c r="J21" s="110">
        <v>1</v>
      </c>
      <c r="K21" s="110">
        <v>1</v>
      </c>
      <c r="L21" s="110">
        <v>2</v>
      </c>
      <c r="M21" s="110">
        <v>3</v>
      </c>
      <c r="N21" s="110">
        <v>3</v>
      </c>
      <c r="O21" s="111">
        <v>4</v>
      </c>
      <c r="Q21" s="112">
        <v>0</v>
      </c>
      <c r="R21" s="113">
        <v>0</v>
      </c>
      <c r="S21" s="113">
        <v>8.3000000000000004E-2</v>
      </c>
      <c r="T21" s="113">
        <v>8.3000000000000004E-2</v>
      </c>
      <c r="U21" s="113">
        <v>8.3000000000000004E-2</v>
      </c>
      <c r="V21" s="113">
        <v>8.3000000000000004E-2</v>
      </c>
      <c r="W21" s="113">
        <v>8.3000000000000004E-2</v>
      </c>
      <c r="X21" s="113">
        <v>0.16600000000000001</v>
      </c>
      <c r="Y21" s="113">
        <v>0.249</v>
      </c>
      <c r="Z21" s="113">
        <v>0.249</v>
      </c>
      <c r="AA21" s="114">
        <v>0.33200000000000002</v>
      </c>
      <c r="AC21" s="59" t="s">
        <v>152</v>
      </c>
    </row>
    <row r="22" spans="1:29" x14ac:dyDescent="0.25">
      <c r="A22" s="106">
        <f t="shared" si="2"/>
        <v>20</v>
      </c>
      <c r="B22" s="14" t="s">
        <v>23</v>
      </c>
      <c r="C22" s="59" t="s">
        <v>162</v>
      </c>
      <c r="D22" s="59" t="s">
        <v>150</v>
      </c>
      <c r="E22" s="109">
        <v>2</v>
      </c>
      <c r="F22" s="110">
        <v>3</v>
      </c>
      <c r="G22" s="110">
        <v>5</v>
      </c>
      <c r="H22" s="110">
        <v>5</v>
      </c>
      <c r="I22" s="110">
        <v>5</v>
      </c>
      <c r="J22" s="110">
        <v>5</v>
      </c>
      <c r="K22" s="110">
        <v>6</v>
      </c>
      <c r="L22" s="110">
        <v>6</v>
      </c>
      <c r="M22" s="110">
        <v>7</v>
      </c>
      <c r="N22" s="110">
        <v>8</v>
      </c>
      <c r="O22" s="111">
        <v>8</v>
      </c>
      <c r="Q22" s="112">
        <v>0.16600000000000001</v>
      </c>
      <c r="R22" s="113">
        <v>0.249</v>
      </c>
      <c r="S22" s="113">
        <v>0.41499999999999998</v>
      </c>
      <c r="T22" s="113">
        <v>0.41499999999999998</v>
      </c>
      <c r="U22" s="113">
        <v>0.41499999999999998</v>
      </c>
      <c r="V22" s="113">
        <v>0.41499999999999998</v>
      </c>
      <c r="W22" s="113">
        <v>0.498</v>
      </c>
      <c r="X22" s="113">
        <v>0.498</v>
      </c>
      <c r="Y22" s="113">
        <v>0.58099999999999996</v>
      </c>
      <c r="Z22" s="113">
        <v>0.66400000000000003</v>
      </c>
      <c r="AA22" s="114">
        <v>0.66400000000000003</v>
      </c>
    </row>
    <row r="23" spans="1:29" x14ac:dyDescent="0.25">
      <c r="A23" s="201">
        <f t="shared" si="2"/>
        <v>21</v>
      </c>
      <c r="B23" s="203" t="s">
        <v>24</v>
      </c>
      <c r="C23" s="59" t="s">
        <v>159</v>
      </c>
      <c r="D23" s="205" t="s">
        <v>150</v>
      </c>
      <c r="E23" s="206">
        <v>316</v>
      </c>
      <c r="F23" s="207">
        <v>392</v>
      </c>
      <c r="G23" s="207">
        <v>478</v>
      </c>
      <c r="H23" s="207">
        <v>576</v>
      </c>
      <c r="I23" s="207">
        <v>686</v>
      </c>
      <c r="J23" s="207">
        <v>807</v>
      </c>
      <c r="K23" s="207">
        <v>940</v>
      </c>
      <c r="L23" s="207">
        <v>1084</v>
      </c>
      <c r="M23" s="207">
        <v>1239</v>
      </c>
      <c r="N23" s="207">
        <v>1403</v>
      </c>
      <c r="O23" s="214">
        <v>1576</v>
      </c>
      <c r="P23" s="107" t="s">
        <v>0</v>
      </c>
      <c r="Q23" s="112">
        <v>1.8959999999999999</v>
      </c>
      <c r="R23" s="113">
        <v>2.3519999999999999</v>
      </c>
      <c r="S23" s="113">
        <v>2.8679999999999999</v>
      </c>
      <c r="T23" s="113">
        <v>3.456</v>
      </c>
      <c r="U23" s="113">
        <v>4.1159999999999997</v>
      </c>
      <c r="V23" s="113">
        <v>4.8419999999999996</v>
      </c>
      <c r="W23" s="113">
        <v>5.64</v>
      </c>
      <c r="X23" s="113">
        <v>6.5039999999999996</v>
      </c>
      <c r="Y23" s="113">
        <v>7.4340000000000002</v>
      </c>
      <c r="Z23" s="113">
        <v>8.4179999999999993</v>
      </c>
      <c r="AA23" s="114">
        <v>9.4559999999999995</v>
      </c>
    </row>
    <row r="24" spans="1:29" x14ac:dyDescent="0.25">
      <c r="A24" s="202"/>
      <c r="B24" s="204"/>
      <c r="C24" s="59" t="s">
        <v>157</v>
      </c>
      <c r="D24" s="205"/>
      <c r="E24" s="206"/>
      <c r="F24" s="207"/>
      <c r="G24" s="207"/>
      <c r="H24" s="207"/>
      <c r="I24" s="207"/>
      <c r="J24" s="207"/>
      <c r="K24" s="207"/>
      <c r="L24" s="207"/>
      <c r="M24" s="207"/>
      <c r="N24" s="207"/>
      <c r="O24" s="214"/>
      <c r="P24" s="107" t="s">
        <v>94</v>
      </c>
      <c r="Q24" s="112">
        <v>1.58</v>
      </c>
      <c r="R24" s="113">
        <v>1.96</v>
      </c>
      <c r="S24" s="113">
        <v>2.39</v>
      </c>
      <c r="T24" s="113">
        <v>2.88</v>
      </c>
      <c r="U24" s="113">
        <v>3.43</v>
      </c>
      <c r="V24" s="113">
        <v>4.0350000000000001</v>
      </c>
      <c r="W24" s="113">
        <v>4.7</v>
      </c>
      <c r="X24" s="113">
        <v>5.42</v>
      </c>
      <c r="Y24" s="113">
        <v>6.1950000000000003</v>
      </c>
      <c r="Z24" s="113">
        <v>7.0149999999999997</v>
      </c>
      <c r="AA24" s="114">
        <v>7.88</v>
      </c>
    </row>
    <row r="25" spans="1:29" x14ac:dyDescent="0.25">
      <c r="A25" s="106">
        <f>A23+1</f>
        <v>22</v>
      </c>
      <c r="B25" s="14" t="s">
        <v>25</v>
      </c>
      <c r="C25" s="59" t="s">
        <v>159</v>
      </c>
      <c r="D25" s="59" t="s">
        <v>151</v>
      </c>
      <c r="E25" s="109">
        <v>46</v>
      </c>
      <c r="F25" s="110">
        <v>75</v>
      </c>
      <c r="G25" s="110">
        <v>108</v>
      </c>
      <c r="H25" s="110">
        <v>163</v>
      </c>
      <c r="I25" s="110">
        <v>230</v>
      </c>
      <c r="J25" s="110">
        <v>298</v>
      </c>
      <c r="K25" s="110">
        <v>411</v>
      </c>
      <c r="L25" s="110">
        <v>546</v>
      </c>
      <c r="M25" s="110">
        <v>697</v>
      </c>
      <c r="N25" s="110">
        <v>881</v>
      </c>
      <c r="O25" s="111">
        <v>1113</v>
      </c>
      <c r="Q25" s="112">
        <v>0.27600000000000002</v>
      </c>
      <c r="R25" s="113">
        <v>0.45</v>
      </c>
      <c r="S25" s="113">
        <v>0.64800000000000002</v>
      </c>
      <c r="T25" s="113">
        <v>0.97799999999999998</v>
      </c>
      <c r="U25" s="113">
        <v>1.38</v>
      </c>
      <c r="V25" s="113">
        <v>1.788</v>
      </c>
      <c r="W25" s="113">
        <v>2.4660000000000002</v>
      </c>
      <c r="X25" s="113">
        <v>3.2759999999999998</v>
      </c>
      <c r="Y25" s="113">
        <v>4.1820000000000004</v>
      </c>
      <c r="Z25" s="113">
        <v>5.2859999999999996</v>
      </c>
      <c r="AA25" s="114">
        <v>6.6779999999999999</v>
      </c>
      <c r="AC25" s="59" t="s">
        <v>152</v>
      </c>
    </row>
    <row r="26" spans="1:29" x14ac:dyDescent="0.25">
      <c r="A26" s="106">
        <f t="shared" si="2"/>
        <v>23</v>
      </c>
      <c r="B26" s="14" t="s">
        <v>26</v>
      </c>
      <c r="C26" s="59" t="s">
        <v>160</v>
      </c>
      <c r="D26" s="59" t="s">
        <v>151</v>
      </c>
      <c r="E26" s="109">
        <v>7</v>
      </c>
      <c r="F26" s="110">
        <v>11</v>
      </c>
      <c r="G26" s="110">
        <v>15</v>
      </c>
      <c r="H26" s="110">
        <v>23</v>
      </c>
      <c r="I26" s="110">
        <v>33</v>
      </c>
      <c r="J26" s="110">
        <v>42</v>
      </c>
      <c r="K26" s="110">
        <v>58</v>
      </c>
      <c r="L26" s="110">
        <v>77</v>
      </c>
      <c r="M26" s="110">
        <v>99</v>
      </c>
      <c r="N26" s="110">
        <v>125</v>
      </c>
      <c r="O26" s="111">
        <v>158</v>
      </c>
      <c r="Q26" s="112">
        <v>4.2000000000000003E-2</v>
      </c>
      <c r="R26" s="113">
        <v>6.6000000000000003E-2</v>
      </c>
      <c r="S26" s="113">
        <v>0.09</v>
      </c>
      <c r="T26" s="113">
        <v>0.13800000000000001</v>
      </c>
      <c r="U26" s="113">
        <v>0.19800000000000001</v>
      </c>
      <c r="V26" s="113">
        <v>0.252</v>
      </c>
      <c r="W26" s="113">
        <v>0.34799999999999998</v>
      </c>
      <c r="X26" s="113">
        <v>0.46200000000000002</v>
      </c>
      <c r="Y26" s="113">
        <v>0.59399999999999997</v>
      </c>
      <c r="Z26" s="113">
        <v>0.75</v>
      </c>
      <c r="AA26" s="114">
        <v>0.94799999999999995</v>
      </c>
      <c r="AC26" s="59" t="s">
        <v>152</v>
      </c>
    </row>
    <row r="27" spans="1:29" x14ac:dyDescent="0.25">
      <c r="A27" s="108">
        <f t="shared" si="2"/>
        <v>24</v>
      </c>
      <c r="B27" s="1" t="s">
        <v>27</v>
      </c>
      <c r="C27" s="59" t="s">
        <v>147</v>
      </c>
      <c r="D27" s="59" t="s">
        <v>150</v>
      </c>
      <c r="E27" s="115">
        <v>1</v>
      </c>
      <c r="F27" s="116">
        <v>1</v>
      </c>
      <c r="G27" s="116">
        <v>1</v>
      </c>
      <c r="H27" s="116">
        <v>2</v>
      </c>
      <c r="I27" s="116">
        <v>2</v>
      </c>
      <c r="J27" s="116">
        <v>3</v>
      </c>
      <c r="K27" s="116">
        <v>4</v>
      </c>
      <c r="L27" s="116">
        <v>5</v>
      </c>
      <c r="M27" s="116">
        <v>6</v>
      </c>
      <c r="N27" s="116">
        <v>7</v>
      </c>
      <c r="O27" s="117">
        <v>9</v>
      </c>
      <c r="Q27" s="115">
        <v>0.2</v>
      </c>
      <c r="R27" s="116">
        <v>0.2</v>
      </c>
      <c r="S27" s="116">
        <v>0.2</v>
      </c>
      <c r="T27" s="116">
        <v>0.4</v>
      </c>
      <c r="U27" s="116">
        <v>0.4</v>
      </c>
      <c r="V27" s="116">
        <v>0.6</v>
      </c>
      <c r="W27" s="116">
        <v>0.8</v>
      </c>
      <c r="X27" s="116">
        <v>1</v>
      </c>
      <c r="Y27" s="116">
        <v>1.2</v>
      </c>
      <c r="Z27" s="116">
        <v>1.4</v>
      </c>
      <c r="AA27" s="117">
        <v>1.8</v>
      </c>
    </row>
  </sheetData>
  <mergeCells count="19">
    <mergeCell ref="M23:M24"/>
    <mergeCell ref="N23:N24"/>
    <mergeCell ref="O23:O24"/>
    <mergeCell ref="G23:G24"/>
    <mergeCell ref="H23:H24"/>
    <mergeCell ref="I23:I24"/>
    <mergeCell ref="J23:J24"/>
    <mergeCell ref="K23:K24"/>
    <mergeCell ref="L23:L24"/>
    <mergeCell ref="E1:O1"/>
    <mergeCell ref="Q1:AA1"/>
    <mergeCell ref="E8:O8"/>
    <mergeCell ref="E9:O9"/>
    <mergeCell ref="E10:O10"/>
    <mergeCell ref="A23:A24"/>
    <mergeCell ref="B23:B24"/>
    <mergeCell ref="D23:D24"/>
    <mergeCell ref="E23:E24"/>
    <mergeCell ref="F23:F24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57" workbookViewId="0">
      <selection activeCell="B36" sqref="B36"/>
    </sheetView>
  </sheetViews>
  <sheetFormatPr defaultColWidth="8.85546875" defaultRowHeight="15" x14ac:dyDescent="0.25"/>
  <cols>
    <col min="1" max="1" width="38.7109375" style="59" bestFit="1" customWidth="1"/>
    <col min="2" max="2" width="20.28515625" style="61" bestFit="1" customWidth="1"/>
    <col min="3" max="3" width="8.85546875" style="59"/>
    <col min="4" max="4" width="13.85546875" style="59" bestFit="1" customWidth="1"/>
    <col min="5" max="7" width="8.85546875" style="59"/>
    <col min="8" max="8" width="9" style="59" customWidth="1"/>
    <col min="9" max="16384" width="8.85546875" style="59"/>
  </cols>
  <sheetData>
    <row r="1" spans="1:4" ht="18.75" x14ac:dyDescent="0.25">
      <c r="A1" s="15" t="s">
        <v>134</v>
      </c>
    </row>
    <row r="2" spans="1:4" ht="18.75" x14ac:dyDescent="0.25">
      <c r="A2" s="15"/>
      <c r="D2" s="60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0.5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18">
        <v>1.3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9" t="s">
        <v>42</v>
      </c>
    </row>
    <row r="19" spans="1:12" x14ac:dyDescent="0.25">
      <c r="A19" s="7" t="s">
        <v>38</v>
      </c>
      <c r="B19" s="6">
        <f>B18*C3*1000</f>
        <v>0</v>
      </c>
      <c r="C19" s="5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6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84">
        <v>892000</v>
      </c>
      <c r="D28" s="59" t="s">
        <v>183</v>
      </c>
    </row>
    <row r="29" spans="1:12" x14ac:dyDescent="0.25">
      <c r="A29" s="27" t="s">
        <v>40</v>
      </c>
      <c r="B29" s="54"/>
    </row>
    <row r="30" spans="1:12" x14ac:dyDescent="0.25">
      <c r="A30" s="27" t="s">
        <v>37</v>
      </c>
      <c r="B30" s="54"/>
    </row>
    <row r="31" spans="1:12" x14ac:dyDescent="0.25">
      <c r="A31" s="27" t="s">
        <v>57</v>
      </c>
      <c r="B31" s="54"/>
    </row>
    <row r="32" spans="1:12" x14ac:dyDescent="0.25">
      <c r="A32" s="27" t="s">
        <v>31</v>
      </c>
      <c r="B32" s="54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5150</v>
      </c>
      <c r="D34" s="36"/>
    </row>
    <row r="35" spans="1:8" x14ac:dyDescent="0.25">
      <c r="A35" s="28" t="s">
        <v>69</v>
      </c>
      <c r="B35" s="25">
        <v>3686.7780000000002</v>
      </c>
      <c r="D35" s="52"/>
    </row>
    <row r="36" spans="1:8" x14ac:dyDescent="0.25">
      <c r="A36" s="28" t="s">
        <v>44</v>
      </c>
      <c r="B36" s="25">
        <v>480</v>
      </c>
      <c r="C36" s="62"/>
      <c r="D36" s="52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62"/>
    </row>
    <row r="40" spans="1:8" x14ac:dyDescent="0.25">
      <c r="A40" s="28" t="s">
        <v>33</v>
      </c>
      <c r="B40" s="25">
        <v>14000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62"/>
    </row>
    <row r="46" spans="1:8" x14ac:dyDescent="0.25">
      <c r="A46" s="27" t="s">
        <v>30</v>
      </c>
      <c r="B46" s="54"/>
      <c r="E46" s="8"/>
    </row>
    <row r="47" spans="1:8" x14ac:dyDescent="0.25">
      <c r="A47" s="27" t="s">
        <v>40</v>
      </c>
      <c r="B47" s="54"/>
      <c r="E47" s="8"/>
    </row>
    <row r="48" spans="1:8" x14ac:dyDescent="0.25">
      <c r="A48" s="27" t="s">
        <v>37</v>
      </c>
      <c r="B48" s="54"/>
      <c r="E48" s="8"/>
    </row>
    <row r="49" spans="1:5" x14ac:dyDescent="0.25">
      <c r="A49" s="27" t="s">
        <v>57</v>
      </c>
      <c r="B49" s="54"/>
      <c r="E49" s="8"/>
    </row>
    <row r="50" spans="1:5" x14ac:dyDescent="0.25">
      <c r="A50" s="27" t="s">
        <v>31</v>
      </c>
      <c r="B50" s="54"/>
      <c r="D50" s="53"/>
      <c r="E50" s="8"/>
    </row>
    <row r="51" spans="1:5" x14ac:dyDescent="0.25">
      <c r="A51" s="26" t="s">
        <v>59</v>
      </c>
      <c r="B51" s="25"/>
      <c r="D51" s="62"/>
    </row>
    <row r="52" spans="1:5" x14ac:dyDescent="0.25">
      <c r="A52" s="28" t="s">
        <v>35</v>
      </c>
      <c r="B52" s="25"/>
      <c r="C52" s="62"/>
      <c r="D52" s="53"/>
    </row>
    <row r="53" spans="1:5" x14ac:dyDescent="0.25">
      <c r="A53" s="28" t="s">
        <v>69</v>
      </c>
      <c r="B53" s="25"/>
      <c r="C53" s="62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  <c r="D56" s="62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131</v>
      </c>
      <c r="B60" s="25"/>
    </row>
    <row r="61" spans="1:5" x14ac:dyDescent="0.25">
      <c r="A61" s="82" t="s">
        <v>132</v>
      </c>
      <c r="B61" s="49"/>
    </row>
    <row r="62" spans="1:5" x14ac:dyDescent="0.25">
      <c r="A62" s="82" t="s">
        <v>128</v>
      </c>
      <c r="B62" s="25"/>
    </row>
    <row r="63" spans="1:5" x14ac:dyDescent="0.25">
      <c r="A63" s="82" t="s">
        <v>130</v>
      </c>
      <c r="B63" s="25"/>
    </row>
    <row r="64" spans="1:5" x14ac:dyDescent="0.25">
      <c r="A64" s="82" t="s">
        <v>140</v>
      </c>
      <c r="B64" s="25"/>
    </row>
    <row r="65" spans="1:2" x14ac:dyDescent="0.25">
      <c r="A65" s="82" t="s">
        <v>132</v>
      </c>
      <c r="B65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38.7109375" style="55" bestFit="1" customWidth="1"/>
    <col min="2" max="2" width="20.28515625" style="57" bestFit="1" customWidth="1"/>
    <col min="3" max="3" width="8.85546875" style="55"/>
    <col min="4" max="4" width="13.85546875" style="55" bestFit="1" customWidth="1"/>
    <col min="5" max="7" width="8.85546875" style="55"/>
    <col min="8" max="8" width="9" style="55" customWidth="1"/>
    <col min="9" max="16384" width="8.85546875" style="55"/>
  </cols>
  <sheetData>
    <row r="1" spans="1:4" ht="18.75" x14ac:dyDescent="0.25">
      <c r="A1" s="15" t="s">
        <v>106</v>
      </c>
    </row>
    <row r="2" spans="1:4" ht="18.75" x14ac:dyDescent="0.25">
      <c r="A2" s="15"/>
      <c r="D2" s="56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3.3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0.85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31">
        <f>C11*C14</f>
        <v>6.6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5" t="s">
        <v>42</v>
      </c>
    </row>
    <row r="19" spans="1:12" x14ac:dyDescent="0.25">
      <c r="A19" s="7" t="s">
        <v>38</v>
      </c>
      <c r="B19" s="6">
        <f>B18*C3*1000</f>
        <v>0</v>
      </c>
      <c r="C19" s="55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56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54">
        <v>2521798.1092718397</v>
      </c>
    </row>
    <row r="29" spans="1:12" x14ac:dyDescent="0.25">
      <c r="A29" s="27" t="s">
        <v>40</v>
      </c>
      <c r="B29" s="54">
        <v>1423247.6382685737</v>
      </c>
    </row>
    <row r="30" spans="1:12" x14ac:dyDescent="0.25">
      <c r="A30" s="27" t="s">
        <v>37</v>
      </c>
      <c r="B30" s="54">
        <v>264788.80147354316</v>
      </c>
    </row>
    <row r="31" spans="1:12" x14ac:dyDescent="0.25">
      <c r="A31" s="27" t="s">
        <v>57</v>
      </c>
      <c r="B31" s="54">
        <v>210491.727450698</v>
      </c>
    </row>
    <row r="32" spans="1:12" x14ac:dyDescent="0.25">
      <c r="A32" s="27" t="s">
        <v>31</v>
      </c>
      <c r="B32" s="54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41045</v>
      </c>
    </row>
    <row r="35" spans="1:8" x14ac:dyDescent="0.25">
      <c r="A35" s="28" t="s">
        <v>69</v>
      </c>
      <c r="B35" s="25">
        <f>0.3%*SUM(B28:B32)</f>
        <v>13260.978829393962</v>
      </c>
    </row>
    <row r="36" spans="1:8" x14ac:dyDescent="0.25">
      <c r="A36" s="28" t="s">
        <v>44</v>
      </c>
      <c r="B36" s="25">
        <v>12500</v>
      </c>
      <c r="C36" s="58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58"/>
    </row>
    <row r="40" spans="1:8" x14ac:dyDescent="0.25">
      <c r="A40" s="28" t="s">
        <v>33</v>
      </c>
      <c r="B40" s="25">
        <v>60000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8"/>
    </row>
    <row r="46" spans="1:8" x14ac:dyDescent="0.25">
      <c r="A46" s="27" t="s">
        <v>30</v>
      </c>
      <c r="B46" s="54"/>
      <c r="E46" s="8"/>
    </row>
    <row r="47" spans="1:8" x14ac:dyDescent="0.25">
      <c r="A47" s="27" t="s">
        <v>40</v>
      </c>
      <c r="B47" s="54"/>
      <c r="E47" s="8"/>
    </row>
    <row r="48" spans="1:8" x14ac:dyDescent="0.25">
      <c r="A48" s="27" t="s">
        <v>37</v>
      </c>
      <c r="B48" s="54"/>
      <c r="E48" s="8"/>
    </row>
    <row r="49" spans="1:5" x14ac:dyDescent="0.25">
      <c r="A49" s="27" t="s">
        <v>57</v>
      </c>
      <c r="B49" s="54"/>
      <c r="E49" s="8"/>
    </row>
    <row r="50" spans="1:5" x14ac:dyDescent="0.25">
      <c r="A50" s="27" t="s">
        <v>31</v>
      </c>
      <c r="B50" s="54"/>
      <c r="D50" s="53"/>
      <c r="E50" s="8"/>
    </row>
    <row r="51" spans="1:5" x14ac:dyDescent="0.25">
      <c r="A51" s="26" t="s">
        <v>59</v>
      </c>
      <c r="B51" s="25"/>
      <c r="D51" s="58"/>
    </row>
    <row r="52" spans="1:5" x14ac:dyDescent="0.25">
      <c r="A52" s="28" t="s">
        <v>35</v>
      </c>
      <c r="B52" s="25"/>
      <c r="C52" s="58"/>
      <c r="D52" s="53"/>
    </row>
    <row r="53" spans="1:5" x14ac:dyDescent="0.25">
      <c r="A53" s="28" t="s">
        <v>69</v>
      </c>
      <c r="B53" s="25"/>
      <c r="C53" s="58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  <c r="D56" s="58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140</v>
      </c>
      <c r="B60" s="25"/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57" workbookViewId="0">
      <selection activeCell="B36" sqref="B36"/>
    </sheetView>
  </sheetViews>
  <sheetFormatPr defaultColWidth="8.85546875" defaultRowHeight="15" x14ac:dyDescent="0.25"/>
  <cols>
    <col min="1" max="1" width="38.7109375" style="59" bestFit="1" customWidth="1"/>
    <col min="2" max="2" width="20.28515625" style="61" bestFit="1" customWidth="1"/>
    <col min="3" max="3" width="8.85546875" style="59"/>
    <col min="4" max="4" width="13.85546875" style="59" bestFit="1" customWidth="1"/>
    <col min="5" max="7" width="8.85546875" style="59"/>
    <col min="8" max="8" width="9" style="59" customWidth="1"/>
    <col min="9" max="16384" width="8.85546875" style="59"/>
  </cols>
  <sheetData>
    <row r="1" spans="1:4" ht="18.75" x14ac:dyDescent="0.25">
      <c r="A1" s="15" t="s">
        <v>108</v>
      </c>
    </row>
    <row r="2" spans="1:4" ht="18.75" x14ac:dyDescent="0.25">
      <c r="A2" s="15"/>
      <c r="D2" s="60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20">
        <v>1</v>
      </c>
    </row>
    <row r="12" spans="1:4" x14ac:dyDescent="0.25">
      <c r="A12" s="45" t="s">
        <v>88</v>
      </c>
      <c r="B12" s="48" t="s">
        <v>48</v>
      </c>
      <c r="C12" s="50">
        <f>'7'!C12</f>
        <v>0.5</v>
      </c>
    </row>
    <row r="13" spans="1:4" x14ac:dyDescent="0.25">
      <c r="A13" s="45" t="s">
        <v>89</v>
      </c>
      <c r="B13" s="48" t="s">
        <v>48</v>
      </c>
      <c r="C13" s="50">
        <v>0.85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31">
        <f>C11*C14</f>
        <v>2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9" t="s">
        <v>42</v>
      </c>
    </row>
    <row r="19" spans="1:12" x14ac:dyDescent="0.25">
      <c r="A19" s="7" t="s">
        <v>38</v>
      </c>
      <c r="B19" s="6">
        <f>B18*C3*1000</f>
        <v>0</v>
      </c>
      <c r="C19" s="5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6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54">
        <v>778048</v>
      </c>
    </row>
    <row r="29" spans="1:12" x14ac:dyDescent="0.25">
      <c r="A29" s="27" t="s">
        <v>40</v>
      </c>
      <c r="B29" s="54">
        <v>430942</v>
      </c>
    </row>
    <row r="30" spans="1:12" x14ac:dyDescent="0.25">
      <c r="A30" s="27" t="s">
        <v>37</v>
      </c>
      <c r="B30" s="54">
        <v>81695</v>
      </c>
    </row>
    <row r="31" spans="1:12" x14ac:dyDescent="0.25">
      <c r="A31" s="27" t="s">
        <v>57</v>
      </c>
      <c r="B31" s="54">
        <v>74214</v>
      </c>
      <c r="D31" s="53"/>
    </row>
    <row r="32" spans="1:12" x14ac:dyDescent="0.25">
      <c r="A32" s="27" t="s">
        <v>31</v>
      </c>
      <c r="B32" s="54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12438</v>
      </c>
    </row>
    <row r="35" spans="1:8" x14ac:dyDescent="0.25">
      <c r="A35" s="28" t="s">
        <v>69</v>
      </c>
      <c r="B35" s="25">
        <f>0.3%*SUM(B28:B32)</f>
        <v>4094.6970000000001</v>
      </c>
    </row>
    <row r="36" spans="1:8" x14ac:dyDescent="0.25">
      <c r="A36" s="28" t="s">
        <v>44</v>
      </c>
      <c r="B36" s="25">
        <v>12500</v>
      </c>
      <c r="C36" s="62"/>
    </row>
    <row r="37" spans="1:8" x14ac:dyDescent="0.25">
      <c r="A37" s="28" t="s">
        <v>58</v>
      </c>
      <c r="B37" s="156">
        <f>2100*30</f>
        <v>63000</v>
      </c>
      <c r="C37" s="171"/>
      <c r="D37" s="172" t="s">
        <v>189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62"/>
    </row>
    <row r="40" spans="1:8" x14ac:dyDescent="0.25">
      <c r="A40" s="28" t="s">
        <v>33</v>
      </c>
      <c r="B40" s="25">
        <v>26000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62"/>
    </row>
    <row r="46" spans="1:8" x14ac:dyDescent="0.25">
      <c r="A46" s="27" t="s">
        <v>30</v>
      </c>
      <c r="B46" s="54"/>
      <c r="E46" s="8"/>
    </row>
    <row r="47" spans="1:8" x14ac:dyDescent="0.25">
      <c r="A47" s="27" t="s">
        <v>40</v>
      </c>
      <c r="B47" s="54"/>
      <c r="E47" s="8"/>
    </row>
    <row r="48" spans="1:8" x14ac:dyDescent="0.25">
      <c r="A48" s="27" t="s">
        <v>37</v>
      </c>
      <c r="B48" s="54"/>
      <c r="E48" s="8"/>
    </row>
    <row r="49" spans="1:5" x14ac:dyDescent="0.25">
      <c r="A49" s="27" t="s">
        <v>57</v>
      </c>
      <c r="B49" s="54"/>
      <c r="E49" s="8"/>
    </row>
    <row r="50" spans="1:5" x14ac:dyDescent="0.25">
      <c r="A50" s="27" t="s">
        <v>31</v>
      </c>
      <c r="B50" s="54"/>
      <c r="D50" s="53"/>
      <c r="E50" s="8"/>
    </row>
    <row r="51" spans="1:5" x14ac:dyDescent="0.25">
      <c r="A51" s="26" t="s">
        <v>59</v>
      </c>
      <c r="B51" s="25"/>
      <c r="D51" s="62"/>
    </row>
    <row r="52" spans="1:5" x14ac:dyDescent="0.25">
      <c r="A52" s="28" t="s">
        <v>35</v>
      </c>
      <c r="B52" s="25"/>
      <c r="C52" s="62"/>
      <c r="D52" s="53"/>
    </row>
    <row r="53" spans="1:5" x14ac:dyDescent="0.25">
      <c r="A53" s="28" t="s">
        <v>69</v>
      </c>
      <c r="B53" s="25"/>
      <c r="C53" s="62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  <c r="D56" s="62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140</v>
      </c>
      <c r="B60" s="25"/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7" width="8.85546875" style="9"/>
    <col min="8" max="8" width="9" style="9" customWidth="1"/>
    <col min="9" max="16384" width="8.85546875" style="9"/>
  </cols>
  <sheetData>
    <row r="1" spans="1:4" ht="18.75" x14ac:dyDescent="0.25">
      <c r="A1" s="15" t="s">
        <v>87</v>
      </c>
    </row>
    <row r="2" spans="1:4" ht="18.75" x14ac:dyDescent="0.25">
      <c r="A2" s="15"/>
      <c r="D2" s="10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s="42" customFormat="1" x14ac:dyDescent="0.25">
      <c r="A10" s="47" t="s">
        <v>94</v>
      </c>
      <c r="B10" s="46"/>
    </row>
    <row r="11" spans="1:4" s="42" customFormat="1" x14ac:dyDescent="0.25">
      <c r="A11" s="45" t="s">
        <v>45</v>
      </c>
      <c r="B11" s="48" t="s">
        <v>46</v>
      </c>
      <c r="C11" s="18">
        <v>5.0000000000000001E-3</v>
      </c>
    </row>
    <row r="12" spans="1:4" s="42" customFormat="1" x14ac:dyDescent="0.25">
      <c r="A12" s="45" t="s">
        <v>88</v>
      </c>
      <c r="B12" s="48" t="s">
        <v>48</v>
      </c>
      <c r="C12" s="50">
        <v>0.5</v>
      </c>
    </row>
    <row r="13" spans="1:4" s="42" customFormat="1" x14ac:dyDescent="0.25">
      <c r="A13" s="45" t="s">
        <v>89</v>
      </c>
      <c r="B13" s="48" t="s">
        <v>48</v>
      </c>
      <c r="C13" s="50">
        <v>0.9</v>
      </c>
    </row>
    <row r="14" spans="1:4" s="42" customFormat="1" x14ac:dyDescent="0.25">
      <c r="A14" s="45" t="s">
        <v>90</v>
      </c>
      <c r="B14" s="48" t="s">
        <v>91</v>
      </c>
      <c r="C14" s="18">
        <v>3</v>
      </c>
    </row>
    <row r="15" spans="1:4" s="42" customFormat="1" x14ac:dyDescent="0.25">
      <c r="A15" s="45" t="s">
        <v>92</v>
      </c>
      <c r="B15" s="48" t="s">
        <v>93</v>
      </c>
      <c r="C15" s="18">
        <f>14/1000</f>
        <v>1.4E-2</v>
      </c>
    </row>
    <row r="16" spans="1:4" s="42" customFormat="1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B41*0.03</f>
        <v>81</v>
      </c>
      <c r="C39" s="5"/>
      <c r="D39" s="135"/>
    </row>
    <row r="40" spans="1:8" x14ac:dyDescent="0.25">
      <c r="A40" s="28" t="s">
        <v>33</v>
      </c>
      <c r="B40" s="25">
        <f>B41*0.1</f>
        <v>270</v>
      </c>
      <c r="D40" s="135"/>
    </row>
    <row r="41" spans="1:8" x14ac:dyDescent="0.25">
      <c r="A41" s="28" t="s">
        <v>34</v>
      </c>
      <c r="B41" s="25">
        <f>13.5*200</f>
        <v>2700</v>
      </c>
      <c r="D41" s="135" t="s">
        <v>246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>
        <v>9151</v>
      </c>
      <c r="E46" s="8"/>
    </row>
    <row r="47" spans="1:8" x14ac:dyDescent="0.25">
      <c r="A47" s="27" t="s">
        <v>40</v>
      </c>
      <c r="B47" s="25">
        <v>6052</v>
      </c>
      <c r="E47" s="8"/>
    </row>
    <row r="48" spans="1:8" x14ac:dyDescent="0.25">
      <c r="A48" s="27" t="s">
        <v>37</v>
      </c>
      <c r="B48" s="25">
        <v>961</v>
      </c>
      <c r="E48" s="8"/>
    </row>
    <row r="49" spans="1:5" x14ac:dyDescent="0.25">
      <c r="A49" s="27" t="s">
        <v>57</v>
      </c>
      <c r="B49" s="25">
        <v>946</v>
      </c>
      <c r="E49" s="8"/>
    </row>
    <row r="50" spans="1:5" x14ac:dyDescent="0.25">
      <c r="A50" s="27" t="s">
        <v>31</v>
      </c>
      <c r="B50" s="25">
        <v>1802</v>
      </c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f>0.015*B46</f>
        <v>137.26499999999999</v>
      </c>
      <c r="C52" s="5"/>
    </row>
    <row r="53" spans="1:5" x14ac:dyDescent="0.25">
      <c r="A53" s="28" t="s">
        <v>69</v>
      </c>
      <c r="B53" s="25">
        <v>17</v>
      </c>
      <c r="C53" s="5"/>
    </row>
    <row r="54" spans="1:5" x14ac:dyDescent="0.25">
      <c r="A54" s="28" t="s">
        <v>44</v>
      </c>
      <c r="B54" s="25">
        <v>55</v>
      </c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1350.8571428571429</v>
      </c>
    </row>
    <row r="60" spans="1:5" x14ac:dyDescent="0.25">
      <c r="A60" s="82" t="s">
        <v>140</v>
      </c>
      <c r="B60" s="25">
        <f>B52/(C11*1000)</f>
        <v>27.452999999999996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95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5.0000000000000001E-3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0.9</v>
      </c>
    </row>
    <row r="14" spans="1:4" x14ac:dyDescent="0.25">
      <c r="A14" s="45" t="s">
        <v>90</v>
      </c>
      <c r="B14" s="48" t="s">
        <v>91</v>
      </c>
      <c r="C14" s="18">
        <v>3</v>
      </c>
    </row>
    <row r="15" spans="1:4" x14ac:dyDescent="0.25">
      <c r="A15" s="45" t="s">
        <v>92</v>
      </c>
      <c r="B15" s="48" t="s">
        <v>93</v>
      </c>
      <c r="C15" s="18">
        <f>14/1000</f>
        <v>1.4E-2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9151</v>
      </c>
    </row>
    <row r="29" spans="1:12" x14ac:dyDescent="0.25">
      <c r="A29" s="27" t="s">
        <v>40</v>
      </c>
      <c r="B29" s="25">
        <v>6052</v>
      </c>
    </row>
    <row r="30" spans="1:12" x14ac:dyDescent="0.25">
      <c r="A30" s="27" t="s">
        <v>37</v>
      </c>
      <c r="B30" s="25">
        <v>961</v>
      </c>
    </row>
    <row r="31" spans="1:12" x14ac:dyDescent="0.25">
      <c r="A31" s="27" t="s">
        <v>57</v>
      </c>
      <c r="B31" s="25">
        <v>946</v>
      </c>
    </row>
    <row r="32" spans="1:12" x14ac:dyDescent="0.25">
      <c r="A32" s="27" t="s">
        <v>31</v>
      </c>
      <c r="B32" s="25">
        <v>1802</v>
      </c>
      <c r="D32" s="53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f>0.015*B28</f>
        <v>137.26499999999999</v>
      </c>
    </row>
    <row r="35" spans="1:8" x14ac:dyDescent="0.25">
      <c r="A35" s="28" t="s">
        <v>69</v>
      </c>
      <c r="B35" s="25">
        <v>17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  <c r="D38" s="233" t="s">
        <v>272</v>
      </c>
      <c r="E38" s="233"/>
      <c r="F38" s="233"/>
      <c r="G38" s="233"/>
    </row>
    <row r="39" spans="1:8" x14ac:dyDescent="0.25">
      <c r="A39" s="28" t="s">
        <v>32</v>
      </c>
      <c r="B39" s="25">
        <v>80</v>
      </c>
      <c r="C39" s="5"/>
      <c r="D39" s="233"/>
      <c r="E39" s="233"/>
      <c r="F39" s="233"/>
      <c r="G39" s="233"/>
    </row>
    <row r="40" spans="1:8" x14ac:dyDescent="0.25">
      <c r="A40" s="28" t="s">
        <v>33</v>
      </c>
      <c r="B40" s="25">
        <v>400</v>
      </c>
      <c r="D40" s="42" t="s">
        <v>96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E46" s="8"/>
    </row>
    <row r="47" spans="1:8" x14ac:dyDescent="0.25">
      <c r="A47" s="27" t="s">
        <v>40</v>
      </c>
      <c r="B47" s="25"/>
      <c r="E47" s="8"/>
    </row>
    <row r="48" spans="1:8" x14ac:dyDescent="0.25">
      <c r="A48" s="27" t="s">
        <v>37</v>
      </c>
      <c r="B48" s="25"/>
      <c r="E48" s="8"/>
    </row>
    <row r="49" spans="1:5" x14ac:dyDescent="0.25">
      <c r="A49" s="27" t="s">
        <v>57</v>
      </c>
      <c r="B49" s="25"/>
      <c r="E49" s="8"/>
    </row>
    <row r="50" spans="1:5" x14ac:dyDescent="0.25">
      <c r="A50" s="27" t="s">
        <v>31</v>
      </c>
      <c r="B50" s="25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121">
        <v>0</v>
      </c>
      <c r="C55" s="135"/>
      <c r="D55" s="135" t="s">
        <v>3</v>
      </c>
    </row>
    <row r="56" spans="1:5" x14ac:dyDescent="0.25">
      <c r="A56" s="28" t="s">
        <v>41</v>
      </c>
      <c r="B56" s="121"/>
      <c r="C56" s="135"/>
      <c r="D56" s="135"/>
    </row>
    <row r="57" spans="1:5" x14ac:dyDescent="0.25">
      <c r="A57" s="37" t="s">
        <v>75</v>
      </c>
      <c r="B57" s="121">
        <f>60*C11*1000</f>
        <v>300</v>
      </c>
      <c r="C57" s="135"/>
      <c r="D57" s="135" t="s">
        <v>259</v>
      </c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0</v>
      </c>
    </row>
    <row r="60" spans="1:5" x14ac:dyDescent="0.25">
      <c r="A60" s="82" t="s">
        <v>140</v>
      </c>
      <c r="B60" s="25">
        <f>B52/(C11*1000)</f>
        <v>0</v>
      </c>
    </row>
    <row r="61" spans="1:5" x14ac:dyDescent="0.25">
      <c r="A61" s="82" t="s">
        <v>132</v>
      </c>
      <c r="B61" s="49"/>
    </row>
  </sheetData>
  <mergeCells count="1">
    <mergeCell ref="D38:G39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98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5.0000000000000001E-3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0.9</v>
      </c>
    </row>
    <row r="14" spans="1:4" x14ac:dyDescent="0.25">
      <c r="A14" s="45" t="s">
        <v>90</v>
      </c>
      <c r="B14" s="48" t="s">
        <v>91</v>
      </c>
      <c r="C14" s="18">
        <v>3</v>
      </c>
    </row>
    <row r="15" spans="1:4" x14ac:dyDescent="0.25">
      <c r="A15" s="45" t="s">
        <v>92</v>
      </c>
      <c r="B15" s="48" t="s">
        <v>93</v>
      </c>
      <c r="C15" s="18">
        <f>14/1000</f>
        <v>1.4E-2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9151</v>
      </c>
    </row>
    <row r="29" spans="1:12" x14ac:dyDescent="0.25">
      <c r="A29" s="27" t="s">
        <v>40</v>
      </c>
      <c r="B29" s="25">
        <v>6052</v>
      </c>
    </row>
    <row r="30" spans="1:12" x14ac:dyDescent="0.25">
      <c r="A30" s="27" t="s">
        <v>37</v>
      </c>
      <c r="B30" s="25">
        <v>961</v>
      </c>
    </row>
    <row r="31" spans="1:12" x14ac:dyDescent="0.25">
      <c r="A31" s="27" t="s">
        <v>57</v>
      </c>
      <c r="B31" s="25">
        <v>946</v>
      </c>
      <c r="D31" s="53"/>
    </row>
    <row r="32" spans="1:12" x14ac:dyDescent="0.25">
      <c r="A32" s="27" t="s">
        <v>31</v>
      </c>
      <c r="B32" s="25">
        <v>1802</v>
      </c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f>0.015*B28</f>
        <v>137.26499999999999</v>
      </c>
    </row>
    <row r="35" spans="1:8" x14ac:dyDescent="0.25">
      <c r="A35" s="28" t="s">
        <v>69</v>
      </c>
      <c r="B35" s="25">
        <v>17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v>80</v>
      </c>
      <c r="C39" s="5"/>
    </row>
    <row r="40" spans="1:8" x14ac:dyDescent="0.25">
      <c r="A40" s="28" t="s">
        <v>33</v>
      </c>
      <c r="B40" s="25">
        <v>400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E46" s="8"/>
    </row>
    <row r="47" spans="1:8" x14ac:dyDescent="0.25">
      <c r="A47" s="27" t="s">
        <v>40</v>
      </c>
      <c r="B47" s="25"/>
      <c r="E47" s="8"/>
    </row>
    <row r="48" spans="1:8" x14ac:dyDescent="0.25">
      <c r="A48" s="27" t="s">
        <v>37</v>
      </c>
      <c r="B48" s="25"/>
      <c r="E48" s="8"/>
    </row>
    <row r="49" spans="1:5" x14ac:dyDescent="0.25">
      <c r="A49" s="27" t="s">
        <v>57</v>
      </c>
      <c r="B49" s="25"/>
      <c r="E49" s="8"/>
    </row>
    <row r="50" spans="1:5" x14ac:dyDescent="0.25">
      <c r="A50" s="27" t="s">
        <v>31</v>
      </c>
      <c r="B50" s="25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121" t="s">
        <v>3</v>
      </c>
      <c r="C55" s="135"/>
      <c r="D55" s="135" t="s">
        <v>3</v>
      </c>
    </row>
    <row r="56" spans="1:5" x14ac:dyDescent="0.25">
      <c r="A56" s="28" t="s">
        <v>41</v>
      </c>
      <c r="B56" s="121"/>
      <c r="C56" s="135"/>
      <c r="D56" s="135"/>
    </row>
    <row r="57" spans="1:5" x14ac:dyDescent="0.25">
      <c r="A57" s="37" t="s">
        <v>75</v>
      </c>
      <c r="B57" s="121">
        <f>10*C11*1000</f>
        <v>50</v>
      </c>
      <c r="C57" s="135"/>
      <c r="D57" s="135" t="s">
        <v>243</v>
      </c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0</v>
      </c>
    </row>
    <row r="60" spans="1:5" x14ac:dyDescent="0.25">
      <c r="A60" s="82" t="s">
        <v>140</v>
      </c>
      <c r="B60" s="25">
        <f>B52/(C11*1000)</f>
        <v>0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9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9.140625" style="9" bestFit="1" customWidth="1"/>
    <col min="5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80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E3" s="9" t="s">
        <v>138</v>
      </c>
      <c r="F3" s="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</row>
    <row r="5" spans="1:6" x14ac:dyDescent="0.25">
      <c r="A5" s="45" t="s">
        <v>49</v>
      </c>
      <c r="B5" s="48" t="s">
        <v>50</v>
      </c>
      <c r="C5" s="18">
        <f>700*0.000023/C3</f>
        <v>2.76</v>
      </c>
    </row>
    <row r="6" spans="1:6" x14ac:dyDescent="0.25">
      <c r="A6" s="45" t="s">
        <v>51</v>
      </c>
      <c r="B6" s="48" t="s">
        <v>52</v>
      </c>
      <c r="C6" s="83">
        <v>5.0000000000000001E-4</v>
      </c>
    </row>
    <row r="7" spans="1:6" x14ac:dyDescent="0.25">
      <c r="A7" s="45" t="s">
        <v>53</v>
      </c>
      <c r="B7" s="48"/>
      <c r="C7" s="18">
        <v>2022</v>
      </c>
    </row>
    <row r="8" spans="1:6" x14ac:dyDescent="0.25">
      <c r="A8" s="45" t="s">
        <v>54</v>
      </c>
      <c r="B8" s="48" t="s">
        <v>55</v>
      </c>
      <c r="C8" s="18">
        <v>30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7000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33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5"/>
    </row>
    <row r="40" spans="1:8" x14ac:dyDescent="0.25">
      <c r="A40" s="28" t="s">
        <v>33</v>
      </c>
      <c r="B40" s="33">
        <v>90</v>
      </c>
    </row>
    <row r="41" spans="1:8" x14ac:dyDescent="0.25">
      <c r="A41" s="28" t="s">
        <v>34</v>
      </c>
      <c r="B41" s="33"/>
    </row>
    <row r="42" spans="1:8" x14ac:dyDescent="0.25">
      <c r="A42" s="173" t="s">
        <v>254</v>
      </c>
      <c r="B42" s="33"/>
    </row>
    <row r="43" spans="1:8" x14ac:dyDescent="0.25">
      <c r="A43" s="18"/>
      <c r="B43" s="33"/>
    </row>
    <row r="44" spans="1:8" x14ac:dyDescent="0.25">
      <c r="A44" s="29" t="s">
        <v>36</v>
      </c>
      <c r="B44" s="33"/>
    </row>
    <row r="45" spans="1:8" x14ac:dyDescent="0.25">
      <c r="A45" s="26" t="s">
        <v>29</v>
      </c>
      <c r="B45" s="33"/>
      <c r="H45" s="5"/>
    </row>
    <row r="46" spans="1:8" x14ac:dyDescent="0.25">
      <c r="A46" s="27" t="s">
        <v>30</v>
      </c>
      <c r="B46" s="33">
        <v>5894</v>
      </c>
    </row>
    <row r="47" spans="1:8" x14ac:dyDescent="0.25">
      <c r="A47" s="27" t="s">
        <v>40</v>
      </c>
      <c r="B47" s="33">
        <v>3493</v>
      </c>
    </row>
    <row r="48" spans="1:8" x14ac:dyDescent="0.25">
      <c r="A48" s="27" t="s">
        <v>37</v>
      </c>
      <c r="B48" s="33">
        <v>2022.9999999999998</v>
      </c>
    </row>
    <row r="49" spans="1:4" x14ac:dyDescent="0.25">
      <c r="A49" s="27" t="s">
        <v>57</v>
      </c>
      <c r="B49" s="33">
        <v>5544</v>
      </c>
    </row>
    <row r="50" spans="1:4" x14ac:dyDescent="0.25">
      <c r="A50" s="27" t="s">
        <v>31</v>
      </c>
      <c r="B50" s="33">
        <v>3738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210*0.75</f>
        <v>157.5</v>
      </c>
      <c r="C52" s="5"/>
      <c r="D52" s="174" t="s">
        <v>255</v>
      </c>
    </row>
    <row r="53" spans="1:4" x14ac:dyDescent="0.25">
      <c r="A53" s="28" t="s">
        <v>69</v>
      </c>
      <c r="B53" s="33">
        <v>17</v>
      </c>
      <c r="C53" s="5"/>
    </row>
    <row r="54" spans="1:4" x14ac:dyDescent="0.25">
      <c r="A54" s="28" t="s">
        <v>44</v>
      </c>
      <c r="B54" s="180">
        <v>55</v>
      </c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93" t="s">
        <v>128</v>
      </c>
      <c r="B58" s="94" t="s">
        <v>129</v>
      </c>
    </row>
    <row r="59" spans="1:4" x14ac:dyDescent="0.25">
      <c r="A59" s="82" t="s">
        <v>139</v>
      </c>
      <c r="B59" s="25">
        <f>SUM(B46:B50)/(C3*1000)</f>
        <v>3547.2</v>
      </c>
      <c r="D59" s="32">
        <f>B59/1.2</f>
        <v>2956</v>
      </c>
    </row>
    <row r="60" spans="1:4" x14ac:dyDescent="0.25">
      <c r="A60" s="82" t="s">
        <v>140</v>
      </c>
      <c r="B60" s="25">
        <f>B52/C3/1000</f>
        <v>27</v>
      </c>
    </row>
    <row r="61" spans="1:4" x14ac:dyDescent="0.25">
      <c r="A61" s="82" t="s">
        <v>132</v>
      </c>
      <c r="B61" s="101">
        <v>7.0999999999999994E-2</v>
      </c>
      <c r="D61" s="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82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13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700*0.000023/C3</f>
        <v>2.76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2025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7000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33">
        <v>55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/>
      <c r="C39" s="5"/>
    </row>
    <row r="40" spans="1:8" x14ac:dyDescent="0.25">
      <c r="A40" s="28" t="s">
        <v>33</v>
      </c>
      <c r="B40" s="33">
        <v>90</v>
      </c>
    </row>
    <row r="41" spans="1:8" x14ac:dyDescent="0.25">
      <c r="A41" s="28" t="s">
        <v>34</v>
      </c>
      <c r="B41" s="33"/>
    </row>
    <row r="42" spans="1:8" x14ac:dyDescent="0.25">
      <c r="A42" s="173" t="s">
        <v>254</v>
      </c>
      <c r="B42" s="33"/>
    </row>
    <row r="43" spans="1:8" x14ac:dyDescent="0.25">
      <c r="A43" s="18"/>
      <c r="B43" s="33"/>
    </row>
    <row r="44" spans="1:8" x14ac:dyDescent="0.25">
      <c r="A44" s="29" t="s">
        <v>36</v>
      </c>
      <c r="B44" s="33"/>
    </row>
    <row r="45" spans="1:8" x14ac:dyDescent="0.25">
      <c r="A45" s="26" t="s">
        <v>29</v>
      </c>
      <c r="B45" s="33"/>
      <c r="H45" s="5"/>
    </row>
    <row r="46" spans="1:8" x14ac:dyDescent="0.25">
      <c r="A46" s="27" t="s">
        <v>30</v>
      </c>
      <c r="B46" s="33">
        <v>5894</v>
      </c>
    </row>
    <row r="47" spans="1:8" x14ac:dyDescent="0.25">
      <c r="A47" s="27" t="s">
        <v>40</v>
      </c>
      <c r="B47" s="33">
        <v>3493</v>
      </c>
    </row>
    <row r="48" spans="1:8" x14ac:dyDescent="0.25">
      <c r="A48" s="27" t="s">
        <v>37</v>
      </c>
      <c r="B48" s="33">
        <v>2022.9999999999998</v>
      </c>
    </row>
    <row r="49" spans="1:4" x14ac:dyDescent="0.25">
      <c r="A49" s="27" t="s">
        <v>57</v>
      </c>
      <c r="B49" s="33">
        <v>5544</v>
      </c>
    </row>
    <row r="50" spans="1:4" x14ac:dyDescent="0.25">
      <c r="A50" s="27" t="s">
        <v>31</v>
      </c>
      <c r="B50" s="33">
        <v>3738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210*0.75</f>
        <v>157.5</v>
      </c>
      <c r="C52" s="5"/>
      <c r="D52" s="174" t="s">
        <v>255</v>
      </c>
    </row>
    <row r="53" spans="1:4" x14ac:dyDescent="0.25">
      <c r="A53" s="28" t="s">
        <v>69</v>
      </c>
      <c r="B53" s="33">
        <v>17</v>
      </c>
      <c r="C53" s="5"/>
    </row>
    <row r="54" spans="1:4" x14ac:dyDescent="0.25">
      <c r="A54" s="28" t="s">
        <v>44</v>
      </c>
      <c r="B54" s="180">
        <v>55</v>
      </c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33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3547.2</v>
      </c>
    </row>
    <row r="60" spans="1:4" x14ac:dyDescent="0.25">
      <c r="A60" s="82" t="s">
        <v>140</v>
      </c>
      <c r="B60" s="25">
        <f>B52/C3/1000</f>
        <v>27</v>
      </c>
    </row>
    <row r="61" spans="1:4" x14ac:dyDescent="0.25">
      <c r="A61" s="82" t="s">
        <v>132</v>
      </c>
      <c r="B61" s="101">
        <v>7.0999999999999994E-2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57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12.85546875" style="9" bestFit="1" customWidth="1"/>
    <col min="5" max="5" width="11.28515625" style="9" bestFit="1" customWidth="1"/>
    <col min="6" max="7" width="8.85546875" style="9"/>
    <col min="8" max="8" width="9" style="9" customWidth="1"/>
    <col min="9" max="14" width="8.85546875" style="9"/>
    <col min="15" max="15" width="11.28515625" style="9" bestFit="1" customWidth="1"/>
    <col min="16" max="16384" width="8.85546875" style="9"/>
  </cols>
  <sheetData>
    <row r="1" spans="1:6" ht="18.75" x14ac:dyDescent="0.25">
      <c r="A1" s="15" t="s">
        <v>72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13" t="s">
        <v>46</v>
      </c>
      <c r="C3" s="63">
        <f>5/F3</f>
        <v>3.8461538461538458</v>
      </c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20/C3</f>
        <v>5.2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35</v>
      </c>
    </row>
    <row r="9" spans="1:6" x14ac:dyDescent="0.25">
      <c r="A9" s="12" t="s">
        <v>56</v>
      </c>
      <c r="B9" s="13" t="s">
        <v>55</v>
      </c>
      <c r="C9" s="9">
        <v>2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5" x14ac:dyDescent="0.25">
      <c r="A17" s="7"/>
      <c r="B17" s="3"/>
    </row>
    <row r="18" spans="1:15" x14ac:dyDescent="0.25">
      <c r="A18" s="7" t="s">
        <v>39</v>
      </c>
      <c r="B18" s="3">
        <v>1200</v>
      </c>
      <c r="C18" s="9" t="s">
        <v>42</v>
      </c>
    </row>
    <row r="19" spans="1:15" x14ac:dyDescent="0.25">
      <c r="A19" s="7" t="s">
        <v>38</v>
      </c>
      <c r="B19" s="16">
        <f>B18*C3*1000</f>
        <v>4615384.615384615</v>
      </c>
      <c r="C19" s="9" t="s">
        <v>43</v>
      </c>
    </row>
    <row r="20" spans="1:15" x14ac:dyDescent="0.25">
      <c r="A20" s="7"/>
      <c r="B20" s="6"/>
    </row>
    <row r="21" spans="1:15" x14ac:dyDescent="0.25">
      <c r="A21" s="19" t="s">
        <v>62</v>
      </c>
      <c r="B21" s="6"/>
    </row>
    <row r="22" spans="1:15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  <c r="O22" s="16"/>
    </row>
    <row r="23" spans="1:15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5" x14ac:dyDescent="0.25">
      <c r="A24" s="4"/>
      <c r="B24" s="6"/>
    </row>
    <row r="25" spans="1:15" x14ac:dyDescent="0.25">
      <c r="A25" s="22" t="s">
        <v>64</v>
      </c>
      <c r="B25" s="23" t="s">
        <v>65</v>
      </c>
      <c r="C25" s="10"/>
    </row>
    <row r="26" spans="1:15" x14ac:dyDescent="0.25">
      <c r="A26" s="24" t="s">
        <v>28</v>
      </c>
      <c r="B26" s="25"/>
    </row>
    <row r="27" spans="1:15" x14ac:dyDescent="0.25">
      <c r="A27" s="26" t="s">
        <v>29</v>
      </c>
      <c r="B27" s="25"/>
    </row>
    <row r="28" spans="1:15" x14ac:dyDescent="0.25">
      <c r="A28" s="27" t="s">
        <v>30</v>
      </c>
      <c r="B28" s="33">
        <f>0.522*5000000</f>
        <v>2610000</v>
      </c>
      <c r="D28" s="92"/>
    </row>
    <row r="29" spans="1:15" x14ac:dyDescent="0.25">
      <c r="A29" s="27" t="s">
        <v>40</v>
      </c>
      <c r="B29" s="33">
        <f>0.306*5000000</f>
        <v>1530000</v>
      </c>
    </row>
    <row r="30" spans="1:15" x14ac:dyDescent="0.25">
      <c r="A30" s="27" t="s">
        <v>37</v>
      </c>
      <c r="B30" s="33">
        <f>0.059*5000000</f>
        <v>295000</v>
      </c>
    </row>
    <row r="31" spans="1:15" x14ac:dyDescent="0.25">
      <c r="A31" s="27" t="s">
        <v>57</v>
      </c>
      <c r="B31" s="33">
        <f>0.168*5000000</f>
        <v>840000</v>
      </c>
    </row>
    <row r="32" spans="1:15" x14ac:dyDescent="0.25">
      <c r="A32" s="27" t="s">
        <v>31</v>
      </c>
      <c r="B32" s="33">
        <f>0.028*5000000</f>
        <v>140000</v>
      </c>
    </row>
    <row r="33" spans="1:5" x14ac:dyDescent="0.25">
      <c r="A33" s="26" t="s">
        <v>59</v>
      </c>
      <c r="B33" s="25"/>
    </row>
    <row r="34" spans="1:5" x14ac:dyDescent="0.25">
      <c r="A34" s="28" t="s">
        <v>35</v>
      </c>
      <c r="B34" s="121">
        <f>42500*0.78</f>
        <v>33150</v>
      </c>
      <c r="D34" s="174" t="s">
        <v>255</v>
      </c>
    </row>
    <row r="35" spans="1:5" x14ac:dyDescent="0.25">
      <c r="A35" s="28" t="s">
        <v>69</v>
      </c>
      <c r="B35" s="25">
        <v>15750</v>
      </c>
      <c r="D35" s="52"/>
    </row>
    <row r="36" spans="1:5" x14ac:dyDescent="0.25">
      <c r="A36" s="28" t="s">
        <v>44</v>
      </c>
      <c r="B36" s="25">
        <f>2500*5</f>
        <v>12500</v>
      </c>
      <c r="C36" s="5"/>
    </row>
    <row r="37" spans="1:5" x14ac:dyDescent="0.25">
      <c r="A37" s="28" t="s">
        <v>58</v>
      </c>
      <c r="B37" s="25">
        <v>18000</v>
      </c>
      <c r="D37" s="9" t="s">
        <v>86</v>
      </c>
    </row>
    <row r="38" spans="1:5" x14ac:dyDescent="0.25">
      <c r="A38" s="26" t="s">
        <v>60</v>
      </c>
      <c r="B38" s="25"/>
    </row>
    <row r="39" spans="1:5" x14ac:dyDescent="0.25">
      <c r="A39" s="28" t="s">
        <v>32</v>
      </c>
      <c r="B39" s="25">
        <f>B40*0.3</f>
        <v>18000</v>
      </c>
      <c r="C39" s="5"/>
    </row>
    <row r="40" spans="1:5" x14ac:dyDescent="0.25">
      <c r="A40" s="28" t="s">
        <v>33</v>
      </c>
      <c r="B40" s="25">
        <v>60000</v>
      </c>
      <c r="D40" s="53"/>
      <c r="E40" s="53"/>
    </row>
    <row r="41" spans="1:5" x14ac:dyDescent="0.25">
      <c r="A41" s="28" t="s">
        <v>34</v>
      </c>
      <c r="B41" s="25"/>
      <c r="D41" s="9" t="s">
        <v>164</v>
      </c>
    </row>
    <row r="42" spans="1:5" x14ac:dyDescent="0.25">
      <c r="A42" s="173" t="s">
        <v>254</v>
      </c>
      <c r="B42" s="25"/>
      <c r="C42" s="5"/>
    </row>
    <row r="43" spans="1:5" x14ac:dyDescent="0.25">
      <c r="A43" s="18"/>
      <c r="B43" s="25"/>
    </row>
    <row r="44" spans="1:5" x14ac:dyDescent="0.25">
      <c r="A44" s="29" t="s">
        <v>36</v>
      </c>
      <c r="B44" s="25"/>
    </row>
    <row r="45" spans="1:5" x14ac:dyDescent="0.25">
      <c r="A45" s="26" t="s">
        <v>29</v>
      </c>
      <c r="B45" s="25"/>
    </row>
    <row r="46" spans="1:5" x14ac:dyDescent="0.25">
      <c r="A46" s="27" t="s">
        <v>30</v>
      </c>
      <c r="B46" s="33"/>
      <c r="D46" s="16"/>
    </row>
    <row r="47" spans="1:5" x14ac:dyDescent="0.25">
      <c r="A47" s="27" t="s">
        <v>40</v>
      </c>
      <c r="B47" s="33"/>
      <c r="D47" s="16"/>
    </row>
    <row r="48" spans="1:5" x14ac:dyDescent="0.25">
      <c r="A48" s="27" t="s">
        <v>37</v>
      </c>
      <c r="B48" s="33"/>
      <c r="D48" s="16"/>
    </row>
    <row r="49" spans="1:4" x14ac:dyDescent="0.25">
      <c r="A49" s="27" t="s">
        <v>57</v>
      </c>
      <c r="B49" s="33"/>
      <c r="D49" s="16"/>
    </row>
    <row r="50" spans="1:4" x14ac:dyDescent="0.25">
      <c r="A50" s="27" t="s">
        <v>31</v>
      </c>
      <c r="B50" s="33"/>
      <c r="D50" s="16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  <c r="C54" s="5"/>
    </row>
    <row r="55" spans="1:4" x14ac:dyDescent="0.25">
      <c r="A55" s="28" t="s">
        <v>58</v>
      </c>
      <c r="B55" s="25"/>
      <c r="C55" s="5"/>
    </row>
    <row r="56" spans="1:4" x14ac:dyDescent="0.25">
      <c r="A56" s="28" t="s">
        <v>41</v>
      </c>
      <c r="B56" s="25"/>
      <c r="C56" s="5"/>
    </row>
    <row r="57" spans="1:4" x14ac:dyDescent="0.25">
      <c r="A57" s="37" t="s">
        <v>75</v>
      </c>
      <c r="B57" s="39">
        <f>500*20*12</f>
        <v>120000</v>
      </c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6.4000000000000001E-2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12.85546875" style="9" bestFit="1" customWidth="1"/>
    <col min="5" max="5" width="10.140625" style="9" bestFit="1" customWidth="1"/>
    <col min="6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76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13" t="s">
        <v>46</v>
      </c>
      <c r="C3" s="63">
        <f>5/F3</f>
        <v>3.8461538461538458</v>
      </c>
      <c r="D3" s="59"/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20/C3</f>
        <v>5.2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35</v>
      </c>
    </row>
    <row r="9" spans="1:6" x14ac:dyDescent="0.25">
      <c r="A9" s="12" t="s">
        <v>56</v>
      </c>
      <c r="B9" s="13" t="s">
        <v>55</v>
      </c>
      <c r="C9" s="9">
        <v>2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16">
        <f>B18*C3*1000</f>
        <v>4615384.615384615</v>
      </c>
      <c r="C19" s="9" t="s">
        <v>43</v>
      </c>
      <c r="E19" s="38"/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33">
        <f>0.522*5000000</f>
        <v>2610000</v>
      </c>
    </row>
    <row r="29" spans="1:12" x14ac:dyDescent="0.25">
      <c r="A29" s="27" t="s">
        <v>40</v>
      </c>
      <c r="B29" s="33">
        <f>0.306*5000000</f>
        <v>1530000</v>
      </c>
    </row>
    <row r="30" spans="1:12" x14ac:dyDescent="0.25">
      <c r="A30" s="27" t="s">
        <v>37</v>
      </c>
      <c r="B30" s="33">
        <f>0.059*5000000</f>
        <v>295000</v>
      </c>
    </row>
    <row r="31" spans="1:12" x14ac:dyDescent="0.25">
      <c r="A31" s="27" t="s">
        <v>57</v>
      </c>
      <c r="B31" s="33">
        <f>0.168*5000000</f>
        <v>840000</v>
      </c>
    </row>
    <row r="32" spans="1:12" x14ac:dyDescent="0.25">
      <c r="A32" s="27" t="s">
        <v>31</v>
      </c>
      <c r="B32" s="33">
        <f>0.028*5000000</f>
        <v>140000</v>
      </c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121">
        <f>42500*0.78</f>
        <v>33150</v>
      </c>
      <c r="D34" s="174" t="s">
        <v>255</v>
      </c>
    </row>
    <row r="35" spans="1:4" x14ac:dyDescent="0.25">
      <c r="A35" s="28" t="s">
        <v>69</v>
      </c>
      <c r="B35" s="25">
        <v>15750</v>
      </c>
      <c r="D35" s="52"/>
    </row>
    <row r="36" spans="1:4" x14ac:dyDescent="0.25">
      <c r="A36" s="28" t="s">
        <v>44</v>
      </c>
      <c r="B36" s="25">
        <f>2500*5</f>
        <v>12500</v>
      </c>
      <c r="C36" s="5"/>
    </row>
    <row r="37" spans="1:4" x14ac:dyDescent="0.25">
      <c r="A37" s="28" t="s">
        <v>58</v>
      </c>
      <c r="B37" s="25">
        <v>18000</v>
      </c>
      <c r="D37" s="9" t="s">
        <v>86</v>
      </c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25">
        <f>B40*0.3</f>
        <v>18000</v>
      </c>
      <c r="C39" s="5"/>
    </row>
    <row r="40" spans="1:4" x14ac:dyDescent="0.25">
      <c r="A40" s="28" t="s">
        <v>33</v>
      </c>
      <c r="B40" s="25">
        <v>60000</v>
      </c>
      <c r="D40" s="5"/>
    </row>
    <row r="41" spans="1:4" x14ac:dyDescent="0.25">
      <c r="A41" s="28" t="s">
        <v>34</v>
      </c>
      <c r="B41" s="25"/>
      <c r="D41" s="9" t="s">
        <v>74</v>
      </c>
    </row>
    <row r="42" spans="1:4" x14ac:dyDescent="0.25">
      <c r="A42" s="173" t="s">
        <v>254</v>
      </c>
      <c r="B42" s="25"/>
      <c r="C42" s="5"/>
      <c r="D42" s="9" t="s">
        <v>73</v>
      </c>
    </row>
    <row r="43" spans="1:4" x14ac:dyDescent="0.25">
      <c r="A43" s="18"/>
      <c r="B43" s="25"/>
    </row>
    <row r="44" spans="1:4" x14ac:dyDescent="0.25">
      <c r="A44" s="29" t="s">
        <v>36</v>
      </c>
      <c r="B44" s="25"/>
    </row>
    <row r="45" spans="1:4" x14ac:dyDescent="0.25">
      <c r="A45" s="26" t="s">
        <v>29</v>
      </c>
      <c r="B45" s="25"/>
    </row>
    <row r="46" spans="1:4" x14ac:dyDescent="0.25">
      <c r="A46" s="27" t="s">
        <v>30</v>
      </c>
      <c r="B46" s="33"/>
      <c r="D46" s="16"/>
    </row>
    <row r="47" spans="1:4" x14ac:dyDescent="0.25">
      <c r="A47" s="27" t="s">
        <v>40</v>
      </c>
      <c r="B47" s="33"/>
      <c r="D47" s="16"/>
    </row>
    <row r="48" spans="1:4" x14ac:dyDescent="0.25">
      <c r="A48" s="27" t="s">
        <v>37</v>
      </c>
      <c r="B48" s="33"/>
      <c r="D48" s="16"/>
    </row>
    <row r="49" spans="1:4" x14ac:dyDescent="0.25">
      <c r="A49" s="27" t="s">
        <v>57</v>
      </c>
      <c r="B49" s="33"/>
      <c r="D49" s="16"/>
    </row>
    <row r="50" spans="1:4" x14ac:dyDescent="0.25">
      <c r="A50" s="27" t="s">
        <v>31</v>
      </c>
      <c r="B50" s="33"/>
      <c r="D50" s="16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  <c r="C54" s="5"/>
    </row>
    <row r="55" spans="1:4" x14ac:dyDescent="0.25">
      <c r="A55" s="28" t="s">
        <v>58</v>
      </c>
      <c r="B55" s="25"/>
      <c r="C55" s="5"/>
    </row>
    <row r="56" spans="1:4" x14ac:dyDescent="0.25">
      <c r="A56" s="28" t="s">
        <v>41</v>
      </c>
      <c r="B56" s="25"/>
      <c r="C56" s="5"/>
    </row>
    <row r="57" spans="1:4" x14ac:dyDescent="0.25">
      <c r="A57" s="37" t="s">
        <v>75</v>
      </c>
      <c r="B57" s="39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6.4000000000000001E-2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="85" zoomScaleNormal="85" workbookViewId="0">
      <pane xSplit="2" topLeftCell="H1" activePane="topRight" state="frozen"/>
      <selection activeCell="B36" sqref="B36"/>
      <selection pane="topRight" activeCell="B36" sqref="B36"/>
    </sheetView>
  </sheetViews>
  <sheetFormatPr defaultColWidth="8.85546875" defaultRowHeight="15" x14ac:dyDescent="0.25"/>
  <cols>
    <col min="1" max="1" width="38.7109375" style="129" bestFit="1" customWidth="1"/>
    <col min="2" max="2" width="12.28515625" style="128" customWidth="1"/>
    <col min="3" max="3" width="8.85546875" style="129"/>
    <col min="4" max="4" width="34.7109375" style="129" customWidth="1"/>
    <col min="5" max="5" width="32.5703125" style="129" customWidth="1"/>
    <col min="6" max="15" width="19.28515625" style="129" customWidth="1"/>
    <col min="16" max="29" width="19.7109375" style="129" customWidth="1"/>
    <col min="30" max="16384" width="8.85546875" style="129"/>
  </cols>
  <sheetData>
    <row r="1" spans="1:29" ht="18.75" x14ac:dyDescent="0.25">
      <c r="A1" s="127" t="s">
        <v>163</v>
      </c>
    </row>
    <row r="2" spans="1:29" s="130" customFormat="1" ht="18.75" x14ac:dyDescent="0.25">
      <c r="A2" s="127"/>
      <c r="B2" s="139"/>
      <c r="D2" s="138"/>
      <c r="E2" s="138"/>
      <c r="F2" s="140">
        <v>1</v>
      </c>
      <c r="G2" s="140">
        <v>2</v>
      </c>
      <c r="H2" s="140">
        <v>3</v>
      </c>
      <c r="I2" s="140">
        <v>4</v>
      </c>
      <c r="J2" s="140">
        <v>5</v>
      </c>
      <c r="K2" s="140">
        <v>6</v>
      </c>
      <c r="L2" s="140">
        <v>7</v>
      </c>
      <c r="M2" s="140">
        <v>8</v>
      </c>
      <c r="N2" s="140">
        <v>9</v>
      </c>
      <c r="O2" s="140">
        <v>10</v>
      </c>
      <c r="P2" s="140">
        <v>11</v>
      </c>
      <c r="Q2" s="140">
        <v>12</v>
      </c>
      <c r="R2" s="140">
        <v>13</v>
      </c>
      <c r="S2" s="140">
        <v>14</v>
      </c>
      <c r="T2" s="140">
        <v>15</v>
      </c>
      <c r="U2" s="140">
        <v>16</v>
      </c>
      <c r="V2" s="140">
        <v>17</v>
      </c>
      <c r="W2" s="140">
        <v>18</v>
      </c>
      <c r="X2" s="140">
        <v>19</v>
      </c>
      <c r="Y2" s="140">
        <v>20</v>
      </c>
      <c r="Z2" s="140">
        <v>21</v>
      </c>
      <c r="AA2" s="140">
        <v>22</v>
      </c>
      <c r="AB2" s="140">
        <v>23</v>
      </c>
      <c r="AC2" s="140">
        <v>24</v>
      </c>
    </row>
    <row r="3" spans="1:29" s="130" customFormat="1" ht="45" x14ac:dyDescent="0.25">
      <c r="A3" s="141" t="s">
        <v>64</v>
      </c>
      <c r="B3" s="142" t="s">
        <v>65</v>
      </c>
      <c r="D3" s="140" t="s">
        <v>166</v>
      </c>
      <c r="E3" s="140" t="s">
        <v>165</v>
      </c>
      <c r="F3" s="143" t="s">
        <v>2</v>
      </c>
      <c r="G3" s="143" t="s">
        <v>5</v>
      </c>
      <c r="H3" s="143" t="s">
        <v>6</v>
      </c>
      <c r="I3" s="143" t="s">
        <v>7</v>
      </c>
      <c r="J3" s="143" t="s">
        <v>8</v>
      </c>
      <c r="K3" s="143" t="s">
        <v>9</v>
      </c>
      <c r="L3" s="143" t="s">
        <v>10</v>
      </c>
      <c r="M3" s="143" t="s">
        <v>11</v>
      </c>
      <c r="N3" s="143" t="s">
        <v>12</v>
      </c>
      <c r="O3" s="143" t="s">
        <v>13</v>
      </c>
      <c r="P3" s="143" t="s">
        <v>14</v>
      </c>
      <c r="Q3" s="143" t="s">
        <v>15</v>
      </c>
      <c r="R3" s="143" t="s">
        <v>16</v>
      </c>
      <c r="S3" s="143" t="s">
        <v>17</v>
      </c>
      <c r="T3" s="143" t="s">
        <v>18</v>
      </c>
      <c r="U3" s="143" t="s">
        <v>19</v>
      </c>
      <c r="V3" s="143" t="s">
        <v>20</v>
      </c>
      <c r="W3" s="143" t="s">
        <v>21</v>
      </c>
      <c r="X3" s="143" t="s">
        <v>22</v>
      </c>
      <c r="Y3" s="143" t="s">
        <v>23</v>
      </c>
      <c r="Z3" s="143" t="s">
        <v>24</v>
      </c>
      <c r="AA3" s="143" t="s">
        <v>25</v>
      </c>
      <c r="AB3" s="143" t="s">
        <v>26</v>
      </c>
      <c r="AC3" s="144" t="s">
        <v>27</v>
      </c>
    </row>
    <row r="4" spans="1:29" x14ac:dyDescent="0.25">
      <c r="A4" s="124" t="s">
        <v>28</v>
      </c>
      <c r="B4" s="25"/>
      <c r="D4" s="217" t="s">
        <v>175</v>
      </c>
      <c r="E4" s="217" t="s">
        <v>199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29" ht="14.45" customHeight="1" x14ac:dyDescent="0.25">
      <c r="A5" s="122" t="s">
        <v>29</v>
      </c>
      <c r="B5" s="25"/>
      <c r="D5" s="215"/>
      <c r="E5" s="215"/>
      <c r="F5" s="146"/>
      <c r="G5" s="146"/>
      <c r="H5" s="146"/>
      <c r="I5" s="146" t="s">
        <v>178</v>
      </c>
      <c r="J5" s="175" t="s">
        <v>178</v>
      </c>
      <c r="K5" s="146" t="s">
        <v>178</v>
      </c>
      <c r="L5" s="146" t="s">
        <v>178</v>
      </c>
      <c r="M5" s="146" t="s">
        <v>178</v>
      </c>
      <c r="N5" s="146"/>
      <c r="O5" s="146" t="s">
        <v>178</v>
      </c>
      <c r="P5" s="146" t="s">
        <v>178</v>
      </c>
      <c r="Q5" s="146"/>
      <c r="R5" s="146"/>
      <c r="S5" s="146" t="s">
        <v>178</v>
      </c>
      <c r="T5" s="146" t="s">
        <v>178</v>
      </c>
      <c r="U5" s="146"/>
      <c r="V5" s="146"/>
      <c r="W5" s="146" t="s">
        <v>178</v>
      </c>
      <c r="X5" s="146"/>
      <c r="Y5" s="146"/>
      <c r="Z5" s="146"/>
      <c r="AA5" s="146" t="s">
        <v>178</v>
      </c>
      <c r="AB5" s="146" t="s">
        <v>178</v>
      </c>
      <c r="AC5" s="146"/>
    </row>
    <row r="6" spans="1:29" x14ac:dyDescent="0.25">
      <c r="A6" s="123" t="s">
        <v>30</v>
      </c>
      <c r="B6" s="25"/>
      <c r="D6" s="215"/>
      <c r="E6" s="215"/>
      <c r="F6" s="146"/>
      <c r="G6" s="146"/>
      <c r="H6" s="146"/>
      <c r="I6" s="215" t="s">
        <v>172</v>
      </c>
      <c r="J6" s="216" t="s">
        <v>181</v>
      </c>
      <c r="K6" s="215" t="s">
        <v>182</v>
      </c>
      <c r="L6" s="215" t="s">
        <v>185</v>
      </c>
      <c r="M6" s="215" t="s">
        <v>173</v>
      </c>
      <c r="N6" s="146"/>
      <c r="O6" s="215" t="s">
        <v>192</v>
      </c>
      <c r="P6" s="215" t="s">
        <v>192</v>
      </c>
      <c r="Q6" s="146"/>
      <c r="R6" s="146"/>
      <c r="S6" s="215" t="s">
        <v>205</v>
      </c>
      <c r="T6" s="215" t="s">
        <v>205</v>
      </c>
      <c r="U6" s="146"/>
      <c r="V6" s="146"/>
      <c r="W6" s="215" t="s">
        <v>219</v>
      </c>
      <c r="X6" s="146"/>
      <c r="Y6" s="146"/>
      <c r="Z6" s="146"/>
      <c r="AA6" s="215" t="s">
        <v>225</v>
      </c>
      <c r="AB6" s="215" t="s">
        <v>225</v>
      </c>
      <c r="AC6" s="146"/>
    </row>
    <row r="7" spans="1:29" x14ac:dyDescent="0.25">
      <c r="A7" s="123" t="s">
        <v>40</v>
      </c>
      <c r="B7" s="25"/>
      <c r="D7" s="215"/>
      <c r="E7" s="215"/>
      <c r="F7" s="146"/>
      <c r="G7" s="146"/>
      <c r="H7" s="146"/>
      <c r="I7" s="215"/>
      <c r="J7" s="216"/>
      <c r="K7" s="215"/>
      <c r="L7" s="215"/>
      <c r="M7" s="215"/>
      <c r="N7" s="146"/>
      <c r="O7" s="215"/>
      <c r="P7" s="215"/>
      <c r="Q7" s="146"/>
      <c r="R7" s="146"/>
      <c r="S7" s="215"/>
      <c r="T7" s="215"/>
      <c r="U7" s="146"/>
      <c r="V7" s="146"/>
      <c r="W7" s="215"/>
      <c r="X7" s="146"/>
      <c r="Y7" s="146"/>
      <c r="Z7" s="146"/>
      <c r="AA7" s="215"/>
      <c r="AB7" s="215"/>
      <c r="AC7" s="146"/>
    </row>
    <row r="8" spans="1:29" x14ac:dyDescent="0.25">
      <c r="A8" s="123" t="s">
        <v>37</v>
      </c>
      <c r="B8" s="25"/>
      <c r="D8" s="215"/>
      <c r="E8" s="215"/>
      <c r="F8" s="146"/>
      <c r="G8" s="146"/>
      <c r="H8" s="146"/>
      <c r="I8" s="215"/>
      <c r="J8" s="216"/>
      <c r="K8" s="215"/>
      <c r="L8" s="215"/>
      <c r="M8" s="215"/>
      <c r="N8" s="146"/>
      <c r="O8" s="215"/>
      <c r="P8" s="215"/>
      <c r="Q8" s="146"/>
      <c r="R8" s="146"/>
      <c r="S8" s="215"/>
      <c r="T8" s="215"/>
      <c r="U8" s="146"/>
      <c r="V8" s="146"/>
      <c r="W8" s="215"/>
      <c r="X8" s="146"/>
      <c r="Y8" s="146"/>
      <c r="Z8" s="146"/>
      <c r="AA8" s="215"/>
      <c r="AB8" s="215"/>
      <c r="AC8" s="146"/>
    </row>
    <row r="9" spans="1:29" x14ac:dyDescent="0.25">
      <c r="A9" s="123" t="s">
        <v>57</v>
      </c>
      <c r="B9" s="25"/>
      <c r="D9" s="215"/>
      <c r="E9" s="215"/>
      <c r="F9" s="146"/>
      <c r="G9" s="146"/>
      <c r="H9" s="146"/>
      <c r="I9" s="215"/>
      <c r="J9" s="216"/>
      <c r="K9" s="215"/>
      <c r="L9" s="215"/>
      <c r="M9" s="215"/>
      <c r="N9" s="146"/>
      <c r="O9" s="215"/>
      <c r="P9" s="215"/>
      <c r="Q9" s="146"/>
      <c r="R9" s="146"/>
      <c r="S9" s="215"/>
      <c r="T9" s="215"/>
      <c r="U9" s="146"/>
      <c r="V9" s="146"/>
      <c r="W9" s="215"/>
      <c r="X9" s="146"/>
      <c r="Y9" s="146"/>
      <c r="Z9" s="146"/>
      <c r="AA9" s="215"/>
      <c r="AB9" s="215"/>
      <c r="AC9" s="146"/>
    </row>
    <row r="10" spans="1:29" x14ac:dyDescent="0.25">
      <c r="A10" s="123" t="s">
        <v>31</v>
      </c>
      <c r="B10" s="25"/>
      <c r="D10" s="215"/>
      <c r="E10" s="215"/>
      <c r="F10" s="146"/>
      <c r="G10" s="146"/>
      <c r="H10" s="146"/>
      <c r="I10" s="215"/>
      <c r="J10" s="216"/>
      <c r="K10" s="215"/>
      <c r="L10" s="215"/>
      <c r="M10" s="215"/>
      <c r="N10" s="146"/>
      <c r="O10" s="215"/>
      <c r="P10" s="215"/>
      <c r="Q10" s="146"/>
      <c r="R10" s="146"/>
      <c r="S10" s="215"/>
      <c r="T10" s="215"/>
      <c r="U10" s="146"/>
      <c r="V10" s="146"/>
      <c r="W10" s="215"/>
      <c r="X10" s="146"/>
      <c r="Y10" s="146"/>
      <c r="Z10" s="146"/>
      <c r="AA10" s="215"/>
      <c r="AB10" s="215"/>
      <c r="AC10" s="146"/>
    </row>
    <row r="11" spans="1:29" ht="30" x14ac:dyDescent="0.25">
      <c r="A11" s="122" t="s">
        <v>59</v>
      </c>
      <c r="B11" s="25"/>
      <c r="D11" s="215"/>
      <c r="E11" s="215"/>
      <c r="F11" s="146"/>
      <c r="G11" s="146"/>
      <c r="H11" s="146"/>
      <c r="I11" s="146" t="s">
        <v>203</v>
      </c>
      <c r="J11" s="175" t="s">
        <v>168</v>
      </c>
      <c r="K11" s="146" t="s">
        <v>203</v>
      </c>
      <c r="L11" s="146" t="s">
        <v>203</v>
      </c>
      <c r="M11" s="146" t="s">
        <v>203</v>
      </c>
      <c r="N11" s="146"/>
      <c r="O11" s="146" t="s">
        <v>203</v>
      </c>
      <c r="P11" s="146" t="s">
        <v>203</v>
      </c>
      <c r="Q11" s="146"/>
      <c r="R11" s="146"/>
      <c r="S11" s="146" t="s">
        <v>203</v>
      </c>
      <c r="T11" s="146" t="s">
        <v>203</v>
      </c>
      <c r="U11" s="146"/>
      <c r="V11" s="146"/>
      <c r="W11" s="146" t="s">
        <v>203</v>
      </c>
      <c r="X11" s="146"/>
      <c r="Y11" s="146"/>
      <c r="Z11" s="146"/>
      <c r="AA11" s="146" t="s">
        <v>203</v>
      </c>
      <c r="AB11" s="146" t="s">
        <v>203</v>
      </c>
      <c r="AC11" s="146"/>
    </row>
    <row r="12" spans="1:29" ht="30" x14ac:dyDescent="0.25">
      <c r="A12" s="123" t="s">
        <v>35</v>
      </c>
      <c r="B12" s="25"/>
      <c r="D12" s="215"/>
      <c r="E12" s="215"/>
      <c r="F12" s="146"/>
      <c r="G12" s="146"/>
      <c r="H12" s="146"/>
      <c r="I12" s="146" t="s">
        <v>228</v>
      </c>
      <c r="J12" s="175" t="s">
        <v>228</v>
      </c>
      <c r="K12" s="146" t="s">
        <v>228</v>
      </c>
      <c r="L12" s="146" t="s">
        <v>228</v>
      </c>
      <c r="M12" s="146" t="s">
        <v>228</v>
      </c>
      <c r="N12" s="146"/>
      <c r="O12" s="146" t="s">
        <v>228</v>
      </c>
      <c r="P12" s="146" t="s">
        <v>228</v>
      </c>
      <c r="Q12" s="146"/>
      <c r="R12" s="146"/>
      <c r="S12" s="146" t="s">
        <v>238</v>
      </c>
      <c r="T12" s="146" t="s">
        <v>238</v>
      </c>
      <c r="U12" s="146"/>
      <c r="V12" s="146"/>
      <c r="W12" s="146" t="s">
        <v>238</v>
      </c>
      <c r="X12" s="146"/>
      <c r="Y12" s="146"/>
      <c r="Z12" s="146"/>
      <c r="AA12" s="146" t="s">
        <v>238</v>
      </c>
      <c r="AB12" s="146" t="s">
        <v>238</v>
      </c>
      <c r="AC12" s="146"/>
    </row>
    <row r="13" spans="1:29" ht="45" x14ac:dyDescent="0.25">
      <c r="A13" s="123" t="s">
        <v>69</v>
      </c>
      <c r="B13" s="25"/>
      <c r="D13" s="215"/>
      <c r="E13" s="215"/>
      <c r="F13" s="146"/>
      <c r="G13" s="146"/>
      <c r="H13" s="146"/>
      <c r="I13" s="146" t="s">
        <v>169</v>
      </c>
      <c r="J13" s="175" t="s">
        <v>169</v>
      </c>
      <c r="K13" s="146" t="s">
        <v>184</v>
      </c>
      <c r="L13" s="146" t="s">
        <v>169</v>
      </c>
      <c r="M13" s="146" t="s">
        <v>169</v>
      </c>
      <c r="N13" s="146"/>
      <c r="O13" s="146" t="s">
        <v>169</v>
      </c>
      <c r="P13" s="146" t="s">
        <v>169</v>
      </c>
      <c r="Q13" s="146"/>
      <c r="R13" s="146"/>
      <c r="S13" s="146" t="s">
        <v>169</v>
      </c>
      <c r="T13" s="146" t="s">
        <v>169</v>
      </c>
      <c r="U13" s="146"/>
      <c r="V13" s="146"/>
      <c r="W13" s="146" t="s">
        <v>169</v>
      </c>
      <c r="X13" s="146"/>
      <c r="Y13" s="146"/>
      <c r="Z13" s="146"/>
      <c r="AA13" s="146" t="s">
        <v>204</v>
      </c>
      <c r="AB13" s="146" t="s">
        <v>204</v>
      </c>
      <c r="AC13" s="146"/>
    </row>
    <row r="14" spans="1:29" ht="60" x14ac:dyDescent="0.25">
      <c r="A14" s="123" t="s">
        <v>44</v>
      </c>
      <c r="B14" s="25"/>
      <c r="C14" s="131"/>
      <c r="D14" s="215"/>
      <c r="E14" s="215"/>
      <c r="F14" s="146"/>
      <c r="G14" s="146"/>
      <c r="H14" s="146"/>
      <c r="I14" s="147" t="s">
        <v>229</v>
      </c>
      <c r="J14" s="178" t="s">
        <v>229</v>
      </c>
      <c r="K14" s="147" t="s">
        <v>229</v>
      </c>
      <c r="L14" s="147" t="s">
        <v>229</v>
      </c>
      <c r="M14" s="147" t="s">
        <v>229</v>
      </c>
      <c r="N14" s="146"/>
      <c r="O14" s="147" t="s">
        <v>229</v>
      </c>
      <c r="P14" s="147" t="s">
        <v>229</v>
      </c>
      <c r="Q14" s="146" t="s">
        <v>200</v>
      </c>
      <c r="R14" s="146" t="s">
        <v>200</v>
      </c>
      <c r="S14" s="147" t="s">
        <v>229</v>
      </c>
      <c r="T14" s="147" t="s">
        <v>229</v>
      </c>
      <c r="U14" s="146"/>
      <c r="V14" s="146"/>
      <c r="W14" s="147" t="s">
        <v>229</v>
      </c>
      <c r="X14" s="146"/>
      <c r="Y14" s="146"/>
      <c r="Z14" s="146"/>
      <c r="AA14" s="147" t="s">
        <v>229</v>
      </c>
      <c r="AB14" s="147" t="s">
        <v>229</v>
      </c>
      <c r="AC14" s="146"/>
    </row>
    <row r="15" spans="1:29" ht="60" x14ac:dyDescent="0.25">
      <c r="A15" s="123" t="s">
        <v>58</v>
      </c>
      <c r="B15" s="25"/>
      <c r="C15" s="132"/>
      <c r="D15" s="215"/>
      <c r="E15" s="215"/>
      <c r="F15" s="146"/>
      <c r="G15" s="146"/>
      <c r="H15" s="146"/>
      <c r="I15" s="147" t="s">
        <v>179</v>
      </c>
      <c r="J15" s="175" t="s">
        <v>174</v>
      </c>
      <c r="K15" s="146" t="s">
        <v>186</v>
      </c>
      <c r="L15" s="146" t="s">
        <v>186</v>
      </c>
      <c r="M15" s="147" t="s">
        <v>190</v>
      </c>
      <c r="N15" s="146"/>
      <c r="O15" s="146" t="s">
        <v>193</v>
      </c>
      <c r="P15" s="146" t="s">
        <v>193</v>
      </c>
      <c r="Q15" s="146"/>
      <c r="R15" s="146"/>
      <c r="S15" s="146" t="s">
        <v>209</v>
      </c>
      <c r="T15" s="146" t="s">
        <v>209</v>
      </c>
      <c r="U15" s="146"/>
      <c r="V15" s="146"/>
      <c r="W15" s="146" t="s">
        <v>216</v>
      </c>
      <c r="X15" s="146"/>
      <c r="Y15" s="146"/>
      <c r="Z15" s="146"/>
      <c r="AA15" s="146" t="s">
        <v>226</v>
      </c>
      <c r="AB15" s="146" t="s">
        <v>227</v>
      </c>
      <c r="AC15" s="146"/>
    </row>
    <row r="16" spans="1:29" x14ac:dyDescent="0.25">
      <c r="A16" s="122" t="s">
        <v>60</v>
      </c>
      <c r="B16" s="25"/>
      <c r="D16" s="215"/>
      <c r="E16" s="215"/>
      <c r="F16" s="146"/>
      <c r="G16" s="146"/>
      <c r="H16" s="146"/>
      <c r="I16" s="146"/>
      <c r="J16" s="151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</row>
    <row r="17" spans="1:29" ht="45" x14ac:dyDescent="0.25">
      <c r="A17" s="123" t="s">
        <v>32</v>
      </c>
      <c r="B17" s="33"/>
      <c r="C17" s="131"/>
      <c r="D17" s="215"/>
      <c r="E17" s="215"/>
      <c r="F17" s="146" t="s">
        <v>176</v>
      </c>
      <c r="G17" s="146" t="s">
        <v>176</v>
      </c>
      <c r="H17" s="146" t="s">
        <v>230</v>
      </c>
      <c r="I17" s="148" t="s">
        <v>195</v>
      </c>
      <c r="J17" s="146" t="s">
        <v>230</v>
      </c>
      <c r="K17" s="146"/>
      <c r="L17" s="146"/>
      <c r="M17" s="146"/>
      <c r="N17" s="146" t="s">
        <v>231</v>
      </c>
      <c r="O17" s="148" t="s">
        <v>195</v>
      </c>
      <c r="P17" s="148" t="s">
        <v>195</v>
      </c>
      <c r="Q17" s="146"/>
      <c r="R17" s="146"/>
      <c r="S17" s="148" t="s">
        <v>195</v>
      </c>
      <c r="T17" s="148" t="s">
        <v>195</v>
      </c>
      <c r="U17" s="146"/>
      <c r="V17" s="146" t="s">
        <v>230</v>
      </c>
      <c r="W17" s="148" t="s">
        <v>195</v>
      </c>
      <c r="X17" s="146" t="s">
        <v>232</v>
      </c>
      <c r="Y17" s="146" t="s">
        <v>233</v>
      </c>
      <c r="Z17" s="146" t="s">
        <v>231</v>
      </c>
      <c r="AA17" s="148" t="s">
        <v>195</v>
      </c>
      <c r="AB17" s="148" t="s">
        <v>195</v>
      </c>
      <c r="AC17" s="146" t="s">
        <v>230</v>
      </c>
    </row>
    <row r="18" spans="1:29" ht="60" x14ac:dyDescent="0.25">
      <c r="A18" s="123" t="s">
        <v>33</v>
      </c>
      <c r="B18" s="33"/>
      <c r="D18" s="215"/>
      <c r="E18" s="215"/>
      <c r="F18" s="146" t="s">
        <v>170</v>
      </c>
      <c r="G18" s="146" t="s">
        <v>170</v>
      </c>
      <c r="H18" s="146" t="s">
        <v>230</v>
      </c>
      <c r="I18" s="148" t="s">
        <v>195</v>
      </c>
      <c r="J18" s="146" t="s">
        <v>230</v>
      </c>
      <c r="K18" s="146" t="s">
        <v>187</v>
      </c>
      <c r="L18" s="146" t="s">
        <v>188</v>
      </c>
      <c r="M18" s="146" t="s">
        <v>188</v>
      </c>
      <c r="N18" s="146" t="s">
        <v>231</v>
      </c>
      <c r="O18" s="148" t="s">
        <v>195</v>
      </c>
      <c r="P18" s="148" t="s">
        <v>195</v>
      </c>
      <c r="Q18" s="146" t="s">
        <v>200</v>
      </c>
      <c r="R18" s="146" t="s">
        <v>200</v>
      </c>
      <c r="S18" s="146" t="s">
        <v>240</v>
      </c>
      <c r="T18" s="146" t="s">
        <v>240</v>
      </c>
      <c r="U18" s="146" t="s">
        <v>211</v>
      </c>
      <c r="V18" s="146" t="s">
        <v>230</v>
      </c>
      <c r="W18" s="146" t="s">
        <v>206</v>
      </c>
      <c r="X18" s="146" t="s">
        <v>232</v>
      </c>
      <c r="Y18" s="146" t="s">
        <v>233</v>
      </c>
      <c r="Z18" s="146" t="s">
        <v>231</v>
      </c>
      <c r="AA18" s="148" t="s">
        <v>195</v>
      </c>
      <c r="AB18" s="148" t="s">
        <v>195</v>
      </c>
      <c r="AC18" s="146" t="s">
        <v>230</v>
      </c>
    </row>
    <row r="19" spans="1:29" ht="120" x14ac:dyDescent="0.25">
      <c r="A19" s="123" t="s">
        <v>256</v>
      </c>
      <c r="B19" s="33"/>
      <c r="D19" s="215"/>
      <c r="E19" s="215"/>
      <c r="F19" s="176" t="s">
        <v>177</v>
      </c>
      <c r="G19" s="146" t="s">
        <v>177</v>
      </c>
      <c r="H19" s="146" t="s">
        <v>197</v>
      </c>
      <c r="I19" s="146"/>
      <c r="J19" s="179" t="s">
        <v>258</v>
      </c>
      <c r="K19" s="146"/>
      <c r="L19" s="146"/>
      <c r="M19" s="146"/>
      <c r="N19" s="146" t="s">
        <v>197</v>
      </c>
      <c r="O19" s="146"/>
      <c r="P19" s="146"/>
      <c r="Q19" s="146"/>
      <c r="R19" s="146"/>
      <c r="S19" s="146" t="s">
        <v>210</v>
      </c>
      <c r="T19" s="146" t="s">
        <v>210</v>
      </c>
      <c r="U19" s="146"/>
      <c r="V19" s="146" t="s">
        <v>217</v>
      </c>
      <c r="W19" s="146"/>
      <c r="X19" s="146" t="s">
        <v>221</v>
      </c>
      <c r="Y19" s="146" t="s">
        <v>222</v>
      </c>
      <c r="Z19" s="146" t="s">
        <v>223</v>
      </c>
      <c r="AA19" s="146"/>
      <c r="AB19" s="146"/>
      <c r="AC19" s="146" t="s">
        <v>198</v>
      </c>
    </row>
    <row r="20" spans="1:29" ht="45" x14ac:dyDescent="0.25">
      <c r="A20" s="123" t="s">
        <v>254</v>
      </c>
      <c r="B20" s="33"/>
      <c r="D20" s="215"/>
      <c r="E20" s="215"/>
      <c r="F20" s="175" t="s">
        <v>257</v>
      </c>
      <c r="G20" s="146" t="s">
        <v>4</v>
      </c>
      <c r="H20" s="146" t="s">
        <v>4</v>
      </c>
      <c r="I20" s="146"/>
      <c r="J20" s="146" t="s">
        <v>4</v>
      </c>
      <c r="K20" s="146"/>
      <c r="L20" s="146"/>
      <c r="M20" s="146"/>
      <c r="N20" s="146" t="s">
        <v>4</v>
      </c>
      <c r="O20" s="146"/>
      <c r="P20" s="146"/>
      <c r="Q20" s="146"/>
      <c r="R20" s="146"/>
      <c r="S20" s="146" t="s">
        <v>4</v>
      </c>
      <c r="T20" s="146" t="s">
        <v>4</v>
      </c>
      <c r="U20" s="146" t="s">
        <v>212</v>
      </c>
      <c r="V20" s="146"/>
      <c r="W20" s="146"/>
      <c r="X20" s="146"/>
      <c r="Y20" s="146"/>
      <c r="Z20" s="146"/>
      <c r="AA20" s="146"/>
      <c r="AB20" s="146"/>
      <c r="AC20" s="146" t="s">
        <v>4</v>
      </c>
    </row>
    <row r="21" spans="1:29" x14ac:dyDescent="0.25">
      <c r="A21" s="123"/>
      <c r="B21" s="33"/>
      <c r="D21" s="215"/>
      <c r="E21" s="215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</row>
    <row r="22" spans="1:29" x14ac:dyDescent="0.25">
      <c r="A22" s="124" t="s">
        <v>36</v>
      </c>
      <c r="B22" s="33"/>
      <c r="D22" s="215"/>
      <c r="E22" s="21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</row>
    <row r="23" spans="1:29" x14ac:dyDescent="0.25">
      <c r="A23" s="122" t="s">
        <v>29</v>
      </c>
      <c r="B23" s="33"/>
      <c r="D23" s="215"/>
      <c r="E23" s="215"/>
      <c r="F23" s="146" t="s">
        <v>167</v>
      </c>
      <c r="G23" s="146" t="s">
        <v>167</v>
      </c>
      <c r="H23" s="149" t="s">
        <v>171</v>
      </c>
      <c r="I23" s="146"/>
      <c r="J23" s="146"/>
      <c r="K23" s="146"/>
      <c r="L23" s="146"/>
      <c r="M23" s="146"/>
      <c r="N23" s="146" t="s">
        <v>171</v>
      </c>
      <c r="O23" s="146"/>
      <c r="P23" s="146"/>
      <c r="Q23" s="146" t="s">
        <v>171</v>
      </c>
      <c r="R23" s="146" t="s">
        <v>171</v>
      </c>
      <c r="S23" s="146"/>
      <c r="T23" s="146"/>
      <c r="U23" s="146" t="s">
        <v>213</v>
      </c>
      <c r="V23" s="146" t="s">
        <v>171</v>
      </c>
      <c r="W23" s="146"/>
      <c r="X23" s="146" t="s">
        <v>171</v>
      </c>
      <c r="Y23" s="146" t="s">
        <v>171</v>
      </c>
      <c r="Z23" s="146" t="s">
        <v>171</v>
      </c>
      <c r="AA23" s="146"/>
      <c r="AB23" s="146"/>
      <c r="AC23" s="149" t="s">
        <v>171</v>
      </c>
    </row>
    <row r="24" spans="1:29" ht="14.45" customHeight="1" x14ac:dyDescent="0.25">
      <c r="A24" s="123" t="s">
        <v>30</v>
      </c>
      <c r="B24" s="33"/>
      <c r="D24" s="215"/>
      <c r="E24" s="215"/>
      <c r="F24" s="215" t="s">
        <v>172</v>
      </c>
      <c r="G24" s="215" t="s">
        <v>173</v>
      </c>
      <c r="H24" s="215" t="s">
        <v>172</v>
      </c>
      <c r="I24" s="146"/>
      <c r="J24" s="215"/>
      <c r="K24" s="146"/>
      <c r="L24" s="146"/>
      <c r="M24" s="146"/>
      <c r="N24" s="215" t="s">
        <v>192</v>
      </c>
      <c r="O24" s="146"/>
      <c r="P24" s="146"/>
      <c r="Q24" s="215" t="s">
        <v>201</v>
      </c>
      <c r="R24" s="215" t="s">
        <v>201</v>
      </c>
      <c r="S24" s="146"/>
      <c r="T24" s="146"/>
      <c r="U24" s="215" t="s">
        <v>214</v>
      </c>
      <c r="V24" s="215" t="s">
        <v>218</v>
      </c>
      <c r="W24" s="146"/>
      <c r="X24" s="215" t="s">
        <v>220</v>
      </c>
      <c r="Y24" s="215" t="s">
        <v>220</v>
      </c>
      <c r="Z24" s="215" t="s">
        <v>224</v>
      </c>
      <c r="AA24" s="146"/>
      <c r="AB24" s="146"/>
      <c r="AC24" s="215" t="s">
        <v>172</v>
      </c>
    </row>
    <row r="25" spans="1:29" x14ac:dyDescent="0.25">
      <c r="A25" s="123" t="s">
        <v>40</v>
      </c>
      <c r="B25" s="33"/>
      <c r="D25" s="215"/>
      <c r="E25" s="215"/>
      <c r="F25" s="215"/>
      <c r="G25" s="215"/>
      <c r="H25" s="215"/>
      <c r="I25" s="146"/>
      <c r="J25" s="215"/>
      <c r="K25" s="146"/>
      <c r="L25" s="146"/>
      <c r="M25" s="146"/>
      <c r="N25" s="215"/>
      <c r="O25" s="146"/>
      <c r="P25" s="146"/>
      <c r="Q25" s="215"/>
      <c r="R25" s="215"/>
      <c r="S25" s="146"/>
      <c r="T25" s="146"/>
      <c r="U25" s="215"/>
      <c r="V25" s="215"/>
      <c r="W25" s="146"/>
      <c r="X25" s="215"/>
      <c r="Y25" s="215"/>
      <c r="Z25" s="215"/>
      <c r="AA25" s="146"/>
      <c r="AB25" s="146"/>
      <c r="AC25" s="215"/>
    </row>
    <row r="26" spans="1:29" x14ac:dyDescent="0.25">
      <c r="A26" s="123" t="s">
        <v>37</v>
      </c>
      <c r="B26" s="33"/>
      <c r="D26" s="215"/>
      <c r="E26" s="215"/>
      <c r="F26" s="215"/>
      <c r="G26" s="215"/>
      <c r="H26" s="215"/>
      <c r="I26" s="146"/>
      <c r="J26" s="215"/>
      <c r="K26" s="146"/>
      <c r="L26" s="146"/>
      <c r="M26" s="146"/>
      <c r="N26" s="215"/>
      <c r="O26" s="146"/>
      <c r="P26" s="146"/>
      <c r="Q26" s="215"/>
      <c r="R26" s="215"/>
      <c r="S26" s="146"/>
      <c r="T26" s="146"/>
      <c r="U26" s="215"/>
      <c r="V26" s="215"/>
      <c r="W26" s="146"/>
      <c r="X26" s="215"/>
      <c r="Y26" s="215"/>
      <c r="Z26" s="215"/>
      <c r="AA26" s="146"/>
      <c r="AB26" s="146"/>
      <c r="AC26" s="215"/>
    </row>
    <row r="27" spans="1:29" x14ac:dyDescent="0.25">
      <c r="A27" s="123" t="s">
        <v>57</v>
      </c>
      <c r="B27" s="33"/>
      <c r="D27" s="215"/>
      <c r="E27" s="215"/>
      <c r="F27" s="215"/>
      <c r="G27" s="215"/>
      <c r="H27" s="215"/>
      <c r="I27" s="146"/>
      <c r="J27" s="215"/>
      <c r="K27" s="146"/>
      <c r="L27" s="146"/>
      <c r="M27" s="146"/>
      <c r="N27" s="215"/>
      <c r="O27" s="146"/>
      <c r="P27" s="146"/>
      <c r="Q27" s="215"/>
      <c r="R27" s="215"/>
      <c r="S27" s="146"/>
      <c r="T27" s="146"/>
      <c r="U27" s="215"/>
      <c r="V27" s="215"/>
      <c r="W27" s="146"/>
      <c r="X27" s="215"/>
      <c r="Y27" s="215"/>
      <c r="Z27" s="215"/>
      <c r="AA27" s="146"/>
      <c r="AB27" s="146"/>
      <c r="AC27" s="215"/>
    </row>
    <row r="28" spans="1:29" x14ac:dyDescent="0.25">
      <c r="A28" s="123" t="s">
        <v>31</v>
      </c>
      <c r="B28" s="33"/>
      <c r="D28" s="215"/>
      <c r="E28" s="215"/>
      <c r="F28" s="215"/>
      <c r="G28" s="215"/>
      <c r="H28" s="215"/>
      <c r="I28" s="146"/>
      <c r="J28" s="215"/>
      <c r="K28" s="146"/>
      <c r="L28" s="146"/>
      <c r="M28" s="146"/>
      <c r="N28" s="215"/>
      <c r="O28" s="146"/>
      <c r="P28" s="146"/>
      <c r="Q28" s="215"/>
      <c r="R28" s="215"/>
      <c r="S28" s="146"/>
      <c r="T28" s="146"/>
      <c r="U28" s="215"/>
      <c r="V28" s="215"/>
      <c r="W28" s="146"/>
      <c r="X28" s="215"/>
      <c r="Y28" s="215"/>
      <c r="Z28" s="215"/>
      <c r="AA28" s="146"/>
      <c r="AB28" s="146"/>
      <c r="AC28" s="215"/>
    </row>
    <row r="29" spans="1:29" ht="30" x14ac:dyDescent="0.25">
      <c r="A29" s="122" t="s">
        <v>59</v>
      </c>
      <c r="B29" s="33"/>
      <c r="D29" s="215"/>
      <c r="E29" s="215"/>
      <c r="F29" s="146" t="s">
        <v>168</v>
      </c>
      <c r="G29" s="146" t="s">
        <v>168</v>
      </c>
      <c r="H29" s="146" t="s">
        <v>202</v>
      </c>
      <c r="I29" s="146"/>
      <c r="J29" s="146"/>
      <c r="K29" s="146"/>
      <c r="L29" s="146"/>
      <c r="M29" s="146"/>
      <c r="N29" s="146" t="s">
        <v>202</v>
      </c>
      <c r="O29" s="146"/>
      <c r="P29" s="146"/>
      <c r="Q29" s="146" t="s">
        <v>202</v>
      </c>
      <c r="R29" s="146" t="s">
        <v>202</v>
      </c>
      <c r="S29" s="146"/>
      <c r="T29" s="146"/>
      <c r="U29" s="146" t="s">
        <v>215</v>
      </c>
      <c r="V29" s="146" t="s">
        <v>202</v>
      </c>
      <c r="W29" s="146"/>
      <c r="X29" s="146" t="s">
        <v>202</v>
      </c>
      <c r="Y29" s="146" t="s">
        <v>202</v>
      </c>
      <c r="Z29" s="146" t="s">
        <v>202</v>
      </c>
      <c r="AA29" s="146"/>
      <c r="AB29" s="146"/>
      <c r="AC29" s="149" t="s">
        <v>171</v>
      </c>
    </row>
    <row r="30" spans="1:29" ht="30" x14ac:dyDescent="0.25">
      <c r="A30" s="123" t="s">
        <v>35</v>
      </c>
      <c r="B30" s="33"/>
      <c r="C30" s="131"/>
      <c r="D30" s="215"/>
      <c r="E30" s="215"/>
      <c r="F30" s="146" t="s">
        <v>228</v>
      </c>
      <c r="G30" s="146" t="s">
        <v>228</v>
      </c>
      <c r="H30" s="146" t="s">
        <v>228</v>
      </c>
      <c r="I30" s="146"/>
      <c r="J30" s="146"/>
      <c r="K30" s="146"/>
      <c r="L30" s="146"/>
      <c r="M30" s="146"/>
      <c r="N30" s="146" t="s">
        <v>228</v>
      </c>
      <c r="O30" s="146"/>
      <c r="P30" s="146"/>
      <c r="Q30" s="146" t="s">
        <v>238</v>
      </c>
      <c r="R30" s="146" t="s">
        <v>238</v>
      </c>
      <c r="S30" s="146"/>
      <c r="T30" s="146"/>
      <c r="U30" s="146" t="s">
        <v>238</v>
      </c>
      <c r="V30" s="146" t="s">
        <v>238</v>
      </c>
      <c r="W30" s="146"/>
      <c r="X30" s="146" t="s">
        <v>238</v>
      </c>
      <c r="Y30" s="146" t="s">
        <v>238</v>
      </c>
      <c r="Z30" s="146" t="s">
        <v>238</v>
      </c>
      <c r="AA30" s="146"/>
      <c r="AB30" s="146"/>
      <c r="AC30" s="146" t="s">
        <v>238</v>
      </c>
    </row>
    <row r="31" spans="1:29" ht="45" x14ac:dyDescent="0.25">
      <c r="A31" s="123" t="s">
        <v>69</v>
      </c>
      <c r="B31" s="33"/>
      <c r="C31" s="131"/>
      <c r="D31" s="215"/>
      <c r="E31" s="215"/>
      <c r="F31" s="146" t="s">
        <v>169</v>
      </c>
      <c r="G31" s="146" t="s">
        <v>169</v>
      </c>
      <c r="H31" s="146" t="s">
        <v>169</v>
      </c>
      <c r="I31" s="146"/>
      <c r="J31" s="146"/>
      <c r="K31" s="146"/>
      <c r="L31" s="146"/>
      <c r="M31" s="146"/>
      <c r="N31" s="146" t="s">
        <v>169</v>
      </c>
      <c r="O31" s="146"/>
      <c r="P31" s="146"/>
      <c r="Q31" s="146" t="s">
        <v>204</v>
      </c>
      <c r="R31" s="146" t="s">
        <v>204</v>
      </c>
      <c r="S31" s="146"/>
      <c r="T31" s="146"/>
      <c r="U31" s="146" t="s">
        <v>169</v>
      </c>
      <c r="V31" s="146" t="s">
        <v>169</v>
      </c>
      <c r="W31" s="146"/>
      <c r="X31" s="146" t="s">
        <v>169</v>
      </c>
      <c r="Y31" s="146" t="s">
        <v>169</v>
      </c>
      <c r="Z31" s="146" t="s">
        <v>169</v>
      </c>
      <c r="AA31" s="146"/>
      <c r="AB31" s="146"/>
      <c r="AC31" s="146" t="s">
        <v>169</v>
      </c>
    </row>
    <row r="32" spans="1:29" ht="57" customHeight="1" x14ac:dyDescent="0.25">
      <c r="A32" s="123" t="s">
        <v>44</v>
      </c>
      <c r="B32" s="33"/>
      <c r="D32" s="215"/>
      <c r="E32" s="215"/>
      <c r="F32" s="147" t="s">
        <v>229</v>
      </c>
      <c r="G32" s="147" t="s">
        <v>229</v>
      </c>
      <c r="H32" s="147" t="s">
        <v>229</v>
      </c>
      <c r="I32" s="146"/>
      <c r="J32" s="147"/>
      <c r="K32" s="146"/>
      <c r="L32" s="146"/>
      <c r="M32" s="146"/>
      <c r="N32" s="147" t="s">
        <v>229</v>
      </c>
      <c r="O32" s="146"/>
      <c r="P32" s="146"/>
      <c r="Q32" s="147" t="s">
        <v>229</v>
      </c>
      <c r="R32" s="147" t="s">
        <v>229</v>
      </c>
      <c r="S32" s="146"/>
      <c r="T32" s="146"/>
      <c r="U32" s="147" t="s">
        <v>229</v>
      </c>
      <c r="V32" s="147" t="s">
        <v>229</v>
      </c>
      <c r="W32" s="146"/>
      <c r="X32" s="147" t="s">
        <v>229</v>
      </c>
      <c r="Y32" s="147" t="s">
        <v>229</v>
      </c>
      <c r="Z32" s="147" t="s">
        <v>229</v>
      </c>
      <c r="AA32" s="146"/>
      <c r="AB32" s="146"/>
      <c r="AC32" s="147" t="s">
        <v>229</v>
      </c>
    </row>
    <row r="33" spans="1:29" ht="60" x14ac:dyDescent="0.25">
      <c r="A33" s="123" t="s">
        <v>58</v>
      </c>
      <c r="B33" s="33"/>
      <c r="D33" s="215"/>
      <c r="E33" s="215"/>
      <c r="F33" s="147" t="s">
        <v>241</v>
      </c>
      <c r="G33" s="147" t="s">
        <v>180</v>
      </c>
      <c r="H33" s="146" t="s">
        <v>191</v>
      </c>
      <c r="I33" s="146"/>
      <c r="J33" s="146"/>
      <c r="K33" s="146"/>
      <c r="L33" s="146"/>
      <c r="M33" s="146"/>
      <c r="N33" s="146" t="s">
        <v>191</v>
      </c>
      <c r="O33" s="146"/>
      <c r="P33" s="146"/>
      <c r="Q33" s="146" t="s">
        <v>191</v>
      </c>
      <c r="R33" s="146" t="s">
        <v>191</v>
      </c>
      <c r="S33" s="146"/>
      <c r="T33" s="146"/>
      <c r="U33" s="146" t="s">
        <v>216</v>
      </c>
      <c r="V33" s="146" t="s">
        <v>191</v>
      </c>
      <c r="W33" s="146"/>
      <c r="X33" s="146" t="s">
        <v>191</v>
      </c>
      <c r="Y33" s="146" t="s">
        <v>191</v>
      </c>
      <c r="Z33" s="146" t="s">
        <v>191</v>
      </c>
      <c r="AA33" s="146"/>
      <c r="AB33" s="146"/>
      <c r="AC33" s="146" t="s">
        <v>191</v>
      </c>
    </row>
    <row r="34" spans="1:29" ht="45" x14ac:dyDescent="0.25">
      <c r="A34" s="123" t="s">
        <v>41</v>
      </c>
      <c r="B34" s="33"/>
      <c r="D34" s="215"/>
      <c r="E34" s="215"/>
      <c r="F34" s="146" t="s">
        <v>206</v>
      </c>
      <c r="G34" s="146" t="s">
        <v>206</v>
      </c>
      <c r="H34" s="146" t="s">
        <v>4</v>
      </c>
      <c r="I34" s="146"/>
      <c r="J34" s="146"/>
      <c r="K34" s="146"/>
      <c r="L34" s="146"/>
      <c r="M34" s="146"/>
      <c r="N34" s="146" t="s">
        <v>4</v>
      </c>
      <c r="O34" s="146"/>
      <c r="P34" s="146"/>
      <c r="Q34" s="146"/>
      <c r="R34" s="146"/>
      <c r="S34" s="146"/>
      <c r="T34" s="146"/>
      <c r="U34" s="148" t="s">
        <v>195</v>
      </c>
      <c r="V34" s="146"/>
      <c r="W34" s="146"/>
      <c r="X34" s="146"/>
      <c r="Y34" s="146"/>
      <c r="Z34" s="146"/>
      <c r="AA34" s="146"/>
      <c r="AB34" s="146"/>
      <c r="AC34" s="146" t="s">
        <v>4</v>
      </c>
    </row>
    <row r="35" spans="1:29" ht="60" x14ac:dyDescent="0.25">
      <c r="A35" s="125" t="s">
        <v>75</v>
      </c>
      <c r="B35" s="25"/>
      <c r="D35" s="215"/>
      <c r="E35" s="215"/>
      <c r="F35" s="146"/>
      <c r="G35" s="146"/>
      <c r="H35" s="146"/>
      <c r="I35" s="146"/>
      <c r="J35" s="146"/>
      <c r="K35" s="146"/>
      <c r="L35" s="146"/>
      <c r="M35" s="146"/>
      <c r="N35" s="146"/>
      <c r="O35" s="177" t="s">
        <v>260</v>
      </c>
      <c r="P35" s="177" t="s">
        <v>261</v>
      </c>
      <c r="Q35" s="146"/>
      <c r="R35" s="146"/>
      <c r="S35" s="146" t="s">
        <v>207</v>
      </c>
      <c r="T35" s="146" t="s">
        <v>208</v>
      </c>
      <c r="U35" s="146"/>
      <c r="V35" s="146"/>
      <c r="W35" s="146"/>
      <c r="X35" s="146"/>
      <c r="Y35" s="146"/>
      <c r="Z35" s="146"/>
      <c r="AA35" s="146"/>
      <c r="AB35" s="146"/>
      <c r="AC35" s="146"/>
    </row>
    <row r="36" spans="1:29" x14ac:dyDescent="0.25">
      <c r="A36" s="126" t="s">
        <v>128</v>
      </c>
      <c r="B36" s="25"/>
      <c r="D36" s="215"/>
      <c r="E36" s="215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</row>
    <row r="37" spans="1:29" ht="30" x14ac:dyDescent="0.25">
      <c r="A37" s="125" t="s">
        <v>130</v>
      </c>
      <c r="B37" s="25"/>
      <c r="D37" s="215"/>
      <c r="E37" s="215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</row>
    <row r="38" spans="1:29" x14ac:dyDescent="0.25">
      <c r="A38" s="125" t="s">
        <v>140</v>
      </c>
      <c r="B38" s="25"/>
      <c r="D38" s="215"/>
      <c r="E38" s="21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</row>
    <row r="39" spans="1:29" x14ac:dyDescent="0.25">
      <c r="A39" s="125" t="s">
        <v>132</v>
      </c>
      <c r="B39" s="101"/>
      <c r="D39" s="218"/>
      <c r="E39" s="218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1" spans="1:29" x14ac:dyDescent="0.25">
      <c r="A41" s="133" t="s">
        <v>196</v>
      </c>
    </row>
    <row r="42" spans="1:29" x14ac:dyDescent="0.25">
      <c r="A42" s="133" t="s">
        <v>194</v>
      </c>
    </row>
    <row r="43" spans="1:29" x14ac:dyDescent="0.25">
      <c r="A43" s="134" t="s">
        <v>234</v>
      </c>
    </row>
    <row r="44" spans="1:29" x14ac:dyDescent="0.25">
      <c r="A44" s="133" t="s">
        <v>235</v>
      </c>
    </row>
    <row r="45" spans="1:29" x14ac:dyDescent="0.25">
      <c r="A45" s="134" t="s">
        <v>236</v>
      </c>
    </row>
    <row r="46" spans="1:29" x14ac:dyDescent="0.25">
      <c r="A46" s="133" t="s">
        <v>237</v>
      </c>
    </row>
  </sheetData>
  <mergeCells count="27">
    <mergeCell ref="AC24:AC28"/>
    <mergeCell ref="Q24:Q28"/>
    <mergeCell ref="R24:R28"/>
    <mergeCell ref="S6:S10"/>
    <mergeCell ref="T6:T10"/>
    <mergeCell ref="U24:U28"/>
    <mergeCell ref="V24:V28"/>
    <mergeCell ref="W6:W10"/>
    <mergeCell ref="X24:X28"/>
    <mergeCell ref="Y24:Y28"/>
    <mergeCell ref="Z24:Z28"/>
    <mergeCell ref="AA6:AA10"/>
    <mergeCell ref="AB6:AB10"/>
    <mergeCell ref="E4:E39"/>
    <mergeCell ref="D4:D39"/>
    <mergeCell ref="F24:F28"/>
    <mergeCell ref="G24:G28"/>
    <mergeCell ref="H24:H28"/>
    <mergeCell ref="N24:N28"/>
    <mergeCell ref="O6:O10"/>
    <mergeCell ref="P6:P10"/>
    <mergeCell ref="I6:I10"/>
    <mergeCell ref="J24:J28"/>
    <mergeCell ref="K6:K10"/>
    <mergeCell ref="L6:L10"/>
    <mergeCell ref="M6:M10"/>
    <mergeCell ref="J6:J10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RowHeight="15" x14ac:dyDescent="0.25"/>
  <cols>
    <col min="1" max="1" width="38.7109375" bestFit="1" customWidth="1"/>
    <col min="2" max="2" width="12.28515625" style="2" customWidth="1"/>
    <col min="4" max="4" width="12.28515625" bestFit="1" customWidth="1"/>
    <col min="8" max="8" width="9" customWidth="1"/>
  </cols>
  <sheetData>
    <row r="1" spans="1:6" ht="18.75" x14ac:dyDescent="0.25">
      <c r="A1" s="15" t="s">
        <v>81</v>
      </c>
    </row>
    <row r="2" spans="1:6" s="9" customFormat="1" ht="18.75" x14ac:dyDescent="0.25">
      <c r="A2" s="15"/>
      <c r="B2" s="11"/>
      <c r="D2" s="10"/>
    </row>
    <row r="3" spans="1:6" x14ac:dyDescent="0.25">
      <c r="A3" s="12" t="s">
        <v>137</v>
      </c>
      <c r="B3" s="13" t="s">
        <v>46</v>
      </c>
      <c r="C3" s="9">
        <f>0.4/F3</f>
        <v>0.30769230769230771</v>
      </c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40000*0.000023/C3</f>
        <v>2.9899999999999998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s="9" customFormat="1" x14ac:dyDescent="0.25">
      <c r="A17" s="7"/>
      <c r="B17" s="3"/>
    </row>
    <row r="18" spans="1:12" x14ac:dyDescent="0.25">
      <c r="A18" s="7" t="s">
        <v>39</v>
      </c>
      <c r="B18" s="3">
        <v>1200</v>
      </c>
      <c r="C18" t="s">
        <v>42</v>
      </c>
    </row>
    <row r="19" spans="1:12" x14ac:dyDescent="0.25">
      <c r="A19" s="7" t="s">
        <v>38</v>
      </c>
      <c r="B19" s="16">
        <f>B18*C3*1000</f>
        <v>369230.76923076925</v>
      </c>
      <c r="C19" t="s">
        <v>43</v>
      </c>
    </row>
    <row r="20" spans="1:12" s="9" customFormat="1" x14ac:dyDescent="0.25">
      <c r="A20" s="7"/>
      <c r="B20" s="6"/>
    </row>
    <row r="21" spans="1:12" s="9" customFormat="1" x14ac:dyDescent="0.25">
      <c r="A21" s="19" t="s">
        <v>62</v>
      </c>
      <c r="B21" s="6"/>
    </row>
    <row r="22" spans="1:12" s="9" customFormat="1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s="9" customFormat="1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s="9" customFormat="1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s="9" customFormat="1" x14ac:dyDescent="0.25">
      <c r="A30" s="27" t="s">
        <v>37</v>
      </c>
      <c r="B30" s="25"/>
    </row>
    <row r="31" spans="1:12" s="9" customFormat="1" x14ac:dyDescent="0.25">
      <c r="A31" s="27" t="s">
        <v>57</v>
      </c>
      <c r="B31" s="25"/>
    </row>
    <row r="32" spans="1:12" s="9" customFormat="1" x14ac:dyDescent="0.25">
      <c r="A32" s="27" t="s">
        <v>31</v>
      </c>
      <c r="B32" s="25"/>
    </row>
    <row r="33" spans="1:4" s="9" customFormat="1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s="9" customFormat="1" x14ac:dyDescent="0.25">
      <c r="A35" s="28" t="s">
        <v>69</v>
      </c>
      <c r="B35" s="25"/>
    </row>
    <row r="36" spans="1:4" s="9" customFormat="1" x14ac:dyDescent="0.25">
      <c r="A36" s="28" t="s">
        <v>44</v>
      </c>
      <c r="B36" s="136" t="s">
        <v>3</v>
      </c>
      <c r="C36" s="5"/>
    </row>
    <row r="37" spans="1:4" s="9" customFormat="1" x14ac:dyDescent="0.25">
      <c r="A37" s="28" t="s">
        <v>58</v>
      </c>
      <c r="B37" s="33"/>
    </row>
    <row r="38" spans="1:4" x14ac:dyDescent="0.25">
      <c r="A38" s="26" t="s">
        <v>60</v>
      </c>
      <c r="B38" s="33"/>
    </row>
    <row r="39" spans="1:4" x14ac:dyDescent="0.25">
      <c r="A39" s="28" t="s">
        <v>32</v>
      </c>
      <c r="B39" s="33"/>
      <c r="C39" s="5"/>
    </row>
    <row r="40" spans="1:4" x14ac:dyDescent="0.25">
      <c r="A40" s="28" t="s">
        <v>33</v>
      </c>
      <c r="B40" s="33">
        <v>1772</v>
      </c>
    </row>
    <row r="41" spans="1:4" x14ac:dyDescent="0.25">
      <c r="A41" s="28" t="s">
        <v>34</v>
      </c>
      <c r="B41" s="33"/>
    </row>
    <row r="42" spans="1:4" x14ac:dyDescent="0.25">
      <c r="A42" s="173" t="s">
        <v>254</v>
      </c>
      <c r="B42" s="33">
        <f>B19/1000*80</f>
        <v>29538.461538461539</v>
      </c>
      <c r="C42" s="5"/>
      <c r="D42" t="s">
        <v>249</v>
      </c>
    </row>
    <row r="43" spans="1:4" x14ac:dyDescent="0.25">
      <c r="A43" s="18"/>
      <c r="B43" s="33"/>
    </row>
    <row r="44" spans="1:4" s="9" customFormat="1" x14ac:dyDescent="0.25">
      <c r="A44" s="29" t="s">
        <v>36</v>
      </c>
      <c r="B44" s="33"/>
    </row>
    <row r="45" spans="1:4" s="9" customFormat="1" x14ac:dyDescent="0.25">
      <c r="A45" s="26" t="s">
        <v>29</v>
      </c>
      <c r="B45" s="33"/>
    </row>
    <row r="46" spans="1:4" s="9" customFormat="1" x14ac:dyDescent="0.25">
      <c r="A46" s="27" t="s">
        <v>30</v>
      </c>
      <c r="B46" s="33">
        <f>0.604*400000</f>
        <v>241600</v>
      </c>
      <c r="D46" s="53"/>
    </row>
    <row r="47" spans="1:4" s="9" customFormat="1" x14ac:dyDescent="0.25">
      <c r="A47" s="27" t="s">
        <v>40</v>
      </c>
      <c r="B47" s="33">
        <f>0.305*400000</f>
        <v>122000</v>
      </c>
    </row>
    <row r="48" spans="1:4" s="9" customFormat="1" x14ac:dyDescent="0.25">
      <c r="A48" s="27" t="s">
        <v>37</v>
      </c>
      <c r="B48" s="33">
        <f>0.138*400000</f>
        <v>55200.000000000007</v>
      </c>
    </row>
    <row r="49" spans="1:4" s="9" customFormat="1" x14ac:dyDescent="0.25">
      <c r="A49" s="27" t="s">
        <v>57</v>
      </c>
      <c r="B49" s="33">
        <f>0.477*400000</f>
        <v>190800</v>
      </c>
      <c r="D49" s="53"/>
    </row>
    <row r="50" spans="1:4" s="9" customFormat="1" x14ac:dyDescent="0.25">
      <c r="A50" s="27" t="s">
        <v>31</v>
      </c>
      <c r="B50" s="33">
        <f>0.141*400000</f>
        <v>56399.999999999993</v>
      </c>
    </row>
    <row r="51" spans="1:4" s="9" customFormat="1" x14ac:dyDescent="0.25">
      <c r="A51" s="26" t="s">
        <v>59</v>
      </c>
      <c r="B51" s="33"/>
    </row>
    <row r="52" spans="1:4" s="9" customFormat="1" x14ac:dyDescent="0.25">
      <c r="A52" s="28" t="s">
        <v>35</v>
      </c>
      <c r="B52" s="136">
        <f>9264*0.83</f>
        <v>7689.12</v>
      </c>
      <c r="C52" s="5"/>
      <c r="D52" s="174" t="s">
        <v>255</v>
      </c>
    </row>
    <row r="53" spans="1:4" s="9" customFormat="1" x14ac:dyDescent="0.25">
      <c r="A53" s="28" t="s">
        <v>69</v>
      </c>
      <c r="B53" s="33">
        <f>0.3%*SUM(B46:B50)</f>
        <v>1998</v>
      </c>
      <c r="D53" s="52">
        <f>B53/SUM(B46:B50)</f>
        <v>3.0000000000000001E-3</v>
      </c>
    </row>
    <row r="54" spans="1:4" s="9" customFormat="1" x14ac:dyDescent="0.25">
      <c r="A54" s="28" t="s">
        <v>44</v>
      </c>
      <c r="B54" s="33">
        <v>1200</v>
      </c>
      <c r="C54" s="5"/>
    </row>
    <row r="55" spans="1:4" s="9" customFormat="1" x14ac:dyDescent="0.25">
      <c r="A55" s="28" t="s">
        <v>58</v>
      </c>
      <c r="B55" s="33">
        <f>10*400</f>
        <v>4000</v>
      </c>
    </row>
    <row r="56" spans="1:4" s="9" customFormat="1" x14ac:dyDescent="0.25">
      <c r="A56" s="28" t="s">
        <v>41</v>
      </c>
      <c r="B56" s="33">
        <v>12000</v>
      </c>
      <c r="D56" s="53"/>
    </row>
    <row r="57" spans="1:4" x14ac:dyDescent="0.25">
      <c r="A57" s="37" t="s">
        <v>75</v>
      </c>
      <c r="B57" s="33"/>
    </row>
    <row r="58" spans="1:4" x14ac:dyDescent="0.25">
      <c r="A58" s="82" t="s">
        <v>128</v>
      </c>
      <c r="B58" s="25" t="s">
        <v>133</v>
      </c>
    </row>
    <row r="59" spans="1:4" x14ac:dyDescent="0.25">
      <c r="A59" s="82" t="s">
        <v>139</v>
      </c>
      <c r="B59" s="25">
        <f>SUM(B46:B50)/(C3*1000)</f>
        <v>2164.4999999999995</v>
      </c>
    </row>
    <row r="60" spans="1:4" x14ac:dyDescent="0.25">
      <c r="A60" s="82" t="s">
        <v>140</v>
      </c>
      <c r="B60" s="25">
        <f>B52/C3/1000</f>
        <v>24.989639999999998</v>
      </c>
    </row>
    <row r="61" spans="1:4" x14ac:dyDescent="0.25">
      <c r="A61" s="82" t="s">
        <v>132</v>
      </c>
      <c r="B61" s="101">
        <v>5.3999999999999999E-2</v>
      </c>
      <c r="C61" s="102"/>
      <c r="D61" s="102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1.28515625" style="11" bestFit="1" customWidth="1"/>
    <col min="3" max="3" width="11.28515625" style="9" bestFit="1" customWidth="1"/>
    <col min="4" max="16384" width="8.85546875" style="9"/>
  </cols>
  <sheetData>
    <row r="1" spans="1:6" ht="18.75" x14ac:dyDescent="0.25">
      <c r="A1" s="15" t="s">
        <v>77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59">
        <f>0.4/F3</f>
        <v>0.30769230769230771</v>
      </c>
      <c r="D3" s="59"/>
      <c r="E3" s="59" t="s">
        <v>138</v>
      </c>
      <c r="F3" s="59">
        <v>1.3</v>
      </c>
    </row>
    <row r="4" spans="1:6" x14ac:dyDescent="0.25">
      <c r="A4" s="12" t="s">
        <v>47</v>
      </c>
      <c r="B4" s="13" t="s">
        <v>48</v>
      </c>
      <c r="C4" s="8">
        <f>B18/(365*24)</f>
        <v>0.13698630136986301</v>
      </c>
    </row>
    <row r="5" spans="1:6" x14ac:dyDescent="0.25">
      <c r="A5" s="12" t="s">
        <v>49</v>
      </c>
      <c r="B5" s="13" t="s">
        <v>50</v>
      </c>
      <c r="C5" s="9">
        <f>40000*0.000023/C3</f>
        <v>2.9899999999999998</v>
      </c>
    </row>
    <row r="6" spans="1:6" x14ac:dyDescent="0.25">
      <c r="A6" s="12" t="s">
        <v>51</v>
      </c>
      <c r="B6" s="13" t="s">
        <v>52</v>
      </c>
      <c r="C6" s="90">
        <v>5.0000000000000001E-4</v>
      </c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16">
        <f>B18*C3*1000</f>
        <v>369230.76923076925</v>
      </c>
      <c r="C19" s="9" t="s">
        <v>43</v>
      </c>
    </row>
    <row r="20" spans="1:12" x14ac:dyDescent="0.25">
      <c r="A20" s="7"/>
      <c r="B20" s="1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61</v>
      </c>
      <c r="B25" s="23"/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x14ac:dyDescent="0.25">
      <c r="A35" s="28" t="s">
        <v>69</v>
      </c>
      <c r="B35" s="25"/>
    </row>
    <row r="36" spans="1:4" x14ac:dyDescent="0.25">
      <c r="A36" s="28" t="s">
        <v>44</v>
      </c>
      <c r="B36" s="25"/>
      <c r="C36" s="5"/>
    </row>
    <row r="37" spans="1:4" x14ac:dyDescent="0.25">
      <c r="A37" s="28" t="s">
        <v>58</v>
      </c>
      <c r="B37" s="25"/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33">
        <f>B41*0.03</f>
        <v>600</v>
      </c>
      <c r="C39" s="5"/>
      <c r="D39" s="135"/>
    </row>
    <row r="40" spans="1:4" x14ac:dyDescent="0.25">
      <c r="A40" s="28" t="s">
        <v>33</v>
      </c>
      <c r="B40" s="33">
        <f>B41*0.1</f>
        <v>2000</v>
      </c>
      <c r="C40" s="8"/>
      <c r="D40" s="135"/>
    </row>
    <row r="41" spans="1:4" x14ac:dyDescent="0.25">
      <c r="A41" s="28" t="s">
        <v>34</v>
      </c>
      <c r="B41" s="33">
        <v>20000</v>
      </c>
      <c r="C41" s="38"/>
      <c r="D41" s="135" t="s">
        <v>245</v>
      </c>
    </row>
    <row r="42" spans="1:4" x14ac:dyDescent="0.25">
      <c r="A42" s="173" t="s">
        <v>254</v>
      </c>
      <c r="B42" s="33"/>
    </row>
    <row r="43" spans="1:4" x14ac:dyDescent="0.25">
      <c r="A43" s="18"/>
      <c r="B43" s="33"/>
    </row>
    <row r="44" spans="1:4" x14ac:dyDescent="0.25">
      <c r="A44" s="29" t="s">
        <v>36</v>
      </c>
      <c r="B44" s="33"/>
    </row>
    <row r="45" spans="1:4" x14ac:dyDescent="0.25">
      <c r="A45" s="26" t="s">
        <v>29</v>
      </c>
      <c r="B45" s="33"/>
    </row>
    <row r="46" spans="1:4" x14ac:dyDescent="0.25">
      <c r="A46" s="27" t="s">
        <v>30</v>
      </c>
      <c r="B46" s="33">
        <f>0.604*400000</f>
        <v>241600</v>
      </c>
    </row>
    <row r="47" spans="1:4" x14ac:dyDescent="0.25">
      <c r="A47" s="27" t="s">
        <v>40</v>
      </c>
      <c r="B47" s="33">
        <f>0.305*400000</f>
        <v>122000</v>
      </c>
      <c r="D47" s="35"/>
    </row>
    <row r="48" spans="1:4" x14ac:dyDescent="0.25">
      <c r="A48" s="27" t="s">
        <v>37</v>
      </c>
      <c r="B48" s="33">
        <f>0.138*400000</f>
        <v>55200.000000000007</v>
      </c>
    </row>
    <row r="49" spans="1:4" x14ac:dyDescent="0.25">
      <c r="A49" s="27" t="s">
        <v>57</v>
      </c>
      <c r="B49" s="33">
        <f>0.477*400000</f>
        <v>190800</v>
      </c>
    </row>
    <row r="50" spans="1:4" x14ac:dyDescent="0.25">
      <c r="A50" s="27" t="s">
        <v>31</v>
      </c>
      <c r="B50" s="33">
        <f>0.141*400000</f>
        <v>56399.999999999993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9264*0.83</f>
        <v>7689.12</v>
      </c>
      <c r="C52" s="5"/>
      <c r="D52" s="174" t="s">
        <v>255</v>
      </c>
    </row>
    <row r="53" spans="1:4" x14ac:dyDescent="0.25">
      <c r="A53" s="28" t="s">
        <v>69</v>
      </c>
      <c r="B53" s="33">
        <f>0.3%*SUM(B46:B50)</f>
        <v>1998</v>
      </c>
    </row>
    <row r="54" spans="1:4" x14ac:dyDescent="0.25">
      <c r="A54" s="28" t="s">
        <v>44</v>
      </c>
      <c r="B54" s="33">
        <v>120</v>
      </c>
      <c r="C54" s="5"/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2164.4999999999995</v>
      </c>
    </row>
    <row r="60" spans="1:4" x14ac:dyDescent="0.25">
      <c r="A60" s="82" t="s">
        <v>140</v>
      </c>
      <c r="B60" s="25">
        <f>B52/C3/1000</f>
        <v>24.989639999999998</v>
      </c>
    </row>
    <row r="61" spans="1:4" x14ac:dyDescent="0.25">
      <c r="A61" s="82" t="s">
        <v>132</v>
      </c>
      <c r="B61" s="101">
        <v>5.3999999999999999E-2</v>
      </c>
      <c r="C61" s="102"/>
      <c r="D61" s="102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15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bestFit="1" customWidth="1"/>
    <col min="3" max="4" width="11.28515625" style="9" bestFit="1" customWidth="1"/>
    <col min="5" max="16384" width="8.85546875" style="9"/>
  </cols>
  <sheetData>
    <row r="1" spans="1:6" ht="18.75" x14ac:dyDescent="0.25">
      <c r="A1" s="15" t="s">
        <v>78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59">
        <f>0.4/F3</f>
        <v>0.30769230769230771</v>
      </c>
      <c r="D3" s="59"/>
      <c r="E3" s="59" t="s">
        <v>138</v>
      </c>
      <c r="F3" s="59">
        <v>1.3</v>
      </c>
    </row>
    <row r="4" spans="1:6" x14ac:dyDescent="0.25">
      <c r="A4" s="45" t="s">
        <v>47</v>
      </c>
      <c r="B4" s="13" t="s">
        <v>48</v>
      </c>
      <c r="C4" s="8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13" t="s">
        <v>50</v>
      </c>
      <c r="C5" s="59">
        <f>40000*0.000023/C3</f>
        <v>2.9899999999999998</v>
      </c>
      <c r="D5" s="59"/>
      <c r="E5" s="59"/>
      <c r="F5" s="59"/>
    </row>
    <row r="6" spans="1:6" x14ac:dyDescent="0.25">
      <c r="A6" s="45" t="s">
        <v>51</v>
      </c>
      <c r="B6" s="13" t="s">
        <v>52</v>
      </c>
      <c r="C6" s="90">
        <v>5.0000000000000001E-4</v>
      </c>
      <c r="D6" s="59"/>
      <c r="E6" s="59"/>
      <c r="F6" s="59"/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3" x14ac:dyDescent="0.25">
      <c r="A17" s="7"/>
      <c r="B17" s="3"/>
    </row>
    <row r="18" spans="1:13" x14ac:dyDescent="0.25">
      <c r="A18" s="7" t="s">
        <v>39</v>
      </c>
      <c r="B18" s="3">
        <v>1200</v>
      </c>
      <c r="C18" s="9" t="s">
        <v>42</v>
      </c>
    </row>
    <row r="19" spans="1:13" x14ac:dyDescent="0.25">
      <c r="A19" s="7" t="s">
        <v>38</v>
      </c>
      <c r="B19" s="16">
        <f>B18*C3*1000</f>
        <v>369230.76923076925</v>
      </c>
      <c r="C19" s="9" t="s">
        <v>43</v>
      </c>
    </row>
    <row r="20" spans="1:13" x14ac:dyDescent="0.25">
      <c r="A20" s="7"/>
      <c r="B20" s="16"/>
    </row>
    <row r="21" spans="1:13" x14ac:dyDescent="0.25">
      <c r="A21" s="19" t="s">
        <v>62</v>
      </c>
      <c r="B21" s="6"/>
    </row>
    <row r="22" spans="1:13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3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3" x14ac:dyDescent="0.25">
      <c r="A24" s="4"/>
      <c r="B24" s="6"/>
    </row>
    <row r="25" spans="1:13" x14ac:dyDescent="0.25">
      <c r="A25" s="22" t="s">
        <v>61</v>
      </c>
      <c r="B25" s="23"/>
      <c r="C25" s="10"/>
    </row>
    <row r="26" spans="1:13" x14ac:dyDescent="0.25">
      <c r="A26" s="24" t="s">
        <v>28</v>
      </c>
      <c r="B26" s="25"/>
    </row>
    <row r="27" spans="1:13" x14ac:dyDescent="0.25">
      <c r="A27" s="26" t="s">
        <v>29</v>
      </c>
      <c r="B27" s="25"/>
    </row>
    <row r="28" spans="1:13" x14ac:dyDescent="0.25">
      <c r="A28" s="27" t="s">
        <v>30</v>
      </c>
      <c r="B28" s="25">
        <f>0.604*400000</f>
        <v>241600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 x14ac:dyDescent="0.25">
      <c r="A29" s="27" t="s">
        <v>40</v>
      </c>
      <c r="B29" s="25">
        <f>0.305*400000</f>
        <v>122000</v>
      </c>
    </row>
    <row r="30" spans="1:13" x14ac:dyDescent="0.25">
      <c r="A30" s="27" t="s">
        <v>37</v>
      </c>
      <c r="B30" s="25">
        <f>0.138*400000</f>
        <v>55200.000000000007</v>
      </c>
    </row>
    <row r="31" spans="1:13" x14ac:dyDescent="0.25">
      <c r="A31" s="27" t="s">
        <v>57</v>
      </c>
      <c r="B31" s="25">
        <f>0.477*400000</f>
        <v>190800</v>
      </c>
    </row>
    <row r="32" spans="1:13" x14ac:dyDescent="0.25">
      <c r="A32" s="27" t="s">
        <v>31</v>
      </c>
      <c r="B32" s="25">
        <f>0.141*400000</f>
        <v>56399.999999999993</v>
      </c>
    </row>
    <row r="33" spans="1:4" x14ac:dyDescent="0.25">
      <c r="A33" s="26" t="s">
        <v>59</v>
      </c>
      <c r="B33" s="25"/>
      <c r="D33" s="53"/>
    </row>
    <row r="34" spans="1:4" x14ac:dyDescent="0.25">
      <c r="A34" s="28" t="s">
        <v>35</v>
      </c>
      <c r="B34" s="121">
        <f>9264*0.83</f>
        <v>7689.12</v>
      </c>
      <c r="D34" s="174" t="s">
        <v>255</v>
      </c>
    </row>
    <row r="35" spans="1:4" x14ac:dyDescent="0.25">
      <c r="A35" s="28" t="s">
        <v>69</v>
      </c>
      <c r="B35" s="25">
        <f>0.3%*SUM(B28:B32)</f>
        <v>1998</v>
      </c>
    </row>
    <row r="36" spans="1:4" x14ac:dyDescent="0.25">
      <c r="A36" s="28" t="s">
        <v>44</v>
      </c>
      <c r="B36" s="25">
        <v>120</v>
      </c>
      <c r="C36" s="5"/>
    </row>
    <row r="37" spans="1:4" x14ac:dyDescent="0.25">
      <c r="A37" s="28" t="s">
        <v>58</v>
      </c>
      <c r="B37" s="25">
        <f>0.1*40000</f>
        <v>4000</v>
      </c>
      <c r="D37" s="9" t="s">
        <v>79</v>
      </c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25">
        <f>B40*0.2</f>
        <v>1600</v>
      </c>
      <c r="C39" s="5"/>
    </row>
    <row r="40" spans="1:4" x14ac:dyDescent="0.25">
      <c r="A40" s="28" t="s">
        <v>33</v>
      </c>
      <c r="B40" s="25">
        <v>8000</v>
      </c>
      <c r="C40" s="32"/>
      <c r="D40" s="9" t="s">
        <v>67</v>
      </c>
    </row>
    <row r="41" spans="1:4" x14ac:dyDescent="0.25">
      <c r="A41" s="28" t="s">
        <v>34</v>
      </c>
      <c r="B41" s="25"/>
    </row>
    <row r="42" spans="1:4" x14ac:dyDescent="0.25">
      <c r="A42" s="173" t="s">
        <v>254</v>
      </c>
      <c r="B42" s="25"/>
    </row>
    <row r="43" spans="1:4" x14ac:dyDescent="0.25">
      <c r="A43" s="18"/>
      <c r="B43" s="25"/>
    </row>
    <row r="44" spans="1:4" x14ac:dyDescent="0.25">
      <c r="A44" s="29" t="s">
        <v>36</v>
      </c>
      <c r="B44" s="25"/>
    </row>
    <row r="45" spans="1:4" x14ac:dyDescent="0.25">
      <c r="A45" s="26" t="s">
        <v>29</v>
      </c>
      <c r="B45" s="25"/>
    </row>
    <row r="46" spans="1:4" x14ac:dyDescent="0.25">
      <c r="A46" s="27" t="s">
        <v>30</v>
      </c>
      <c r="B46" s="33"/>
    </row>
    <row r="47" spans="1:4" x14ac:dyDescent="0.25">
      <c r="A47" s="27" t="s">
        <v>40</v>
      </c>
      <c r="B47" s="33"/>
      <c r="D47" s="35"/>
    </row>
    <row r="48" spans="1:4" x14ac:dyDescent="0.25">
      <c r="A48" s="27" t="s">
        <v>37</v>
      </c>
      <c r="B48" s="33"/>
    </row>
    <row r="49" spans="1:4" x14ac:dyDescent="0.25">
      <c r="A49" s="27" t="s">
        <v>57</v>
      </c>
      <c r="B49" s="33"/>
    </row>
    <row r="50" spans="1:4" x14ac:dyDescent="0.25">
      <c r="A50" s="27" t="s">
        <v>31</v>
      </c>
      <c r="B50" s="33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</row>
    <row r="54" spans="1:4" x14ac:dyDescent="0.25">
      <c r="A54" s="28" t="s">
        <v>44</v>
      </c>
      <c r="B54" s="25"/>
      <c r="C54" s="5"/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5.3999999999999999E-2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59" bestFit="1" customWidth="1"/>
    <col min="2" max="2" width="11.28515625" style="61" bestFit="1" customWidth="1"/>
    <col min="3" max="3" width="11.28515625" style="59" bestFit="1" customWidth="1"/>
    <col min="4" max="16384" width="8.85546875" style="59"/>
  </cols>
  <sheetData>
    <row r="1" spans="1:6" ht="18.75" x14ac:dyDescent="0.25">
      <c r="A1" s="15" t="s">
        <v>109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88">
        <f>0.1/F3</f>
        <v>8.3333333333333343E-2</v>
      </c>
      <c r="E3" s="59" t="s">
        <v>138</v>
      </c>
      <c r="F3" s="59">
        <v>1.2</v>
      </c>
    </row>
    <row r="4" spans="1:6" x14ac:dyDescent="0.25">
      <c r="A4" s="45" t="s">
        <v>47</v>
      </c>
      <c r="B4" s="13" t="s">
        <v>48</v>
      </c>
      <c r="C4" s="8">
        <f>B18/(365*24)</f>
        <v>0.13698630136986301</v>
      </c>
    </row>
    <row r="5" spans="1:6" x14ac:dyDescent="0.25">
      <c r="A5" s="45" t="s">
        <v>49</v>
      </c>
      <c r="B5" s="13" t="s">
        <v>50</v>
      </c>
      <c r="C5" s="59">
        <f>10000*0.000023/C3</f>
        <v>2.76</v>
      </c>
    </row>
    <row r="6" spans="1:6" x14ac:dyDescent="0.25">
      <c r="A6" s="45" t="s">
        <v>51</v>
      </c>
      <c r="B6" s="13" t="s">
        <v>52</v>
      </c>
      <c r="C6" s="90">
        <v>5.0000000000000001E-4</v>
      </c>
    </row>
    <row r="7" spans="1:6" x14ac:dyDescent="0.25">
      <c r="A7" s="45" t="s">
        <v>53</v>
      </c>
      <c r="B7" s="13"/>
      <c r="C7" s="59">
        <v>2022</v>
      </c>
    </row>
    <row r="8" spans="1:6" x14ac:dyDescent="0.25">
      <c r="A8" s="45" t="s">
        <v>54</v>
      </c>
      <c r="B8" s="13" t="s">
        <v>55</v>
      </c>
      <c r="C8" s="59">
        <v>30</v>
      </c>
    </row>
    <row r="9" spans="1:6" x14ac:dyDescent="0.25">
      <c r="A9" s="45" t="s">
        <v>56</v>
      </c>
      <c r="B9" s="13" t="s">
        <v>55</v>
      </c>
      <c r="C9" s="59">
        <v>1</v>
      </c>
    </row>
    <row r="10" spans="1:6" x14ac:dyDescent="0.25">
      <c r="A10" s="47" t="s">
        <v>94</v>
      </c>
      <c r="B10" s="46"/>
    </row>
    <row r="11" spans="1:6" x14ac:dyDescent="0.25">
      <c r="A11" s="45" t="s">
        <v>45</v>
      </c>
      <c r="B11" s="48" t="s">
        <v>46</v>
      </c>
      <c r="C11" s="18"/>
    </row>
    <row r="12" spans="1:6" x14ac:dyDescent="0.25">
      <c r="A12" s="45" t="s">
        <v>88</v>
      </c>
      <c r="B12" s="48" t="s">
        <v>48</v>
      </c>
      <c r="C12" s="18"/>
    </row>
    <row r="13" spans="1:6" x14ac:dyDescent="0.25">
      <c r="A13" s="45" t="s">
        <v>89</v>
      </c>
      <c r="B13" s="48" t="s">
        <v>48</v>
      </c>
      <c r="C13" s="18"/>
    </row>
    <row r="14" spans="1:6" x14ac:dyDescent="0.25">
      <c r="A14" s="45" t="s">
        <v>90</v>
      </c>
      <c r="B14" s="48" t="s">
        <v>91</v>
      </c>
      <c r="C14" s="18"/>
    </row>
    <row r="15" spans="1:6" x14ac:dyDescent="0.25">
      <c r="A15" s="45" t="s">
        <v>92</v>
      </c>
      <c r="B15" s="48" t="s">
        <v>93</v>
      </c>
      <c r="C15" s="18"/>
    </row>
    <row r="16" spans="1:6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59" t="s">
        <v>42</v>
      </c>
    </row>
    <row r="19" spans="1:12" x14ac:dyDescent="0.25">
      <c r="A19" s="7" t="s">
        <v>38</v>
      </c>
      <c r="B19" s="16">
        <f>B18*C3*1000</f>
        <v>100000.00000000001</v>
      </c>
      <c r="C19" s="59" t="s">
        <v>43</v>
      </c>
    </row>
    <row r="20" spans="1:12" x14ac:dyDescent="0.25">
      <c r="A20" s="7"/>
      <c r="B20" s="1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61</v>
      </c>
      <c r="B25" s="23"/>
      <c r="C25" s="6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x14ac:dyDescent="0.25">
      <c r="A35" s="28" t="s">
        <v>69</v>
      </c>
      <c r="B35" s="25"/>
    </row>
    <row r="36" spans="1:4" x14ac:dyDescent="0.25">
      <c r="A36" s="28" t="s">
        <v>44</v>
      </c>
      <c r="B36" s="25"/>
      <c r="C36" s="62"/>
    </row>
    <row r="37" spans="1:4" x14ac:dyDescent="0.25">
      <c r="A37" s="28" t="s">
        <v>58</v>
      </c>
      <c r="B37" s="25"/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33">
        <f>B42*0.03</f>
        <v>900</v>
      </c>
      <c r="C39" s="62"/>
      <c r="D39" s="135"/>
    </row>
    <row r="40" spans="1:4" x14ac:dyDescent="0.25">
      <c r="A40" s="28" t="s">
        <v>33</v>
      </c>
      <c r="B40" s="33">
        <f>B42*0.1</f>
        <v>3000</v>
      </c>
      <c r="C40" s="8"/>
      <c r="D40" s="135"/>
    </row>
    <row r="41" spans="1:4" x14ac:dyDescent="0.25">
      <c r="A41" s="28" t="s">
        <v>34</v>
      </c>
      <c r="B41" s="25"/>
      <c r="C41" s="38"/>
      <c r="D41" s="135"/>
    </row>
    <row r="42" spans="1:4" x14ac:dyDescent="0.25">
      <c r="A42" s="173" t="s">
        <v>254</v>
      </c>
      <c r="B42" s="33">
        <v>30000</v>
      </c>
      <c r="D42" s="135" t="s">
        <v>244</v>
      </c>
    </row>
    <row r="43" spans="1:4" x14ac:dyDescent="0.25">
      <c r="A43" s="18"/>
      <c r="B43" s="33"/>
    </row>
    <row r="44" spans="1:4" x14ac:dyDescent="0.25">
      <c r="A44" s="29" t="s">
        <v>36</v>
      </c>
      <c r="B44" s="33"/>
    </row>
    <row r="45" spans="1:4" x14ac:dyDescent="0.25">
      <c r="A45" s="26" t="s">
        <v>29</v>
      </c>
      <c r="B45" s="33"/>
    </row>
    <row r="46" spans="1:4" x14ac:dyDescent="0.25">
      <c r="A46" s="27" t="s">
        <v>30</v>
      </c>
      <c r="B46" s="33">
        <f>0.842*100000</f>
        <v>84200</v>
      </c>
    </row>
    <row r="47" spans="1:4" x14ac:dyDescent="0.25">
      <c r="A47" s="27" t="s">
        <v>40</v>
      </c>
      <c r="B47" s="33">
        <f>0.499*100000+40000</f>
        <v>89900</v>
      </c>
      <c r="D47" s="35"/>
    </row>
    <row r="48" spans="1:4" x14ac:dyDescent="0.25">
      <c r="A48" s="27" t="s">
        <v>37</v>
      </c>
      <c r="B48" s="33">
        <f>0.289*100000</f>
        <v>28899.999999999996</v>
      </c>
    </row>
    <row r="49" spans="1:4" x14ac:dyDescent="0.25">
      <c r="A49" s="27" t="s">
        <v>57</v>
      </c>
      <c r="B49" s="33">
        <f>0.792*100000</f>
        <v>79200</v>
      </c>
    </row>
    <row r="50" spans="1:4" x14ac:dyDescent="0.25">
      <c r="A50" s="27" t="s">
        <v>31</v>
      </c>
      <c r="B50" s="33">
        <f>0.534*100000</f>
        <v>53400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9264*0.83</f>
        <v>7689.12</v>
      </c>
      <c r="C52" s="62"/>
      <c r="D52" s="174" t="s">
        <v>255</v>
      </c>
    </row>
    <row r="53" spans="1:4" x14ac:dyDescent="0.25">
      <c r="A53" s="28" t="s">
        <v>69</v>
      </c>
      <c r="B53" s="33">
        <f>0.3%*SUM(B46:B50)</f>
        <v>1006.8000000000001</v>
      </c>
    </row>
    <row r="54" spans="1:4" x14ac:dyDescent="0.25">
      <c r="A54" s="28" t="s">
        <v>44</v>
      </c>
      <c r="B54" s="33">
        <v>1200</v>
      </c>
      <c r="C54" s="62"/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4027.1999999999994</v>
      </c>
    </row>
    <row r="60" spans="1:4" x14ac:dyDescent="0.25">
      <c r="A60" s="82" t="s">
        <v>140</v>
      </c>
      <c r="B60" s="25">
        <f>B52/C3/1000</f>
        <v>92.269439999999989</v>
      </c>
    </row>
    <row r="61" spans="1:4" x14ac:dyDescent="0.25">
      <c r="A61" s="82" t="s">
        <v>132</v>
      </c>
      <c r="B61" s="101">
        <v>2.7E-2</v>
      </c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1.28515625" style="11" bestFit="1" customWidth="1"/>
    <col min="3" max="3" width="11.28515625" style="9" bestFit="1" customWidth="1"/>
    <col min="4" max="16384" width="8.85546875" style="9"/>
  </cols>
  <sheetData>
    <row r="1" spans="1:6" ht="18.75" x14ac:dyDescent="0.25">
      <c r="A1" s="15" t="s">
        <v>85</v>
      </c>
    </row>
    <row r="2" spans="1:6" ht="18.75" x14ac:dyDescent="0.25">
      <c r="A2" s="15"/>
    </row>
    <row r="3" spans="1:6" x14ac:dyDescent="0.25">
      <c r="A3" s="45" t="s">
        <v>137</v>
      </c>
      <c r="B3" s="13" t="s">
        <v>46</v>
      </c>
      <c r="C3" s="88">
        <f>0.1/F3</f>
        <v>8.3333333333333343E-2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13" t="s">
        <v>48</v>
      </c>
      <c r="C4" s="8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13" t="s">
        <v>50</v>
      </c>
      <c r="C5" s="59">
        <f>10000*0.000023/C3</f>
        <v>2.76</v>
      </c>
      <c r="D5" s="59"/>
      <c r="E5" s="59"/>
      <c r="F5" s="59"/>
    </row>
    <row r="6" spans="1:6" x14ac:dyDescent="0.25">
      <c r="A6" s="45" t="s">
        <v>51</v>
      </c>
      <c r="B6" s="13" t="s">
        <v>52</v>
      </c>
      <c r="C6" s="90">
        <v>5.0000000000000001E-4</v>
      </c>
      <c r="D6" s="59"/>
      <c r="E6" s="59"/>
      <c r="F6" s="59"/>
    </row>
    <row r="7" spans="1:6" x14ac:dyDescent="0.25">
      <c r="A7" s="12" t="s">
        <v>53</v>
      </c>
      <c r="B7" s="13"/>
      <c r="C7" s="9">
        <v>2022</v>
      </c>
    </row>
    <row r="8" spans="1:6" x14ac:dyDescent="0.25">
      <c r="A8" s="12" t="s">
        <v>54</v>
      </c>
      <c r="B8" s="13" t="s">
        <v>55</v>
      </c>
      <c r="C8" s="9">
        <v>30</v>
      </c>
    </row>
    <row r="9" spans="1:6" x14ac:dyDescent="0.25">
      <c r="A9" s="12" t="s">
        <v>56</v>
      </c>
      <c r="B9" s="13" t="s">
        <v>55</v>
      </c>
      <c r="C9" s="9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16">
        <f>B18*C3*1000</f>
        <v>100000.00000000001</v>
      </c>
      <c r="C19" s="9" t="s">
        <v>43</v>
      </c>
    </row>
    <row r="20" spans="1:12" x14ac:dyDescent="0.25">
      <c r="A20" s="7"/>
      <c r="B20" s="1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63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61</v>
      </c>
      <c r="B25" s="23"/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4" x14ac:dyDescent="0.25">
      <c r="A33" s="26" t="s">
        <v>59</v>
      </c>
      <c r="B33" s="25"/>
    </row>
    <row r="34" spans="1:4" x14ac:dyDescent="0.25">
      <c r="A34" s="28" t="s">
        <v>35</v>
      </c>
      <c r="B34" s="25"/>
    </row>
    <row r="35" spans="1:4" x14ac:dyDescent="0.25">
      <c r="A35" s="28" t="s">
        <v>69</v>
      </c>
      <c r="B35" s="25"/>
    </row>
    <row r="36" spans="1:4" x14ac:dyDescent="0.25">
      <c r="A36" s="28" t="s">
        <v>44</v>
      </c>
      <c r="B36" s="25"/>
      <c r="C36" s="5"/>
    </row>
    <row r="37" spans="1:4" x14ac:dyDescent="0.25">
      <c r="A37" s="28" t="s">
        <v>58</v>
      </c>
      <c r="B37" s="25"/>
    </row>
    <row r="38" spans="1:4" x14ac:dyDescent="0.25">
      <c r="A38" s="26" t="s">
        <v>60</v>
      </c>
      <c r="B38" s="25"/>
    </row>
    <row r="39" spans="1:4" x14ac:dyDescent="0.25">
      <c r="A39" s="28" t="s">
        <v>32</v>
      </c>
      <c r="B39" s="33">
        <f>B41*0.03</f>
        <v>3300.0000000000005</v>
      </c>
      <c r="C39" s="5"/>
      <c r="D39" s="135"/>
    </row>
    <row r="40" spans="1:4" x14ac:dyDescent="0.25">
      <c r="A40" s="28" t="s">
        <v>33</v>
      </c>
      <c r="B40" s="33">
        <f>B41*0.1</f>
        <v>11000.000000000002</v>
      </c>
      <c r="C40" s="8"/>
      <c r="D40" s="135"/>
    </row>
    <row r="41" spans="1:4" x14ac:dyDescent="0.25">
      <c r="A41" s="28" t="s">
        <v>34</v>
      </c>
      <c r="B41" s="33">
        <f>1.1*100000</f>
        <v>110000.00000000001</v>
      </c>
      <c r="C41" s="38"/>
      <c r="D41" s="135" t="s">
        <v>250</v>
      </c>
    </row>
    <row r="42" spans="1:4" x14ac:dyDescent="0.25">
      <c r="A42" s="173" t="s">
        <v>254</v>
      </c>
      <c r="B42" s="33"/>
    </row>
    <row r="43" spans="1:4" x14ac:dyDescent="0.25">
      <c r="A43" s="18"/>
      <c r="B43" s="33"/>
    </row>
    <row r="44" spans="1:4" x14ac:dyDescent="0.25">
      <c r="A44" s="29" t="s">
        <v>36</v>
      </c>
      <c r="B44" s="33"/>
    </row>
    <row r="45" spans="1:4" x14ac:dyDescent="0.25">
      <c r="A45" s="26" t="s">
        <v>29</v>
      </c>
      <c r="B45" s="33"/>
    </row>
    <row r="46" spans="1:4" x14ac:dyDescent="0.25">
      <c r="A46" s="27" t="s">
        <v>30</v>
      </c>
      <c r="B46" s="33">
        <f>0.842*100000</f>
        <v>84200</v>
      </c>
    </row>
    <row r="47" spans="1:4" x14ac:dyDescent="0.25">
      <c r="A47" s="27" t="s">
        <v>40</v>
      </c>
      <c r="B47" s="33">
        <f>0.499*100000+40000</f>
        <v>89900</v>
      </c>
      <c r="D47" s="35"/>
    </row>
    <row r="48" spans="1:4" x14ac:dyDescent="0.25">
      <c r="A48" s="27" t="s">
        <v>37</v>
      </c>
      <c r="B48" s="33">
        <f>0.289*100000</f>
        <v>28899.999999999996</v>
      </c>
    </row>
    <row r="49" spans="1:4" x14ac:dyDescent="0.25">
      <c r="A49" s="27" t="s">
        <v>57</v>
      </c>
      <c r="B49" s="33">
        <f>0.792*100000</f>
        <v>79200</v>
      </c>
    </row>
    <row r="50" spans="1:4" x14ac:dyDescent="0.25">
      <c r="A50" s="27" t="s">
        <v>31</v>
      </c>
      <c r="B50" s="33">
        <f>0.534*100000</f>
        <v>53400</v>
      </c>
    </row>
    <row r="51" spans="1:4" x14ac:dyDescent="0.25">
      <c r="A51" s="26" t="s">
        <v>59</v>
      </c>
      <c r="B51" s="33"/>
    </row>
    <row r="52" spans="1:4" x14ac:dyDescent="0.25">
      <c r="A52" s="28" t="s">
        <v>35</v>
      </c>
      <c r="B52" s="136">
        <f>9264*0.83</f>
        <v>7689.12</v>
      </c>
      <c r="C52" s="5"/>
      <c r="D52" s="174" t="s">
        <v>255</v>
      </c>
    </row>
    <row r="53" spans="1:4" x14ac:dyDescent="0.25">
      <c r="A53" s="28" t="s">
        <v>69</v>
      </c>
      <c r="B53" s="33">
        <f>0.3%*SUM(B46:B50)</f>
        <v>1006.8000000000001</v>
      </c>
    </row>
    <row r="54" spans="1:4" x14ac:dyDescent="0.25">
      <c r="A54" s="28" t="s">
        <v>44</v>
      </c>
      <c r="B54" s="33">
        <v>1200</v>
      </c>
      <c r="C54" s="5"/>
    </row>
    <row r="55" spans="1:4" x14ac:dyDescent="0.25">
      <c r="A55" s="28" t="s">
        <v>58</v>
      </c>
      <c r="B55" s="33"/>
    </row>
    <row r="56" spans="1:4" x14ac:dyDescent="0.25">
      <c r="A56" s="28" t="s">
        <v>41</v>
      </c>
      <c r="B56" s="33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4027.1999999999994</v>
      </c>
    </row>
    <row r="60" spans="1:4" x14ac:dyDescent="0.25">
      <c r="A60" s="82" t="s">
        <v>140</v>
      </c>
      <c r="B60" s="25">
        <f>B52/C3/1000</f>
        <v>92.269439999999989</v>
      </c>
    </row>
    <row r="61" spans="1:4" x14ac:dyDescent="0.25">
      <c r="A61" s="82" t="s">
        <v>132</v>
      </c>
      <c r="B61" s="101">
        <v>2.7E-2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topLeftCell="A26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5" width="12.28515625" style="9" hidden="1" customWidth="1"/>
    <col min="6" max="7" width="0" style="9" hidden="1" customWidth="1"/>
    <col min="8" max="8" width="9" style="9" hidden="1" customWidth="1"/>
    <col min="9" max="11" width="0" style="9" hidden="1" customWidth="1"/>
    <col min="12" max="12" width="8.85546875" style="9"/>
    <col min="13" max="13" width="9" style="9" bestFit="1" customWidth="1"/>
    <col min="14" max="14" width="12" style="9" bestFit="1" customWidth="1"/>
    <col min="15" max="15" width="11.140625" style="9" bestFit="1" customWidth="1"/>
    <col min="16" max="16" width="5" style="9" bestFit="1" customWidth="1"/>
    <col min="17" max="17" width="6.85546875" style="9" bestFit="1" customWidth="1"/>
    <col min="18" max="18" width="8.85546875" style="9"/>
    <col min="19" max="19" width="10.5703125" style="9" bestFit="1" customWidth="1"/>
    <col min="20" max="20" width="3.85546875" style="9" bestFit="1" customWidth="1"/>
    <col min="21" max="21" width="5.7109375" style="9" bestFit="1" customWidth="1"/>
    <col min="22" max="22" width="11.140625" style="9" customWidth="1"/>
    <col min="23" max="23" width="11.140625" style="9" bestFit="1" customWidth="1"/>
    <col min="24" max="24" width="8.85546875" style="9"/>
    <col min="25" max="25" width="10.5703125" style="9" bestFit="1" customWidth="1"/>
    <col min="26" max="26" width="12" style="9" bestFit="1" customWidth="1"/>
    <col min="27" max="27" width="11.140625" style="9" bestFit="1" customWidth="1"/>
    <col min="28" max="28" width="8.85546875" style="9"/>
    <col min="29" max="29" width="10.5703125" style="9" bestFit="1" customWidth="1"/>
    <col min="30" max="16384" width="8.85546875" style="9"/>
  </cols>
  <sheetData>
    <row r="1" spans="1:6" ht="18.75" x14ac:dyDescent="0.25">
      <c r="A1" s="15" t="s">
        <v>83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48" t="s">
        <v>50</v>
      </c>
      <c r="C5" s="18">
        <f>700*0.000023/C3</f>
        <v>2.76</v>
      </c>
      <c r="D5" s="59"/>
      <c r="E5" s="59"/>
      <c r="F5" s="59"/>
    </row>
    <row r="6" spans="1:6" x14ac:dyDescent="0.25">
      <c r="A6" s="45" t="s">
        <v>51</v>
      </c>
      <c r="B6" s="48" t="s">
        <v>52</v>
      </c>
      <c r="C6" s="83">
        <v>5.0000000000000001E-4</v>
      </c>
      <c r="D6" s="59"/>
      <c r="E6" s="59"/>
      <c r="F6" s="59"/>
    </row>
    <row r="7" spans="1:6" x14ac:dyDescent="0.25">
      <c r="A7" s="45" t="s">
        <v>53</v>
      </c>
      <c r="B7" s="48"/>
      <c r="C7" s="18">
        <v>2022</v>
      </c>
      <c r="E7" s="9">
        <f>338/(C3*1000)/1.2</f>
        <v>48.285714285714285</v>
      </c>
    </row>
    <row r="8" spans="1:6" x14ac:dyDescent="0.25">
      <c r="A8" s="45" t="s">
        <v>54</v>
      </c>
      <c r="B8" s="48" t="s">
        <v>55</v>
      </c>
      <c r="C8" s="18">
        <v>10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>
        <v>5.0000000000000001E-3</v>
      </c>
    </row>
    <row r="12" spans="1:6" s="42" customFormat="1" x14ac:dyDescent="0.25">
      <c r="A12" s="45" t="s">
        <v>88</v>
      </c>
      <c r="B12" s="48" t="s">
        <v>48</v>
      </c>
      <c r="C12" s="50">
        <v>0.5</v>
      </c>
    </row>
    <row r="13" spans="1:6" s="42" customFormat="1" x14ac:dyDescent="0.25">
      <c r="A13" s="45" t="s">
        <v>89</v>
      </c>
      <c r="B13" s="48" t="s">
        <v>48</v>
      </c>
      <c r="C13" s="50">
        <v>0.9</v>
      </c>
    </row>
    <row r="14" spans="1:6" s="42" customFormat="1" x14ac:dyDescent="0.25">
      <c r="A14" s="45" t="s">
        <v>90</v>
      </c>
      <c r="B14" s="48" t="s">
        <v>91</v>
      </c>
      <c r="C14" s="18">
        <v>3</v>
      </c>
      <c r="E14" s="51"/>
    </row>
    <row r="15" spans="1:6" s="42" customFormat="1" x14ac:dyDescent="0.25">
      <c r="A15" s="45" t="s">
        <v>92</v>
      </c>
      <c r="B15" s="48" t="s">
        <v>93</v>
      </c>
      <c r="C15" s="18">
        <f>14/1000</f>
        <v>1.4E-2</v>
      </c>
    </row>
    <row r="16" spans="1:6" s="42" customFormat="1" x14ac:dyDescent="0.25">
      <c r="A16" s="45" t="s">
        <v>54</v>
      </c>
      <c r="B16" s="48" t="s">
        <v>55</v>
      </c>
      <c r="C16" s="18">
        <v>10</v>
      </c>
      <c r="E16" s="42" t="s">
        <v>141</v>
      </c>
      <c r="F16" s="91">
        <v>0.05</v>
      </c>
    </row>
    <row r="17" spans="1:29" x14ac:dyDescent="0.25">
      <c r="A17" s="7"/>
      <c r="B17" s="3"/>
    </row>
    <row r="18" spans="1:29" x14ac:dyDescent="0.25">
      <c r="A18" s="7" t="s">
        <v>39</v>
      </c>
      <c r="B18" s="3">
        <v>1200</v>
      </c>
      <c r="C18" s="9" t="s">
        <v>42</v>
      </c>
    </row>
    <row r="19" spans="1:29" x14ac:dyDescent="0.25">
      <c r="A19" s="7" t="s">
        <v>38</v>
      </c>
      <c r="B19" s="6">
        <f>B18*C3*1000</f>
        <v>7000</v>
      </c>
      <c r="C19" s="9" t="s">
        <v>43</v>
      </c>
    </row>
    <row r="20" spans="1:29" x14ac:dyDescent="0.25">
      <c r="A20" s="7"/>
      <c r="B20" s="6"/>
    </row>
    <row r="21" spans="1:29" x14ac:dyDescent="0.25">
      <c r="A21" s="19" t="s">
        <v>62</v>
      </c>
      <c r="B21" s="6"/>
    </row>
    <row r="22" spans="1:29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29" x14ac:dyDescent="0.25">
      <c r="A23" s="17" t="s">
        <v>66</v>
      </c>
      <c r="B23" s="40">
        <v>1</v>
      </c>
      <c r="C23" s="41">
        <v>0.93489624870377686</v>
      </c>
      <c r="D23" s="41">
        <v>0.87190868175452496</v>
      </c>
      <c r="E23" s="41">
        <v>0.83103729915224345</v>
      </c>
      <c r="F23" s="41">
        <v>0.79228210089693296</v>
      </c>
      <c r="G23" s="41">
        <v>0.76746881046813709</v>
      </c>
      <c r="H23" s="41">
        <v>0.75154787783876809</v>
      </c>
      <c r="I23" s="41">
        <v>0.7357467011509633</v>
      </c>
      <c r="J23" s="41">
        <v>0.72006528040472273</v>
      </c>
      <c r="K23" s="41">
        <v>0.7045036156000466</v>
      </c>
      <c r="L23" s="41">
        <v>0.68469061486984018</v>
      </c>
    </row>
    <row r="24" spans="1:29" x14ac:dyDescent="0.25">
      <c r="A24" s="4"/>
      <c r="C24" s="6"/>
      <c r="M24" s="59"/>
      <c r="N24" s="59"/>
      <c r="O24" s="59"/>
      <c r="P24" s="59"/>
      <c r="Q24" s="59"/>
      <c r="R24" s="59"/>
      <c r="S24" s="234" t="s">
        <v>275</v>
      </c>
      <c r="T24" s="234"/>
      <c r="U24" s="234"/>
      <c r="V24" s="234"/>
      <c r="W24" s="234"/>
      <c r="X24" s="59"/>
      <c r="Y24" s="234" t="s">
        <v>276</v>
      </c>
      <c r="Z24" s="234"/>
      <c r="AA24" s="234"/>
      <c r="AB24" s="234"/>
      <c r="AC24" s="234"/>
    </row>
    <row r="25" spans="1:29" x14ac:dyDescent="0.25">
      <c r="A25" s="22" t="s">
        <v>64</v>
      </c>
      <c r="B25" s="23" t="s">
        <v>65</v>
      </c>
      <c r="C25" s="10"/>
      <c r="M25" s="59" t="s">
        <v>262</v>
      </c>
      <c r="N25" s="59" t="s">
        <v>263</v>
      </c>
      <c r="O25" s="59" t="s">
        <v>264</v>
      </c>
      <c r="P25" s="59" t="s">
        <v>265</v>
      </c>
      <c r="Q25" s="59" t="s">
        <v>266</v>
      </c>
      <c r="R25" s="59"/>
      <c r="S25" s="59" t="s">
        <v>262</v>
      </c>
      <c r="T25" s="59" t="s">
        <v>263</v>
      </c>
      <c r="U25" s="59" t="s">
        <v>264</v>
      </c>
      <c r="V25" s="59" t="s">
        <v>265</v>
      </c>
      <c r="W25" s="59" t="s">
        <v>266</v>
      </c>
      <c r="X25" s="59"/>
      <c r="Y25" s="59" t="s">
        <v>262</v>
      </c>
      <c r="Z25" s="59" t="s">
        <v>263</v>
      </c>
      <c r="AA25" s="59" t="s">
        <v>264</v>
      </c>
      <c r="AB25" s="59" t="s">
        <v>265</v>
      </c>
      <c r="AC25" s="59" t="s">
        <v>266</v>
      </c>
    </row>
    <row r="26" spans="1:29" x14ac:dyDescent="0.25">
      <c r="A26" s="24" t="s">
        <v>28</v>
      </c>
      <c r="B26" s="25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29" x14ac:dyDescent="0.25">
      <c r="A27" s="26" t="s">
        <v>29</v>
      </c>
      <c r="B27" s="25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27" t="s">
        <v>30</v>
      </c>
      <c r="B28" s="25"/>
      <c r="M28" s="59"/>
      <c r="N28" s="59"/>
      <c r="O28" s="59"/>
      <c r="P28"/>
      <c r="Q28"/>
      <c r="R28"/>
      <c r="S28"/>
      <c r="T28"/>
      <c r="U28"/>
      <c r="V28"/>
      <c r="W28"/>
      <c r="X28"/>
      <c r="Y28"/>
      <c r="Z28" s="59"/>
      <c r="AA28" s="59"/>
      <c r="AB28" s="59"/>
      <c r="AC28" s="59"/>
    </row>
    <row r="29" spans="1:29" x14ac:dyDescent="0.25">
      <c r="A29" s="27" t="s">
        <v>40</v>
      </c>
      <c r="B29" s="25"/>
      <c r="M29" s="59"/>
      <c r="N29" s="59"/>
      <c r="O29" s="59"/>
      <c r="P29"/>
      <c r="Q29"/>
      <c r="R29"/>
      <c r="S29"/>
      <c r="T29"/>
      <c r="U29"/>
      <c r="V29"/>
      <c r="W29"/>
      <c r="X29"/>
      <c r="Y29"/>
      <c r="Z29" s="59"/>
      <c r="AA29" s="59"/>
      <c r="AB29" s="59"/>
      <c r="AC29" s="59"/>
    </row>
    <row r="30" spans="1:29" x14ac:dyDescent="0.25">
      <c r="A30" s="27" t="s">
        <v>37</v>
      </c>
      <c r="B30" s="25"/>
      <c r="M30" s="59"/>
      <c r="N30" s="59"/>
      <c r="O30" s="59"/>
      <c r="P30"/>
      <c r="Q30"/>
      <c r="R30"/>
      <c r="S30"/>
      <c r="T30"/>
      <c r="U30"/>
      <c r="V30"/>
      <c r="W30"/>
      <c r="X30"/>
      <c r="Y30"/>
      <c r="Z30" s="59"/>
      <c r="AA30" s="59"/>
      <c r="AB30" s="59"/>
      <c r="AC30" s="59"/>
    </row>
    <row r="31" spans="1:29" x14ac:dyDescent="0.25">
      <c r="A31" s="27" t="s">
        <v>57</v>
      </c>
      <c r="B31" s="25"/>
      <c r="M31" s="59"/>
      <c r="N31" s="59"/>
      <c r="O31" s="59"/>
      <c r="P31"/>
      <c r="Q31"/>
      <c r="R31"/>
      <c r="S31"/>
      <c r="T31"/>
      <c r="U31"/>
      <c r="V31"/>
      <c r="W31"/>
      <c r="X31"/>
      <c r="Y31"/>
      <c r="Z31" s="59"/>
      <c r="AA31" s="59"/>
      <c r="AB31" s="59"/>
      <c r="AC31" s="59"/>
    </row>
    <row r="32" spans="1:29" x14ac:dyDescent="0.25">
      <c r="A32" s="27" t="s">
        <v>31</v>
      </c>
      <c r="B32" s="25"/>
      <c r="M32" s="59"/>
      <c r="N32" s="59"/>
      <c r="O32" s="59"/>
      <c r="P32"/>
      <c r="Q32"/>
      <c r="R32"/>
      <c r="S32"/>
      <c r="T32"/>
      <c r="U32"/>
      <c r="V32"/>
      <c r="W32"/>
      <c r="X32"/>
      <c r="Y32"/>
      <c r="Z32" s="59"/>
      <c r="AA32" s="59"/>
      <c r="AB32" s="59"/>
      <c r="AC32" s="59"/>
    </row>
    <row r="33" spans="1:29" x14ac:dyDescent="0.25">
      <c r="A33" s="26" t="s">
        <v>59</v>
      </c>
      <c r="B33" s="25"/>
      <c r="E33" s="62"/>
      <c r="M33" s="59"/>
      <c r="N33" s="59"/>
      <c r="O33" s="59"/>
      <c r="P33"/>
      <c r="Q33"/>
      <c r="R33"/>
      <c r="S33"/>
      <c r="T33"/>
      <c r="U33"/>
      <c r="V33"/>
      <c r="W33"/>
      <c r="X33"/>
      <c r="Y33"/>
      <c r="Z33" s="59"/>
      <c r="AA33" s="59"/>
      <c r="AB33" s="59"/>
      <c r="AC33" s="59"/>
    </row>
    <row r="34" spans="1:29" x14ac:dyDescent="0.25">
      <c r="A34" s="28" t="s">
        <v>35</v>
      </c>
      <c r="B34" s="25"/>
      <c r="M34" s="59"/>
      <c r="N34" s="59"/>
      <c r="O34" s="59"/>
      <c r="P34"/>
      <c r="Q34"/>
      <c r="R34"/>
      <c r="S34"/>
      <c r="T34"/>
      <c r="U34"/>
      <c r="V34"/>
      <c r="W34"/>
      <c r="X34"/>
      <c r="Y34"/>
      <c r="Z34" s="59"/>
      <c r="AA34" s="59"/>
      <c r="AB34" s="59"/>
      <c r="AC34" s="59"/>
    </row>
    <row r="35" spans="1:29" x14ac:dyDescent="0.25">
      <c r="A35" s="28" t="s">
        <v>69</v>
      </c>
      <c r="B35" s="25"/>
      <c r="M35" s="59"/>
      <c r="N35" s="59"/>
      <c r="O35" s="59"/>
      <c r="P35"/>
      <c r="Q35"/>
      <c r="R35"/>
      <c r="S35"/>
      <c r="T35"/>
      <c r="U35"/>
      <c r="V35"/>
      <c r="W35"/>
      <c r="X35"/>
      <c r="Y35"/>
      <c r="Z35" s="59"/>
      <c r="AA35" s="59"/>
      <c r="AB35" s="59"/>
      <c r="AC35" s="59"/>
    </row>
    <row r="36" spans="1:29" x14ac:dyDescent="0.25">
      <c r="A36" s="28" t="s">
        <v>44</v>
      </c>
      <c r="B36" s="25"/>
      <c r="C36" s="5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 s="28" t="s">
        <v>58</v>
      </c>
      <c r="B37" s="25"/>
      <c r="D37" s="3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 s="26" t="s">
        <v>60</v>
      </c>
      <c r="B38" s="2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x14ac:dyDescent="0.25">
      <c r="A39" s="28" t="s">
        <v>32</v>
      </c>
      <c r="B39" s="25">
        <f>B41*0.03</f>
        <v>243</v>
      </c>
      <c r="C39" s="5"/>
      <c r="D39" s="135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x14ac:dyDescent="0.25">
      <c r="A40" s="28" t="s">
        <v>33</v>
      </c>
      <c r="B40" s="25">
        <f>B41*0.1</f>
        <v>810</v>
      </c>
      <c r="D40" s="135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x14ac:dyDescent="0.25">
      <c r="A41" s="28" t="s">
        <v>34</v>
      </c>
      <c r="B41" s="25">
        <f>5400+13.5*200</f>
        <v>8100</v>
      </c>
      <c r="D41" s="135" t="s">
        <v>251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x14ac:dyDescent="0.25">
      <c r="A42" s="173" t="s">
        <v>254</v>
      </c>
      <c r="B42" s="25">
        <v>225</v>
      </c>
      <c r="D42" s="135" t="s">
        <v>252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5" customHeight="1" x14ac:dyDescent="0.25">
      <c r="A43" s="18"/>
      <c r="B43" s="25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x14ac:dyDescent="0.25">
      <c r="A44" s="29" t="s">
        <v>36</v>
      </c>
      <c r="B44" s="25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x14ac:dyDescent="0.25">
      <c r="A45" s="26" t="s">
        <v>29</v>
      </c>
      <c r="B45" s="25"/>
      <c r="H45" s="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x14ac:dyDescent="0.25">
      <c r="A46" s="27" t="s">
        <v>30</v>
      </c>
      <c r="B46" s="25">
        <v>15045</v>
      </c>
      <c r="D46" s="59"/>
      <c r="E46" s="59"/>
      <c r="F46" s="59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x14ac:dyDescent="0.25">
      <c r="A47" s="27" t="s">
        <v>40</v>
      </c>
      <c r="B47" s="25">
        <v>9545</v>
      </c>
      <c r="D47" s="59"/>
      <c r="E47" s="59"/>
      <c r="F47" s="59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x14ac:dyDescent="0.25">
      <c r="A48" s="27" t="s">
        <v>37</v>
      </c>
      <c r="B48" s="25">
        <v>2984</v>
      </c>
      <c r="D48" s="59"/>
      <c r="E48" s="59"/>
      <c r="F48" s="59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x14ac:dyDescent="0.25">
      <c r="A49" s="27" t="s">
        <v>57</v>
      </c>
      <c r="B49" s="25">
        <v>6490</v>
      </c>
      <c r="D49" s="59"/>
      <c r="E49" s="59"/>
      <c r="F49" s="5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x14ac:dyDescent="0.25">
      <c r="A50" s="27" t="s">
        <v>31</v>
      </c>
      <c r="B50" s="25">
        <v>5540</v>
      </c>
      <c r="D50" s="59"/>
      <c r="E50" s="59"/>
      <c r="F50" s="59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x14ac:dyDescent="0.25">
      <c r="A51" s="26" t="s">
        <v>59</v>
      </c>
      <c r="B51" s="25"/>
      <c r="D51" s="5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x14ac:dyDescent="0.25">
      <c r="A52" s="28" t="s">
        <v>35</v>
      </c>
      <c r="B52" s="121">
        <v>290</v>
      </c>
      <c r="C52" s="5"/>
      <c r="D52" s="174" t="s">
        <v>255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x14ac:dyDescent="0.25">
      <c r="A53" s="28" t="s">
        <v>69</v>
      </c>
      <c r="B53" s="25">
        <f>0.3%*SUM(B46:B50)</f>
        <v>118.812</v>
      </c>
      <c r="C53" s="5"/>
      <c r="D53" s="5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x14ac:dyDescent="0.25">
      <c r="A54" s="28" t="s">
        <v>44</v>
      </c>
      <c r="B54" s="25">
        <v>55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x14ac:dyDescent="0.25">
      <c r="A55" s="28" t="s">
        <v>58</v>
      </c>
      <c r="B55" s="2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x14ac:dyDescent="0.25">
      <c r="A56" s="28" t="s">
        <v>41</v>
      </c>
      <c r="B56" s="25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x14ac:dyDescent="0.25">
      <c r="A57" s="37" t="s">
        <v>75</v>
      </c>
      <c r="B57" s="25"/>
      <c r="J57"/>
      <c r="K57"/>
      <c r="L57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82" t="s">
        <v>128</v>
      </c>
      <c r="B58" s="25" t="s">
        <v>129</v>
      </c>
      <c r="J58"/>
      <c r="K58"/>
      <c r="L58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82" t="s">
        <v>139</v>
      </c>
      <c r="B59" s="25">
        <f>SUM(B46:B50)/(C3*1000)</f>
        <v>6789.2571428571418</v>
      </c>
    </row>
    <row r="60" spans="1:29" x14ac:dyDescent="0.25">
      <c r="A60" s="82" t="s">
        <v>140</v>
      </c>
      <c r="B60" s="25">
        <f>B52/C3/1000</f>
        <v>49.714285714285708</v>
      </c>
    </row>
    <row r="61" spans="1:29" x14ac:dyDescent="0.25">
      <c r="A61" s="82" t="s">
        <v>132</v>
      </c>
      <c r="B61" s="101">
        <v>1.0999999999999999E-2</v>
      </c>
      <c r="C61" s="59"/>
      <c r="D61" s="59" t="s">
        <v>144</v>
      </c>
    </row>
  </sheetData>
  <mergeCells count="2">
    <mergeCell ref="S24:W24"/>
    <mergeCell ref="Y24:AC24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3" width="8.85546875" style="9"/>
    <col min="4" max="4" width="10.28515625" style="9" bestFit="1" customWidth="1"/>
    <col min="5" max="7" width="10.140625" style="9" bestFit="1" customWidth="1"/>
    <col min="8" max="8" width="9" style="9" customWidth="1"/>
    <col min="9" max="14" width="10.140625" style="9" bestFit="1" customWidth="1"/>
    <col min="15" max="16384" width="8.85546875" style="9"/>
  </cols>
  <sheetData>
    <row r="1" spans="1:6" ht="18.75" x14ac:dyDescent="0.25">
      <c r="A1" s="15" t="s">
        <v>68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48" t="s">
        <v>50</v>
      </c>
      <c r="C5" s="18">
        <f>700*0.000023/C3</f>
        <v>2.76</v>
      </c>
      <c r="D5" s="59"/>
      <c r="E5" s="59"/>
      <c r="F5" s="59"/>
    </row>
    <row r="6" spans="1:6" x14ac:dyDescent="0.25">
      <c r="A6" s="45" t="s">
        <v>51</v>
      </c>
      <c r="B6" s="48" t="s">
        <v>52</v>
      </c>
      <c r="C6" s="83">
        <v>5.0000000000000001E-4</v>
      </c>
      <c r="D6" s="59"/>
      <c r="E6" s="59"/>
      <c r="F6" s="59"/>
    </row>
    <row r="7" spans="1:6" x14ac:dyDescent="0.25">
      <c r="A7" s="45" t="s">
        <v>53</v>
      </c>
      <c r="B7" s="48"/>
      <c r="C7" s="18">
        <v>2022</v>
      </c>
    </row>
    <row r="8" spans="1:6" x14ac:dyDescent="0.25">
      <c r="A8" s="45" t="s">
        <v>54</v>
      </c>
      <c r="B8" s="48" t="s">
        <v>55</v>
      </c>
      <c r="C8" s="18">
        <v>30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27" x14ac:dyDescent="0.25">
      <c r="A17" s="7"/>
      <c r="B17" s="3"/>
    </row>
    <row r="18" spans="1:27" x14ac:dyDescent="0.25">
      <c r="A18" s="7" t="s">
        <v>39</v>
      </c>
      <c r="B18" s="3">
        <v>1200</v>
      </c>
      <c r="C18" s="9" t="s">
        <v>42</v>
      </c>
    </row>
    <row r="19" spans="1:27" x14ac:dyDescent="0.25">
      <c r="A19" s="7" t="s">
        <v>38</v>
      </c>
      <c r="B19" s="6">
        <f>B18*C3*1000</f>
        <v>7000</v>
      </c>
      <c r="C19" s="9" t="s">
        <v>43</v>
      </c>
    </row>
    <row r="20" spans="1:27" x14ac:dyDescent="0.25">
      <c r="A20" s="7"/>
      <c r="B20" s="6"/>
    </row>
    <row r="21" spans="1:27" x14ac:dyDescent="0.25">
      <c r="A21" s="19" t="s">
        <v>62</v>
      </c>
      <c r="B21" s="6"/>
    </row>
    <row r="22" spans="1:27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  <c r="M22" s="64">
        <f t="shared" ref="M22:W22" si="1">L22+1</f>
        <v>2031</v>
      </c>
      <c r="N22" s="64">
        <f t="shared" si="1"/>
        <v>2032</v>
      </c>
      <c r="O22" s="64">
        <f t="shared" si="1"/>
        <v>2033</v>
      </c>
      <c r="P22" s="64">
        <f t="shared" si="1"/>
        <v>2034</v>
      </c>
      <c r="Q22" s="64">
        <f t="shared" si="1"/>
        <v>2035</v>
      </c>
      <c r="R22" s="64">
        <f t="shared" si="1"/>
        <v>2036</v>
      </c>
      <c r="S22" s="64">
        <f t="shared" si="1"/>
        <v>2037</v>
      </c>
      <c r="T22" s="64">
        <f t="shared" si="1"/>
        <v>2038</v>
      </c>
      <c r="U22" s="64">
        <f t="shared" si="1"/>
        <v>2039</v>
      </c>
      <c r="V22" s="64">
        <f t="shared" si="1"/>
        <v>2040</v>
      </c>
      <c r="W22" s="64">
        <f t="shared" si="1"/>
        <v>2041</v>
      </c>
      <c r="X22" s="64">
        <f t="shared" ref="X22:AA22" si="2">W22+1</f>
        <v>2042</v>
      </c>
      <c r="Y22" s="64">
        <f t="shared" si="2"/>
        <v>2043</v>
      </c>
      <c r="Z22" s="64">
        <f t="shared" si="2"/>
        <v>2044</v>
      </c>
      <c r="AA22" s="64">
        <f t="shared" si="2"/>
        <v>2045</v>
      </c>
    </row>
    <row r="23" spans="1:27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  <c r="M23" s="51">
        <f>L23-0.01</f>
        <v>0.83631578947368412</v>
      </c>
      <c r="N23" s="51">
        <f t="shared" ref="N23:W23" si="3">M23-0.01</f>
        <v>0.82631578947368411</v>
      </c>
      <c r="O23" s="51">
        <f t="shared" si="3"/>
        <v>0.81631578947368411</v>
      </c>
      <c r="P23" s="51">
        <f t="shared" si="3"/>
        <v>0.8063157894736841</v>
      </c>
      <c r="Q23" s="51">
        <f t="shared" si="3"/>
        <v>0.79631578947368409</v>
      </c>
      <c r="R23" s="51">
        <f t="shared" si="3"/>
        <v>0.78631578947368408</v>
      </c>
      <c r="S23" s="51">
        <f t="shared" si="3"/>
        <v>0.77631578947368407</v>
      </c>
      <c r="T23" s="51">
        <f t="shared" si="3"/>
        <v>0.76631578947368406</v>
      </c>
      <c r="U23" s="51">
        <f t="shared" si="3"/>
        <v>0.75631578947368405</v>
      </c>
      <c r="V23" s="51">
        <f t="shared" si="3"/>
        <v>0.74631578947368404</v>
      </c>
      <c r="W23" s="51">
        <f t="shared" si="3"/>
        <v>0.73631578947368403</v>
      </c>
      <c r="X23" s="51">
        <f t="shared" ref="X23:AA23" si="4">W23-0.01</f>
        <v>0.72631578947368403</v>
      </c>
      <c r="Y23" s="51">
        <f t="shared" si="4"/>
        <v>0.71631578947368402</v>
      </c>
      <c r="Z23" s="51">
        <f t="shared" si="4"/>
        <v>0.70631578947368401</v>
      </c>
      <c r="AA23" s="51">
        <f t="shared" si="4"/>
        <v>0.696315789473684</v>
      </c>
    </row>
    <row r="24" spans="1:27" x14ac:dyDescent="0.25">
      <c r="A24" s="4"/>
      <c r="B24" s="6"/>
    </row>
    <row r="25" spans="1:27" x14ac:dyDescent="0.25">
      <c r="A25" s="22" t="s">
        <v>64</v>
      </c>
      <c r="B25" s="23" t="s">
        <v>65</v>
      </c>
      <c r="C25" s="10"/>
    </row>
    <row r="26" spans="1:27" x14ac:dyDescent="0.25">
      <c r="A26" s="24" t="s">
        <v>28</v>
      </c>
      <c r="B26" s="25"/>
    </row>
    <row r="27" spans="1:27" x14ac:dyDescent="0.25">
      <c r="A27" s="26" t="s">
        <v>29</v>
      </c>
      <c r="B27" s="25"/>
    </row>
    <row r="28" spans="1:27" x14ac:dyDescent="0.25">
      <c r="A28" s="27" t="s">
        <v>30</v>
      </c>
      <c r="B28" s="25">
        <v>5894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x14ac:dyDescent="0.25">
      <c r="A29" s="27" t="s">
        <v>40</v>
      </c>
      <c r="B29" s="25">
        <v>3493</v>
      </c>
    </row>
    <row r="30" spans="1:27" x14ac:dyDescent="0.25">
      <c r="A30" s="27" t="s">
        <v>37</v>
      </c>
      <c r="B30" s="25">
        <v>2022.9999999999998</v>
      </c>
    </row>
    <row r="31" spans="1:27" x14ac:dyDescent="0.25">
      <c r="A31" s="27" t="s">
        <v>57</v>
      </c>
      <c r="B31" s="25">
        <v>5544</v>
      </c>
    </row>
    <row r="32" spans="1:27" x14ac:dyDescent="0.25">
      <c r="A32" s="27" t="s">
        <v>31</v>
      </c>
      <c r="B32" s="25">
        <v>3738</v>
      </c>
    </row>
    <row r="33" spans="1:8" x14ac:dyDescent="0.25">
      <c r="A33" s="26" t="s">
        <v>59</v>
      </c>
      <c r="B33" s="25"/>
      <c r="D33" s="53"/>
    </row>
    <row r="34" spans="1:8" x14ac:dyDescent="0.25">
      <c r="A34" s="28" t="s">
        <v>35</v>
      </c>
      <c r="B34" s="121">
        <f>210*0.75</f>
        <v>157.5</v>
      </c>
      <c r="D34" s="174" t="s">
        <v>255</v>
      </c>
    </row>
    <row r="35" spans="1:8" x14ac:dyDescent="0.25">
      <c r="A35" s="28" t="s">
        <v>69</v>
      </c>
      <c r="B35" s="25">
        <f>2.42*7</f>
        <v>16.939999999999998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>
        <f>60*12</f>
        <v>720</v>
      </c>
      <c r="D37" s="34" t="s">
        <v>71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0.02*120*12</f>
        <v>28.799999999999997</v>
      </c>
      <c r="C39" s="5"/>
    </row>
    <row r="40" spans="1:8" x14ac:dyDescent="0.25">
      <c r="A40" s="28" t="s">
        <v>33</v>
      </c>
      <c r="B40" s="25">
        <v>242</v>
      </c>
      <c r="D40" s="9" t="s">
        <v>97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</row>
    <row r="47" spans="1:8" x14ac:dyDescent="0.25">
      <c r="A47" s="27" t="s">
        <v>40</v>
      </c>
      <c r="B47" s="25"/>
    </row>
    <row r="48" spans="1:8" x14ac:dyDescent="0.25">
      <c r="A48" s="27" t="s">
        <v>37</v>
      </c>
      <c r="B48" s="25"/>
    </row>
    <row r="49" spans="1:4" x14ac:dyDescent="0.25">
      <c r="A49" s="27" t="s">
        <v>57</v>
      </c>
      <c r="B49" s="25"/>
    </row>
    <row r="50" spans="1:4" x14ac:dyDescent="0.25">
      <c r="A50" s="27" t="s">
        <v>31</v>
      </c>
      <c r="B50" s="25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7.0999999999999994E-2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7" workbookViewId="0">
      <selection activeCell="B36" sqref="B36"/>
    </sheetView>
  </sheetViews>
  <sheetFormatPr defaultColWidth="8.85546875" defaultRowHeight="15" x14ac:dyDescent="0.25"/>
  <cols>
    <col min="1" max="1" width="38.7109375" style="9" bestFit="1" customWidth="1"/>
    <col min="2" max="2" width="12.28515625" style="11" customWidth="1"/>
    <col min="3" max="7" width="8.85546875" style="9"/>
    <col min="8" max="8" width="9" style="9" customWidth="1"/>
    <col min="9" max="16384" width="8.85546875" style="9"/>
  </cols>
  <sheetData>
    <row r="1" spans="1:6" ht="18.75" x14ac:dyDescent="0.25">
      <c r="A1" s="15" t="s">
        <v>70</v>
      </c>
    </row>
    <row r="2" spans="1:6" ht="18.75" x14ac:dyDescent="0.25">
      <c r="A2" s="15"/>
      <c r="D2" s="10"/>
    </row>
    <row r="3" spans="1:6" x14ac:dyDescent="0.25">
      <c r="A3" s="45" t="s">
        <v>137</v>
      </c>
      <c r="B3" s="48" t="s">
        <v>46</v>
      </c>
      <c r="C3" s="87">
        <f>7/1000/F3</f>
        <v>5.8333333333333336E-3</v>
      </c>
      <c r="D3" s="59"/>
      <c r="E3" s="59" t="s">
        <v>138</v>
      </c>
      <c r="F3" s="59">
        <v>1.2</v>
      </c>
    </row>
    <row r="4" spans="1:6" x14ac:dyDescent="0.25">
      <c r="A4" s="45" t="s">
        <v>47</v>
      </c>
      <c r="B4" s="48" t="s">
        <v>48</v>
      </c>
      <c r="C4" s="49">
        <f>B18/(365*24)</f>
        <v>0.13698630136986301</v>
      </c>
      <c r="D4" s="59"/>
      <c r="E4" s="59"/>
      <c r="F4" s="59"/>
    </row>
    <row r="5" spans="1:6" x14ac:dyDescent="0.25">
      <c r="A5" s="45" t="s">
        <v>49</v>
      </c>
      <c r="B5" s="48" t="s">
        <v>50</v>
      </c>
      <c r="C5" s="18">
        <f>700*0.000023/C3</f>
        <v>2.76</v>
      </c>
      <c r="D5" s="59"/>
      <c r="E5" s="59"/>
      <c r="F5" s="59"/>
    </row>
    <row r="6" spans="1:6" x14ac:dyDescent="0.25">
      <c r="A6" s="45" t="s">
        <v>51</v>
      </c>
      <c r="B6" s="48" t="s">
        <v>52</v>
      </c>
      <c r="C6" s="83">
        <v>5.0000000000000001E-4</v>
      </c>
      <c r="D6" s="59"/>
      <c r="E6" s="59"/>
      <c r="F6" s="59"/>
    </row>
    <row r="7" spans="1:6" x14ac:dyDescent="0.25">
      <c r="A7" s="45" t="s">
        <v>53</v>
      </c>
      <c r="B7" s="48"/>
      <c r="C7" s="18">
        <v>2022</v>
      </c>
    </row>
    <row r="8" spans="1:6" x14ac:dyDescent="0.25">
      <c r="A8" s="45" t="s">
        <v>54</v>
      </c>
      <c r="B8" s="48" t="s">
        <v>55</v>
      </c>
      <c r="C8" s="18">
        <v>30</v>
      </c>
    </row>
    <row r="9" spans="1:6" x14ac:dyDescent="0.25">
      <c r="A9" s="45" t="s">
        <v>56</v>
      </c>
      <c r="B9" s="48" t="s">
        <v>55</v>
      </c>
      <c r="C9" s="18">
        <v>1</v>
      </c>
    </row>
    <row r="10" spans="1:6" s="42" customFormat="1" x14ac:dyDescent="0.25">
      <c r="A10" s="47" t="s">
        <v>94</v>
      </c>
      <c r="B10" s="46"/>
    </row>
    <row r="11" spans="1:6" s="42" customFormat="1" x14ac:dyDescent="0.25">
      <c r="A11" s="45" t="s">
        <v>45</v>
      </c>
      <c r="B11" s="48" t="s">
        <v>46</v>
      </c>
      <c r="C11" s="18"/>
    </row>
    <row r="12" spans="1:6" s="42" customFormat="1" x14ac:dyDescent="0.25">
      <c r="A12" s="45" t="s">
        <v>88</v>
      </c>
      <c r="B12" s="48" t="s">
        <v>48</v>
      </c>
      <c r="C12" s="18"/>
    </row>
    <row r="13" spans="1:6" s="42" customFormat="1" x14ac:dyDescent="0.25">
      <c r="A13" s="45" t="s">
        <v>89</v>
      </c>
      <c r="B13" s="48" t="s">
        <v>48</v>
      </c>
      <c r="C13" s="18"/>
    </row>
    <row r="14" spans="1:6" s="42" customFormat="1" x14ac:dyDescent="0.25">
      <c r="A14" s="45" t="s">
        <v>90</v>
      </c>
      <c r="B14" s="48" t="s">
        <v>91</v>
      </c>
      <c r="C14" s="18"/>
    </row>
    <row r="15" spans="1:6" s="42" customFormat="1" x14ac:dyDescent="0.25">
      <c r="A15" s="45" t="s">
        <v>92</v>
      </c>
      <c r="B15" s="48" t="s">
        <v>93</v>
      </c>
      <c r="C15" s="18"/>
    </row>
    <row r="16" spans="1:6" s="42" customFormat="1" x14ac:dyDescent="0.25">
      <c r="A16" s="45" t="s">
        <v>54</v>
      </c>
      <c r="B16" s="48" t="s">
        <v>55</v>
      </c>
      <c r="C16" s="18"/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9" t="s">
        <v>42</v>
      </c>
    </row>
    <row r="19" spans="1:12" x14ac:dyDescent="0.25">
      <c r="A19" s="7" t="s">
        <v>38</v>
      </c>
      <c r="B19" s="6">
        <f>B18*C3*1000</f>
        <v>7000</v>
      </c>
      <c r="C19" s="9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30">
        <v>1</v>
      </c>
      <c r="C23" s="31">
        <v>0.96</v>
      </c>
      <c r="D23" s="31">
        <v>0.92</v>
      </c>
      <c r="E23" s="31">
        <v>0.92</v>
      </c>
      <c r="F23" s="31">
        <v>0.92</v>
      </c>
      <c r="G23" s="31">
        <v>0.92</v>
      </c>
      <c r="H23" s="31">
        <v>0.90526315789473688</v>
      </c>
      <c r="I23" s="31">
        <v>0.89052631578947361</v>
      </c>
      <c r="J23" s="31">
        <v>0.87578947368421045</v>
      </c>
      <c r="K23" s="31">
        <v>0.86105263157894729</v>
      </c>
      <c r="L23" s="31">
        <v>0.84631578947368413</v>
      </c>
    </row>
    <row r="24" spans="1:12" x14ac:dyDescent="0.25">
      <c r="A24" s="4"/>
      <c r="B24" s="6"/>
    </row>
    <row r="25" spans="1:12" x14ac:dyDescent="0.25">
      <c r="A25" s="22" t="s">
        <v>64</v>
      </c>
      <c r="B25" s="23" t="s">
        <v>65</v>
      </c>
      <c r="C25" s="10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5894</v>
      </c>
    </row>
    <row r="29" spans="1:12" x14ac:dyDescent="0.25">
      <c r="A29" s="27" t="s">
        <v>40</v>
      </c>
      <c r="B29" s="25">
        <f>3493+5200</f>
        <v>8693</v>
      </c>
    </row>
    <row r="30" spans="1:12" x14ac:dyDescent="0.25">
      <c r="A30" s="27" t="s">
        <v>37</v>
      </c>
      <c r="B30" s="25">
        <v>2022.9999999999998</v>
      </c>
    </row>
    <row r="31" spans="1:12" x14ac:dyDescent="0.25">
      <c r="A31" s="27" t="s">
        <v>57</v>
      </c>
      <c r="B31" s="25">
        <v>5544</v>
      </c>
    </row>
    <row r="32" spans="1:12" x14ac:dyDescent="0.25">
      <c r="A32" s="27" t="s">
        <v>31</v>
      </c>
      <c r="B32" s="25">
        <v>3738</v>
      </c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121">
        <f>210*0.75</f>
        <v>157.5</v>
      </c>
      <c r="C34" s="59"/>
      <c r="D34" s="174" t="s">
        <v>255</v>
      </c>
    </row>
    <row r="35" spans="1:8" x14ac:dyDescent="0.25">
      <c r="A35" s="28" t="s">
        <v>69</v>
      </c>
      <c r="B35" s="25">
        <f>2.42*7</f>
        <v>16.939999999999998</v>
      </c>
    </row>
    <row r="36" spans="1:8" x14ac:dyDescent="0.25">
      <c r="A36" s="28" t="s">
        <v>44</v>
      </c>
      <c r="B36" s="25">
        <v>55</v>
      </c>
      <c r="C36" s="5"/>
    </row>
    <row r="37" spans="1:8" x14ac:dyDescent="0.25">
      <c r="A37" s="28" t="s">
        <v>58</v>
      </c>
      <c r="B37" s="25">
        <f>960</f>
        <v>960</v>
      </c>
      <c r="D37" s="34" t="s">
        <v>84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0.02*120*12</f>
        <v>28.799999999999997</v>
      </c>
      <c r="C39" s="5"/>
    </row>
    <row r="40" spans="1:8" x14ac:dyDescent="0.25">
      <c r="A40" s="28" t="s">
        <v>33</v>
      </c>
      <c r="B40" s="25">
        <v>242</v>
      </c>
      <c r="D40" s="42" t="s">
        <v>97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</row>
    <row r="47" spans="1:8" x14ac:dyDescent="0.25">
      <c r="A47" s="27" t="s">
        <v>40</v>
      </c>
      <c r="B47" s="25"/>
    </row>
    <row r="48" spans="1:8" x14ac:dyDescent="0.25">
      <c r="A48" s="27" t="s">
        <v>37</v>
      </c>
      <c r="B48" s="25"/>
    </row>
    <row r="49" spans="1:4" x14ac:dyDescent="0.25">
      <c r="A49" s="27" t="s">
        <v>57</v>
      </c>
      <c r="B49" s="25"/>
    </row>
    <row r="50" spans="1:4" x14ac:dyDescent="0.25">
      <c r="A50" s="27" t="s">
        <v>31</v>
      </c>
      <c r="B50" s="25"/>
    </row>
    <row r="51" spans="1:4" x14ac:dyDescent="0.25">
      <c r="A51" s="26" t="s">
        <v>59</v>
      </c>
      <c r="B51" s="25"/>
    </row>
    <row r="52" spans="1:4" x14ac:dyDescent="0.25">
      <c r="A52" s="28" t="s">
        <v>35</v>
      </c>
      <c r="B52" s="25"/>
      <c r="C52" s="5"/>
    </row>
    <row r="53" spans="1:4" x14ac:dyDescent="0.25">
      <c r="A53" s="28" t="s">
        <v>69</v>
      </c>
      <c r="B53" s="25"/>
      <c r="C53" s="5"/>
    </row>
    <row r="54" spans="1:4" x14ac:dyDescent="0.25">
      <c r="A54" s="28" t="s">
        <v>44</v>
      </c>
      <c r="B54" s="25"/>
    </row>
    <row r="55" spans="1:4" x14ac:dyDescent="0.25">
      <c r="A55" s="28" t="s">
        <v>58</v>
      </c>
      <c r="B55" s="25"/>
    </row>
    <row r="56" spans="1:4" x14ac:dyDescent="0.25">
      <c r="A56" s="28" t="s">
        <v>41</v>
      </c>
      <c r="B56" s="25"/>
    </row>
    <row r="57" spans="1:4" x14ac:dyDescent="0.25">
      <c r="A57" s="37" t="s">
        <v>75</v>
      </c>
      <c r="B57" s="25"/>
    </row>
    <row r="58" spans="1:4" x14ac:dyDescent="0.25">
      <c r="A58" s="82" t="s">
        <v>128</v>
      </c>
      <c r="B58" s="25" t="s">
        <v>129</v>
      </c>
    </row>
    <row r="59" spans="1:4" x14ac:dyDescent="0.25">
      <c r="A59" s="82" t="s">
        <v>139</v>
      </c>
      <c r="B59" s="25">
        <f>SUM(B46:B50)/(C3*1000)</f>
        <v>0</v>
      </c>
    </row>
    <row r="60" spans="1:4" x14ac:dyDescent="0.25">
      <c r="A60" s="82" t="s">
        <v>140</v>
      </c>
      <c r="B60" s="25">
        <f>B52/C3/1000</f>
        <v>0</v>
      </c>
    </row>
    <row r="61" spans="1:4" x14ac:dyDescent="0.25">
      <c r="A61" s="82" t="s">
        <v>132</v>
      </c>
      <c r="B61" s="101">
        <v>7.0999999999999994E-2</v>
      </c>
      <c r="C61" s="59"/>
      <c r="D61" s="59" t="s">
        <v>143</v>
      </c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3" width="8.85546875" style="42"/>
    <col min="4" max="4" width="9.7109375" style="42" bestFit="1" customWidth="1"/>
    <col min="5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103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18">
        <f>C11*C14</f>
        <v>0.4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B41*0.02</f>
        <v>248.28</v>
      </c>
      <c r="C39" s="5"/>
      <c r="D39" s="135"/>
    </row>
    <row r="40" spans="1:8" x14ac:dyDescent="0.25">
      <c r="A40" s="28" t="s">
        <v>33</v>
      </c>
      <c r="B40" s="25">
        <f>B41*0.1</f>
        <v>1241.4000000000001</v>
      </c>
      <c r="D40" s="135"/>
    </row>
    <row r="41" spans="1:8" x14ac:dyDescent="0.25">
      <c r="A41" s="28" t="s">
        <v>34</v>
      </c>
      <c r="B41" s="25">
        <v>12414</v>
      </c>
      <c r="D41" s="135" t="s">
        <v>253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>
        <v>342555</v>
      </c>
      <c r="E46" s="8"/>
    </row>
    <row r="47" spans="1:8" x14ac:dyDescent="0.25">
      <c r="A47" s="27" t="s">
        <v>40</v>
      </c>
      <c r="B47" s="25">
        <v>155793</v>
      </c>
      <c r="E47" s="8"/>
    </row>
    <row r="48" spans="1:8" x14ac:dyDescent="0.25">
      <c r="A48" s="27" t="s">
        <v>37</v>
      </c>
      <c r="B48" s="25">
        <v>35968</v>
      </c>
      <c r="E48" s="8"/>
    </row>
    <row r="49" spans="1:5" x14ac:dyDescent="0.25">
      <c r="A49" s="27" t="s">
        <v>57</v>
      </c>
      <c r="B49" s="25">
        <v>30723</v>
      </c>
      <c r="E49" s="8"/>
    </row>
    <row r="50" spans="1:5" x14ac:dyDescent="0.25">
      <c r="A50" s="27" t="s">
        <v>31</v>
      </c>
      <c r="B50" s="25">
        <v>49424</v>
      </c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v>2575</v>
      </c>
      <c r="C52" s="5"/>
    </row>
    <row r="53" spans="1:5" x14ac:dyDescent="0.25">
      <c r="A53" s="28" t="s">
        <v>69</v>
      </c>
      <c r="B53" s="25">
        <f>0.3%*SUM(B46:B50)</f>
        <v>1843.3890000000001</v>
      </c>
      <c r="C53" s="5"/>
    </row>
    <row r="54" spans="1:5" x14ac:dyDescent="0.25">
      <c r="A54" s="28" t="s">
        <v>44</v>
      </c>
      <c r="B54" s="25">
        <v>240</v>
      </c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1536.1575</v>
      </c>
    </row>
    <row r="60" spans="1:5" x14ac:dyDescent="0.25">
      <c r="A60" s="82" t="s">
        <v>140</v>
      </c>
      <c r="B60" s="25">
        <f>B52/(C11*1000)</f>
        <v>12.875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4"/>
  <sheetViews>
    <sheetView tabSelected="1" zoomScale="85" zoomScaleNormal="85" workbookViewId="0">
      <pane xSplit="4" ySplit="2" topLeftCell="DG3" activePane="bottomRight" state="frozen"/>
      <selection activeCell="B36" sqref="B36"/>
      <selection pane="topRight" activeCell="B36" sqref="B36"/>
      <selection pane="bottomLeft" activeCell="B36" sqref="B36"/>
      <selection pane="bottomRight" activeCell="B36" sqref="B36"/>
    </sheetView>
  </sheetViews>
  <sheetFormatPr defaultColWidth="10.7109375" defaultRowHeight="12.75" outlineLevelCol="1" x14ac:dyDescent="0.2"/>
  <cols>
    <col min="1" max="1" width="2.7109375" style="65" customWidth="1"/>
    <col min="2" max="2" width="5.140625" style="65" bestFit="1" customWidth="1"/>
    <col min="3" max="3" width="23.7109375" style="65" customWidth="1"/>
    <col min="4" max="4" width="20.7109375" style="65" customWidth="1"/>
    <col min="5" max="13" width="10.7109375" style="65" customWidth="1" outlineLevel="1"/>
    <col min="14" max="14" width="5.7109375" style="65" customWidth="1"/>
    <col min="15" max="23" width="10.7109375" style="65" customWidth="1" outlineLevel="1"/>
    <col min="24" max="24" width="5.7109375" style="65" customWidth="1"/>
    <col min="25" max="33" width="10.7109375" style="65" customWidth="1" outlineLevel="1"/>
    <col min="34" max="34" width="5.7109375" style="65" customWidth="1"/>
    <col min="35" max="43" width="10.7109375" style="65" customWidth="1" outlineLevel="1"/>
    <col min="44" max="44" width="5.7109375" style="65" customWidth="1"/>
    <col min="45" max="53" width="10.7109375" style="65" customWidth="1" outlineLevel="1"/>
    <col min="54" max="54" width="5.7109375" style="65" customWidth="1"/>
    <col min="55" max="63" width="10.7109375" style="65" customWidth="1" outlineLevel="1"/>
    <col min="64" max="64" width="5.7109375" style="65" customWidth="1"/>
    <col min="65" max="73" width="10.7109375" style="65" customWidth="1" outlineLevel="1"/>
    <col min="74" max="74" width="5.7109375" style="65" customWidth="1"/>
    <col min="75" max="83" width="10.7109375" style="65" customWidth="1" outlineLevel="1"/>
    <col min="84" max="84" width="5.7109375" style="65" customWidth="1"/>
    <col min="85" max="93" width="10.7109375" style="65" customWidth="1" outlineLevel="1"/>
    <col min="94" max="94" width="5.7109375" style="65" customWidth="1"/>
    <col min="95" max="103" width="10.7109375" style="65" customWidth="1" outlineLevel="1"/>
    <col min="104" max="104" width="5.7109375" style="65" customWidth="1"/>
    <col min="105" max="113" width="10.7109375" style="65" customWidth="1" outlineLevel="1"/>
    <col min="114" max="114" width="5.7109375" style="65" customWidth="1"/>
    <col min="115" max="123" width="10.7109375" style="65" customWidth="1" outlineLevel="1"/>
    <col min="124" max="124" width="5.7109375" style="65" customWidth="1"/>
    <col min="125" max="133" width="10.7109375" style="65" customWidth="1" outlineLevel="1"/>
    <col min="134" max="134" width="5.7109375" style="65" customWidth="1"/>
    <col min="135" max="16384" width="10.7109375" style="65"/>
  </cols>
  <sheetData>
    <row r="1" spans="1:134" ht="51" customHeight="1" x14ac:dyDescent="0.2">
      <c r="C1" s="223" t="s">
        <v>110</v>
      </c>
      <c r="D1" s="224" t="s">
        <v>111</v>
      </c>
      <c r="E1" s="219" t="s">
        <v>9</v>
      </c>
      <c r="F1" s="220"/>
      <c r="G1" s="220"/>
      <c r="H1" s="220"/>
      <c r="I1" s="220"/>
      <c r="J1" s="220"/>
      <c r="K1" s="220"/>
      <c r="L1" s="220"/>
      <c r="M1" s="221"/>
      <c r="N1" s="225" t="str">
        <f>E1</f>
        <v>PSE Mobile Batteries</v>
      </c>
      <c r="O1" s="219" t="s">
        <v>10</v>
      </c>
      <c r="P1" s="220"/>
      <c r="Q1" s="220"/>
      <c r="R1" s="220"/>
      <c r="S1" s="220"/>
      <c r="T1" s="220"/>
      <c r="U1" s="220"/>
      <c r="V1" s="220"/>
      <c r="W1" s="221"/>
      <c r="X1" s="225" t="str">
        <f>O1</f>
        <v>PSE Substation Batteries</v>
      </c>
      <c r="Y1" s="219" t="s">
        <v>11</v>
      </c>
      <c r="Z1" s="220"/>
      <c r="AA1" s="220"/>
      <c r="AB1" s="220"/>
      <c r="AC1" s="220"/>
      <c r="AD1" s="220"/>
      <c r="AE1" s="220"/>
      <c r="AF1" s="220"/>
      <c r="AG1" s="221"/>
      <c r="AH1" s="225" t="str">
        <f>Y1</f>
        <v>PSE Utility-Scale Distributed Battery Stations</v>
      </c>
      <c r="AI1" s="219" t="s">
        <v>142</v>
      </c>
      <c r="AJ1" s="220"/>
      <c r="AK1" s="220"/>
      <c r="AL1" s="220"/>
      <c r="AM1" s="220"/>
      <c r="AN1" s="220"/>
      <c r="AO1" s="220"/>
      <c r="AP1" s="220"/>
      <c r="AQ1" s="221"/>
      <c r="AR1" s="225" t="str">
        <f>AI1</f>
        <v>3rd Party Utility Scale Distributed Battery PPA</v>
      </c>
      <c r="AS1" s="219" t="s">
        <v>2</v>
      </c>
      <c r="AT1" s="220"/>
      <c r="AU1" s="220"/>
      <c r="AV1" s="220"/>
      <c r="AW1" s="220"/>
      <c r="AX1" s="220"/>
      <c r="AY1" s="220"/>
      <c r="AZ1" s="220"/>
      <c r="BA1" s="221"/>
      <c r="BB1" s="225" t="str">
        <f>AS1</f>
        <v>3rd Party Customer-Sited Distributed Battery PPA</v>
      </c>
      <c r="BC1" s="219" t="s">
        <v>6</v>
      </c>
      <c r="BD1" s="220"/>
      <c r="BE1" s="220"/>
      <c r="BF1" s="220"/>
      <c r="BG1" s="220"/>
      <c r="BH1" s="220"/>
      <c r="BI1" s="220"/>
      <c r="BJ1" s="220"/>
      <c r="BK1" s="221"/>
      <c r="BL1" s="225" t="str">
        <f>BC1</f>
        <v>C&amp;I Battery Install Incentive</v>
      </c>
      <c r="BM1" s="219" t="s">
        <v>7</v>
      </c>
      <c r="BN1" s="220"/>
      <c r="BO1" s="220"/>
      <c r="BP1" s="220"/>
      <c r="BQ1" s="220"/>
      <c r="BR1" s="220"/>
      <c r="BS1" s="220"/>
      <c r="BT1" s="220"/>
      <c r="BU1" s="221"/>
      <c r="BV1" s="225" t="str">
        <f>BM1</f>
        <v>C&amp;I Space Leasing for Batteries</v>
      </c>
      <c r="BW1" s="219" t="s">
        <v>8</v>
      </c>
      <c r="BX1" s="220"/>
      <c r="BY1" s="220"/>
      <c r="BZ1" s="220"/>
      <c r="CA1" s="220"/>
      <c r="CB1" s="220"/>
      <c r="CC1" s="220"/>
      <c r="CD1" s="220"/>
      <c r="CE1" s="221"/>
      <c r="CF1" s="225" t="str">
        <f>BW1</f>
        <v>Multi-Family Unit Battery Program</v>
      </c>
      <c r="CG1" s="219" t="s">
        <v>12</v>
      </c>
      <c r="CH1" s="220"/>
      <c r="CI1" s="220"/>
      <c r="CJ1" s="220"/>
      <c r="CK1" s="220"/>
      <c r="CL1" s="220"/>
      <c r="CM1" s="220"/>
      <c r="CN1" s="220"/>
      <c r="CO1" s="221"/>
      <c r="CP1" s="225" t="str">
        <f>CG1</f>
        <v>Residential Battery Install Incentive</v>
      </c>
      <c r="CQ1" s="219" t="s">
        <v>14</v>
      </c>
      <c r="CR1" s="220"/>
      <c r="CS1" s="220"/>
      <c r="CT1" s="220"/>
      <c r="CU1" s="220"/>
      <c r="CV1" s="220"/>
      <c r="CW1" s="220"/>
      <c r="CX1" s="220"/>
      <c r="CY1" s="221"/>
      <c r="CZ1" s="225" t="str">
        <f>CQ1</f>
        <v>Residential PSE Battery Leasing - Low Income</v>
      </c>
      <c r="DA1" s="219" t="s">
        <v>13</v>
      </c>
      <c r="DB1" s="220"/>
      <c r="DC1" s="220"/>
      <c r="DD1" s="220"/>
      <c r="DE1" s="220"/>
      <c r="DF1" s="220"/>
      <c r="DG1" s="220"/>
      <c r="DH1" s="220"/>
      <c r="DI1" s="221"/>
      <c r="DJ1" s="225" t="str">
        <f>DA1</f>
        <v>Residential PSE Battery Leasing</v>
      </c>
      <c r="DK1" s="219" t="s">
        <v>27</v>
      </c>
      <c r="DL1" s="220"/>
      <c r="DM1" s="220"/>
      <c r="DN1" s="220"/>
      <c r="DO1" s="220"/>
      <c r="DP1" s="220"/>
      <c r="DQ1" s="220"/>
      <c r="DR1" s="220"/>
      <c r="DS1" s="221"/>
      <c r="DT1" s="225" t="str">
        <f>DK1</f>
        <v>C&amp;I BYO Battery</v>
      </c>
      <c r="DU1" s="219" t="s">
        <v>273</v>
      </c>
      <c r="DV1" s="220"/>
      <c r="DW1" s="220"/>
      <c r="DX1" s="220"/>
      <c r="DY1" s="220"/>
      <c r="DZ1" s="220"/>
      <c r="EA1" s="220"/>
      <c r="EB1" s="220"/>
      <c r="EC1" s="221"/>
      <c r="ED1" s="222" t="str">
        <f>DU1</f>
        <v>PSE Customer-Sited Solar+Storage Offering (Storage)</v>
      </c>
    </row>
    <row r="2" spans="1:134" ht="51" customHeight="1" x14ac:dyDescent="0.2">
      <c r="C2" s="223"/>
      <c r="D2" s="224"/>
      <c r="E2" s="66">
        <v>2022</v>
      </c>
      <c r="F2" s="181">
        <v>2023</v>
      </c>
      <c r="G2" s="181">
        <v>2024</v>
      </c>
      <c r="H2" s="181">
        <v>2025</v>
      </c>
      <c r="I2" s="181">
        <v>2026</v>
      </c>
      <c r="J2" s="181">
        <v>2027</v>
      </c>
      <c r="K2" s="181">
        <v>2028</v>
      </c>
      <c r="L2" s="181">
        <v>2029</v>
      </c>
      <c r="M2" s="67">
        <v>2030</v>
      </c>
      <c r="N2" s="225"/>
      <c r="O2" s="66">
        <v>2022</v>
      </c>
      <c r="P2" s="181">
        <v>2023</v>
      </c>
      <c r="Q2" s="181">
        <v>2024</v>
      </c>
      <c r="R2" s="181">
        <v>2025</v>
      </c>
      <c r="S2" s="181">
        <v>2026</v>
      </c>
      <c r="T2" s="181">
        <v>2027</v>
      </c>
      <c r="U2" s="181">
        <v>2028</v>
      </c>
      <c r="V2" s="181">
        <v>2029</v>
      </c>
      <c r="W2" s="67">
        <v>2030</v>
      </c>
      <c r="X2" s="225"/>
      <c r="Y2" s="66">
        <v>2022</v>
      </c>
      <c r="Z2" s="181">
        <v>2023</v>
      </c>
      <c r="AA2" s="181">
        <v>2024</v>
      </c>
      <c r="AB2" s="181">
        <v>2025</v>
      </c>
      <c r="AC2" s="181">
        <v>2026</v>
      </c>
      <c r="AD2" s="181">
        <v>2027</v>
      </c>
      <c r="AE2" s="181">
        <v>2028</v>
      </c>
      <c r="AF2" s="181">
        <v>2029</v>
      </c>
      <c r="AG2" s="67">
        <v>2030</v>
      </c>
      <c r="AH2" s="225"/>
      <c r="AI2" s="66">
        <v>2022</v>
      </c>
      <c r="AJ2" s="181">
        <v>2023</v>
      </c>
      <c r="AK2" s="181">
        <v>2024</v>
      </c>
      <c r="AL2" s="181">
        <v>2025</v>
      </c>
      <c r="AM2" s="181">
        <v>2026</v>
      </c>
      <c r="AN2" s="181">
        <v>2027</v>
      </c>
      <c r="AO2" s="181">
        <v>2028</v>
      </c>
      <c r="AP2" s="181">
        <v>2029</v>
      </c>
      <c r="AQ2" s="67">
        <v>2030</v>
      </c>
      <c r="AR2" s="225"/>
      <c r="AS2" s="66">
        <v>2022</v>
      </c>
      <c r="AT2" s="181">
        <v>2023</v>
      </c>
      <c r="AU2" s="181">
        <v>2024</v>
      </c>
      <c r="AV2" s="181">
        <v>2025</v>
      </c>
      <c r="AW2" s="181">
        <v>2026</v>
      </c>
      <c r="AX2" s="181">
        <v>2027</v>
      </c>
      <c r="AY2" s="181">
        <v>2028</v>
      </c>
      <c r="AZ2" s="181">
        <v>2029</v>
      </c>
      <c r="BA2" s="67">
        <v>2030</v>
      </c>
      <c r="BB2" s="225"/>
      <c r="BC2" s="66">
        <v>2022</v>
      </c>
      <c r="BD2" s="181">
        <v>2023</v>
      </c>
      <c r="BE2" s="181">
        <v>2024</v>
      </c>
      <c r="BF2" s="181">
        <v>2025</v>
      </c>
      <c r="BG2" s="181">
        <v>2026</v>
      </c>
      <c r="BH2" s="181">
        <v>2027</v>
      </c>
      <c r="BI2" s="181">
        <v>2028</v>
      </c>
      <c r="BJ2" s="181">
        <v>2029</v>
      </c>
      <c r="BK2" s="67">
        <v>2030</v>
      </c>
      <c r="BL2" s="225"/>
      <c r="BM2" s="66">
        <v>2022</v>
      </c>
      <c r="BN2" s="181">
        <v>2023</v>
      </c>
      <c r="BO2" s="181">
        <v>2024</v>
      </c>
      <c r="BP2" s="181">
        <v>2025</v>
      </c>
      <c r="BQ2" s="181">
        <v>2026</v>
      </c>
      <c r="BR2" s="181">
        <v>2027</v>
      </c>
      <c r="BS2" s="181">
        <v>2028</v>
      </c>
      <c r="BT2" s="181">
        <v>2029</v>
      </c>
      <c r="BU2" s="67">
        <v>2030</v>
      </c>
      <c r="BV2" s="225"/>
      <c r="BW2" s="66">
        <v>2022</v>
      </c>
      <c r="BX2" s="181">
        <v>2023</v>
      </c>
      <c r="BY2" s="181">
        <v>2024</v>
      </c>
      <c r="BZ2" s="181">
        <v>2025</v>
      </c>
      <c r="CA2" s="181">
        <v>2026</v>
      </c>
      <c r="CB2" s="181">
        <v>2027</v>
      </c>
      <c r="CC2" s="181">
        <v>2028</v>
      </c>
      <c r="CD2" s="181">
        <v>2029</v>
      </c>
      <c r="CE2" s="67">
        <v>2030</v>
      </c>
      <c r="CF2" s="225"/>
      <c r="CG2" s="66">
        <v>2022</v>
      </c>
      <c r="CH2" s="181">
        <v>2023</v>
      </c>
      <c r="CI2" s="181">
        <v>2024</v>
      </c>
      <c r="CJ2" s="181">
        <v>2025</v>
      </c>
      <c r="CK2" s="181">
        <v>2026</v>
      </c>
      <c r="CL2" s="181">
        <v>2027</v>
      </c>
      <c r="CM2" s="181">
        <v>2028</v>
      </c>
      <c r="CN2" s="181">
        <v>2029</v>
      </c>
      <c r="CO2" s="67">
        <v>2030</v>
      </c>
      <c r="CP2" s="225"/>
      <c r="CQ2" s="66">
        <v>2022</v>
      </c>
      <c r="CR2" s="181">
        <v>2023</v>
      </c>
      <c r="CS2" s="181">
        <v>2024</v>
      </c>
      <c r="CT2" s="181">
        <v>2025</v>
      </c>
      <c r="CU2" s="181">
        <v>2026</v>
      </c>
      <c r="CV2" s="181">
        <v>2027</v>
      </c>
      <c r="CW2" s="181">
        <v>2028</v>
      </c>
      <c r="CX2" s="181">
        <v>2029</v>
      </c>
      <c r="CY2" s="67">
        <v>2030</v>
      </c>
      <c r="CZ2" s="225"/>
      <c r="DA2" s="66">
        <v>2022</v>
      </c>
      <c r="DB2" s="181">
        <v>2023</v>
      </c>
      <c r="DC2" s="181">
        <v>2024</v>
      </c>
      <c r="DD2" s="181">
        <v>2025</v>
      </c>
      <c r="DE2" s="181">
        <v>2026</v>
      </c>
      <c r="DF2" s="181">
        <v>2027</v>
      </c>
      <c r="DG2" s="181">
        <v>2028</v>
      </c>
      <c r="DH2" s="181">
        <v>2029</v>
      </c>
      <c r="DI2" s="67">
        <v>2030</v>
      </c>
      <c r="DJ2" s="225"/>
      <c r="DK2" s="66">
        <v>2022</v>
      </c>
      <c r="DL2" s="181">
        <v>2023</v>
      </c>
      <c r="DM2" s="181">
        <v>2024</v>
      </c>
      <c r="DN2" s="181">
        <v>2025</v>
      </c>
      <c r="DO2" s="181">
        <v>2026</v>
      </c>
      <c r="DP2" s="181">
        <v>2027</v>
      </c>
      <c r="DQ2" s="181">
        <v>2028</v>
      </c>
      <c r="DR2" s="181">
        <v>2029</v>
      </c>
      <c r="DS2" s="67">
        <v>2030</v>
      </c>
      <c r="DT2" s="225"/>
      <c r="DU2" s="66">
        <v>2022</v>
      </c>
      <c r="DV2" s="181">
        <v>2023</v>
      </c>
      <c r="DW2" s="181">
        <v>2024</v>
      </c>
      <c r="DX2" s="181">
        <v>2025</v>
      </c>
      <c r="DY2" s="181">
        <v>2026</v>
      </c>
      <c r="DZ2" s="181">
        <v>2027</v>
      </c>
      <c r="EA2" s="181">
        <v>2028</v>
      </c>
      <c r="EB2" s="181">
        <v>2029</v>
      </c>
      <c r="EC2" s="67">
        <v>2030</v>
      </c>
      <c r="ED2" s="222"/>
    </row>
    <row r="3" spans="1:134" x14ac:dyDescent="0.2">
      <c r="C3" s="45" t="s">
        <v>45</v>
      </c>
      <c r="D3" s="13" t="s">
        <v>46</v>
      </c>
      <c r="E3" s="76">
        <f>'6'!C11</f>
        <v>0.5</v>
      </c>
      <c r="F3" s="76">
        <f t="shared" ref="F3:M4" si="0">E3</f>
        <v>0.5</v>
      </c>
      <c r="G3" s="76">
        <f t="shared" si="0"/>
        <v>0.5</v>
      </c>
      <c r="H3" s="76">
        <f t="shared" si="0"/>
        <v>0.5</v>
      </c>
      <c r="I3" s="76">
        <f t="shared" si="0"/>
        <v>0.5</v>
      </c>
      <c r="J3" s="76">
        <f t="shared" si="0"/>
        <v>0.5</v>
      </c>
      <c r="K3" s="76">
        <f t="shared" si="0"/>
        <v>0.5</v>
      </c>
      <c r="L3" s="76">
        <f t="shared" si="0"/>
        <v>0.5</v>
      </c>
      <c r="M3" s="76">
        <f t="shared" si="0"/>
        <v>0.5</v>
      </c>
      <c r="O3" s="76">
        <f>'7'!C11</f>
        <v>3.3</v>
      </c>
      <c r="P3" s="76">
        <f t="shared" ref="P3:W4" si="1">O3</f>
        <v>3.3</v>
      </c>
      <c r="Q3" s="76">
        <f t="shared" si="1"/>
        <v>3.3</v>
      </c>
      <c r="R3" s="76">
        <f t="shared" si="1"/>
        <v>3.3</v>
      </c>
      <c r="S3" s="76">
        <f t="shared" si="1"/>
        <v>3.3</v>
      </c>
      <c r="T3" s="76">
        <f t="shared" si="1"/>
        <v>3.3</v>
      </c>
      <c r="U3" s="76">
        <f t="shared" si="1"/>
        <v>3.3</v>
      </c>
      <c r="V3" s="76">
        <f t="shared" si="1"/>
        <v>3.3</v>
      </c>
      <c r="W3" s="76">
        <f t="shared" si="1"/>
        <v>3.3</v>
      </c>
      <c r="Y3" s="76">
        <f>'8'!C11</f>
        <v>1</v>
      </c>
      <c r="Z3" s="76">
        <f t="shared" ref="Z3:AG4" si="2">Y3</f>
        <v>1</v>
      </c>
      <c r="AA3" s="76">
        <f t="shared" si="2"/>
        <v>1</v>
      </c>
      <c r="AB3" s="76">
        <f t="shared" si="2"/>
        <v>1</v>
      </c>
      <c r="AC3" s="76">
        <f t="shared" si="2"/>
        <v>1</v>
      </c>
      <c r="AD3" s="76">
        <f t="shared" si="2"/>
        <v>1</v>
      </c>
      <c r="AE3" s="76">
        <f t="shared" si="2"/>
        <v>1</v>
      </c>
      <c r="AF3" s="76">
        <f t="shared" si="2"/>
        <v>1</v>
      </c>
      <c r="AG3" s="76">
        <f t="shared" si="2"/>
        <v>1</v>
      </c>
      <c r="AI3" s="76">
        <f>'2'!C11</f>
        <v>5</v>
      </c>
      <c r="AJ3" s="76">
        <f t="shared" ref="AJ3:AQ4" si="3">AI3</f>
        <v>5</v>
      </c>
      <c r="AK3" s="76">
        <f t="shared" si="3"/>
        <v>5</v>
      </c>
      <c r="AL3" s="76">
        <f t="shared" si="3"/>
        <v>5</v>
      </c>
      <c r="AM3" s="76">
        <f t="shared" si="3"/>
        <v>5</v>
      </c>
      <c r="AN3" s="76">
        <f t="shared" si="3"/>
        <v>5</v>
      </c>
      <c r="AO3" s="76">
        <f t="shared" si="3"/>
        <v>5</v>
      </c>
      <c r="AP3" s="76">
        <f t="shared" si="3"/>
        <v>5</v>
      </c>
      <c r="AQ3" s="76">
        <f t="shared" si="3"/>
        <v>5</v>
      </c>
      <c r="AS3" s="76">
        <f>'1'!C11</f>
        <v>0.2</v>
      </c>
      <c r="AT3" s="79">
        <f t="shared" ref="AT3:BA4" si="4">AS3</f>
        <v>0.2</v>
      </c>
      <c r="AU3" s="79">
        <f t="shared" si="4"/>
        <v>0.2</v>
      </c>
      <c r="AV3" s="79">
        <f t="shared" si="4"/>
        <v>0.2</v>
      </c>
      <c r="AW3" s="79">
        <f t="shared" si="4"/>
        <v>0.2</v>
      </c>
      <c r="AX3" s="79">
        <f t="shared" si="4"/>
        <v>0.2</v>
      </c>
      <c r="AY3" s="79">
        <f t="shared" si="4"/>
        <v>0.2</v>
      </c>
      <c r="AZ3" s="79">
        <f t="shared" si="4"/>
        <v>0.2</v>
      </c>
      <c r="BA3" s="79">
        <f t="shared" si="4"/>
        <v>0.2</v>
      </c>
      <c r="BC3" s="76">
        <f>'3'!C11</f>
        <v>0.2</v>
      </c>
      <c r="BD3" s="79">
        <f t="shared" ref="BD3:BK4" si="5">BC3</f>
        <v>0.2</v>
      </c>
      <c r="BE3" s="79">
        <f t="shared" si="5"/>
        <v>0.2</v>
      </c>
      <c r="BF3" s="79">
        <f t="shared" si="5"/>
        <v>0.2</v>
      </c>
      <c r="BG3" s="79">
        <f t="shared" si="5"/>
        <v>0.2</v>
      </c>
      <c r="BH3" s="79">
        <f t="shared" si="5"/>
        <v>0.2</v>
      </c>
      <c r="BI3" s="79">
        <f t="shared" si="5"/>
        <v>0.2</v>
      </c>
      <c r="BJ3" s="79">
        <f t="shared" si="5"/>
        <v>0.2</v>
      </c>
      <c r="BK3" s="79">
        <f t="shared" si="5"/>
        <v>0.2</v>
      </c>
      <c r="BM3" s="76">
        <f>'4'!C11</f>
        <v>0.2</v>
      </c>
      <c r="BN3" s="76">
        <f t="shared" ref="BN3:BU4" si="6">BM3</f>
        <v>0.2</v>
      </c>
      <c r="BO3" s="76">
        <f t="shared" si="6"/>
        <v>0.2</v>
      </c>
      <c r="BP3" s="76">
        <f t="shared" si="6"/>
        <v>0.2</v>
      </c>
      <c r="BQ3" s="76">
        <f t="shared" si="6"/>
        <v>0.2</v>
      </c>
      <c r="BR3" s="76">
        <f t="shared" si="6"/>
        <v>0.2</v>
      </c>
      <c r="BS3" s="76">
        <f t="shared" si="6"/>
        <v>0.2</v>
      </c>
      <c r="BT3" s="76">
        <f t="shared" si="6"/>
        <v>0.2</v>
      </c>
      <c r="BU3" s="76">
        <f t="shared" si="6"/>
        <v>0.2</v>
      </c>
      <c r="BW3" s="89">
        <f>'5'!C11</f>
        <v>0.25</v>
      </c>
      <c r="BX3" s="76">
        <f t="shared" ref="BX3:CE4" si="7">BW3</f>
        <v>0.25</v>
      </c>
      <c r="BY3" s="76">
        <f t="shared" si="7"/>
        <v>0.25</v>
      </c>
      <c r="BZ3" s="76">
        <f t="shared" si="7"/>
        <v>0.25</v>
      </c>
      <c r="CA3" s="76">
        <f t="shared" si="7"/>
        <v>0.25</v>
      </c>
      <c r="CB3" s="76">
        <f t="shared" si="7"/>
        <v>0.25</v>
      </c>
      <c r="CC3" s="76">
        <f t="shared" si="7"/>
        <v>0.25</v>
      </c>
      <c r="CD3" s="76">
        <f t="shared" si="7"/>
        <v>0.25</v>
      </c>
      <c r="CE3" s="76">
        <f t="shared" si="7"/>
        <v>0.25</v>
      </c>
      <c r="CG3" s="77">
        <f>'9'!C11</f>
        <v>5.0000000000000001E-3</v>
      </c>
      <c r="CH3" s="77">
        <f t="shared" ref="CH3:CO4" si="8">CG3</f>
        <v>5.0000000000000001E-3</v>
      </c>
      <c r="CI3" s="77">
        <f t="shared" si="8"/>
        <v>5.0000000000000001E-3</v>
      </c>
      <c r="CJ3" s="77">
        <f t="shared" si="8"/>
        <v>5.0000000000000001E-3</v>
      </c>
      <c r="CK3" s="77">
        <f t="shared" si="8"/>
        <v>5.0000000000000001E-3</v>
      </c>
      <c r="CL3" s="77">
        <f t="shared" si="8"/>
        <v>5.0000000000000001E-3</v>
      </c>
      <c r="CM3" s="77">
        <f t="shared" si="8"/>
        <v>5.0000000000000001E-3</v>
      </c>
      <c r="CN3" s="77">
        <f t="shared" si="8"/>
        <v>5.0000000000000001E-3</v>
      </c>
      <c r="CO3" s="77">
        <f t="shared" si="8"/>
        <v>5.0000000000000001E-3</v>
      </c>
      <c r="CQ3" s="77">
        <f>'11'!C11</f>
        <v>5.0000000000000001E-3</v>
      </c>
      <c r="CR3" s="77">
        <f t="shared" ref="CR3:CY4" si="9">CQ3</f>
        <v>5.0000000000000001E-3</v>
      </c>
      <c r="CS3" s="77">
        <f t="shared" si="9"/>
        <v>5.0000000000000001E-3</v>
      </c>
      <c r="CT3" s="77">
        <f t="shared" si="9"/>
        <v>5.0000000000000001E-3</v>
      </c>
      <c r="CU3" s="77">
        <f t="shared" si="9"/>
        <v>5.0000000000000001E-3</v>
      </c>
      <c r="CV3" s="77">
        <f t="shared" si="9"/>
        <v>5.0000000000000001E-3</v>
      </c>
      <c r="CW3" s="77">
        <f t="shared" si="9"/>
        <v>5.0000000000000001E-3</v>
      </c>
      <c r="CX3" s="77">
        <f t="shared" si="9"/>
        <v>5.0000000000000001E-3</v>
      </c>
      <c r="CY3" s="77">
        <f t="shared" si="9"/>
        <v>5.0000000000000001E-3</v>
      </c>
      <c r="DA3" s="77">
        <f>'10'!C11</f>
        <v>5.0000000000000001E-3</v>
      </c>
      <c r="DB3" s="77">
        <f t="shared" ref="DB3:DI4" si="10">DA3</f>
        <v>5.0000000000000001E-3</v>
      </c>
      <c r="DC3" s="77">
        <f t="shared" si="10"/>
        <v>5.0000000000000001E-3</v>
      </c>
      <c r="DD3" s="77">
        <f t="shared" si="10"/>
        <v>5.0000000000000001E-3</v>
      </c>
      <c r="DE3" s="77">
        <f t="shared" si="10"/>
        <v>5.0000000000000001E-3</v>
      </c>
      <c r="DF3" s="77">
        <f t="shared" si="10"/>
        <v>5.0000000000000001E-3</v>
      </c>
      <c r="DG3" s="77">
        <f t="shared" si="10"/>
        <v>5.0000000000000001E-3</v>
      </c>
      <c r="DH3" s="77">
        <f t="shared" si="10"/>
        <v>5.0000000000000001E-3</v>
      </c>
      <c r="DI3" s="77">
        <f t="shared" si="10"/>
        <v>5.0000000000000001E-3</v>
      </c>
      <c r="DK3" s="77">
        <f>'24'!C11</f>
        <v>0.2</v>
      </c>
      <c r="DL3" s="77">
        <f t="shared" ref="DL3:DS4" si="11">DK3</f>
        <v>0.2</v>
      </c>
      <c r="DM3" s="77">
        <f t="shared" si="11"/>
        <v>0.2</v>
      </c>
      <c r="DN3" s="77">
        <f t="shared" si="11"/>
        <v>0.2</v>
      </c>
      <c r="DO3" s="77">
        <f t="shared" si="11"/>
        <v>0.2</v>
      </c>
      <c r="DP3" s="77">
        <f t="shared" si="11"/>
        <v>0.2</v>
      </c>
      <c r="DQ3" s="77">
        <f t="shared" si="11"/>
        <v>0.2</v>
      </c>
      <c r="DR3" s="77">
        <f t="shared" si="11"/>
        <v>0.2</v>
      </c>
      <c r="DS3" s="77">
        <f t="shared" si="11"/>
        <v>0.2</v>
      </c>
      <c r="DU3" s="77">
        <f>'24'!M11</f>
        <v>0</v>
      </c>
      <c r="DV3" s="77">
        <f t="shared" ref="DV3:EC4" si="12">DU3</f>
        <v>0</v>
      </c>
      <c r="DW3" s="77">
        <f t="shared" si="12"/>
        <v>0</v>
      </c>
      <c r="DX3" s="77">
        <f t="shared" si="12"/>
        <v>0</v>
      </c>
      <c r="DY3" s="77">
        <f t="shared" si="12"/>
        <v>0</v>
      </c>
      <c r="DZ3" s="77">
        <f t="shared" si="12"/>
        <v>0</v>
      </c>
      <c r="EA3" s="77">
        <f t="shared" si="12"/>
        <v>0</v>
      </c>
      <c r="EB3" s="77">
        <f t="shared" si="12"/>
        <v>0</v>
      </c>
      <c r="EC3" s="77">
        <f t="shared" si="12"/>
        <v>0</v>
      </c>
    </row>
    <row r="4" spans="1:134" s="185" customFormat="1" ht="12.75" customHeight="1" x14ac:dyDescent="0.2">
      <c r="A4" s="226" t="s">
        <v>112</v>
      </c>
      <c r="B4" s="193" t="s">
        <v>113</v>
      </c>
      <c r="C4" s="184" t="s">
        <v>114</v>
      </c>
      <c r="D4" s="183" t="s">
        <v>115</v>
      </c>
      <c r="E4" s="186">
        <v>0</v>
      </c>
      <c r="F4" s="186">
        <f t="shared" si="0"/>
        <v>0</v>
      </c>
      <c r="G4" s="186">
        <f t="shared" si="0"/>
        <v>0</v>
      </c>
      <c r="H4" s="186">
        <f t="shared" si="0"/>
        <v>0</v>
      </c>
      <c r="I4" s="186">
        <f t="shared" si="0"/>
        <v>0</v>
      </c>
      <c r="J4" s="186">
        <f t="shared" si="0"/>
        <v>0</v>
      </c>
      <c r="K4" s="186">
        <f t="shared" si="0"/>
        <v>0</v>
      </c>
      <c r="L4" s="186">
        <f t="shared" si="0"/>
        <v>0</v>
      </c>
      <c r="M4" s="186">
        <f t="shared" si="0"/>
        <v>0</v>
      </c>
      <c r="O4" s="186">
        <v>0</v>
      </c>
      <c r="P4" s="186">
        <f t="shared" si="1"/>
        <v>0</v>
      </c>
      <c r="Q4" s="186">
        <f t="shared" si="1"/>
        <v>0</v>
      </c>
      <c r="R4" s="186">
        <f t="shared" si="1"/>
        <v>0</v>
      </c>
      <c r="S4" s="186">
        <f t="shared" si="1"/>
        <v>0</v>
      </c>
      <c r="T4" s="186">
        <f t="shared" si="1"/>
        <v>0</v>
      </c>
      <c r="U4" s="186">
        <f t="shared" si="1"/>
        <v>0</v>
      </c>
      <c r="V4" s="186">
        <f t="shared" si="1"/>
        <v>0</v>
      </c>
      <c r="W4" s="186">
        <f t="shared" si="1"/>
        <v>0</v>
      </c>
      <c r="Y4" s="186">
        <v>0</v>
      </c>
      <c r="Z4" s="186">
        <f t="shared" si="2"/>
        <v>0</v>
      </c>
      <c r="AA4" s="186">
        <f t="shared" si="2"/>
        <v>0</v>
      </c>
      <c r="AB4" s="186">
        <f t="shared" si="2"/>
        <v>0</v>
      </c>
      <c r="AC4" s="186">
        <f t="shared" si="2"/>
        <v>0</v>
      </c>
      <c r="AD4" s="186">
        <f t="shared" si="2"/>
        <v>0</v>
      </c>
      <c r="AE4" s="186">
        <f t="shared" si="2"/>
        <v>0</v>
      </c>
      <c r="AF4" s="186">
        <f t="shared" si="2"/>
        <v>0</v>
      </c>
      <c r="AG4" s="186">
        <f t="shared" si="2"/>
        <v>0</v>
      </c>
      <c r="AI4" s="186">
        <v>0</v>
      </c>
      <c r="AJ4" s="186">
        <f t="shared" si="3"/>
        <v>0</v>
      </c>
      <c r="AK4" s="186">
        <f t="shared" si="3"/>
        <v>0</v>
      </c>
      <c r="AL4" s="186">
        <f t="shared" si="3"/>
        <v>0</v>
      </c>
      <c r="AM4" s="186">
        <f t="shared" si="3"/>
        <v>0</v>
      </c>
      <c r="AN4" s="186">
        <f t="shared" si="3"/>
        <v>0</v>
      </c>
      <c r="AO4" s="186">
        <f t="shared" si="3"/>
        <v>0</v>
      </c>
      <c r="AP4" s="186">
        <f t="shared" si="3"/>
        <v>0</v>
      </c>
      <c r="AQ4" s="186">
        <f t="shared" si="3"/>
        <v>0</v>
      </c>
      <c r="AS4" s="186">
        <v>0</v>
      </c>
      <c r="AT4" s="187">
        <f t="shared" si="4"/>
        <v>0</v>
      </c>
      <c r="AU4" s="187">
        <f t="shared" si="4"/>
        <v>0</v>
      </c>
      <c r="AV4" s="187">
        <f t="shared" si="4"/>
        <v>0</v>
      </c>
      <c r="AW4" s="187">
        <f t="shared" si="4"/>
        <v>0</v>
      </c>
      <c r="AX4" s="187">
        <f t="shared" si="4"/>
        <v>0</v>
      </c>
      <c r="AY4" s="187">
        <f t="shared" si="4"/>
        <v>0</v>
      </c>
      <c r="AZ4" s="187">
        <f t="shared" si="4"/>
        <v>0</v>
      </c>
      <c r="BA4" s="187">
        <f t="shared" si="4"/>
        <v>0</v>
      </c>
      <c r="BC4" s="186">
        <v>0</v>
      </c>
      <c r="BD4" s="187">
        <f t="shared" si="5"/>
        <v>0</v>
      </c>
      <c r="BE4" s="187">
        <f t="shared" si="5"/>
        <v>0</v>
      </c>
      <c r="BF4" s="187">
        <f t="shared" si="5"/>
        <v>0</v>
      </c>
      <c r="BG4" s="187">
        <f t="shared" si="5"/>
        <v>0</v>
      </c>
      <c r="BH4" s="187">
        <f t="shared" si="5"/>
        <v>0</v>
      </c>
      <c r="BI4" s="187">
        <f t="shared" si="5"/>
        <v>0</v>
      </c>
      <c r="BJ4" s="187">
        <f t="shared" si="5"/>
        <v>0</v>
      </c>
      <c r="BK4" s="187">
        <f t="shared" si="5"/>
        <v>0</v>
      </c>
      <c r="BM4" s="186">
        <v>0</v>
      </c>
      <c r="BN4" s="186">
        <f t="shared" si="6"/>
        <v>0</v>
      </c>
      <c r="BO4" s="186">
        <f t="shared" si="6"/>
        <v>0</v>
      </c>
      <c r="BP4" s="186">
        <f t="shared" si="6"/>
        <v>0</v>
      </c>
      <c r="BQ4" s="186">
        <f t="shared" si="6"/>
        <v>0</v>
      </c>
      <c r="BR4" s="186">
        <f t="shared" si="6"/>
        <v>0</v>
      </c>
      <c r="BS4" s="186">
        <f t="shared" si="6"/>
        <v>0</v>
      </c>
      <c r="BT4" s="186">
        <f t="shared" si="6"/>
        <v>0</v>
      </c>
      <c r="BU4" s="186">
        <f t="shared" si="6"/>
        <v>0</v>
      </c>
      <c r="BW4" s="186">
        <v>0</v>
      </c>
      <c r="BX4" s="186">
        <f t="shared" si="7"/>
        <v>0</v>
      </c>
      <c r="BY4" s="186">
        <f t="shared" si="7"/>
        <v>0</v>
      </c>
      <c r="BZ4" s="186">
        <f t="shared" si="7"/>
        <v>0</v>
      </c>
      <c r="CA4" s="186">
        <f t="shared" si="7"/>
        <v>0</v>
      </c>
      <c r="CB4" s="186">
        <f t="shared" si="7"/>
        <v>0</v>
      </c>
      <c r="CC4" s="186">
        <f t="shared" si="7"/>
        <v>0</v>
      </c>
      <c r="CD4" s="186">
        <f t="shared" si="7"/>
        <v>0</v>
      </c>
      <c r="CE4" s="186">
        <f t="shared" si="7"/>
        <v>0</v>
      </c>
      <c r="CG4" s="186">
        <v>0</v>
      </c>
      <c r="CH4" s="186">
        <f t="shared" si="8"/>
        <v>0</v>
      </c>
      <c r="CI4" s="186">
        <f t="shared" si="8"/>
        <v>0</v>
      </c>
      <c r="CJ4" s="186">
        <f t="shared" si="8"/>
        <v>0</v>
      </c>
      <c r="CK4" s="186">
        <f t="shared" si="8"/>
        <v>0</v>
      </c>
      <c r="CL4" s="186">
        <f t="shared" si="8"/>
        <v>0</v>
      </c>
      <c r="CM4" s="186">
        <f t="shared" si="8"/>
        <v>0</v>
      </c>
      <c r="CN4" s="186">
        <f t="shared" si="8"/>
        <v>0</v>
      </c>
      <c r="CO4" s="186">
        <f t="shared" si="8"/>
        <v>0</v>
      </c>
      <c r="CQ4" s="186">
        <v>0</v>
      </c>
      <c r="CR4" s="186">
        <f t="shared" si="9"/>
        <v>0</v>
      </c>
      <c r="CS4" s="186">
        <f t="shared" si="9"/>
        <v>0</v>
      </c>
      <c r="CT4" s="186">
        <f t="shared" si="9"/>
        <v>0</v>
      </c>
      <c r="CU4" s="186">
        <f t="shared" si="9"/>
        <v>0</v>
      </c>
      <c r="CV4" s="186">
        <f t="shared" si="9"/>
        <v>0</v>
      </c>
      <c r="CW4" s="186">
        <f t="shared" si="9"/>
        <v>0</v>
      </c>
      <c r="CX4" s="186">
        <f t="shared" si="9"/>
        <v>0</v>
      </c>
      <c r="CY4" s="186">
        <f t="shared" si="9"/>
        <v>0</v>
      </c>
      <c r="DA4" s="186">
        <v>0</v>
      </c>
      <c r="DB4" s="186">
        <f t="shared" si="10"/>
        <v>0</v>
      </c>
      <c r="DC4" s="186">
        <f t="shared" si="10"/>
        <v>0</v>
      </c>
      <c r="DD4" s="186">
        <f t="shared" si="10"/>
        <v>0</v>
      </c>
      <c r="DE4" s="186">
        <f t="shared" si="10"/>
        <v>0</v>
      </c>
      <c r="DF4" s="186">
        <f t="shared" si="10"/>
        <v>0</v>
      </c>
      <c r="DG4" s="186">
        <f t="shared" si="10"/>
        <v>0</v>
      </c>
      <c r="DH4" s="186">
        <f t="shared" si="10"/>
        <v>0</v>
      </c>
      <c r="DI4" s="186">
        <f t="shared" si="10"/>
        <v>0</v>
      </c>
      <c r="DK4" s="186">
        <v>0</v>
      </c>
      <c r="DL4" s="186">
        <f t="shared" si="11"/>
        <v>0</v>
      </c>
      <c r="DM4" s="186">
        <f t="shared" si="11"/>
        <v>0</v>
      </c>
      <c r="DN4" s="186">
        <f t="shared" si="11"/>
        <v>0</v>
      </c>
      <c r="DO4" s="186">
        <f t="shared" si="11"/>
        <v>0</v>
      </c>
      <c r="DP4" s="186">
        <f t="shared" si="11"/>
        <v>0</v>
      </c>
      <c r="DQ4" s="186">
        <f t="shared" si="11"/>
        <v>0</v>
      </c>
      <c r="DR4" s="186">
        <f t="shared" si="11"/>
        <v>0</v>
      </c>
      <c r="DS4" s="186">
        <f t="shared" si="11"/>
        <v>0</v>
      </c>
      <c r="DU4" s="186">
        <v>0</v>
      </c>
      <c r="DV4" s="186">
        <f t="shared" si="12"/>
        <v>0</v>
      </c>
      <c r="DW4" s="186">
        <f t="shared" si="12"/>
        <v>0</v>
      </c>
      <c r="DX4" s="186">
        <f t="shared" si="12"/>
        <v>0</v>
      </c>
      <c r="DY4" s="186">
        <f t="shared" si="12"/>
        <v>0</v>
      </c>
      <c r="DZ4" s="186">
        <f t="shared" si="12"/>
        <v>0</v>
      </c>
      <c r="EA4" s="186">
        <f t="shared" si="12"/>
        <v>0</v>
      </c>
      <c r="EB4" s="186">
        <f t="shared" si="12"/>
        <v>0</v>
      </c>
      <c r="EC4" s="186">
        <f t="shared" si="12"/>
        <v>0</v>
      </c>
      <c r="ED4" s="65"/>
    </row>
    <row r="5" spans="1:134" s="185" customFormat="1" x14ac:dyDescent="0.2">
      <c r="A5" s="226"/>
      <c r="B5" s="227" t="s">
        <v>116</v>
      </c>
      <c r="C5" s="184" t="s">
        <v>117</v>
      </c>
      <c r="D5" s="183" t="s">
        <v>118</v>
      </c>
      <c r="E5" s="186">
        <f>SUM('6'!B28:B30,'6'!B32)/('6'!C11*1000)*'6'!D23</f>
        <v>1469.6901765001448</v>
      </c>
      <c r="F5" s="186">
        <f>E5/'6'!D23*'6'!E23</f>
        <v>1323.8610833752048</v>
      </c>
      <c r="G5" s="186">
        <f>F5/'6'!E23*'6'!F23</f>
        <v>1185.5825360002568</v>
      </c>
      <c r="H5" s="186">
        <f>G5/'6'!F23*'6'!G23</f>
        <v>1097.048715750313</v>
      </c>
      <c r="I5" s="186">
        <f>H5/'6'!G23*'6'!H23</f>
        <v>1066.5333544445139</v>
      </c>
      <c r="J5" s="186">
        <f>I5/'6'!H23*'6'!I23</f>
        <v>1036.4452823382157</v>
      </c>
      <c r="K5" s="186">
        <f>J5/'6'!I23*'6'!J23</f>
        <v>1006.7844994314191</v>
      </c>
      <c r="L5" s="186">
        <f>K5/'6'!J23*'6'!K23</f>
        <v>977.55100572412391</v>
      </c>
      <c r="M5" s="186">
        <f>L5/'6'!K23*'6'!L23</f>
        <v>933.14874543453698</v>
      </c>
      <c r="O5" s="186">
        <f>SUM('7'!B28:B30,'7'!B32)/('7'!C11*1000)*'7'!D23</f>
        <v>1050.9499390842386</v>
      </c>
      <c r="P5" s="186">
        <f>O5/'7'!D23*'7'!E23</f>
        <v>946.67008542057056</v>
      </c>
      <c r="Q5" s="186">
        <f>P5/'7'!E23*'7'!F23</f>
        <v>847.78949598475754</v>
      </c>
      <c r="R5" s="186">
        <f>Q5/'7'!F23*'7'!G23</f>
        <v>784.48049760787126</v>
      </c>
      <c r="S5" s="186">
        <f>R5/'7'!G23*'7'!H23</f>
        <v>762.65949232508876</v>
      </c>
      <c r="T5" s="186">
        <f>S5/'7'!H23*'7'!I23</f>
        <v>741.14403413336493</v>
      </c>
      <c r="U5" s="186">
        <f>T5/'7'!I23*'7'!J23</f>
        <v>719.93412303269997</v>
      </c>
      <c r="V5" s="186">
        <f>U5/'7'!J23*'7'!K23</f>
        <v>699.02975902309379</v>
      </c>
      <c r="W5" s="186">
        <f>V5/'7'!K23*'7'!L23</f>
        <v>667.27847328090502</v>
      </c>
      <c r="Y5" s="186">
        <f>SUM('8'!B28:B30,'8'!B32)/('8'!C11*1000)*'8'!D23</f>
        <v>1063.2887138206779</v>
      </c>
      <c r="Z5" s="186">
        <f>Y5/'8'!D23*'8'!E23</f>
        <v>957.78455291262674</v>
      </c>
      <c r="AA5" s="186">
        <f>Z5/'8'!E23*'8'!F23</f>
        <v>857.74304679231591</v>
      </c>
      <c r="AB5" s="186">
        <f>AA5/'8'!F23*'8'!G23</f>
        <v>793.69076327813491</v>
      </c>
      <c r="AC5" s="186">
        <f>AB5/'8'!G23*'8'!H23</f>
        <v>771.61356646929232</v>
      </c>
      <c r="AD5" s="186">
        <f>AC5/'8'!H23*'8'!I23</f>
        <v>749.84550405532525</v>
      </c>
      <c r="AE5" s="186">
        <f>AD5/'8'!I23*'8'!J23</f>
        <v>728.38657603623392</v>
      </c>
      <c r="AF5" s="186">
        <f>AE5/'8'!J23*'8'!K23</f>
        <v>707.23678241201856</v>
      </c>
      <c r="AG5" s="186">
        <f>AF5/'8'!K23*'8'!L23</f>
        <v>675.11271776971716</v>
      </c>
      <c r="AI5" s="186">
        <f>SUM('2'!B28:B30,'2'!B32)/('2'!C11*1000)*'2'!D23</f>
        <v>0</v>
      </c>
      <c r="AJ5" s="186">
        <f>AI5/'2'!D23*'2'!E23</f>
        <v>0</v>
      </c>
      <c r="AK5" s="186">
        <f>AJ5/'2'!E23*'2'!F23</f>
        <v>0</v>
      </c>
      <c r="AL5" s="186">
        <f>AK5/'2'!F23*'2'!G23</f>
        <v>0</v>
      </c>
      <c r="AM5" s="186">
        <f>AL5/'2'!G23*'2'!H23</f>
        <v>0</v>
      </c>
      <c r="AN5" s="186">
        <f>AM5/'2'!H23*'2'!I23</f>
        <v>0</v>
      </c>
      <c r="AO5" s="186">
        <f>AN5/'2'!I23*'2'!J23</f>
        <v>0</v>
      </c>
      <c r="AP5" s="186">
        <f>AO5/'2'!J23*'2'!K23</f>
        <v>0</v>
      </c>
      <c r="AQ5" s="186">
        <f>AP5/'2'!K23*'2'!L23</f>
        <v>0</v>
      </c>
      <c r="AS5" s="186">
        <f>SUM('1'!B28:B30,'1'!B32)/('1'!C11*1000)*'1'!D23</f>
        <v>0</v>
      </c>
      <c r="AT5" s="186">
        <f>AS5/'1'!D23*'1'!E23</f>
        <v>0</v>
      </c>
      <c r="AU5" s="186">
        <f>AT5/'1'!E23*'1'!F23</f>
        <v>0</v>
      </c>
      <c r="AV5" s="186">
        <f>AU5/'1'!F23*'1'!G23</f>
        <v>0</v>
      </c>
      <c r="AW5" s="186">
        <f>AV5/'1'!G23*'1'!H23</f>
        <v>0</v>
      </c>
      <c r="AX5" s="186">
        <f>AW5/'1'!H23*'1'!I23</f>
        <v>0</v>
      </c>
      <c r="AY5" s="186">
        <f>AX5/'1'!I23*'1'!J23</f>
        <v>0</v>
      </c>
      <c r="AZ5" s="186">
        <f>AY5/'1'!J23*'1'!K23</f>
        <v>0</v>
      </c>
      <c r="BA5" s="186">
        <f>AZ5/'1'!K23*'1'!L23</f>
        <v>0</v>
      </c>
      <c r="BC5" s="186">
        <f>SUM('3'!B28:B30,'3'!B32)/('3'!C11*1000)*'3'!D23</f>
        <v>0</v>
      </c>
      <c r="BD5" s="187">
        <f>BC5/'3'!D23*'3'!E23</f>
        <v>0</v>
      </c>
      <c r="BE5" s="187">
        <f>BD5/'3'!E23*'3'!F23</f>
        <v>0</v>
      </c>
      <c r="BF5" s="187">
        <f>BE5/'3'!F23*'3'!G23</f>
        <v>0</v>
      </c>
      <c r="BG5" s="187">
        <f>BF5/'3'!G23*'3'!H23</f>
        <v>0</v>
      </c>
      <c r="BH5" s="187">
        <f>BG5/'3'!H23*'3'!I23</f>
        <v>0</v>
      </c>
      <c r="BI5" s="187">
        <f>BH5/'3'!I23*'3'!J23</f>
        <v>0</v>
      </c>
      <c r="BJ5" s="187">
        <f>BI5/'3'!J23*'3'!K23</f>
        <v>0</v>
      </c>
      <c r="BK5" s="187">
        <f>BJ5/'3'!K23*'3'!L23</f>
        <v>0</v>
      </c>
      <c r="BM5" s="186">
        <f>SUM('4'!B28:B30,'4'!B32)/('4'!C11*1000)*'4'!D23</f>
        <v>3758.291884109643</v>
      </c>
      <c r="BN5" s="186">
        <f>BM5/'4'!D23*'4'!E23</f>
        <v>3385.3777108219933</v>
      </c>
      <c r="BO5" s="186">
        <f>BN5/'4'!E23*'4'!F23</f>
        <v>3031.7717939726977</v>
      </c>
      <c r="BP5" s="186">
        <f>BO5/'4'!F23*'4'!G23</f>
        <v>2805.3730989042247</v>
      </c>
      <c r="BQ5" s="186">
        <f>BP5/'4'!G23*'4'!H23</f>
        <v>2727.3392135520307</v>
      </c>
      <c r="BR5" s="186">
        <f>BQ5/'4'!H23*'4'!I23</f>
        <v>2650.397992188703</v>
      </c>
      <c r="BS5" s="186">
        <f>BR5/'4'!I23*'4'!J23</f>
        <v>2574.5494348142429</v>
      </c>
      <c r="BT5" s="186">
        <f>BS5/'4'!J23*'4'!K23</f>
        <v>2499.7935414286499</v>
      </c>
      <c r="BU5" s="186">
        <f>BT5/'4'!K23*'4'!L23</f>
        <v>2386.2480764382863</v>
      </c>
      <c r="BW5" s="186">
        <f>SUM('5'!B28:B30,'5'!B32)/('5'!C11*1000)*'5'!D23</f>
        <v>2960.1405505607177</v>
      </c>
      <c r="BX5" s="186">
        <f>BW5/'5'!D23*'5'!E23</f>
        <v>2666.4224466276823</v>
      </c>
      <c r="BY5" s="186">
        <f>BX5/'5'!E23*'5'!F23</f>
        <v>2387.9120898857191</v>
      </c>
      <c r="BZ5" s="186">
        <f>BY5/'5'!F23*'5'!G23</f>
        <v>2209.5938595482203</v>
      </c>
      <c r="CA5" s="186">
        <f>BZ5/'5'!G23*'5'!H23</f>
        <v>2148.1320903531546</v>
      </c>
      <c r="CB5" s="186">
        <f>CA5/'5'!H23*'5'!I23</f>
        <v>2087.5309352565459</v>
      </c>
      <c r="CC5" s="186">
        <f>CB5/'5'!I23*'5'!J23</f>
        <v>2027.7903942583946</v>
      </c>
      <c r="CD5" s="186">
        <f>CC5/'5'!J23*'5'!K23</f>
        <v>1968.9104673587012</v>
      </c>
      <c r="CE5" s="186">
        <f>CD5/'5'!K23*'5'!L23</f>
        <v>1879.4787399637773</v>
      </c>
      <c r="CG5" s="186">
        <f>SUM('9'!B28:B30,'9'!B32)/('9'!C11*1000)*'9'!D23</f>
        <v>0</v>
      </c>
      <c r="CH5" s="186">
        <f>CG5/'9'!D23*'9'!E23</f>
        <v>0</v>
      </c>
      <c r="CI5" s="186">
        <f>CH5/'9'!E23*'9'!F23</f>
        <v>0</v>
      </c>
      <c r="CJ5" s="186">
        <f>CI5/'9'!F23*'9'!G23</f>
        <v>0</v>
      </c>
      <c r="CK5" s="186">
        <f>CJ5/'9'!G23*'9'!H23</f>
        <v>0</v>
      </c>
      <c r="CL5" s="186">
        <f>CK5/'9'!H23*'9'!I23</f>
        <v>0</v>
      </c>
      <c r="CM5" s="186">
        <f>CL5/'9'!I23*'9'!J23</f>
        <v>0</v>
      </c>
      <c r="CN5" s="186">
        <f>CM5/'9'!J23*'9'!K23</f>
        <v>0</v>
      </c>
      <c r="CO5" s="186">
        <f>CN5/'9'!K23*'9'!L23</f>
        <v>0</v>
      </c>
      <c r="CQ5" s="186">
        <f>SUM('11'!B28:B30,'11'!B32)/('11'!C11*1000)*'11'!D23</f>
        <v>2960.1405505607177</v>
      </c>
      <c r="CR5" s="186">
        <f>CQ5/'11'!D23*'11'!E23</f>
        <v>2666.4224466276823</v>
      </c>
      <c r="CS5" s="186">
        <f>CR5/'11'!E23*'11'!F23</f>
        <v>2387.9120898857191</v>
      </c>
      <c r="CT5" s="186">
        <f>CS5/'11'!F23*'11'!G23</f>
        <v>2209.5938595482203</v>
      </c>
      <c r="CU5" s="186">
        <f>CT5/'11'!G23*'11'!H23</f>
        <v>2148.1320903531546</v>
      </c>
      <c r="CV5" s="186">
        <f>CU5/'11'!H23*'11'!I23</f>
        <v>2087.5309352565459</v>
      </c>
      <c r="CW5" s="186">
        <f>CV5/'11'!I23*'11'!J23</f>
        <v>2027.7903942583946</v>
      </c>
      <c r="CX5" s="186">
        <f>CW5/'11'!J23*'11'!K23</f>
        <v>1968.9104673587012</v>
      </c>
      <c r="CY5" s="186">
        <f>CX5/'11'!K23*'11'!L23</f>
        <v>1879.4787399637773</v>
      </c>
      <c r="DA5" s="186">
        <f>SUM('10'!B28:B30,'10'!B32)/('10'!C11*1000)*'10'!D23</f>
        <v>2960.1405505607177</v>
      </c>
      <c r="DB5" s="186">
        <f>DA5/'10'!D23*'10'!E23</f>
        <v>2666.4224466276823</v>
      </c>
      <c r="DC5" s="186">
        <f>DB5/'10'!E23*'10'!F23</f>
        <v>2387.9120898857191</v>
      </c>
      <c r="DD5" s="186">
        <f>DC5/'10'!F23*'10'!G23</f>
        <v>2209.5938595482203</v>
      </c>
      <c r="DE5" s="186">
        <f>DD5/'10'!G23*'10'!H23</f>
        <v>2148.1320903531546</v>
      </c>
      <c r="DF5" s="186">
        <f>DE5/'10'!H23*'10'!I23</f>
        <v>2087.5309352565459</v>
      </c>
      <c r="DG5" s="186">
        <f>DF5/'10'!I23*'10'!J23</f>
        <v>2027.7903942583946</v>
      </c>
      <c r="DH5" s="186">
        <f>DG5/'10'!J23*'10'!K23</f>
        <v>1968.9104673587012</v>
      </c>
      <c r="DI5" s="186">
        <f>DH5/'10'!K23*'10'!L23</f>
        <v>1879.4787399637773</v>
      </c>
      <c r="DK5" s="186">
        <f>SUM('24'!B28:B30,'24'!B32)/('24'!C11*1000)*'24'!D23</f>
        <v>0</v>
      </c>
      <c r="DL5" s="186">
        <f>DK5/'24'!D23*'24'!E23</f>
        <v>0</v>
      </c>
      <c r="DM5" s="186">
        <f>DL5/'24'!E23*'24'!F23</f>
        <v>0</v>
      </c>
      <c r="DN5" s="186">
        <f>DM5/'24'!F23*'24'!G23</f>
        <v>0</v>
      </c>
      <c r="DO5" s="186">
        <f>DN5/'24'!G23*'24'!H23</f>
        <v>0</v>
      </c>
      <c r="DP5" s="186">
        <f>DO5/'24'!H23*'24'!I23</f>
        <v>0</v>
      </c>
      <c r="DQ5" s="186">
        <f>DP5/'24'!I23*'24'!J23</f>
        <v>0</v>
      </c>
      <c r="DR5" s="186">
        <f>DQ5/'24'!J23*'24'!K23</f>
        <v>0</v>
      </c>
      <c r="DS5" s="186">
        <f>DR5/'24'!K23*'24'!L23</f>
        <v>0</v>
      </c>
      <c r="DU5" s="186">
        <v>0</v>
      </c>
      <c r="DV5" s="186">
        <f>DU5/'21'!D23*'21'!E23</f>
        <v>0</v>
      </c>
      <c r="DW5" s="186">
        <f>DV5/'21'!E23*'21'!F23</f>
        <v>0</v>
      </c>
      <c r="DX5" s="186">
        <f>DW5/'21'!F23*'21'!G23</f>
        <v>0</v>
      </c>
      <c r="DY5" s="186">
        <f>DX5/'21'!G23*'21'!H23</f>
        <v>0</v>
      </c>
      <c r="DZ5" s="186">
        <f>DY5/'21'!H23*'21'!I23</f>
        <v>0</v>
      </c>
      <c r="EA5" s="186">
        <f>DZ5/'21'!I23*'21'!J23</f>
        <v>0</v>
      </c>
      <c r="EB5" s="186">
        <f>EA5/'21'!J23*'21'!K23</f>
        <v>0</v>
      </c>
      <c r="EC5" s="186">
        <f>EB5/'21'!K23*'21'!L23</f>
        <v>0</v>
      </c>
      <c r="ED5" s="65"/>
    </row>
    <row r="6" spans="1:134" s="185" customFormat="1" x14ac:dyDescent="0.2">
      <c r="A6" s="226"/>
      <c r="B6" s="228"/>
      <c r="C6" s="184" t="s">
        <v>119</v>
      </c>
      <c r="D6" s="183" t="s">
        <v>118</v>
      </c>
      <c r="E6" s="186">
        <v>0</v>
      </c>
      <c r="F6" s="186">
        <f t="shared" ref="F6:M7" si="13">E6</f>
        <v>0</v>
      </c>
      <c r="G6" s="186">
        <f t="shared" si="13"/>
        <v>0</v>
      </c>
      <c r="H6" s="186">
        <f t="shared" si="13"/>
        <v>0</v>
      </c>
      <c r="I6" s="186">
        <f t="shared" si="13"/>
        <v>0</v>
      </c>
      <c r="J6" s="186">
        <f t="shared" si="13"/>
        <v>0</v>
      </c>
      <c r="K6" s="186">
        <f t="shared" si="13"/>
        <v>0</v>
      </c>
      <c r="L6" s="186">
        <f t="shared" si="13"/>
        <v>0</v>
      </c>
      <c r="M6" s="186">
        <f t="shared" si="13"/>
        <v>0</v>
      </c>
      <c r="O6" s="186">
        <v>0</v>
      </c>
      <c r="P6" s="186">
        <f t="shared" ref="P6:W7" si="14">O6</f>
        <v>0</v>
      </c>
      <c r="Q6" s="186">
        <f t="shared" si="14"/>
        <v>0</v>
      </c>
      <c r="R6" s="186">
        <f t="shared" si="14"/>
        <v>0</v>
      </c>
      <c r="S6" s="186">
        <f t="shared" si="14"/>
        <v>0</v>
      </c>
      <c r="T6" s="186">
        <f t="shared" si="14"/>
        <v>0</v>
      </c>
      <c r="U6" s="186">
        <f t="shared" si="14"/>
        <v>0</v>
      </c>
      <c r="V6" s="186">
        <f t="shared" si="14"/>
        <v>0</v>
      </c>
      <c r="W6" s="186">
        <f t="shared" si="14"/>
        <v>0</v>
      </c>
      <c r="Y6" s="186">
        <v>0</v>
      </c>
      <c r="Z6" s="186">
        <f t="shared" ref="Z6:AG7" si="15">Y6</f>
        <v>0</v>
      </c>
      <c r="AA6" s="186">
        <f t="shared" si="15"/>
        <v>0</v>
      </c>
      <c r="AB6" s="186">
        <f t="shared" si="15"/>
        <v>0</v>
      </c>
      <c r="AC6" s="186">
        <f t="shared" si="15"/>
        <v>0</v>
      </c>
      <c r="AD6" s="186">
        <f t="shared" si="15"/>
        <v>0</v>
      </c>
      <c r="AE6" s="186">
        <f t="shared" si="15"/>
        <v>0</v>
      </c>
      <c r="AF6" s="186">
        <f t="shared" si="15"/>
        <v>0</v>
      </c>
      <c r="AG6" s="186">
        <f t="shared" si="15"/>
        <v>0</v>
      </c>
      <c r="AI6" s="186">
        <v>0</v>
      </c>
      <c r="AJ6" s="186">
        <f t="shared" ref="AJ6:AQ7" si="16">AI6</f>
        <v>0</v>
      </c>
      <c r="AK6" s="186">
        <f t="shared" si="16"/>
        <v>0</v>
      </c>
      <c r="AL6" s="186">
        <f t="shared" si="16"/>
        <v>0</v>
      </c>
      <c r="AM6" s="186">
        <f t="shared" si="16"/>
        <v>0</v>
      </c>
      <c r="AN6" s="186">
        <f t="shared" si="16"/>
        <v>0</v>
      </c>
      <c r="AO6" s="186">
        <f t="shared" si="16"/>
        <v>0</v>
      </c>
      <c r="AP6" s="186">
        <f t="shared" si="16"/>
        <v>0</v>
      </c>
      <c r="AQ6" s="186">
        <f t="shared" si="16"/>
        <v>0</v>
      </c>
      <c r="AS6" s="186">
        <v>0</v>
      </c>
      <c r="AT6" s="187">
        <f t="shared" ref="AT6:BA7" si="17">AS6</f>
        <v>0</v>
      </c>
      <c r="AU6" s="187">
        <f t="shared" si="17"/>
        <v>0</v>
      </c>
      <c r="AV6" s="187">
        <f t="shared" si="17"/>
        <v>0</v>
      </c>
      <c r="AW6" s="187">
        <f t="shared" si="17"/>
        <v>0</v>
      </c>
      <c r="AX6" s="187">
        <f t="shared" si="17"/>
        <v>0</v>
      </c>
      <c r="AY6" s="187">
        <f t="shared" si="17"/>
        <v>0</v>
      </c>
      <c r="AZ6" s="187">
        <f t="shared" si="17"/>
        <v>0</v>
      </c>
      <c r="BA6" s="187">
        <f t="shared" si="17"/>
        <v>0</v>
      </c>
      <c r="BC6" s="186">
        <v>0</v>
      </c>
      <c r="BD6" s="187">
        <f t="shared" ref="BD6:BK7" si="18">BC6</f>
        <v>0</v>
      </c>
      <c r="BE6" s="187">
        <f t="shared" si="18"/>
        <v>0</v>
      </c>
      <c r="BF6" s="187">
        <f t="shared" si="18"/>
        <v>0</v>
      </c>
      <c r="BG6" s="187">
        <f t="shared" si="18"/>
        <v>0</v>
      </c>
      <c r="BH6" s="187">
        <f t="shared" si="18"/>
        <v>0</v>
      </c>
      <c r="BI6" s="187">
        <f t="shared" si="18"/>
        <v>0</v>
      </c>
      <c r="BJ6" s="187">
        <f t="shared" si="18"/>
        <v>0</v>
      </c>
      <c r="BK6" s="187">
        <f t="shared" si="18"/>
        <v>0</v>
      </c>
      <c r="BM6" s="186">
        <v>0</v>
      </c>
      <c r="BN6" s="186">
        <f t="shared" ref="BN6:BU7" si="19">BM6</f>
        <v>0</v>
      </c>
      <c r="BO6" s="186">
        <f t="shared" si="19"/>
        <v>0</v>
      </c>
      <c r="BP6" s="186">
        <f t="shared" si="19"/>
        <v>0</v>
      </c>
      <c r="BQ6" s="186">
        <f t="shared" si="19"/>
        <v>0</v>
      </c>
      <c r="BR6" s="186">
        <f t="shared" si="19"/>
        <v>0</v>
      </c>
      <c r="BS6" s="186">
        <f t="shared" si="19"/>
        <v>0</v>
      </c>
      <c r="BT6" s="186">
        <f t="shared" si="19"/>
        <v>0</v>
      </c>
      <c r="BU6" s="186">
        <f t="shared" si="19"/>
        <v>0</v>
      </c>
      <c r="BW6" s="186">
        <v>0</v>
      </c>
      <c r="BX6" s="186">
        <f t="shared" ref="BX6:CE7" si="20">BW6</f>
        <v>0</v>
      </c>
      <c r="BY6" s="186">
        <f t="shared" si="20"/>
        <v>0</v>
      </c>
      <c r="BZ6" s="186">
        <f t="shared" si="20"/>
        <v>0</v>
      </c>
      <c r="CA6" s="186">
        <f t="shared" si="20"/>
        <v>0</v>
      </c>
      <c r="CB6" s="186">
        <f t="shared" si="20"/>
        <v>0</v>
      </c>
      <c r="CC6" s="186">
        <f t="shared" si="20"/>
        <v>0</v>
      </c>
      <c r="CD6" s="186">
        <f t="shared" si="20"/>
        <v>0</v>
      </c>
      <c r="CE6" s="186">
        <f t="shared" si="20"/>
        <v>0</v>
      </c>
      <c r="CG6" s="186">
        <v>0</v>
      </c>
      <c r="CH6" s="186">
        <f t="shared" ref="CH6:CO7" si="21">CG6</f>
        <v>0</v>
      </c>
      <c r="CI6" s="186">
        <f t="shared" si="21"/>
        <v>0</v>
      </c>
      <c r="CJ6" s="186">
        <f t="shared" si="21"/>
        <v>0</v>
      </c>
      <c r="CK6" s="186">
        <f t="shared" si="21"/>
        <v>0</v>
      </c>
      <c r="CL6" s="186">
        <f t="shared" si="21"/>
        <v>0</v>
      </c>
      <c r="CM6" s="186">
        <f t="shared" si="21"/>
        <v>0</v>
      </c>
      <c r="CN6" s="186">
        <f t="shared" si="21"/>
        <v>0</v>
      </c>
      <c r="CO6" s="186">
        <f t="shared" si="21"/>
        <v>0</v>
      </c>
      <c r="CQ6" s="186">
        <v>0</v>
      </c>
      <c r="CR6" s="186">
        <f t="shared" ref="CR6:CY7" si="22">CQ6</f>
        <v>0</v>
      </c>
      <c r="CS6" s="186">
        <f t="shared" si="22"/>
        <v>0</v>
      </c>
      <c r="CT6" s="186">
        <f t="shared" si="22"/>
        <v>0</v>
      </c>
      <c r="CU6" s="186">
        <f t="shared" si="22"/>
        <v>0</v>
      </c>
      <c r="CV6" s="186">
        <f t="shared" si="22"/>
        <v>0</v>
      </c>
      <c r="CW6" s="186">
        <f t="shared" si="22"/>
        <v>0</v>
      </c>
      <c r="CX6" s="186">
        <f t="shared" si="22"/>
        <v>0</v>
      </c>
      <c r="CY6" s="186">
        <f t="shared" si="22"/>
        <v>0</v>
      </c>
      <c r="DA6" s="186">
        <v>0</v>
      </c>
      <c r="DB6" s="186">
        <f t="shared" ref="DB6:DI7" si="23">DA6</f>
        <v>0</v>
      </c>
      <c r="DC6" s="186">
        <f t="shared" si="23"/>
        <v>0</v>
      </c>
      <c r="DD6" s="186">
        <f t="shared" si="23"/>
        <v>0</v>
      </c>
      <c r="DE6" s="186">
        <f t="shared" si="23"/>
        <v>0</v>
      </c>
      <c r="DF6" s="186">
        <f t="shared" si="23"/>
        <v>0</v>
      </c>
      <c r="DG6" s="186">
        <f t="shared" si="23"/>
        <v>0</v>
      </c>
      <c r="DH6" s="186">
        <f t="shared" si="23"/>
        <v>0</v>
      </c>
      <c r="DI6" s="186">
        <f t="shared" si="23"/>
        <v>0</v>
      </c>
      <c r="DK6" s="186">
        <v>0</v>
      </c>
      <c r="DL6" s="186">
        <f t="shared" ref="DL6:DS7" si="24">DK6</f>
        <v>0</v>
      </c>
      <c r="DM6" s="186">
        <f t="shared" si="24"/>
        <v>0</v>
      </c>
      <c r="DN6" s="186">
        <f t="shared" si="24"/>
        <v>0</v>
      </c>
      <c r="DO6" s="186">
        <f t="shared" si="24"/>
        <v>0</v>
      </c>
      <c r="DP6" s="186">
        <f t="shared" si="24"/>
        <v>0</v>
      </c>
      <c r="DQ6" s="186">
        <f t="shared" si="24"/>
        <v>0</v>
      </c>
      <c r="DR6" s="186">
        <f t="shared" si="24"/>
        <v>0</v>
      </c>
      <c r="DS6" s="186">
        <f t="shared" si="24"/>
        <v>0</v>
      </c>
      <c r="DU6" s="186">
        <v>0</v>
      </c>
      <c r="DV6" s="186">
        <f t="shared" ref="DV6:EC7" si="25">DU6</f>
        <v>0</v>
      </c>
      <c r="DW6" s="186">
        <f t="shared" si="25"/>
        <v>0</v>
      </c>
      <c r="DX6" s="186">
        <f t="shared" si="25"/>
        <v>0</v>
      </c>
      <c r="DY6" s="186">
        <f t="shared" si="25"/>
        <v>0</v>
      </c>
      <c r="DZ6" s="186">
        <f t="shared" si="25"/>
        <v>0</v>
      </c>
      <c r="EA6" s="186">
        <f t="shared" si="25"/>
        <v>0</v>
      </c>
      <c r="EB6" s="186">
        <f t="shared" si="25"/>
        <v>0</v>
      </c>
      <c r="EC6" s="186">
        <f t="shared" si="25"/>
        <v>0</v>
      </c>
      <c r="ED6" s="65"/>
    </row>
    <row r="7" spans="1:134" s="185" customFormat="1" x14ac:dyDescent="0.2">
      <c r="A7" s="226"/>
      <c r="B7" s="229"/>
      <c r="C7" s="184" t="s">
        <v>120</v>
      </c>
      <c r="D7" s="183" t="s">
        <v>118</v>
      </c>
      <c r="E7" s="186">
        <f>SUM('6'!B31)/('6'!C11*1000)</f>
        <v>0</v>
      </c>
      <c r="F7" s="186">
        <f t="shared" si="13"/>
        <v>0</v>
      </c>
      <c r="G7" s="186">
        <f t="shared" si="13"/>
        <v>0</v>
      </c>
      <c r="H7" s="186">
        <f t="shared" si="13"/>
        <v>0</v>
      </c>
      <c r="I7" s="186">
        <f t="shared" si="13"/>
        <v>0</v>
      </c>
      <c r="J7" s="186">
        <f t="shared" si="13"/>
        <v>0</v>
      </c>
      <c r="K7" s="186">
        <f t="shared" si="13"/>
        <v>0</v>
      </c>
      <c r="L7" s="186">
        <f t="shared" si="13"/>
        <v>0</v>
      </c>
      <c r="M7" s="186">
        <f t="shared" si="13"/>
        <v>0</v>
      </c>
      <c r="O7" s="186">
        <f>SUM('7'!B31)/('7'!C11*1000)</f>
        <v>63.785371954756968</v>
      </c>
      <c r="P7" s="186">
        <f t="shared" si="14"/>
        <v>63.785371954756968</v>
      </c>
      <c r="Q7" s="186">
        <f t="shared" si="14"/>
        <v>63.785371954756968</v>
      </c>
      <c r="R7" s="186">
        <f t="shared" si="14"/>
        <v>63.785371954756968</v>
      </c>
      <c r="S7" s="186">
        <f t="shared" si="14"/>
        <v>63.785371954756968</v>
      </c>
      <c r="T7" s="186">
        <f t="shared" si="14"/>
        <v>63.785371954756968</v>
      </c>
      <c r="U7" s="186">
        <f t="shared" si="14"/>
        <v>63.785371954756968</v>
      </c>
      <c r="V7" s="186">
        <f t="shared" si="14"/>
        <v>63.785371954756968</v>
      </c>
      <c r="W7" s="186">
        <f t="shared" si="14"/>
        <v>63.785371954756968</v>
      </c>
      <c r="Y7" s="186">
        <f>SUM('8'!B31)/('8'!C11*1000)</f>
        <v>74.213999999999999</v>
      </c>
      <c r="Z7" s="186">
        <f t="shared" si="15"/>
        <v>74.213999999999999</v>
      </c>
      <c r="AA7" s="186">
        <f t="shared" si="15"/>
        <v>74.213999999999999</v>
      </c>
      <c r="AB7" s="186">
        <f t="shared" si="15"/>
        <v>74.213999999999999</v>
      </c>
      <c r="AC7" s="186">
        <f t="shared" si="15"/>
        <v>74.213999999999999</v>
      </c>
      <c r="AD7" s="186">
        <f t="shared" si="15"/>
        <v>74.213999999999999</v>
      </c>
      <c r="AE7" s="186">
        <f t="shared" si="15"/>
        <v>74.213999999999999</v>
      </c>
      <c r="AF7" s="186">
        <f t="shared" si="15"/>
        <v>74.213999999999999</v>
      </c>
      <c r="AG7" s="186">
        <f t="shared" si="15"/>
        <v>74.213999999999999</v>
      </c>
      <c r="AI7" s="186">
        <f>SUM('2'!B31)/('2'!C11*1000)</f>
        <v>0</v>
      </c>
      <c r="AJ7" s="186">
        <f t="shared" si="16"/>
        <v>0</v>
      </c>
      <c r="AK7" s="186">
        <f t="shared" si="16"/>
        <v>0</v>
      </c>
      <c r="AL7" s="186">
        <f t="shared" si="16"/>
        <v>0</v>
      </c>
      <c r="AM7" s="186">
        <f t="shared" si="16"/>
        <v>0</v>
      </c>
      <c r="AN7" s="186">
        <f t="shared" si="16"/>
        <v>0</v>
      </c>
      <c r="AO7" s="186">
        <f t="shared" si="16"/>
        <v>0</v>
      </c>
      <c r="AP7" s="186">
        <f t="shared" si="16"/>
        <v>0</v>
      </c>
      <c r="AQ7" s="186">
        <f t="shared" si="16"/>
        <v>0</v>
      </c>
      <c r="AS7" s="186">
        <f>SUM('1'!B31)/('1'!C11*1000)</f>
        <v>0</v>
      </c>
      <c r="AT7" s="187">
        <f t="shared" si="17"/>
        <v>0</v>
      </c>
      <c r="AU7" s="187">
        <f t="shared" si="17"/>
        <v>0</v>
      </c>
      <c r="AV7" s="187">
        <f t="shared" si="17"/>
        <v>0</v>
      </c>
      <c r="AW7" s="187">
        <f t="shared" si="17"/>
        <v>0</v>
      </c>
      <c r="AX7" s="187">
        <f t="shared" si="17"/>
        <v>0</v>
      </c>
      <c r="AY7" s="187">
        <f t="shared" si="17"/>
        <v>0</v>
      </c>
      <c r="AZ7" s="187">
        <f t="shared" si="17"/>
        <v>0</v>
      </c>
      <c r="BA7" s="187">
        <f t="shared" si="17"/>
        <v>0</v>
      </c>
      <c r="BC7" s="186">
        <f>SUM('3'!B31)/('3'!C11*1000)</f>
        <v>0</v>
      </c>
      <c r="BD7" s="187">
        <f t="shared" si="18"/>
        <v>0</v>
      </c>
      <c r="BE7" s="187">
        <f t="shared" si="18"/>
        <v>0</v>
      </c>
      <c r="BF7" s="187">
        <f t="shared" si="18"/>
        <v>0</v>
      </c>
      <c r="BG7" s="187">
        <f t="shared" si="18"/>
        <v>0</v>
      </c>
      <c r="BH7" s="187">
        <f t="shared" si="18"/>
        <v>0</v>
      </c>
      <c r="BI7" s="187">
        <f t="shared" si="18"/>
        <v>0</v>
      </c>
      <c r="BJ7" s="187">
        <f t="shared" si="18"/>
        <v>0</v>
      </c>
      <c r="BK7" s="187">
        <f t="shared" si="18"/>
        <v>0</v>
      </c>
      <c r="BM7" s="186">
        <f>SUM('4'!B31)/('4'!C11*1000)</f>
        <v>240.10499999999999</v>
      </c>
      <c r="BN7" s="186">
        <f t="shared" si="19"/>
        <v>240.10499999999999</v>
      </c>
      <c r="BO7" s="186">
        <f t="shared" si="19"/>
        <v>240.10499999999999</v>
      </c>
      <c r="BP7" s="186">
        <f t="shared" si="19"/>
        <v>240.10499999999999</v>
      </c>
      <c r="BQ7" s="186">
        <f t="shared" si="19"/>
        <v>240.10499999999999</v>
      </c>
      <c r="BR7" s="186">
        <f t="shared" si="19"/>
        <v>240.10499999999999</v>
      </c>
      <c r="BS7" s="186">
        <f t="shared" si="19"/>
        <v>240.10499999999999</v>
      </c>
      <c r="BT7" s="186">
        <f t="shared" si="19"/>
        <v>240.10499999999999</v>
      </c>
      <c r="BU7" s="186">
        <f t="shared" si="19"/>
        <v>240.10499999999999</v>
      </c>
      <c r="BW7" s="186">
        <f>SUM('5'!B31)/('5'!C11*1000)</f>
        <v>189.2</v>
      </c>
      <c r="BX7" s="186">
        <f t="shared" si="20"/>
        <v>189.2</v>
      </c>
      <c r="BY7" s="186">
        <f t="shared" si="20"/>
        <v>189.2</v>
      </c>
      <c r="BZ7" s="186">
        <f t="shared" si="20"/>
        <v>189.2</v>
      </c>
      <c r="CA7" s="186">
        <f t="shared" si="20"/>
        <v>189.2</v>
      </c>
      <c r="CB7" s="186">
        <f t="shared" si="20"/>
        <v>189.2</v>
      </c>
      <c r="CC7" s="186">
        <f t="shared" si="20"/>
        <v>189.2</v>
      </c>
      <c r="CD7" s="186">
        <f t="shared" si="20"/>
        <v>189.2</v>
      </c>
      <c r="CE7" s="186">
        <f t="shared" si="20"/>
        <v>189.2</v>
      </c>
      <c r="CG7" s="186">
        <f>SUM('9'!B31)/('9'!C11*1000)</f>
        <v>0</v>
      </c>
      <c r="CH7" s="186">
        <f t="shared" si="21"/>
        <v>0</v>
      </c>
      <c r="CI7" s="186">
        <f t="shared" si="21"/>
        <v>0</v>
      </c>
      <c r="CJ7" s="186">
        <f t="shared" si="21"/>
        <v>0</v>
      </c>
      <c r="CK7" s="186">
        <f t="shared" si="21"/>
        <v>0</v>
      </c>
      <c r="CL7" s="186">
        <f t="shared" si="21"/>
        <v>0</v>
      </c>
      <c r="CM7" s="186">
        <f t="shared" si="21"/>
        <v>0</v>
      </c>
      <c r="CN7" s="186">
        <f t="shared" si="21"/>
        <v>0</v>
      </c>
      <c r="CO7" s="186">
        <f t="shared" si="21"/>
        <v>0</v>
      </c>
      <c r="CQ7" s="186">
        <f>SUM('11'!B31)/('11'!C11*1000)</f>
        <v>189.2</v>
      </c>
      <c r="CR7" s="186">
        <f t="shared" si="22"/>
        <v>189.2</v>
      </c>
      <c r="CS7" s="186">
        <f t="shared" si="22"/>
        <v>189.2</v>
      </c>
      <c r="CT7" s="186">
        <f t="shared" si="22"/>
        <v>189.2</v>
      </c>
      <c r="CU7" s="186">
        <f t="shared" si="22"/>
        <v>189.2</v>
      </c>
      <c r="CV7" s="186">
        <f t="shared" si="22"/>
        <v>189.2</v>
      </c>
      <c r="CW7" s="186">
        <f t="shared" si="22"/>
        <v>189.2</v>
      </c>
      <c r="CX7" s="186">
        <f t="shared" si="22"/>
        <v>189.2</v>
      </c>
      <c r="CY7" s="186">
        <f t="shared" si="22"/>
        <v>189.2</v>
      </c>
      <c r="DA7" s="186">
        <f>SUM('10'!B31)/('10'!C11*1000)</f>
        <v>189.2</v>
      </c>
      <c r="DB7" s="186">
        <f t="shared" si="23"/>
        <v>189.2</v>
      </c>
      <c r="DC7" s="186">
        <f t="shared" si="23"/>
        <v>189.2</v>
      </c>
      <c r="DD7" s="186">
        <f t="shared" si="23"/>
        <v>189.2</v>
      </c>
      <c r="DE7" s="186">
        <f t="shared" si="23"/>
        <v>189.2</v>
      </c>
      <c r="DF7" s="186">
        <f t="shared" si="23"/>
        <v>189.2</v>
      </c>
      <c r="DG7" s="186">
        <f t="shared" si="23"/>
        <v>189.2</v>
      </c>
      <c r="DH7" s="186">
        <f t="shared" si="23"/>
        <v>189.2</v>
      </c>
      <c r="DI7" s="186">
        <f t="shared" si="23"/>
        <v>189.2</v>
      </c>
      <c r="DK7" s="186">
        <f>SUM('24'!B31)/('24'!C11*1000)</f>
        <v>0</v>
      </c>
      <c r="DL7" s="186">
        <f t="shared" si="24"/>
        <v>0</v>
      </c>
      <c r="DM7" s="186">
        <f t="shared" si="24"/>
        <v>0</v>
      </c>
      <c r="DN7" s="186">
        <f t="shared" si="24"/>
        <v>0</v>
      </c>
      <c r="DO7" s="186">
        <f t="shared" si="24"/>
        <v>0</v>
      </c>
      <c r="DP7" s="186">
        <f t="shared" si="24"/>
        <v>0</v>
      </c>
      <c r="DQ7" s="186">
        <f t="shared" si="24"/>
        <v>0</v>
      </c>
      <c r="DR7" s="186">
        <f t="shared" si="24"/>
        <v>0</v>
      </c>
      <c r="DS7" s="186">
        <f t="shared" si="24"/>
        <v>0</v>
      </c>
      <c r="DU7" s="186">
        <v>0</v>
      </c>
      <c r="DV7" s="186">
        <f t="shared" si="25"/>
        <v>0</v>
      </c>
      <c r="DW7" s="186">
        <f t="shared" si="25"/>
        <v>0</v>
      </c>
      <c r="DX7" s="186">
        <f t="shared" si="25"/>
        <v>0</v>
      </c>
      <c r="DY7" s="186">
        <f t="shared" si="25"/>
        <v>0</v>
      </c>
      <c r="DZ7" s="186">
        <f t="shared" si="25"/>
        <v>0</v>
      </c>
      <c r="EA7" s="186">
        <f t="shared" si="25"/>
        <v>0</v>
      </c>
      <c r="EB7" s="186">
        <f t="shared" si="25"/>
        <v>0</v>
      </c>
      <c r="EC7" s="186">
        <f t="shared" si="25"/>
        <v>0</v>
      </c>
      <c r="ED7" s="65"/>
    </row>
    <row r="8" spans="1:134" s="188" customFormat="1" x14ac:dyDescent="0.2">
      <c r="A8" s="192"/>
      <c r="B8" s="192"/>
      <c r="C8" s="190" t="s">
        <v>270</v>
      </c>
      <c r="D8" s="70" t="s">
        <v>269</v>
      </c>
      <c r="E8" s="191">
        <f t="shared" ref="E8:AJ8" si="26">SUM(E4:E7)</f>
        <v>1469.6901765001448</v>
      </c>
      <c r="F8" s="191">
        <f t="shared" si="26"/>
        <v>1323.8610833752048</v>
      </c>
      <c r="G8" s="191">
        <f t="shared" si="26"/>
        <v>1185.5825360002568</v>
      </c>
      <c r="H8" s="191">
        <f t="shared" si="26"/>
        <v>1097.048715750313</v>
      </c>
      <c r="I8" s="191">
        <f t="shared" si="26"/>
        <v>1066.5333544445139</v>
      </c>
      <c r="J8" s="191">
        <f t="shared" si="26"/>
        <v>1036.4452823382157</v>
      </c>
      <c r="K8" s="191">
        <f t="shared" si="26"/>
        <v>1006.7844994314191</v>
      </c>
      <c r="L8" s="191">
        <f t="shared" si="26"/>
        <v>977.55100572412391</v>
      </c>
      <c r="M8" s="191">
        <f t="shared" si="26"/>
        <v>933.14874543453698</v>
      </c>
      <c r="N8" s="191">
        <f t="shared" si="26"/>
        <v>0</v>
      </c>
      <c r="O8" s="191">
        <f t="shared" si="26"/>
        <v>1114.7353110389956</v>
      </c>
      <c r="P8" s="191">
        <f t="shared" si="26"/>
        <v>1010.4554573753276</v>
      </c>
      <c r="Q8" s="191">
        <f t="shared" si="26"/>
        <v>911.57486793951455</v>
      </c>
      <c r="R8" s="191">
        <f t="shared" si="26"/>
        <v>848.26586956262827</v>
      </c>
      <c r="S8" s="191">
        <f t="shared" si="26"/>
        <v>826.44486427984577</v>
      </c>
      <c r="T8" s="191">
        <f t="shared" si="26"/>
        <v>804.92940608812194</v>
      </c>
      <c r="U8" s="191">
        <f t="shared" si="26"/>
        <v>783.71949498745698</v>
      </c>
      <c r="V8" s="191">
        <f t="shared" si="26"/>
        <v>762.8151309778508</v>
      </c>
      <c r="W8" s="191">
        <f t="shared" si="26"/>
        <v>731.06384523566203</v>
      </c>
      <c r="X8" s="191">
        <f t="shared" si="26"/>
        <v>0</v>
      </c>
      <c r="Y8" s="191">
        <f t="shared" si="26"/>
        <v>1137.5027138206779</v>
      </c>
      <c r="Z8" s="191">
        <f t="shared" si="26"/>
        <v>1031.9985529126268</v>
      </c>
      <c r="AA8" s="191">
        <f t="shared" si="26"/>
        <v>931.95704679231585</v>
      </c>
      <c r="AB8" s="191">
        <f t="shared" si="26"/>
        <v>867.90476327813485</v>
      </c>
      <c r="AC8" s="191">
        <f t="shared" si="26"/>
        <v>845.82756646929238</v>
      </c>
      <c r="AD8" s="191">
        <f t="shared" si="26"/>
        <v>824.05950405532531</v>
      </c>
      <c r="AE8" s="191">
        <f t="shared" si="26"/>
        <v>802.60057603623386</v>
      </c>
      <c r="AF8" s="191">
        <f t="shared" si="26"/>
        <v>781.4507824120185</v>
      </c>
      <c r="AG8" s="191">
        <f t="shared" si="26"/>
        <v>749.32671776971711</v>
      </c>
      <c r="AH8" s="191">
        <f t="shared" si="26"/>
        <v>0</v>
      </c>
      <c r="AI8" s="191">
        <f t="shared" si="26"/>
        <v>0</v>
      </c>
      <c r="AJ8" s="191">
        <f t="shared" si="26"/>
        <v>0</v>
      </c>
      <c r="AK8" s="191">
        <f t="shared" ref="AK8:BP8" si="27">SUM(AK4:AK7)</f>
        <v>0</v>
      </c>
      <c r="AL8" s="191">
        <f t="shared" si="27"/>
        <v>0</v>
      </c>
      <c r="AM8" s="191">
        <f t="shared" si="27"/>
        <v>0</v>
      </c>
      <c r="AN8" s="191">
        <f t="shared" si="27"/>
        <v>0</v>
      </c>
      <c r="AO8" s="191">
        <f t="shared" si="27"/>
        <v>0</v>
      </c>
      <c r="AP8" s="191">
        <f t="shared" si="27"/>
        <v>0</v>
      </c>
      <c r="AQ8" s="191">
        <f t="shared" si="27"/>
        <v>0</v>
      </c>
      <c r="AR8" s="191">
        <f t="shared" si="27"/>
        <v>0</v>
      </c>
      <c r="AS8" s="191">
        <f t="shared" si="27"/>
        <v>0</v>
      </c>
      <c r="AT8" s="191">
        <f t="shared" si="27"/>
        <v>0</v>
      </c>
      <c r="AU8" s="191">
        <f t="shared" si="27"/>
        <v>0</v>
      </c>
      <c r="AV8" s="191">
        <f t="shared" si="27"/>
        <v>0</v>
      </c>
      <c r="AW8" s="191">
        <f t="shared" si="27"/>
        <v>0</v>
      </c>
      <c r="AX8" s="191">
        <f t="shared" si="27"/>
        <v>0</v>
      </c>
      <c r="AY8" s="191">
        <f t="shared" si="27"/>
        <v>0</v>
      </c>
      <c r="AZ8" s="191">
        <f t="shared" si="27"/>
        <v>0</v>
      </c>
      <c r="BA8" s="191">
        <f t="shared" si="27"/>
        <v>0</v>
      </c>
      <c r="BB8" s="191">
        <f t="shared" si="27"/>
        <v>0</v>
      </c>
      <c r="BC8" s="191">
        <f t="shared" si="27"/>
        <v>0</v>
      </c>
      <c r="BD8" s="191">
        <f t="shared" si="27"/>
        <v>0</v>
      </c>
      <c r="BE8" s="191">
        <f t="shared" si="27"/>
        <v>0</v>
      </c>
      <c r="BF8" s="191">
        <f t="shared" si="27"/>
        <v>0</v>
      </c>
      <c r="BG8" s="191">
        <f t="shared" si="27"/>
        <v>0</v>
      </c>
      <c r="BH8" s="191">
        <f t="shared" si="27"/>
        <v>0</v>
      </c>
      <c r="BI8" s="191">
        <f t="shared" si="27"/>
        <v>0</v>
      </c>
      <c r="BJ8" s="191">
        <f t="shared" si="27"/>
        <v>0</v>
      </c>
      <c r="BK8" s="191">
        <f t="shared" si="27"/>
        <v>0</v>
      </c>
      <c r="BL8" s="191">
        <f t="shared" si="27"/>
        <v>0</v>
      </c>
      <c r="BM8" s="191">
        <f t="shared" si="27"/>
        <v>3998.396884109643</v>
      </c>
      <c r="BN8" s="191">
        <f t="shared" si="27"/>
        <v>3625.4827108219934</v>
      </c>
      <c r="BO8" s="191">
        <f t="shared" si="27"/>
        <v>3271.8767939726977</v>
      </c>
      <c r="BP8" s="191">
        <f t="shared" si="27"/>
        <v>3045.4780989042247</v>
      </c>
      <c r="BQ8" s="191">
        <f t="shared" ref="BQ8:CV8" si="28">SUM(BQ4:BQ7)</f>
        <v>2967.4442135520308</v>
      </c>
      <c r="BR8" s="191">
        <f t="shared" si="28"/>
        <v>2890.502992188703</v>
      </c>
      <c r="BS8" s="191">
        <f t="shared" si="28"/>
        <v>2814.6544348142429</v>
      </c>
      <c r="BT8" s="191">
        <f t="shared" si="28"/>
        <v>2739.8985414286499</v>
      </c>
      <c r="BU8" s="191">
        <f t="shared" si="28"/>
        <v>2626.3530764382863</v>
      </c>
      <c r="BV8" s="191">
        <f t="shared" si="28"/>
        <v>0</v>
      </c>
      <c r="BW8" s="191">
        <f t="shared" si="28"/>
        <v>3149.3405505607175</v>
      </c>
      <c r="BX8" s="191">
        <f t="shared" si="28"/>
        <v>2855.6224466276822</v>
      </c>
      <c r="BY8" s="191">
        <f t="shared" si="28"/>
        <v>2577.1120898857189</v>
      </c>
      <c r="BZ8" s="191">
        <f t="shared" si="28"/>
        <v>2398.7938595482201</v>
      </c>
      <c r="CA8" s="191">
        <f t="shared" si="28"/>
        <v>2337.3320903531544</v>
      </c>
      <c r="CB8" s="191">
        <f t="shared" si="28"/>
        <v>2276.7309352565458</v>
      </c>
      <c r="CC8" s="191">
        <f t="shared" si="28"/>
        <v>2216.9903942583946</v>
      </c>
      <c r="CD8" s="191">
        <f t="shared" si="28"/>
        <v>2158.110467358701</v>
      </c>
      <c r="CE8" s="191">
        <f t="shared" si="28"/>
        <v>2068.6787399637774</v>
      </c>
      <c r="CF8" s="191">
        <f t="shared" si="28"/>
        <v>0</v>
      </c>
      <c r="CG8" s="191">
        <f t="shared" si="28"/>
        <v>0</v>
      </c>
      <c r="CH8" s="191">
        <f t="shared" si="28"/>
        <v>0</v>
      </c>
      <c r="CI8" s="191">
        <f t="shared" si="28"/>
        <v>0</v>
      </c>
      <c r="CJ8" s="191">
        <f t="shared" si="28"/>
        <v>0</v>
      </c>
      <c r="CK8" s="191">
        <f t="shared" si="28"/>
        <v>0</v>
      </c>
      <c r="CL8" s="191">
        <f t="shared" si="28"/>
        <v>0</v>
      </c>
      <c r="CM8" s="191">
        <f t="shared" si="28"/>
        <v>0</v>
      </c>
      <c r="CN8" s="191">
        <f t="shared" si="28"/>
        <v>0</v>
      </c>
      <c r="CO8" s="191">
        <f t="shared" si="28"/>
        <v>0</v>
      </c>
      <c r="CP8" s="191">
        <f t="shared" si="28"/>
        <v>0</v>
      </c>
      <c r="CQ8" s="191">
        <f t="shared" si="28"/>
        <v>3149.3405505607175</v>
      </c>
      <c r="CR8" s="191">
        <f t="shared" si="28"/>
        <v>2855.6224466276822</v>
      </c>
      <c r="CS8" s="191">
        <f t="shared" si="28"/>
        <v>2577.1120898857189</v>
      </c>
      <c r="CT8" s="191">
        <f t="shared" si="28"/>
        <v>2398.7938595482201</v>
      </c>
      <c r="CU8" s="191">
        <f t="shared" si="28"/>
        <v>2337.3320903531544</v>
      </c>
      <c r="CV8" s="191">
        <f t="shared" si="28"/>
        <v>2276.7309352565458</v>
      </c>
      <c r="CW8" s="191">
        <f t="shared" ref="CW8:DS8" si="29">SUM(CW4:CW7)</f>
        <v>2216.9903942583946</v>
      </c>
      <c r="CX8" s="191">
        <f t="shared" si="29"/>
        <v>2158.110467358701</v>
      </c>
      <c r="CY8" s="191">
        <f t="shared" si="29"/>
        <v>2068.6787399637774</v>
      </c>
      <c r="CZ8" s="191">
        <f t="shared" si="29"/>
        <v>0</v>
      </c>
      <c r="DA8" s="191">
        <f t="shared" si="29"/>
        <v>3149.3405505607175</v>
      </c>
      <c r="DB8" s="191">
        <f t="shared" si="29"/>
        <v>2855.6224466276822</v>
      </c>
      <c r="DC8" s="191">
        <f t="shared" si="29"/>
        <v>2577.1120898857189</v>
      </c>
      <c r="DD8" s="191">
        <f t="shared" si="29"/>
        <v>2398.7938595482201</v>
      </c>
      <c r="DE8" s="191">
        <f t="shared" si="29"/>
        <v>2337.3320903531544</v>
      </c>
      <c r="DF8" s="191">
        <f t="shared" si="29"/>
        <v>2276.7309352565458</v>
      </c>
      <c r="DG8" s="191">
        <f t="shared" si="29"/>
        <v>2216.9903942583946</v>
      </c>
      <c r="DH8" s="191">
        <f t="shared" si="29"/>
        <v>2158.110467358701</v>
      </c>
      <c r="DI8" s="191">
        <f t="shared" si="29"/>
        <v>2068.6787399637774</v>
      </c>
      <c r="DJ8" s="191">
        <f t="shared" si="29"/>
        <v>0</v>
      </c>
      <c r="DK8" s="191">
        <f t="shared" si="29"/>
        <v>0</v>
      </c>
      <c r="DL8" s="191">
        <f t="shared" si="29"/>
        <v>0</v>
      </c>
      <c r="DM8" s="191">
        <f t="shared" si="29"/>
        <v>0</v>
      </c>
      <c r="DN8" s="191">
        <f t="shared" si="29"/>
        <v>0</v>
      </c>
      <c r="DO8" s="191">
        <f t="shared" si="29"/>
        <v>0</v>
      </c>
      <c r="DP8" s="191">
        <f t="shared" si="29"/>
        <v>0</v>
      </c>
      <c r="DQ8" s="191">
        <f t="shared" si="29"/>
        <v>0</v>
      </c>
      <c r="DR8" s="191">
        <f t="shared" si="29"/>
        <v>0</v>
      </c>
      <c r="DS8" s="191">
        <f t="shared" si="29"/>
        <v>0</v>
      </c>
      <c r="DT8" s="191"/>
      <c r="DU8" s="191">
        <f t="shared" ref="DU8:EC8" si="30">SUM(DU4:DU7)</f>
        <v>0</v>
      </c>
      <c r="DV8" s="191">
        <f t="shared" si="30"/>
        <v>0</v>
      </c>
      <c r="DW8" s="191">
        <f t="shared" si="30"/>
        <v>0</v>
      </c>
      <c r="DX8" s="191">
        <f t="shared" si="30"/>
        <v>0</v>
      </c>
      <c r="DY8" s="191">
        <f t="shared" si="30"/>
        <v>0</v>
      </c>
      <c r="DZ8" s="191">
        <f t="shared" si="30"/>
        <v>0</v>
      </c>
      <c r="EA8" s="191">
        <f t="shared" si="30"/>
        <v>0</v>
      </c>
      <c r="EB8" s="191">
        <f t="shared" si="30"/>
        <v>0</v>
      </c>
      <c r="EC8" s="191">
        <f t="shared" si="30"/>
        <v>0</v>
      </c>
      <c r="ED8" s="65"/>
    </row>
    <row r="9" spans="1:134" s="185" customFormat="1" x14ac:dyDescent="0.2">
      <c r="C9" s="184" t="s">
        <v>121</v>
      </c>
      <c r="D9" s="183" t="s">
        <v>122</v>
      </c>
      <c r="E9" s="186">
        <f>SUM('6'!B34:B42)/('6'!C11*1000)</f>
        <v>46.633555999999999</v>
      </c>
      <c r="F9" s="186">
        <f t="shared" ref="F9:M9" si="31">E9</f>
        <v>46.633555999999999</v>
      </c>
      <c r="G9" s="186">
        <f t="shared" si="31"/>
        <v>46.633555999999999</v>
      </c>
      <c r="H9" s="186">
        <f t="shared" si="31"/>
        <v>46.633555999999999</v>
      </c>
      <c r="I9" s="186">
        <f t="shared" si="31"/>
        <v>46.633555999999999</v>
      </c>
      <c r="J9" s="186">
        <f t="shared" si="31"/>
        <v>46.633555999999999</v>
      </c>
      <c r="K9" s="186">
        <f t="shared" si="31"/>
        <v>46.633555999999999</v>
      </c>
      <c r="L9" s="186">
        <f t="shared" si="31"/>
        <v>46.633555999999999</v>
      </c>
      <c r="M9" s="186">
        <f t="shared" si="31"/>
        <v>46.633555999999999</v>
      </c>
      <c r="O9" s="186">
        <f>SUM('7'!B34:B42)/('7'!C11*1000)</f>
        <v>38.426054190725445</v>
      </c>
      <c r="P9" s="186">
        <f t="shared" ref="P9:W9" si="32">O9</f>
        <v>38.426054190725445</v>
      </c>
      <c r="Q9" s="186">
        <f t="shared" si="32"/>
        <v>38.426054190725445</v>
      </c>
      <c r="R9" s="186">
        <f t="shared" si="32"/>
        <v>38.426054190725445</v>
      </c>
      <c r="S9" s="186">
        <f t="shared" si="32"/>
        <v>38.426054190725445</v>
      </c>
      <c r="T9" s="186">
        <f t="shared" si="32"/>
        <v>38.426054190725445</v>
      </c>
      <c r="U9" s="186">
        <f t="shared" si="32"/>
        <v>38.426054190725445</v>
      </c>
      <c r="V9" s="186">
        <f t="shared" si="32"/>
        <v>38.426054190725445</v>
      </c>
      <c r="W9" s="186">
        <f t="shared" si="32"/>
        <v>38.426054190725445</v>
      </c>
      <c r="Y9" s="186">
        <f>SUM('8'!B34:B42)/('8'!C11*1000)</f>
        <v>118.032697</v>
      </c>
      <c r="Z9" s="186">
        <f t="shared" ref="Z9:AG9" si="33">Y9</f>
        <v>118.032697</v>
      </c>
      <c r="AA9" s="186">
        <f t="shared" si="33"/>
        <v>118.032697</v>
      </c>
      <c r="AB9" s="186">
        <f t="shared" si="33"/>
        <v>118.032697</v>
      </c>
      <c r="AC9" s="186">
        <f t="shared" si="33"/>
        <v>118.032697</v>
      </c>
      <c r="AD9" s="186">
        <f t="shared" si="33"/>
        <v>118.032697</v>
      </c>
      <c r="AE9" s="186">
        <f t="shared" si="33"/>
        <v>118.032697</v>
      </c>
      <c r="AF9" s="186">
        <f t="shared" si="33"/>
        <v>118.032697</v>
      </c>
      <c r="AG9" s="186">
        <f t="shared" si="33"/>
        <v>118.032697</v>
      </c>
      <c r="AI9" s="186">
        <f>SUM('2'!B34:B42)/('2'!C11*1000)</f>
        <v>50.4</v>
      </c>
      <c r="AJ9" s="186">
        <f t="shared" ref="AJ9:AQ9" si="34">AI9</f>
        <v>50.4</v>
      </c>
      <c r="AK9" s="186">
        <f t="shared" si="34"/>
        <v>50.4</v>
      </c>
      <c r="AL9" s="186">
        <f t="shared" si="34"/>
        <v>50.4</v>
      </c>
      <c r="AM9" s="186">
        <f t="shared" si="34"/>
        <v>50.4</v>
      </c>
      <c r="AN9" s="186">
        <f t="shared" si="34"/>
        <v>50.4</v>
      </c>
      <c r="AO9" s="186">
        <f t="shared" si="34"/>
        <v>50.4</v>
      </c>
      <c r="AP9" s="186">
        <f t="shared" si="34"/>
        <v>50.4</v>
      </c>
      <c r="AQ9" s="186">
        <f t="shared" si="34"/>
        <v>50.4</v>
      </c>
      <c r="AS9" s="186">
        <f>SUM('1'!B34:B42)/('1'!C11*1000)</f>
        <v>305.39999999999998</v>
      </c>
      <c r="AT9" s="187">
        <f t="shared" ref="AT9:BA9" si="35">AS9</f>
        <v>305.39999999999998</v>
      </c>
      <c r="AU9" s="187">
        <f t="shared" si="35"/>
        <v>305.39999999999998</v>
      </c>
      <c r="AV9" s="187">
        <f t="shared" si="35"/>
        <v>305.39999999999998</v>
      </c>
      <c r="AW9" s="187">
        <f t="shared" si="35"/>
        <v>305.39999999999998</v>
      </c>
      <c r="AX9" s="187">
        <f t="shared" si="35"/>
        <v>305.39999999999998</v>
      </c>
      <c r="AY9" s="187">
        <f t="shared" si="35"/>
        <v>305.39999999999998</v>
      </c>
      <c r="AZ9" s="187">
        <f t="shared" si="35"/>
        <v>305.39999999999998</v>
      </c>
      <c r="BA9" s="187">
        <f t="shared" si="35"/>
        <v>305.39999999999998</v>
      </c>
      <c r="BC9" s="186">
        <f>SUM('3'!B34:B40,B45)/('3'!C11*1000)</f>
        <v>63.36</v>
      </c>
      <c r="BD9" s="187">
        <f t="shared" ref="BD9:BK9" si="36">BC9</f>
        <v>63.36</v>
      </c>
      <c r="BE9" s="187">
        <f t="shared" si="36"/>
        <v>63.36</v>
      </c>
      <c r="BF9" s="187">
        <f t="shared" si="36"/>
        <v>63.36</v>
      </c>
      <c r="BG9" s="187">
        <f t="shared" si="36"/>
        <v>63.36</v>
      </c>
      <c r="BH9" s="187">
        <f t="shared" si="36"/>
        <v>63.36</v>
      </c>
      <c r="BI9" s="187">
        <f t="shared" si="36"/>
        <v>63.36</v>
      </c>
      <c r="BJ9" s="187">
        <f t="shared" si="36"/>
        <v>63.36</v>
      </c>
      <c r="BK9" s="187">
        <f t="shared" si="36"/>
        <v>63.36</v>
      </c>
      <c r="BM9" s="186">
        <f>SUM('4'!B34:B42)/('4'!C11*1000)</f>
        <v>293.98145</v>
      </c>
      <c r="BN9" s="186">
        <f t="shared" ref="BN9:BU9" si="37">BM9</f>
        <v>293.98145</v>
      </c>
      <c r="BO9" s="186">
        <f t="shared" si="37"/>
        <v>293.98145</v>
      </c>
      <c r="BP9" s="186">
        <f t="shared" si="37"/>
        <v>293.98145</v>
      </c>
      <c r="BQ9" s="186">
        <f t="shared" si="37"/>
        <v>293.98145</v>
      </c>
      <c r="BR9" s="186">
        <f t="shared" si="37"/>
        <v>293.98145</v>
      </c>
      <c r="BS9" s="186">
        <f t="shared" si="37"/>
        <v>293.98145</v>
      </c>
      <c r="BT9" s="186">
        <f t="shared" si="37"/>
        <v>293.98145</v>
      </c>
      <c r="BU9" s="186">
        <f t="shared" si="37"/>
        <v>293.98145</v>
      </c>
      <c r="BW9" s="186">
        <f>SUM('5'!B34:B40,B45)/('5'!C11*1000)</f>
        <v>72.2</v>
      </c>
      <c r="BX9" s="186">
        <f t="shared" ref="BX9:CE9" si="38">BW9</f>
        <v>72.2</v>
      </c>
      <c r="BY9" s="186">
        <f t="shared" si="38"/>
        <v>72.2</v>
      </c>
      <c r="BZ9" s="186">
        <f t="shared" si="38"/>
        <v>72.2</v>
      </c>
      <c r="CA9" s="186">
        <f t="shared" si="38"/>
        <v>72.2</v>
      </c>
      <c r="CB9" s="186">
        <f t="shared" si="38"/>
        <v>72.2</v>
      </c>
      <c r="CC9" s="186">
        <f t="shared" si="38"/>
        <v>72.2</v>
      </c>
      <c r="CD9" s="186">
        <f t="shared" si="38"/>
        <v>72.2</v>
      </c>
      <c r="CE9" s="186">
        <f t="shared" si="38"/>
        <v>72.2</v>
      </c>
      <c r="CG9" s="186">
        <f>SUM('9'!B34:B40,B45)/('9'!C11*1000)</f>
        <v>70.2</v>
      </c>
      <c r="CH9" s="186">
        <f t="shared" ref="CH9:CO9" si="39">CG9</f>
        <v>70.2</v>
      </c>
      <c r="CI9" s="186">
        <f t="shared" si="39"/>
        <v>70.2</v>
      </c>
      <c r="CJ9" s="186">
        <f t="shared" si="39"/>
        <v>70.2</v>
      </c>
      <c r="CK9" s="186">
        <f t="shared" si="39"/>
        <v>70.2</v>
      </c>
      <c r="CL9" s="186">
        <f t="shared" si="39"/>
        <v>70.2</v>
      </c>
      <c r="CM9" s="186">
        <f t="shared" si="39"/>
        <v>70.2</v>
      </c>
      <c r="CN9" s="186">
        <f t="shared" si="39"/>
        <v>70.2</v>
      </c>
      <c r="CO9" s="186">
        <f t="shared" si="39"/>
        <v>70.2</v>
      </c>
      <c r="CQ9" s="186">
        <f>SUM('11'!B34:B42)/('11'!C11*1000)</f>
        <v>137.85300000000001</v>
      </c>
      <c r="CR9" s="186">
        <f t="shared" ref="CR9:CY9" si="40">CQ9</f>
        <v>137.85300000000001</v>
      </c>
      <c r="CS9" s="186">
        <f t="shared" si="40"/>
        <v>137.85300000000001</v>
      </c>
      <c r="CT9" s="186">
        <f t="shared" si="40"/>
        <v>137.85300000000001</v>
      </c>
      <c r="CU9" s="186">
        <f t="shared" si="40"/>
        <v>137.85300000000001</v>
      </c>
      <c r="CV9" s="186">
        <f t="shared" si="40"/>
        <v>137.85300000000001</v>
      </c>
      <c r="CW9" s="186">
        <f t="shared" si="40"/>
        <v>137.85300000000001</v>
      </c>
      <c r="CX9" s="186">
        <f t="shared" si="40"/>
        <v>137.85300000000001</v>
      </c>
      <c r="CY9" s="186">
        <f t="shared" si="40"/>
        <v>137.85300000000001</v>
      </c>
      <c r="DA9" s="186">
        <f>SUM('10'!B34:B42)/('10'!C11*1000)</f>
        <v>137.85300000000001</v>
      </c>
      <c r="DB9" s="186">
        <f t="shared" ref="DB9:DI9" si="41">DA9</f>
        <v>137.85300000000001</v>
      </c>
      <c r="DC9" s="186">
        <f t="shared" si="41"/>
        <v>137.85300000000001</v>
      </c>
      <c r="DD9" s="186">
        <f t="shared" si="41"/>
        <v>137.85300000000001</v>
      </c>
      <c r="DE9" s="186">
        <f t="shared" si="41"/>
        <v>137.85300000000001</v>
      </c>
      <c r="DF9" s="186">
        <f t="shared" si="41"/>
        <v>137.85300000000001</v>
      </c>
      <c r="DG9" s="186">
        <f t="shared" si="41"/>
        <v>137.85300000000001</v>
      </c>
      <c r="DH9" s="186">
        <f t="shared" si="41"/>
        <v>137.85300000000001</v>
      </c>
      <c r="DI9" s="186">
        <f t="shared" si="41"/>
        <v>137.85300000000001</v>
      </c>
      <c r="DK9" s="186">
        <f>(SUM('24'!B34:B40))/('24'!C11*1000)</f>
        <v>7.4484000000000004</v>
      </c>
      <c r="DL9" s="186">
        <f t="shared" ref="DL9:DS9" si="42">DK9</f>
        <v>7.4484000000000004</v>
      </c>
      <c r="DM9" s="186">
        <f t="shared" si="42"/>
        <v>7.4484000000000004</v>
      </c>
      <c r="DN9" s="186">
        <f t="shared" si="42"/>
        <v>7.4484000000000004</v>
      </c>
      <c r="DO9" s="186">
        <f t="shared" si="42"/>
        <v>7.4484000000000004</v>
      </c>
      <c r="DP9" s="186">
        <f t="shared" si="42"/>
        <v>7.4484000000000004</v>
      </c>
      <c r="DQ9" s="186">
        <f t="shared" si="42"/>
        <v>7.4484000000000004</v>
      </c>
      <c r="DR9" s="186">
        <f t="shared" si="42"/>
        <v>7.4484000000000004</v>
      </c>
      <c r="DS9" s="186">
        <f t="shared" si="42"/>
        <v>7.4484000000000004</v>
      </c>
      <c r="DU9" s="186">
        <f>SUM('21'!W39:W40,'21'!W42)</f>
        <v>0</v>
      </c>
      <c r="DV9" s="186">
        <f t="shared" ref="DV9:EC9" si="43">DU9</f>
        <v>0</v>
      </c>
      <c r="DW9" s="186">
        <f t="shared" si="43"/>
        <v>0</v>
      </c>
      <c r="DX9" s="186">
        <f t="shared" si="43"/>
        <v>0</v>
      </c>
      <c r="DY9" s="186">
        <f t="shared" si="43"/>
        <v>0</v>
      </c>
      <c r="DZ9" s="186">
        <f t="shared" si="43"/>
        <v>0</v>
      </c>
      <c r="EA9" s="186">
        <f t="shared" si="43"/>
        <v>0</v>
      </c>
      <c r="EB9" s="186">
        <f t="shared" si="43"/>
        <v>0</v>
      </c>
      <c r="EC9" s="186">
        <f t="shared" si="43"/>
        <v>0</v>
      </c>
      <c r="ED9" s="65"/>
    </row>
    <row r="10" spans="1:134" s="188" customFormat="1" x14ac:dyDescent="0.2">
      <c r="C10" s="190" t="s">
        <v>121</v>
      </c>
      <c r="D10" s="70" t="s">
        <v>268</v>
      </c>
      <c r="E10" s="189">
        <f t="shared" ref="E10:AJ10" si="44">E9*1000/52</f>
        <v>896.79915384615379</v>
      </c>
      <c r="F10" s="189">
        <f t="shared" si="44"/>
        <v>896.79915384615379</v>
      </c>
      <c r="G10" s="189">
        <f t="shared" si="44"/>
        <v>896.79915384615379</v>
      </c>
      <c r="H10" s="189">
        <f t="shared" si="44"/>
        <v>896.79915384615379</v>
      </c>
      <c r="I10" s="189">
        <f t="shared" si="44"/>
        <v>896.79915384615379</v>
      </c>
      <c r="J10" s="189">
        <f t="shared" si="44"/>
        <v>896.79915384615379</v>
      </c>
      <c r="K10" s="189">
        <f t="shared" si="44"/>
        <v>896.79915384615379</v>
      </c>
      <c r="L10" s="189">
        <f t="shared" si="44"/>
        <v>896.79915384615379</v>
      </c>
      <c r="M10" s="189">
        <f t="shared" si="44"/>
        <v>896.79915384615379</v>
      </c>
      <c r="N10" s="189">
        <f t="shared" si="44"/>
        <v>0</v>
      </c>
      <c r="O10" s="189">
        <f t="shared" si="44"/>
        <v>738.96258059087393</v>
      </c>
      <c r="P10" s="189">
        <f t="shared" si="44"/>
        <v>738.96258059087393</v>
      </c>
      <c r="Q10" s="189">
        <f t="shared" si="44"/>
        <v>738.96258059087393</v>
      </c>
      <c r="R10" s="189">
        <f t="shared" si="44"/>
        <v>738.96258059087393</v>
      </c>
      <c r="S10" s="189">
        <f t="shared" si="44"/>
        <v>738.96258059087393</v>
      </c>
      <c r="T10" s="189">
        <f t="shared" si="44"/>
        <v>738.96258059087393</v>
      </c>
      <c r="U10" s="189">
        <f t="shared" si="44"/>
        <v>738.96258059087393</v>
      </c>
      <c r="V10" s="189">
        <f t="shared" si="44"/>
        <v>738.96258059087393</v>
      </c>
      <c r="W10" s="189">
        <f t="shared" si="44"/>
        <v>738.96258059087393</v>
      </c>
      <c r="X10" s="189">
        <f t="shared" si="44"/>
        <v>0</v>
      </c>
      <c r="Y10" s="189">
        <f t="shared" si="44"/>
        <v>2269.8595576923076</v>
      </c>
      <c r="Z10" s="189">
        <f t="shared" si="44"/>
        <v>2269.8595576923076</v>
      </c>
      <c r="AA10" s="189">
        <f t="shared" si="44"/>
        <v>2269.8595576923076</v>
      </c>
      <c r="AB10" s="189">
        <f t="shared" si="44"/>
        <v>2269.8595576923076</v>
      </c>
      <c r="AC10" s="189">
        <f t="shared" si="44"/>
        <v>2269.8595576923076</v>
      </c>
      <c r="AD10" s="189">
        <f t="shared" si="44"/>
        <v>2269.8595576923076</v>
      </c>
      <c r="AE10" s="189">
        <f t="shared" si="44"/>
        <v>2269.8595576923076</v>
      </c>
      <c r="AF10" s="189">
        <f t="shared" si="44"/>
        <v>2269.8595576923076</v>
      </c>
      <c r="AG10" s="189">
        <f t="shared" si="44"/>
        <v>2269.8595576923076</v>
      </c>
      <c r="AH10" s="189">
        <f t="shared" si="44"/>
        <v>0</v>
      </c>
      <c r="AI10" s="189">
        <f t="shared" si="44"/>
        <v>969.23076923076928</v>
      </c>
      <c r="AJ10" s="189">
        <f t="shared" si="44"/>
        <v>969.23076923076928</v>
      </c>
      <c r="AK10" s="189">
        <f t="shared" ref="AK10:BP10" si="45">AK9*1000/52</f>
        <v>969.23076923076928</v>
      </c>
      <c r="AL10" s="189">
        <f t="shared" si="45"/>
        <v>969.23076923076928</v>
      </c>
      <c r="AM10" s="189">
        <f t="shared" si="45"/>
        <v>969.23076923076928</v>
      </c>
      <c r="AN10" s="189">
        <f t="shared" si="45"/>
        <v>969.23076923076928</v>
      </c>
      <c r="AO10" s="189">
        <f t="shared" si="45"/>
        <v>969.23076923076928</v>
      </c>
      <c r="AP10" s="189">
        <f t="shared" si="45"/>
        <v>969.23076923076928</v>
      </c>
      <c r="AQ10" s="189">
        <f t="shared" si="45"/>
        <v>969.23076923076928</v>
      </c>
      <c r="AR10" s="189">
        <f t="shared" si="45"/>
        <v>0</v>
      </c>
      <c r="AS10" s="189">
        <f t="shared" si="45"/>
        <v>5873.0769230769229</v>
      </c>
      <c r="AT10" s="189">
        <f t="shared" si="45"/>
        <v>5873.0769230769229</v>
      </c>
      <c r="AU10" s="189">
        <f t="shared" si="45"/>
        <v>5873.0769230769229</v>
      </c>
      <c r="AV10" s="189">
        <f t="shared" si="45"/>
        <v>5873.0769230769229</v>
      </c>
      <c r="AW10" s="189">
        <f t="shared" si="45"/>
        <v>5873.0769230769229</v>
      </c>
      <c r="AX10" s="189">
        <f t="shared" si="45"/>
        <v>5873.0769230769229</v>
      </c>
      <c r="AY10" s="189">
        <f t="shared" si="45"/>
        <v>5873.0769230769229</v>
      </c>
      <c r="AZ10" s="189">
        <f t="shared" si="45"/>
        <v>5873.0769230769229</v>
      </c>
      <c r="BA10" s="189">
        <f t="shared" si="45"/>
        <v>5873.0769230769229</v>
      </c>
      <c r="BB10" s="189">
        <f t="shared" si="45"/>
        <v>0</v>
      </c>
      <c r="BC10" s="189">
        <f t="shared" si="45"/>
        <v>1218.4615384615386</v>
      </c>
      <c r="BD10" s="189">
        <f t="shared" si="45"/>
        <v>1218.4615384615386</v>
      </c>
      <c r="BE10" s="189">
        <f t="shared" si="45"/>
        <v>1218.4615384615386</v>
      </c>
      <c r="BF10" s="189">
        <f t="shared" si="45"/>
        <v>1218.4615384615386</v>
      </c>
      <c r="BG10" s="189">
        <f t="shared" si="45"/>
        <v>1218.4615384615386</v>
      </c>
      <c r="BH10" s="189">
        <f t="shared" si="45"/>
        <v>1218.4615384615386</v>
      </c>
      <c r="BI10" s="189">
        <f t="shared" si="45"/>
        <v>1218.4615384615386</v>
      </c>
      <c r="BJ10" s="189">
        <f t="shared" si="45"/>
        <v>1218.4615384615386</v>
      </c>
      <c r="BK10" s="189">
        <f t="shared" si="45"/>
        <v>1218.4615384615386</v>
      </c>
      <c r="BL10" s="189">
        <f t="shared" si="45"/>
        <v>0</v>
      </c>
      <c r="BM10" s="189">
        <f t="shared" si="45"/>
        <v>5653.4894230769232</v>
      </c>
      <c r="BN10" s="189">
        <f t="shared" si="45"/>
        <v>5653.4894230769232</v>
      </c>
      <c r="BO10" s="189">
        <f t="shared" si="45"/>
        <v>5653.4894230769232</v>
      </c>
      <c r="BP10" s="189">
        <f t="shared" si="45"/>
        <v>5653.4894230769232</v>
      </c>
      <c r="BQ10" s="189">
        <f t="shared" ref="BQ10:CV10" si="46">BQ9*1000/52</f>
        <v>5653.4894230769232</v>
      </c>
      <c r="BR10" s="189">
        <f t="shared" si="46"/>
        <v>5653.4894230769232</v>
      </c>
      <c r="BS10" s="189">
        <f t="shared" si="46"/>
        <v>5653.4894230769232</v>
      </c>
      <c r="BT10" s="189">
        <f t="shared" si="46"/>
        <v>5653.4894230769232</v>
      </c>
      <c r="BU10" s="189">
        <f t="shared" si="46"/>
        <v>5653.4894230769232</v>
      </c>
      <c r="BV10" s="189">
        <f t="shared" si="46"/>
        <v>0</v>
      </c>
      <c r="BW10" s="189">
        <f t="shared" si="46"/>
        <v>1388.4615384615386</v>
      </c>
      <c r="BX10" s="189">
        <f t="shared" si="46"/>
        <v>1388.4615384615386</v>
      </c>
      <c r="BY10" s="189">
        <f t="shared" si="46"/>
        <v>1388.4615384615386</v>
      </c>
      <c r="BZ10" s="189">
        <f t="shared" si="46"/>
        <v>1388.4615384615386</v>
      </c>
      <c r="CA10" s="189">
        <f t="shared" si="46"/>
        <v>1388.4615384615386</v>
      </c>
      <c r="CB10" s="189">
        <f t="shared" si="46"/>
        <v>1388.4615384615386</v>
      </c>
      <c r="CC10" s="189">
        <f t="shared" si="46"/>
        <v>1388.4615384615386</v>
      </c>
      <c r="CD10" s="189">
        <f t="shared" si="46"/>
        <v>1388.4615384615386</v>
      </c>
      <c r="CE10" s="189">
        <f t="shared" si="46"/>
        <v>1388.4615384615386</v>
      </c>
      <c r="CF10" s="189">
        <f t="shared" si="46"/>
        <v>0</v>
      </c>
      <c r="CG10" s="189">
        <f t="shared" si="46"/>
        <v>1350</v>
      </c>
      <c r="CH10" s="189">
        <f t="shared" si="46"/>
        <v>1350</v>
      </c>
      <c r="CI10" s="189">
        <f t="shared" si="46"/>
        <v>1350</v>
      </c>
      <c r="CJ10" s="189">
        <f t="shared" si="46"/>
        <v>1350</v>
      </c>
      <c r="CK10" s="189">
        <f t="shared" si="46"/>
        <v>1350</v>
      </c>
      <c r="CL10" s="189">
        <f t="shared" si="46"/>
        <v>1350</v>
      </c>
      <c r="CM10" s="189">
        <f t="shared" si="46"/>
        <v>1350</v>
      </c>
      <c r="CN10" s="189">
        <f t="shared" si="46"/>
        <v>1350</v>
      </c>
      <c r="CO10" s="189">
        <f t="shared" si="46"/>
        <v>1350</v>
      </c>
      <c r="CP10" s="189">
        <f t="shared" si="46"/>
        <v>0</v>
      </c>
      <c r="CQ10" s="189">
        <f t="shared" si="46"/>
        <v>2651.0192307692309</v>
      </c>
      <c r="CR10" s="189">
        <f t="shared" si="46"/>
        <v>2651.0192307692309</v>
      </c>
      <c r="CS10" s="189">
        <f t="shared" si="46"/>
        <v>2651.0192307692309</v>
      </c>
      <c r="CT10" s="189">
        <f t="shared" si="46"/>
        <v>2651.0192307692309</v>
      </c>
      <c r="CU10" s="189">
        <f t="shared" si="46"/>
        <v>2651.0192307692309</v>
      </c>
      <c r="CV10" s="189">
        <f t="shared" si="46"/>
        <v>2651.0192307692309</v>
      </c>
      <c r="CW10" s="189">
        <f t="shared" ref="CW10:DS10" si="47">CW9*1000/52</f>
        <v>2651.0192307692309</v>
      </c>
      <c r="CX10" s="189">
        <f t="shared" si="47"/>
        <v>2651.0192307692309</v>
      </c>
      <c r="CY10" s="189">
        <f t="shared" si="47"/>
        <v>2651.0192307692309</v>
      </c>
      <c r="CZ10" s="189">
        <f t="shared" si="47"/>
        <v>0</v>
      </c>
      <c r="DA10" s="189">
        <f t="shared" si="47"/>
        <v>2651.0192307692309</v>
      </c>
      <c r="DB10" s="189">
        <f t="shared" si="47"/>
        <v>2651.0192307692309</v>
      </c>
      <c r="DC10" s="189">
        <f t="shared" si="47"/>
        <v>2651.0192307692309</v>
      </c>
      <c r="DD10" s="189">
        <f t="shared" si="47"/>
        <v>2651.0192307692309</v>
      </c>
      <c r="DE10" s="189">
        <f t="shared" si="47"/>
        <v>2651.0192307692309</v>
      </c>
      <c r="DF10" s="189">
        <f t="shared" si="47"/>
        <v>2651.0192307692309</v>
      </c>
      <c r="DG10" s="189">
        <f t="shared" si="47"/>
        <v>2651.0192307692309</v>
      </c>
      <c r="DH10" s="189">
        <f t="shared" si="47"/>
        <v>2651.0192307692309</v>
      </c>
      <c r="DI10" s="189">
        <f t="shared" si="47"/>
        <v>2651.0192307692309</v>
      </c>
      <c r="DJ10" s="189">
        <f t="shared" si="47"/>
        <v>0</v>
      </c>
      <c r="DK10" s="189">
        <f t="shared" si="47"/>
        <v>143.23846153846154</v>
      </c>
      <c r="DL10" s="189">
        <f t="shared" si="47"/>
        <v>143.23846153846154</v>
      </c>
      <c r="DM10" s="189">
        <f t="shared" si="47"/>
        <v>143.23846153846154</v>
      </c>
      <c r="DN10" s="189">
        <f t="shared" si="47"/>
        <v>143.23846153846154</v>
      </c>
      <c r="DO10" s="189">
        <f t="shared" si="47"/>
        <v>143.23846153846154</v>
      </c>
      <c r="DP10" s="189">
        <f t="shared" si="47"/>
        <v>143.23846153846154</v>
      </c>
      <c r="DQ10" s="189">
        <f t="shared" si="47"/>
        <v>143.23846153846154</v>
      </c>
      <c r="DR10" s="189">
        <f t="shared" si="47"/>
        <v>143.23846153846154</v>
      </c>
      <c r="DS10" s="189">
        <f t="shared" si="47"/>
        <v>143.23846153846154</v>
      </c>
      <c r="DU10" s="189">
        <f t="shared" ref="DU10:EC10" si="48">DU9*1000/52</f>
        <v>0</v>
      </c>
      <c r="DV10" s="189">
        <f t="shared" si="48"/>
        <v>0</v>
      </c>
      <c r="DW10" s="189">
        <f t="shared" si="48"/>
        <v>0</v>
      </c>
      <c r="DX10" s="189">
        <f t="shared" si="48"/>
        <v>0</v>
      </c>
      <c r="DY10" s="189">
        <f t="shared" si="48"/>
        <v>0</v>
      </c>
      <c r="DZ10" s="189">
        <f t="shared" si="48"/>
        <v>0</v>
      </c>
      <c r="EA10" s="189">
        <f t="shared" si="48"/>
        <v>0</v>
      </c>
      <c r="EB10" s="189">
        <f t="shared" si="48"/>
        <v>0</v>
      </c>
      <c r="EC10" s="189">
        <f t="shared" si="48"/>
        <v>0</v>
      </c>
      <c r="ED10" s="65"/>
    </row>
    <row r="11" spans="1:134" s="185" customFormat="1" x14ac:dyDescent="0.2">
      <c r="C11" s="184" t="s">
        <v>123</v>
      </c>
      <c r="D11" s="183" t="s">
        <v>124</v>
      </c>
      <c r="E11" s="186">
        <v>0</v>
      </c>
      <c r="F11" s="186">
        <f t="shared" ref="F11:M15" si="49">E11</f>
        <v>0</v>
      </c>
      <c r="G11" s="186">
        <f t="shared" si="49"/>
        <v>0</v>
      </c>
      <c r="H11" s="186">
        <f t="shared" si="49"/>
        <v>0</v>
      </c>
      <c r="I11" s="186">
        <f t="shared" si="49"/>
        <v>0</v>
      </c>
      <c r="J11" s="186">
        <f t="shared" si="49"/>
        <v>0</v>
      </c>
      <c r="K11" s="186">
        <f t="shared" si="49"/>
        <v>0</v>
      </c>
      <c r="L11" s="186">
        <f t="shared" si="49"/>
        <v>0</v>
      </c>
      <c r="M11" s="186">
        <f t="shared" si="49"/>
        <v>0</v>
      </c>
      <c r="O11" s="186">
        <v>0</v>
      </c>
      <c r="P11" s="186">
        <f t="shared" ref="P11:W15" si="50">O11</f>
        <v>0</v>
      </c>
      <c r="Q11" s="186">
        <f t="shared" si="50"/>
        <v>0</v>
      </c>
      <c r="R11" s="186">
        <f t="shared" si="50"/>
        <v>0</v>
      </c>
      <c r="S11" s="186">
        <f t="shared" si="50"/>
        <v>0</v>
      </c>
      <c r="T11" s="186">
        <f t="shared" si="50"/>
        <v>0</v>
      </c>
      <c r="U11" s="186">
        <f t="shared" si="50"/>
        <v>0</v>
      </c>
      <c r="V11" s="186">
        <f t="shared" si="50"/>
        <v>0</v>
      </c>
      <c r="W11" s="186">
        <f t="shared" si="50"/>
        <v>0</v>
      </c>
      <c r="Y11" s="186">
        <v>0</v>
      </c>
      <c r="Z11" s="186">
        <f t="shared" ref="Z11:AG15" si="51">Y11</f>
        <v>0</v>
      </c>
      <c r="AA11" s="186">
        <f t="shared" si="51"/>
        <v>0</v>
      </c>
      <c r="AB11" s="186">
        <f t="shared" si="51"/>
        <v>0</v>
      </c>
      <c r="AC11" s="186">
        <f t="shared" si="51"/>
        <v>0</v>
      </c>
      <c r="AD11" s="186">
        <f t="shared" si="51"/>
        <v>0</v>
      </c>
      <c r="AE11" s="186">
        <f t="shared" si="51"/>
        <v>0</v>
      </c>
      <c r="AF11" s="186">
        <f t="shared" si="51"/>
        <v>0</v>
      </c>
      <c r="AG11" s="186">
        <f t="shared" si="51"/>
        <v>0</v>
      </c>
      <c r="AI11" s="186">
        <v>0</v>
      </c>
      <c r="AJ11" s="186">
        <f t="shared" ref="AJ11:AQ15" si="52">AI11</f>
        <v>0</v>
      </c>
      <c r="AK11" s="186">
        <f t="shared" si="52"/>
        <v>0</v>
      </c>
      <c r="AL11" s="186">
        <f t="shared" si="52"/>
        <v>0</v>
      </c>
      <c r="AM11" s="186">
        <f t="shared" si="52"/>
        <v>0</v>
      </c>
      <c r="AN11" s="186">
        <f t="shared" si="52"/>
        <v>0</v>
      </c>
      <c r="AO11" s="186">
        <f t="shared" si="52"/>
        <v>0</v>
      </c>
      <c r="AP11" s="186">
        <f t="shared" si="52"/>
        <v>0</v>
      </c>
      <c r="AQ11" s="186">
        <f t="shared" si="52"/>
        <v>0</v>
      </c>
      <c r="AS11" s="186">
        <v>0</v>
      </c>
      <c r="AT11" s="187">
        <f t="shared" ref="AT11:BA15" si="53">AS11</f>
        <v>0</v>
      </c>
      <c r="AU11" s="187">
        <f t="shared" si="53"/>
        <v>0</v>
      </c>
      <c r="AV11" s="187">
        <f t="shared" si="53"/>
        <v>0</v>
      </c>
      <c r="AW11" s="187">
        <f t="shared" si="53"/>
        <v>0</v>
      </c>
      <c r="AX11" s="187">
        <f t="shared" si="53"/>
        <v>0</v>
      </c>
      <c r="AY11" s="187">
        <f t="shared" si="53"/>
        <v>0</v>
      </c>
      <c r="AZ11" s="187">
        <f t="shared" si="53"/>
        <v>0</v>
      </c>
      <c r="BA11" s="187">
        <f t="shared" si="53"/>
        <v>0</v>
      </c>
      <c r="BC11" s="186">
        <v>0</v>
      </c>
      <c r="BD11" s="187">
        <f t="shared" ref="BD11:BK15" si="54">BC11</f>
        <v>0</v>
      </c>
      <c r="BE11" s="187">
        <f t="shared" si="54"/>
        <v>0</v>
      </c>
      <c r="BF11" s="187">
        <f t="shared" si="54"/>
        <v>0</v>
      </c>
      <c r="BG11" s="187">
        <f t="shared" si="54"/>
        <v>0</v>
      </c>
      <c r="BH11" s="187">
        <f t="shared" si="54"/>
        <v>0</v>
      </c>
      <c r="BI11" s="187">
        <f t="shared" si="54"/>
        <v>0</v>
      </c>
      <c r="BJ11" s="187">
        <f t="shared" si="54"/>
        <v>0</v>
      </c>
      <c r="BK11" s="187">
        <f t="shared" si="54"/>
        <v>0</v>
      </c>
      <c r="BM11" s="186">
        <v>0</v>
      </c>
      <c r="BN11" s="186">
        <f t="shared" ref="BN11:BU15" si="55">BM11</f>
        <v>0</v>
      </c>
      <c r="BO11" s="186">
        <f t="shared" si="55"/>
        <v>0</v>
      </c>
      <c r="BP11" s="186">
        <f t="shared" si="55"/>
        <v>0</v>
      </c>
      <c r="BQ11" s="186">
        <f t="shared" si="55"/>
        <v>0</v>
      </c>
      <c r="BR11" s="186">
        <f t="shared" si="55"/>
        <v>0</v>
      </c>
      <c r="BS11" s="186">
        <f t="shared" si="55"/>
        <v>0</v>
      </c>
      <c r="BT11" s="186">
        <f t="shared" si="55"/>
        <v>0</v>
      </c>
      <c r="BU11" s="186">
        <f t="shared" si="55"/>
        <v>0</v>
      </c>
      <c r="BW11" s="186">
        <v>0</v>
      </c>
      <c r="BX11" s="186">
        <f t="shared" ref="BX11:CE15" si="56">BW11</f>
        <v>0</v>
      </c>
      <c r="BY11" s="186">
        <f t="shared" si="56"/>
        <v>0</v>
      </c>
      <c r="BZ11" s="186">
        <f t="shared" si="56"/>
        <v>0</v>
      </c>
      <c r="CA11" s="186">
        <f t="shared" si="56"/>
        <v>0</v>
      </c>
      <c r="CB11" s="186">
        <f t="shared" si="56"/>
        <v>0</v>
      </c>
      <c r="CC11" s="186">
        <f t="shared" si="56"/>
        <v>0</v>
      </c>
      <c r="CD11" s="186">
        <f t="shared" si="56"/>
        <v>0</v>
      </c>
      <c r="CE11" s="186">
        <f t="shared" si="56"/>
        <v>0</v>
      </c>
      <c r="CG11" s="186">
        <v>0</v>
      </c>
      <c r="CH11" s="186">
        <f t="shared" ref="CH11:CO15" si="57">CG11</f>
        <v>0</v>
      </c>
      <c r="CI11" s="186">
        <f t="shared" si="57"/>
        <v>0</v>
      </c>
      <c r="CJ11" s="186">
        <f t="shared" si="57"/>
        <v>0</v>
      </c>
      <c r="CK11" s="186">
        <f t="shared" si="57"/>
        <v>0</v>
      </c>
      <c r="CL11" s="186">
        <f t="shared" si="57"/>
        <v>0</v>
      </c>
      <c r="CM11" s="186">
        <f t="shared" si="57"/>
        <v>0</v>
      </c>
      <c r="CN11" s="186">
        <f t="shared" si="57"/>
        <v>0</v>
      </c>
      <c r="CO11" s="186">
        <f t="shared" si="57"/>
        <v>0</v>
      </c>
      <c r="CQ11" s="186">
        <v>0</v>
      </c>
      <c r="CR11" s="186">
        <f t="shared" ref="CR11:CY15" si="58">CQ11</f>
        <v>0</v>
      </c>
      <c r="CS11" s="186">
        <f t="shared" si="58"/>
        <v>0</v>
      </c>
      <c r="CT11" s="186">
        <f t="shared" si="58"/>
        <v>0</v>
      </c>
      <c r="CU11" s="186">
        <f t="shared" si="58"/>
        <v>0</v>
      </c>
      <c r="CV11" s="186">
        <f t="shared" si="58"/>
        <v>0</v>
      </c>
      <c r="CW11" s="186">
        <f t="shared" si="58"/>
        <v>0</v>
      </c>
      <c r="CX11" s="186">
        <f t="shared" si="58"/>
        <v>0</v>
      </c>
      <c r="CY11" s="186">
        <f t="shared" si="58"/>
        <v>0</v>
      </c>
      <c r="DA11" s="186">
        <v>0</v>
      </c>
      <c r="DB11" s="186">
        <f t="shared" ref="DB11:DI15" si="59">DA11</f>
        <v>0</v>
      </c>
      <c r="DC11" s="186">
        <f t="shared" si="59"/>
        <v>0</v>
      </c>
      <c r="DD11" s="186">
        <f t="shared" si="59"/>
        <v>0</v>
      </c>
      <c r="DE11" s="186">
        <f t="shared" si="59"/>
        <v>0</v>
      </c>
      <c r="DF11" s="186">
        <f t="shared" si="59"/>
        <v>0</v>
      </c>
      <c r="DG11" s="186">
        <f t="shared" si="59"/>
        <v>0</v>
      </c>
      <c r="DH11" s="186">
        <f t="shared" si="59"/>
        <v>0</v>
      </c>
      <c r="DI11" s="186">
        <f t="shared" si="59"/>
        <v>0</v>
      </c>
      <c r="DK11" s="186">
        <v>0</v>
      </c>
      <c r="DL11" s="186">
        <f t="shared" ref="DL11:DS15" si="60">DK11</f>
        <v>0</v>
      </c>
      <c r="DM11" s="186">
        <f t="shared" si="60"/>
        <v>0</v>
      </c>
      <c r="DN11" s="186">
        <f t="shared" si="60"/>
        <v>0</v>
      </c>
      <c r="DO11" s="186">
        <f t="shared" si="60"/>
        <v>0</v>
      </c>
      <c r="DP11" s="186">
        <f t="shared" si="60"/>
        <v>0</v>
      </c>
      <c r="DQ11" s="186">
        <f t="shared" si="60"/>
        <v>0</v>
      </c>
      <c r="DR11" s="186">
        <f t="shared" si="60"/>
        <v>0</v>
      </c>
      <c r="DS11" s="186">
        <f t="shared" si="60"/>
        <v>0</v>
      </c>
      <c r="DU11" s="186">
        <v>0</v>
      </c>
      <c r="DV11" s="186">
        <f t="shared" ref="DV11:EC15" si="61">DU11</f>
        <v>0</v>
      </c>
      <c r="DW11" s="186">
        <f t="shared" si="61"/>
        <v>0</v>
      </c>
      <c r="DX11" s="186">
        <f t="shared" si="61"/>
        <v>0</v>
      </c>
      <c r="DY11" s="186">
        <f t="shared" si="61"/>
        <v>0</v>
      </c>
      <c r="DZ11" s="186">
        <f t="shared" si="61"/>
        <v>0</v>
      </c>
      <c r="EA11" s="186">
        <f t="shared" si="61"/>
        <v>0</v>
      </c>
      <c r="EB11" s="186">
        <f t="shared" si="61"/>
        <v>0</v>
      </c>
      <c r="EC11" s="186">
        <f t="shared" si="61"/>
        <v>0</v>
      </c>
      <c r="ED11" s="65"/>
    </row>
    <row r="12" spans="1:134" x14ac:dyDescent="0.2">
      <c r="C12" s="45" t="s">
        <v>125</v>
      </c>
      <c r="D12" s="13" t="s">
        <v>52</v>
      </c>
      <c r="E12" s="80">
        <f>'6'!C6</f>
        <v>0.05</v>
      </c>
      <c r="F12" s="80">
        <f t="shared" si="49"/>
        <v>0.05</v>
      </c>
      <c r="G12" s="80">
        <f t="shared" si="49"/>
        <v>0.05</v>
      </c>
      <c r="H12" s="80">
        <f t="shared" si="49"/>
        <v>0.05</v>
      </c>
      <c r="I12" s="80">
        <f t="shared" si="49"/>
        <v>0.05</v>
      </c>
      <c r="J12" s="80">
        <f t="shared" si="49"/>
        <v>0.05</v>
      </c>
      <c r="K12" s="80">
        <f t="shared" si="49"/>
        <v>0.05</v>
      </c>
      <c r="L12" s="80">
        <f t="shared" si="49"/>
        <v>0.05</v>
      </c>
      <c r="M12" s="80">
        <f t="shared" si="49"/>
        <v>0.05</v>
      </c>
      <c r="O12" s="80">
        <f>'7'!C6</f>
        <v>0.05</v>
      </c>
      <c r="P12" s="80">
        <f t="shared" si="50"/>
        <v>0.05</v>
      </c>
      <c r="Q12" s="80">
        <f t="shared" si="50"/>
        <v>0.05</v>
      </c>
      <c r="R12" s="80">
        <f t="shared" si="50"/>
        <v>0.05</v>
      </c>
      <c r="S12" s="80">
        <f t="shared" si="50"/>
        <v>0.05</v>
      </c>
      <c r="T12" s="80">
        <f t="shared" si="50"/>
        <v>0.05</v>
      </c>
      <c r="U12" s="80">
        <f t="shared" si="50"/>
        <v>0.05</v>
      </c>
      <c r="V12" s="80">
        <f t="shared" si="50"/>
        <v>0.05</v>
      </c>
      <c r="W12" s="80">
        <f t="shared" si="50"/>
        <v>0.05</v>
      </c>
      <c r="Y12" s="80">
        <f>'7'!C6</f>
        <v>0.05</v>
      </c>
      <c r="Z12" s="80">
        <f t="shared" si="51"/>
        <v>0.05</v>
      </c>
      <c r="AA12" s="80">
        <f t="shared" si="51"/>
        <v>0.05</v>
      </c>
      <c r="AB12" s="80">
        <f t="shared" si="51"/>
        <v>0.05</v>
      </c>
      <c r="AC12" s="80">
        <f t="shared" si="51"/>
        <v>0.05</v>
      </c>
      <c r="AD12" s="80">
        <f t="shared" si="51"/>
        <v>0.05</v>
      </c>
      <c r="AE12" s="80">
        <f t="shared" si="51"/>
        <v>0.05</v>
      </c>
      <c r="AF12" s="80">
        <f t="shared" si="51"/>
        <v>0.05</v>
      </c>
      <c r="AG12" s="80">
        <f t="shared" si="51"/>
        <v>0.05</v>
      </c>
      <c r="AI12" s="80">
        <f>'2'!C6</f>
        <v>0.05</v>
      </c>
      <c r="AJ12" s="80">
        <f t="shared" si="52"/>
        <v>0.05</v>
      </c>
      <c r="AK12" s="80">
        <f t="shared" si="52"/>
        <v>0.05</v>
      </c>
      <c r="AL12" s="80">
        <f t="shared" si="52"/>
        <v>0.05</v>
      </c>
      <c r="AM12" s="80">
        <f t="shared" si="52"/>
        <v>0.05</v>
      </c>
      <c r="AN12" s="80">
        <f t="shared" si="52"/>
        <v>0.05</v>
      </c>
      <c r="AO12" s="80">
        <f t="shared" si="52"/>
        <v>0.05</v>
      </c>
      <c r="AP12" s="80">
        <f t="shared" si="52"/>
        <v>0.05</v>
      </c>
      <c r="AQ12" s="80">
        <f t="shared" si="52"/>
        <v>0.05</v>
      </c>
      <c r="AS12" s="80">
        <f>'1'!C6</f>
        <v>0.05</v>
      </c>
      <c r="AT12" s="81">
        <f t="shared" si="53"/>
        <v>0.05</v>
      </c>
      <c r="AU12" s="81">
        <f t="shared" si="53"/>
        <v>0.05</v>
      </c>
      <c r="AV12" s="81">
        <f t="shared" si="53"/>
        <v>0.05</v>
      </c>
      <c r="AW12" s="81">
        <f t="shared" si="53"/>
        <v>0.05</v>
      </c>
      <c r="AX12" s="81">
        <f t="shared" si="53"/>
        <v>0.05</v>
      </c>
      <c r="AY12" s="81">
        <f t="shared" si="53"/>
        <v>0.05</v>
      </c>
      <c r="AZ12" s="81">
        <f t="shared" si="53"/>
        <v>0.05</v>
      </c>
      <c r="BA12" s="81">
        <f t="shared" si="53"/>
        <v>0.05</v>
      </c>
      <c r="BC12" s="72">
        <f>'3'!C6</f>
        <v>0.05</v>
      </c>
      <c r="BD12" s="81">
        <f t="shared" si="54"/>
        <v>0.05</v>
      </c>
      <c r="BE12" s="81">
        <f t="shared" si="54"/>
        <v>0.05</v>
      </c>
      <c r="BF12" s="81">
        <f t="shared" si="54"/>
        <v>0.05</v>
      </c>
      <c r="BG12" s="81">
        <f t="shared" si="54"/>
        <v>0.05</v>
      </c>
      <c r="BH12" s="81">
        <f t="shared" si="54"/>
        <v>0.05</v>
      </c>
      <c r="BI12" s="81">
        <f t="shared" si="54"/>
        <v>0.05</v>
      </c>
      <c r="BJ12" s="81">
        <f t="shared" si="54"/>
        <v>0.05</v>
      </c>
      <c r="BK12" s="81">
        <f t="shared" si="54"/>
        <v>0.05</v>
      </c>
      <c r="BM12" s="80">
        <f>'4'!C6</f>
        <v>0.05</v>
      </c>
      <c r="BN12" s="80">
        <f t="shared" si="55"/>
        <v>0.05</v>
      </c>
      <c r="BO12" s="80">
        <f t="shared" si="55"/>
        <v>0.05</v>
      </c>
      <c r="BP12" s="80">
        <f t="shared" si="55"/>
        <v>0.05</v>
      </c>
      <c r="BQ12" s="80">
        <f t="shared" si="55"/>
        <v>0.05</v>
      </c>
      <c r="BR12" s="80">
        <f t="shared" si="55"/>
        <v>0.05</v>
      </c>
      <c r="BS12" s="80">
        <f t="shared" si="55"/>
        <v>0.05</v>
      </c>
      <c r="BT12" s="80">
        <f t="shared" si="55"/>
        <v>0.05</v>
      </c>
      <c r="BU12" s="80">
        <f t="shared" si="55"/>
        <v>0.05</v>
      </c>
      <c r="BW12" s="80">
        <f>'5'!C6</f>
        <v>0.05</v>
      </c>
      <c r="BX12" s="80">
        <f t="shared" si="56"/>
        <v>0.05</v>
      </c>
      <c r="BY12" s="80">
        <f t="shared" si="56"/>
        <v>0.05</v>
      </c>
      <c r="BZ12" s="80">
        <f t="shared" si="56"/>
        <v>0.05</v>
      </c>
      <c r="CA12" s="80">
        <f t="shared" si="56"/>
        <v>0.05</v>
      </c>
      <c r="CB12" s="80">
        <f t="shared" si="56"/>
        <v>0.05</v>
      </c>
      <c r="CC12" s="80">
        <f t="shared" si="56"/>
        <v>0.05</v>
      </c>
      <c r="CD12" s="80">
        <f t="shared" si="56"/>
        <v>0.05</v>
      </c>
      <c r="CE12" s="80">
        <f t="shared" si="56"/>
        <v>0.05</v>
      </c>
      <c r="CG12" s="80">
        <f>'9'!C6</f>
        <v>0.05</v>
      </c>
      <c r="CH12" s="80">
        <f t="shared" si="57"/>
        <v>0.05</v>
      </c>
      <c r="CI12" s="80">
        <f t="shared" si="57"/>
        <v>0.05</v>
      </c>
      <c r="CJ12" s="80">
        <f t="shared" si="57"/>
        <v>0.05</v>
      </c>
      <c r="CK12" s="80">
        <f t="shared" si="57"/>
        <v>0.05</v>
      </c>
      <c r="CL12" s="80">
        <f t="shared" si="57"/>
        <v>0.05</v>
      </c>
      <c r="CM12" s="80">
        <f t="shared" si="57"/>
        <v>0.05</v>
      </c>
      <c r="CN12" s="80">
        <f t="shared" si="57"/>
        <v>0.05</v>
      </c>
      <c r="CO12" s="80">
        <f t="shared" si="57"/>
        <v>0.05</v>
      </c>
      <c r="CQ12" s="80">
        <f>'11'!C6</f>
        <v>0.05</v>
      </c>
      <c r="CR12" s="80">
        <f t="shared" si="58"/>
        <v>0.05</v>
      </c>
      <c r="CS12" s="80">
        <f t="shared" si="58"/>
        <v>0.05</v>
      </c>
      <c r="CT12" s="80">
        <f t="shared" si="58"/>
        <v>0.05</v>
      </c>
      <c r="CU12" s="80">
        <f t="shared" si="58"/>
        <v>0.05</v>
      </c>
      <c r="CV12" s="80">
        <f t="shared" si="58"/>
        <v>0.05</v>
      </c>
      <c r="CW12" s="80">
        <f t="shared" si="58"/>
        <v>0.05</v>
      </c>
      <c r="CX12" s="80">
        <f t="shared" si="58"/>
        <v>0.05</v>
      </c>
      <c r="CY12" s="80">
        <f t="shared" si="58"/>
        <v>0.05</v>
      </c>
      <c r="DA12" s="80">
        <f>'10'!C6</f>
        <v>0.05</v>
      </c>
      <c r="DB12" s="80">
        <f t="shared" si="59"/>
        <v>0.05</v>
      </c>
      <c r="DC12" s="80">
        <f t="shared" si="59"/>
        <v>0.05</v>
      </c>
      <c r="DD12" s="80">
        <f t="shared" si="59"/>
        <v>0.05</v>
      </c>
      <c r="DE12" s="80">
        <f t="shared" si="59"/>
        <v>0.05</v>
      </c>
      <c r="DF12" s="80">
        <f t="shared" si="59"/>
        <v>0.05</v>
      </c>
      <c r="DG12" s="80">
        <f t="shared" si="59"/>
        <v>0.05</v>
      </c>
      <c r="DH12" s="80">
        <f t="shared" si="59"/>
        <v>0.05</v>
      </c>
      <c r="DI12" s="80">
        <f t="shared" si="59"/>
        <v>0.05</v>
      </c>
      <c r="DK12" s="80">
        <f>'24'!C6</f>
        <v>0.05</v>
      </c>
      <c r="DL12" s="80">
        <f t="shared" si="60"/>
        <v>0.05</v>
      </c>
      <c r="DM12" s="80">
        <f t="shared" si="60"/>
        <v>0.05</v>
      </c>
      <c r="DN12" s="80">
        <f t="shared" si="60"/>
        <v>0.05</v>
      </c>
      <c r="DO12" s="80">
        <f t="shared" si="60"/>
        <v>0.05</v>
      </c>
      <c r="DP12" s="80">
        <f t="shared" si="60"/>
        <v>0.05</v>
      </c>
      <c r="DQ12" s="80">
        <f t="shared" si="60"/>
        <v>0.05</v>
      </c>
      <c r="DR12" s="80">
        <f t="shared" si="60"/>
        <v>0.05</v>
      </c>
      <c r="DS12" s="80">
        <f t="shared" si="60"/>
        <v>0.05</v>
      </c>
      <c r="DU12" s="80">
        <f>'24'!M6</f>
        <v>0</v>
      </c>
      <c r="DV12" s="80">
        <f t="shared" si="61"/>
        <v>0</v>
      </c>
      <c r="DW12" s="80">
        <f t="shared" si="61"/>
        <v>0</v>
      </c>
      <c r="DX12" s="80">
        <f t="shared" si="61"/>
        <v>0</v>
      </c>
      <c r="DY12" s="80">
        <f t="shared" si="61"/>
        <v>0</v>
      </c>
      <c r="DZ12" s="80">
        <f t="shared" si="61"/>
        <v>0</v>
      </c>
      <c r="EA12" s="80">
        <f t="shared" si="61"/>
        <v>0</v>
      </c>
      <c r="EB12" s="80">
        <f t="shared" si="61"/>
        <v>0</v>
      </c>
      <c r="EC12" s="80">
        <f t="shared" si="61"/>
        <v>0</v>
      </c>
    </row>
    <row r="13" spans="1:134" x14ac:dyDescent="0.2">
      <c r="C13" s="45" t="s">
        <v>126</v>
      </c>
      <c r="D13" s="13" t="s">
        <v>48</v>
      </c>
      <c r="E13" s="80">
        <f>'6'!C12</f>
        <v>0.5</v>
      </c>
      <c r="F13" s="80">
        <f t="shared" si="49"/>
        <v>0.5</v>
      </c>
      <c r="G13" s="80">
        <f t="shared" si="49"/>
        <v>0.5</v>
      </c>
      <c r="H13" s="80">
        <f t="shared" si="49"/>
        <v>0.5</v>
      </c>
      <c r="I13" s="80">
        <f t="shared" si="49"/>
        <v>0.5</v>
      </c>
      <c r="J13" s="80">
        <f t="shared" si="49"/>
        <v>0.5</v>
      </c>
      <c r="K13" s="80">
        <f t="shared" si="49"/>
        <v>0.5</v>
      </c>
      <c r="L13" s="80">
        <f t="shared" si="49"/>
        <v>0.5</v>
      </c>
      <c r="M13" s="80">
        <f t="shared" si="49"/>
        <v>0.5</v>
      </c>
      <c r="O13" s="80">
        <f>'7'!C12</f>
        <v>0.5</v>
      </c>
      <c r="P13" s="80">
        <f t="shared" si="50"/>
        <v>0.5</v>
      </c>
      <c r="Q13" s="80">
        <f t="shared" si="50"/>
        <v>0.5</v>
      </c>
      <c r="R13" s="80">
        <f t="shared" si="50"/>
        <v>0.5</v>
      </c>
      <c r="S13" s="80">
        <f t="shared" si="50"/>
        <v>0.5</v>
      </c>
      <c r="T13" s="80">
        <f t="shared" si="50"/>
        <v>0.5</v>
      </c>
      <c r="U13" s="80">
        <f t="shared" si="50"/>
        <v>0.5</v>
      </c>
      <c r="V13" s="80">
        <f t="shared" si="50"/>
        <v>0.5</v>
      </c>
      <c r="W13" s="80">
        <f t="shared" si="50"/>
        <v>0.5</v>
      </c>
      <c r="Y13" s="80">
        <f>'8'!C12</f>
        <v>0.5</v>
      </c>
      <c r="Z13" s="80">
        <f t="shared" si="51"/>
        <v>0.5</v>
      </c>
      <c r="AA13" s="80">
        <f t="shared" si="51"/>
        <v>0.5</v>
      </c>
      <c r="AB13" s="80">
        <f t="shared" si="51"/>
        <v>0.5</v>
      </c>
      <c r="AC13" s="80">
        <f t="shared" si="51"/>
        <v>0.5</v>
      </c>
      <c r="AD13" s="80">
        <f t="shared" si="51"/>
        <v>0.5</v>
      </c>
      <c r="AE13" s="80">
        <f t="shared" si="51"/>
        <v>0.5</v>
      </c>
      <c r="AF13" s="80">
        <f t="shared" si="51"/>
        <v>0.5</v>
      </c>
      <c r="AG13" s="80">
        <f t="shared" si="51"/>
        <v>0.5</v>
      </c>
      <c r="AI13" s="80">
        <f>'2'!C12</f>
        <v>0.5</v>
      </c>
      <c r="AJ13" s="80">
        <f t="shared" si="52"/>
        <v>0.5</v>
      </c>
      <c r="AK13" s="80">
        <f t="shared" si="52"/>
        <v>0.5</v>
      </c>
      <c r="AL13" s="80">
        <f t="shared" si="52"/>
        <v>0.5</v>
      </c>
      <c r="AM13" s="80">
        <f t="shared" si="52"/>
        <v>0.5</v>
      </c>
      <c r="AN13" s="80">
        <f t="shared" si="52"/>
        <v>0.5</v>
      </c>
      <c r="AO13" s="80">
        <f t="shared" si="52"/>
        <v>0.5</v>
      </c>
      <c r="AP13" s="80">
        <f t="shared" si="52"/>
        <v>0.5</v>
      </c>
      <c r="AQ13" s="80">
        <f t="shared" si="52"/>
        <v>0.5</v>
      </c>
      <c r="AS13" s="80">
        <f>'1'!C12</f>
        <v>0.5</v>
      </c>
      <c r="AT13" s="81">
        <f t="shared" si="53"/>
        <v>0.5</v>
      </c>
      <c r="AU13" s="81">
        <f t="shared" si="53"/>
        <v>0.5</v>
      </c>
      <c r="AV13" s="81">
        <f t="shared" si="53"/>
        <v>0.5</v>
      </c>
      <c r="AW13" s="81">
        <f t="shared" si="53"/>
        <v>0.5</v>
      </c>
      <c r="AX13" s="81">
        <f t="shared" si="53"/>
        <v>0.5</v>
      </c>
      <c r="AY13" s="81">
        <f t="shared" si="53"/>
        <v>0.5</v>
      </c>
      <c r="AZ13" s="81">
        <f t="shared" si="53"/>
        <v>0.5</v>
      </c>
      <c r="BA13" s="81">
        <f t="shared" si="53"/>
        <v>0.5</v>
      </c>
      <c r="BC13" s="72">
        <f>'3'!C12</f>
        <v>0.5</v>
      </c>
      <c r="BD13" s="81">
        <f t="shared" si="54"/>
        <v>0.5</v>
      </c>
      <c r="BE13" s="81">
        <f t="shared" si="54"/>
        <v>0.5</v>
      </c>
      <c r="BF13" s="81">
        <f t="shared" si="54"/>
        <v>0.5</v>
      </c>
      <c r="BG13" s="81">
        <f t="shared" si="54"/>
        <v>0.5</v>
      </c>
      <c r="BH13" s="81">
        <f t="shared" si="54"/>
        <v>0.5</v>
      </c>
      <c r="BI13" s="81">
        <f t="shared" si="54"/>
        <v>0.5</v>
      </c>
      <c r="BJ13" s="81">
        <f t="shared" si="54"/>
        <v>0.5</v>
      </c>
      <c r="BK13" s="81">
        <f t="shared" si="54"/>
        <v>0.5</v>
      </c>
      <c r="BM13" s="80">
        <f>'4'!C12</f>
        <v>0.5</v>
      </c>
      <c r="BN13" s="80">
        <f t="shared" si="55"/>
        <v>0.5</v>
      </c>
      <c r="BO13" s="80">
        <f t="shared" si="55"/>
        <v>0.5</v>
      </c>
      <c r="BP13" s="80">
        <f t="shared" si="55"/>
        <v>0.5</v>
      </c>
      <c r="BQ13" s="80">
        <f t="shared" si="55"/>
        <v>0.5</v>
      </c>
      <c r="BR13" s="80">
        <f t="shared" si="55"/>
        <v>0.5</v>
      </c>
      <c r="BS13" s="80">
        <f t="shared" si="55"/>
        <v>0.5</v>
      </c>
      <c r="BT13" s="80">
        <f t="shared" si="55"/>
        <v>0.5</v>
      </c>
      <c r="BU13" s="80">
        <f t="shared" si="55"/>
        <v>0.5</v>
      </c>
      <c r="BW13" s="80">
        <f>'5'!C12</f>
        <v>0.5</v>
      </c>
      <c r="BX13" s="80">
        <f t="shared" si="56"/>
        <v>0.5</v>
      </c>
      <c r="BY13" s="80">
        <f t="shared" si="56"/>
        <v>0.5</v>
      </c>
      <c r="BZ13" s="80">
        <f t="shared" si="56"/>
        <v>0.5</v>
      </c>
      <c r="CA13" s="80">
        <f t="shared" si="56"/>
        <v>0.5</v>
      </c>
      <c r="CB13" s="80">
        <f t="shared" si="56"/>
        <v>0.5</v>
      </c>
      <c r="CC13" s="80">
        <f t="shared" si="56"/>
        <v>0.5</v>
      </c>
      <c r="CD13" s="80">
        <f t="shared" si="56"/>
        <v>0.5</v>
      </c>
      <c r="CE13" s="80">
        <f t="shared" si="56"/>
        <v>0.5</v>
      </c>
      <c r="CG13" s="80">
        <f>'9'!C12</f>
        <v>0.5</v>
      </c>
      <c r="CH13" s="80">
        <f t="shared" si="57"/>
        <v>0.5</v>
      </c>
      <c r="CI13" s="80">
        <f t="shared" si="57"/>
        <v>0.5</v>
      </c>
      <c r="CJ13" s="80">
        <f t="shared" si="57"/>
        <v>0.5</v>
      </c>
      <c r="CK13" s="80">
        <f t="shared" si="57"/>
        <v>0.5</v>
      </c>
      <c r="CL13" s="80">
        <f t="shared" si="57"/>
        <v>0.5</v>
      </c>
      <c r="CM13" s="80">
        <f t="shared" si="57"/>
        <v>0.5</v>
      </c>
      <c r="CN13" s="80">
        <f t="shared" si="57"/>
        <v>0.5</v>
      </c>
      <c r="CO13" s="80">
        <f t="shared" si="57"/>
        <v>0.5</v>
      </c>
      <c r="CQ13" s="80">
        <f>'11'!C12</f>
        <v>0.5</v>
      </c>
      <c r="CR13" s="80">
        <f t="shared" si="58"/>
        <v>0.5</v>
      </c>
      <c r="CS13" s="80">
        <f t="shared" si="58"/>
        <v>0.5</v>
      </c>
      <c r="CT13" s="80">
        <f t="shared" si="58"/>
        <v>0.5</v>
      </c>
      <c r="CU13" s="80">
        <f t="shared" si="58"/>
        <v>0.5</v>
      </c>
      <c r="CV13" s="80">
        <f t="shared" si="58"/>
        <v>0.5</v>
      </c>
      <c r="CW13" s="80">
        <f t="shared" si="58"/>
        <v>0.5</v>
      </c>
      <c r="CX13" s="80">
        <f t="shared" si="58"/>
        <v>0.5</v>
      </c>
      <c r="CY13" s="80">
        <f t="shared" si="58"/>
        <v>0.5</v>
      </c>
      <c r="DA13" s="80">
        <f>'10'!C12</f>
        <v>0.5</v>
      </c>
      <c r="DB13" s="80">
        <f t="shared" si="59"/>
        <v>0.5</v>
      </c>
      <c r="DC13" s="80">
        <f t="shared" si="59"/>
        <v>0.5</v>
      </c>
      <c r="DD13" s="80">
        <f t="shared" si="59"/>
        <v>0.5</v>
      </c>
      <c r="DE13" s="80">
        <f t="shared" si="59"/>
        <v>0.5</v>
      </c>
      <c r="DF13" s="80">
        <f t="shared" si="59"/>
        <v>0.5</v>
      </c>
      <c r="DG13" s="80">
        <f t="shared" si="59"/>
        <v>0.5</v>
      </c>
      <c r="DH13" s="80">
        <f t="shared" si="59"/>
        <v>0.5</v>
      </c>
      <c r="DI13" s="80">
        <f t="shared" si="59"/>
        <v>0.5</v>
      </c>
      <c r="DK13" s="80">
        <f>'24'!C12</f>
        <v>0.5</v>
      </c>
      <c r="DL13" s="80">
        <f t="shared" si="60"/>
        <v>0.5</v>
      </c>
      <c r="DM13" s="80">
        <f t="shared" si="60"/>
        <v>0.5</v>
      </c>
      <c r="DN13" s="80">
        <f t="shared" si="60"/>
        <v>0.5</v>
      </c>
      <c r="DO13" s="80">
        <f t="shared" si="60"/>
        <v>0.5</v>
      </c>
      <c r="DP13" s="80">
        <f t="shared" si="60"/>
        <v>0.5</v>
      </c>
      <c r="DQ13" s="80">
        <f t="shared" si="60"/>
        <v>0.5</v>
      </c>
      <c r="DR13" s="80">
        <f t="shared" si="60"/>
        <v>0.5</v>
      </c>
      <c r="DS13" s="80">
        <f t="shared" si="60"/>
        <v>0.5</v>
      </c>
      <c r="DU13" s="80">
        <f>'24'!M12</f>
        <v>0</v>
      </c>
      <c r="DV13" s="80">
        <f t="shared" si="61"/>
        <v>0</v>
      </c>
      <c r="DW13" s="80">
        <f t="shared" si="61"/>
        <v>0</v>
      </c>
      <c r="DX13" s="80">
        <f t="shared" si="61"/>
        <v>0</v>
      </c>
      <c r="DY13" s="80">
        <f t="shared" si="61"/>
        <v>0</v>
      </c>
      <c r="DZ13" s="80">
        <f t="shared" si="61"/>
        <v>0</v>
      </c>
      <c r="EA13" s="80">
        <f t="shared" si="61"/>
        <v>0</v>
      </c>
      <c r="EB13" s="80">
        <f t="shared" si="61"/>
        <v>0</v>
      </c>
      <c r="EC13" s="80">
        <f t="shared" si="61"/>
        <v>0</v>
      </c>
    </row>
    <row r="14" spans="1:134" x14ac:dyDescent="0.2">
      <c r="C14" s="45" t="s">
        <v>89</v>
      </c>
      <c r="D14" s="13" t="s">
        <v>48</v>
      </c>
      <c r="E14" s="80">
        <f>'6'!C13</f>
        <v>0.8</v>
      </c>
      <c r="F14" s="80">
        <f t="shared" si="49"/>
        <v>0.8</v>
      </c>
      <c r="G14" s="80">
        <f t="shared" si="49"/>
        <v>0.8</v>
      </c>
      <c r="H14" s="80">
        <f t="shared" si="49"/>
        <v>0.8</v>
      </c>
      <c r="I14" s="80">
        <f t="shared" si="49"/>
        <v>0.8</v>
      </c>
      <c r="J14" s="80">
        <f t="shared" si="49"/>
        <v>0.8</v>
      </c>
      <c r="K14" s="80">
        <f t="shared" si="49"/>
        <v>0.8</v>
      </c>
      <c r="L14" s="80">
        <f t="shared" si="49"/>
        <v>0.8</v>
      </c>
      <c r="M14" s="80">
        <f t="shared" si="49"/>
        <v>0.8</v>
      </c>
      <c r="O14" s="80">
        <f>'7'!C13</f>
        <v>0.85</v>
      </c>
      <c r="P14" s="80">
        <f t="shared" si="50"/>
        <v>0.85</v>
      </c>
      <c r="Q14" s="80">
        <f t="shared" si="50"/>
        <v>0.85</v>
      </c>
      <c r="R14" s="80">
        <f t="shared" si="50"/>
        <v>0.85</v>
      </c>
      <c r="S14" s="80">
        <f t="shared" si="50"/>
        <v>0.85</v>
      </c>
      <c r="T14" s="80">
        <f t="shared" si="50"/>
        <v>0.85</v>
      </c>
      <c r="U14" s="80">
        <f t="shared" si="50"/>
        <v>0.85</v>
      </c>
      <c r="V14" s="80">
        <f t="shared" si="50"/>
        <v>0.85</v>
      </c>
      <c r="W14" s="80">
        <f t="shared" si="50"/>
        <v>0.85</v>
      </c>
      <c r="Y14" s="80">
        <f>'8'!C13</f>
        <v>0.85</v>
      </c>
      <c r="Z14" s="80">
        <f t="shared" si="51"/>
        <v>0.85</v>
      </c>
      <c r="AA14" s="80">
        <f t="shared" si="51"/>
        <v>0.85</v>
      </c>
      <c r="AB14" s="80">
        <f t="shared" si="51"/>
        <v>0.85</v>
      </c>
      <c r="AC14" s="80">
        <f t="shared" si="51"/>
        <v>0.85</v>
      </c>
      <c r="AD14" s="80">
        <f t="shared" si="51"/>
        <v>0.85</v>
      </c>
      <c r="AE14" s="80">
        <f t="shared" si="51"/>
        <v>0.85</v>
      </c>
      <c r="AF14" s="80">
        <f t="shared" si="51"/>
        <v>0.85</v>
      </c>
      <c r="AG14" s="80">
        <f t="shared" si="51"/>
        <v>0.85</v>
      </c>
      <c r="AI14" s="80">
        <f>'2'!C13</f>
        <v>0.85</v>
      </c>
      <c r="AJ14" s="80">
        <f t="shared" si="52"/>
        <v>0.85</v>
      </c>
      <c r="AK14" s="80">
        <f t="shared" si="52"/>
        <v>0.85</v>
      </c>
      <c r="AL14" s="80">
        <f t="shared" si="52"/>
        <v>0.85</v>
      </c>
      <c r="AM14" s="80">
        <f t="shared" si="52"/>
        <v>0.85</v>
      </c>
      <c r="AN14" s="80">
        <f t="shared" si="52"/>
        <v>0.85</v>
      </c>
      <c r="AO14" s="80">
        <f t="shared" si="52"/>
        <v>0.85</v>
      </c>
      <c r="AP14" s="80">
        <f t="shared" si="52"/>
        <v>0.85</v>
      </c>
      <c r="AQ14" s="80">
        <f t="shared" si="52"/>
        <v>0.85</v>
      </c>
      <c r="AS14" s="80">
        <f>'1'!C13</f>
        <v>0.88</v>
      </c>
      <c r="AT14" s="81">
        <f t="shared" si="53"/>
        <v>0.88</v>
      </c>
      <c r="AU14" s="81">
        <f t="shared" si="53"/>
        <v>0.88</v>
      </c>
      <c r="AV14" s="81">
        <f t="shared" si="53"/>
        <v>0.88</v>
      </c>
      <c r="AW14" s="81">
        <f t="shared" si="53"/>
        <v>0.88</v>
      </c>
      <c r="AX14" s="81">
        <f t="shared" si="53"/>
        <v>0.88</v>
      </c>
      <c r="AY14" s="81">
        <f t="shared" si="53"/>
        <v>0.88</v>
      </c>
      <c r="AZ14" s="81">
        <f t="shared" si="53"/>
        <v>0.88</v>
      </c>
      <c r="BA14" s="81">
        <f t="shared" si="53"/>
        <v>0.88</v>
      </c>
      <c r="BC14" s="72">
        <f>'3'!C13</f>
        <v>0.88</v>
      </c>
      <c r="BD14" s="81">
        <f t="shared" si="54"/>
        <v>0.88</v>
      </c>
      <c r="BE14" s="81">
        <f t="shared" si="54"/>
        <v>0.88</v>
      </c>
      <c r="BF14" s="81">
        <f t="shared" si="54"/>
        <v>0.88</v>
      </c>
      <c r="BG14" s="81">
        <f t="shared" si="54"/>
        <v>0.88</v>
      </c>
      <c r="BH14" s="81">
        <f t="shared" si="54"/>
        <v>0.88</v>
      </c>
      <c r="BI14" s="81">
        <f t="shared" si="54"/>
        <v>0.88</v>
      </c>
      <c r="BJ14" s="81">
        <f t="shared" si="54"/>
        <v>0.88</v>
      </c>
      <c r="BK14" s="81">
        <f t="shared" si="54"/>
        <v>0.88</v>
      </c>
      <c r="BM14" s="80">
        <f>'4'!C13</f>
        <v>0.88</v>
      </c>
      <c r="BN14" s="80">
        <f t="shared" si="55"/>
        <v>0.88</v>
      </c>
      <c r="BO14" s="80">
        <f t="shared" si="55"/>
        <v>0.88</v>
      </c>
      <c r="BP14" s="80">
        <f t="shared" si="55"/>
        <v>0.88</v>
      </c>
      <c r="BQ14" s="80">
        <f t="shared" si="55"/>
        <v>0.88</v>
      </c>
      <c r="BR14" s="80">
        <f t="shared" si="55"/>
        <v>0.88</v>
      </c>
      <c r="BS14" s="80">
        <f t="shared" si="55"/>
        <v>0.88</v>
      </c>
      <c r="BT14" s="80">
        <f t="shared" si="55"/>
        <v>0.88</v>
      </c>
      <c r="BU14" s="80">
        <f t="shared" si="55"/>
        <v>0.88</v>
      </c>
      <c r="BW14" s="80">
        <f>'5'!C13</f>
        <v>0.9</v>
      </c>
      <c r="BX14" s="80">
        <f t="shared" si="56"/>
        <v>0.9</v>
      </c>
      <c r="BY14" s="80">
        <f t="shared" si="56"/>
        <v>0.9</v>
      </c>
      <c r="BZ14" s="80">
        <f t="shared" si="56"/>
        <v>0.9</v>
      </c>
      <c r="CA14" s="80">
        <f t="shared" si="56"/>
        <v>0.9</v>
      </c>
      <c r="CB14" s="80">
        <f t="shared" si="56"/>
        <v>0.9</v>
      </c>
      <c r="CC14" s="80">
        <f t="shared" si="56"/>
        <v>0.9</v>
      </c>
      <c r="CD14" s="80">
        <f t="shared" si="56"/>
        <v>0.9</v>
      </c>
      <c r="CE14" s="80">
        <f t="shared" si="56"/>
        <v>0.9</v>
      </c>
      <c r="CG14" s="80">
        <f>'9'!C13</f>
        <v>0.9</v>
      </c>
      <c r="CH14" s="80">
        <f t="shared" si="57"/>
        <v>0.9</v>
      </c>
      <c r="CI14" s="80">
        <f t="shared" si="57"/>
        <v>0.9</v>
      </c>
      <c r="CJ14" s="80">
        <f t="shared" si="57"/>
        <v>0.9</v>
      </c>
      <c r="CK14" s="80">
        <f t="shared" si="57"/>
        <v>0.9</v>
      </c>
      <c r="CL14" s="80">
        <f t="shared" si="57"/>
        <v>0.9</v>
      </c>
      <c r="CM14" s="80">
        <f t="shared" si="57"/>
        <v>0.9</v>
      </c>
      <c r="CN14" s="80">
        <f t="shared" si="57"/>
        <v>0.9</v>
      </c>
      <c r="CO14" s="80">
        <f t="shared" si="57"/>
        <v>0.9</v>
      </c>
      <c r="CQ14" s="80">
        <f>'11'!C13</f>
        <v>0.9</v>
      </c>
      <c r="CR14" s="80">
        <f t="shared" si="58"/>
        <v>0.9</v>
      </c>
      <c r="CS14" s="80">
        <f t="shared" si="58"/>
        <v>0.9</v>
      </c>
      <c r="CT14" s="80">
        <f t="shared" si="58"/>
        <v>0.9</v>
      </c>
      <c r="CU14" s="80">
        <f t="shared" si="58"/>
        <v>0.9</v>
      </c>
      <c r="CV14" s="80">
        <f t="shared" si="58"/>
        <v>0.9</v>
      </c>
      <c r="CW14" s="80">
        <f t="shared" si="58"/>
        <v>0.9</v>
      </c>
      <c r="CX14" s="80">
        <f t="shared" si="58"/>
        <v>0.9</v>
      </c>
      <c r="CY14" s="80">
        <f t="shared" si="58"/>
        <v>0.9</v>
      </c>
      <c r="DA14" s="80">
        <f>'10'!C13</f>
        <v>0.9</v>
      </c>
      <c r="DB14" s="80">
        <f t="shared" si="59"/>
        <v>0.9</v>
      </c>
      <c r="DC14" s="80">
        <f t="shared" si="59"/>
        <v>0.9</v>
      </c>
      <c r="DD14" s="80">
        <f t="shared" si="59"/>
        <v>0.9</v>
      </c>
      <c r="DE14" s="80">
        <f t="shared" si="59"/>
        <v>0.9</v>
      </c>
      <c r="DF14" s="80">
        <f t="shared" si="59"/>
        <v>0.9</v>
      </c>
      <c r="DG14" s="80">
        <f t="shared" si="59"/>
        <v>0.9</v>
      </c>
      <c r="DH14" s="80">
        <f t="shared" si="59"/>
        <v>0.9</v>
      </c>
      <c r="DI14" s="80">
        <f t="shared" si="59"/>
        <v>0.9</v>
      </c>
      <c r="DK14" s="80">
        <f>'24'!C13</f>
        <v>0.88</v>
      </c>
      <c r="DL14" s="80">
        <f t="shared" si="60"/>
        <v>0.88</v>
      </c>
      <c r="DM14" s="80">
        <f t="shared" si="60"/>
        <v>0.88</v>
      </c>
      <c r="DN14" s="80">
        <f t="shared" si="60"/>
        <v>0.88</v>
      </c>
      <c r="DO14" s="80">
        <f t="shared" si="60"/>
        <v>0.88</v>
      </c>
      <c r="DP14" s="80">
        <f t="shared" si="60"/>
        <v>0.88</v>
      </c>
      <c r="DQ14" s="80">
        <f t="shared" si="60"/>
        <v>0.88</v>
      </c>
      <c r="DR14" s="80">
        <f t="shared" si="60"/>
        <v>0.88</v>
      </c>
      <c r="DS14" s="80">
        <f t="shared" si="60"/>
        <v>0.88</v>
      </c>
      <c r="DU14" s="80">
        <f>'24'!M13</f>
        <v>0</v>
      </c>
      <c r="DV14" s="80">
        <f t="shared" si="61"/>
        <v>0</v>
      </c>
      <c r="DW14" s="80">
        <f t="shared" si="61"/>
        <v>0</v>
      </c>
      <c r="DX14" s="80">
        <f t="shared" si="61"/>
        <v>0</v>
      </c>
      <c r="DY14" s="80">
        <f t="shared" si="61"/>
        <v>0</v>
      </c>
      <c r="DZ14" s="80">
        <f t="shared" si="61"/>
        <v>0</v>
      </c>
      <c r="EA14" s="80">
        <f t="shared" si="61"/>
        <v>0</v>
      </c>
      <c r="EB14" s="80">
        <f t="shared" si="61"/>
        <v>0</v>
      </c>
      <c r="EC14" s="80">
        <f t="shared" si="61"/>
        <v>0</v>
      </c>
    </row>
    <row r="15" spans="1:134" ht="25.5" x14ac:dyDescent="0.2">
      <c r="C15" s="45" t="s">
        <v>90</v>
      </c>
      <c r="D15" s="13" t="s">
        <v>91</v>
      </c>
      <c r="E15" s="98">
        <f>'6'!C14</f>
        <v>2</v>
      </c>
      <c r="F15" s="98">
        <f t="shared" si="49"/>
        <v>2</v>
      </c>
      <c r="G15" s="98">
        <f t="shared" si="49"/>
        <v>2</v>
      </c>
      <c r="H15" s="98">
        <f t="shared" si="49"/>
        <v>2</v>
      </c>
      <c r="I15" s="98">
        <f t="shared" si="49"/>
        <v>2</v>
      </c>
      <c r="J15" s="98">
        <f t="shared" si="49"/>
        <v>2</v>
      </c>
      <c r="K15" s="98">
        <f t="shared" si="49"/>
        <v>2</v>
      </c>
      <c r="L15" s="98">
        <f t="shared" si="49"/>
        <v>2</v>
      </c>
      <c r="M15" s="98">
        <f t="shared" si="49"/>
        <v>2</v>
      </c>
      <c r="O15" s="98">
        <f>'7'!C14</f>
        <v>2</v>
      </c>
      <c r="P15" s="98">
        <f t="shared" si="50"/>
        <v>2</v>
      </c>
      <c r="Q15" s="98">
        <f t="shared" si="50"/>
        <v>2</v>
      </c>
      <c r="R15" s="98">
        <f t="shared" si="50"/>
        <v>2</v>
      </c>
      <c r="S15" s="98">
        <f t="shared" si="50"/>
        <v>2</v>
      </c>
      <c r="T15" s="98">
        <f t="shared" si="50"/>
        <v>2</v>
      </c>
      <c r="U15" s="98">
        <f t="shared" si="50"/>
        <v>2</v>
      </c>
      <c r="V15" s="98">
        <f t="shared" si="50"/>
        <v>2</v>
      </c>
      <c r="W15" s="98">
        <f t="shared" si="50"/>
        <v>2</v>
      </c>
      <c r="Y15" s="98">
        <f>'8'!C14</f>
        <v>2</v>
      </c>
      <c r="Z15" s="98">
        <f t="shared" si="51"/>
        <v>2</v>
      </c>
      <c r="AA15" s="98">
        <f t="shared" si="51"/>
        <v>2</v>
      </c>
      <c r="AB15" s="98">
        <f t="shared" si="51"/>
        <v>2</v>
      </c>
      <c r="AC15" s="98">
        <f t="shared" si="51"/>
        <v>2</v>
      </c>
      <c r="AD15" s="98">
        <f t="shared" si="51"/>
        <v>2</v>
      </c>
      <c r="AE15" s="98">
        <f t="shared" si="51"/>
        <v>2</v>
      </c>
      <c r="AF15" s="98">
        <f t="shared" si="51"/>
        <v>2</v>
      </c>
      <c r="AG15" s="98">
        <f t="shared" si="51"/>
        <v>2</v>
      </c>
      <c r="AI15" s="98">
        <f>'2'!C14</f>
        <v>4</v>
      </c>
      <c r="AJ15" s="98">
        <f t="shared" si="52"/>
        <v>4</v>
      </c>
      <c r="AK15" s="98">
        <f t="shared" si="52"/>
        <v>4</v>
      </c>
      <c r="AL15" s="98">
        <f t="shared" si="52"/>
        <v>4</v>
      </c>
      <c r="AM15" s="98">
        <f t="shared" si="52"/>
        <v>4</v>
      </c>
      <c r="AN15" s="98">
        <f t="shared" si="52"/>
        <v>4</v>
      </c>
      <c r="AO15" s="98">
        <f t="shared" si="52"/>
        <v>4</v>
      </c>
      <c r="AP15" s="98">
        <f t="shared" si="52"/>
        <v>4</v>
      </c>
      <c r="AQ15" s="98">
        <f t="shared" si="52"/>
        <v>4</v>
      </c>
      <c r="AS15" s="76">
        <f>'1'!C14</f>
        <v>2</v>
      </c>
      <c r="AT15" s="79">
        <f t="shared" si="53"/>
        <v>2</v>
      </c>
      <c r="AU15" s="79">
        <f t="shared" si="53"/>
        <v>2</v>
      </c>
      <c r="AV15" s="79">
        <f t="shared" si="53"/>
        <v>2</v>
      </c>
      <c r="AW15" s="79">
        <f t="shared" si="53"/>
        <v>2</v>
      </c>
      <c r="AX15" s="79">
        <f t="shared" si="53"/>
        <v>2</v>
      </c>
      <c r="AY15" s="79">
        <f t="shared" si="53"/>
        <v>2</v>
      </c>
      <c r="AZ15" s="79">
        <f t="shared" si="53"/>
        <v>2</v>
      </c>
      <c r="BA15" s="79">
        <f t="shared" si="53"/>
        <v>2</v>
      </c>
      <c r="BC15" s="76">
        <f>'3'!C14</f>
        <v>2</v>
      </c>
      <c r="BD15" s="79">
        <f t="shared" si="54"/>
        <v>2</v>
      </c>
      <c r="BE15" s="79">
        <f t="shared" si="54"/>
        <v>2</v>
      </c>
      <c r="BF15" s="79">
        <f t="shared" si="54"/>
        <v>2</v>
      </c>
      <c r="BG15" s="79">
        <f t="shared" si="54"/>
        <v>2</v>
      </c>
      <c r="BH15" s="79">
        <f t="shared" si="54"/>
        <v>2</v>
      </c>
      <c r="BI15" s="79">
        <f t="shared" si="54"/>
        <v>2</v>
      </c>
      <c r="BJ15" s="79">
        <f t="shared" si="54"/>
        <v>2</v>
      </c>
      <c r="BK15" s="79">
        <f t="shared" si="54"/>
        <v>2</v>
      </c>
      <c r="BM15" s="76">
        <f>'4'!C14</f>
        <v>4</v>
      </c>
      <c r="BN15" s="76">
        <f t="shared" si="55"/>
        <v>4</v>
      </c>
      <c r="BO15" s="76">
        <f t="shared" si="55"/>
        <v>4</v>
      </c>
      <c r="BP15" s="76">
        <f t="shared" si="55"/>
        <v>4</v>
      </c>
      <c r="BQ15" s="76">
        <f t="shared" si="55"/>
        <v>4</v>
      </c>
      <c r="BR15" s="76">
        <f t="shared" si="55"/>
        <v>4</v>
      </c>
      <c r="BS15" s="76">
        <f t="shared" si="55"/>
        <v>4</v>
      </c>
      <c r="BT15" s="76">
        <f t="shared" si="55"/>
        <v>4</v>
      </c>
      <c r="BU15" s="76">
        <f t="shared" si="55"/>
        <v>4</v>
      </c>
      <c r="BW15" s="76">
        <f>'5'!C14</f>
        <v>3</v>
      </c>
      <c r="BX15" s="76">
        <f t="shared" si="56"/>
        <v>3</v>
      </c>
      <c r="BY15" s="76">
        <f t="shared" si="56"/>
        <v>3</v>
      </c>
      <c r="BZ15" s="76">
        <f t="shared" si="56"/>
        <v>3</v>
      </c>
      <c r="CA15" s="76">
        <f t="shared" si="56"/>
        <v>3</v>
      </c>
      <c r="CB15" s="76">
        <f t="shared" si="56"/>
        <v>3</v>
      </c>
      <c r="CC15" s="76">
        <f t="shared" si="56"/>
        <v>3</v>
      </c>
      <c r="CD15" s="76">
        <f t="shared" si="56"/>
        <v>3</v>
      </c>
      <c r="CE15" s="76">
        <f t="shared" si="56"/>
        <v>3</v>
      </c>
      <c r="CG15" s="76">
        <f>'9'!C14</f>
        <v>3</v>
      </c>
      <c r="CH15" s="76">
        <f t="shared" si="57"/>
        <v>3</v>
      </c>
      <c r="CI15" s="76">
        <f t="shared" si="57"/>
        <v>3</v>
      </c>
      <c r="CJ15" s="76">
        <f t="shared" si="57"/>
        <v>3</v>
      </c>
      <c r="CK15" s="76">
        <f t="shared" si="57"/>
        <v>3</v>
      </c>
      <c r="CL15" s="76">
        <f t="shared" si="57"/>
        <v>3</v>
      </c>
      <c r="CM15" s="76">
        <f t="shared" si="57"/>
        <v>3</v>
      </c>
      <c r="CN15" s="76">
        <f t="shared" si="57"/>
        <v>3</v>
      </c>
      <c r="CO15" s="76">
        <f t="shared" si="57"/>
        <v>3</v>
      </c>
      <c r="CQ15" s="76">
        <f>'11'!C14</f>
        <v>3</v>
      </c>
      <c r="CR15" s="76">
        <f t="shared" si="58"/>
        <v>3</v>
      </c>
      <c r="CS15" s="76">
        <f t="shared" si="58"/>
        <v>3</v>
      </c>
      <c r="CT15" s="76">
        <f t="shared" si="58"/>
        <v>3</v>
      </c>
      <c r="CU15" s="76">
        <f t="shared" si="58"/>
        <v>3</v>
      </c>
      <c r="CV15" s="76">
        <f t="shared" si="58"/>
        <v>3</v>
      </c>
      <c r="CW15" s="76">
        <f t="shared" si="58"/>
        <v>3</v>
      </c>
      <c r="CX15" s="76">
        <f t="shared" si="58"/>
        <v>3</v>
      </c>
      <c r="CY15" s="76">
        <f t="shared" si="58"/>
        <v>3</v>
      </c>
      <c r="DA15" s="76">
        <f>'10'!C14</f>
        <v>3</v>
      </c>
      <c r="DB15" s="76">
        <f t="shared" si="59"/>
        <v>3</v>
      </c>
      <c r="DC15" s="76">
        <f t="shared" si="59"/>
        <v>3</v>
      </c>
      <c r="DD15" s="76">
        <f t="shared" si="59"/>
        <v>3</v>
      </c>
      <c r="DE15" s="76">
        <f t="shared" si="59"/>
        <v>3</v>
      </c>
      <c r="DF15" s="76">
        <f t="shared" si="59"/>
        <v>3</v>
      </c>
      <c r="DG15" s="76">
        <f t="shared" si="59"/>
        <v>3</v>
      </c>
      <c r="DH15" s="76">
        <f t="shared" si="59"/>
        <v>3</v>
      </c>
      <c r="DI15" s="76">
        <f t="shared" si="59"/>
        <v>3</v>
      </c>
      <c r="DK15" s="76">
        <f>'24'!C14</f>
        <v>2</v>
      </c>
      <c r="DL15" s="76">
        <f t="shared" si="60"/>
        <v>2</v>
      </c>
      <c r="DM15" s="76">
        <f t="shared" si="60"/>
        <v>2</v>
      </c>
      <c r="DN15" s="76">
        <f t="shared" si="60"/>
        <v>2</v>
      </c>
      <c r="DO15" s="76">
        <f t="shared" si="60"/>
        <v>2</v>
      </c>
      <c r="DP15" s="76">
        <f t="shared" si="60"/>
        <v>2</v>
      </c>
      <c r="DQ15" s="76">
        <f t="shared" si="60"/>
        <v>2</v>
      </c>
      <c r="DR15" s="76">
        <f t="shared" si="60"/>
        <v>2</v>
      </c>
      <c r="DS15" s="76">
        <f t="shared" si="60"/>
        <v>2</v>
      </c>
      <c r="DU15" s="76">
        <f>'24'!M14</f>
        <v>0</v>
      </c>
      <c r="DV15" s="76">
        <f t="shared" si="61"/>
        <v>0</v>
      </c>
      <c r="DW15" s="76">
        <f t="shared" si="61"/>
        <v>0</v>
      </c>
      <c r="DX15" s="76">
        <f t="shared" si="61"/>
        <v>0</v>
      </c>
      <c r="DY15" s="76">
        <f t="shared" si="61"/>
        <v>0</v>
      </c>
      <c r="DZ15" s="76">
        <f t="shared" si="61"/>
        <v>0</v>
      </c>
      <c r="EA15" s="76">
        <f t="shared" si="61"/>
        <v>0</v>
      </c>
      <c r="EB15" s="76">
        <f t="shared" si="61"/>
        <v>0</v>
      </c>
      <c r="EC15" s="76">
        <f t="shared" si="61"/>
        <v>0</v>
      </c>
    </row>
    <row r="16" spans="1:134" x14ac:dyDescent="0.2">
      <c r="C16" s="45" t="s">
        <v>92</v>
      </c>
      <c r="D16" s="13" t="s">
        <v>93</v>
      </c>
      <c r="E16" s="78">
        <f t="shared" ref="E16:M16" si="62">E3*E15</f>
        <v>1</v>
      </c>
      <c r="F16" s="78">
        <f t="shared" si="62"/>
        <v>1</v>
      </c>
      <c r="G16" s="78">
        <f t="shared" si="62"/>
        <v>1</v>
      </c>
      <c r="H16" s="78">
        <f t="shared" si="62"/>
        <v>1</v>
      </c>
      <c r="I16" s="78">
        <f t="shared" si="62"/>
        <v>1</v>
      </c>
      <c r="J16" s="78">
        <f t="shared" si="62"/>
        <v>1</v>
      </c>
      <c r="K16" s="78">
        <f t="shared" si="62"/>
        <v>1</v>
      </c>
      <c r="L16" s="78">
        <f t="shared" si="62"/>
        <v>1</v>
      </c>
      <c r="M16" s="78">
        <f t="shared" si="62"/>
        <v>1</v>
      </c>
      <c r="O16" s="78">
        <f t="shared" ref="O16:W16" si="63">O3*O15</f>
        <v>6.6</v>
      </c>
      <c r="P16" s="78">
        <f t="shared" si="63"/>
        <v>6.6</v>
      </c>
      <c r="Q16" s="78">
        <f t="shared" si="63"/>
        <v>6.6</v>
      </c>
      <c r="R16" s="78">
        <f t="shared" si="63"/>
        <v>6.6</v>
      </c>
      <c r="S16" s="78">
        <f t="shared" si="63"/>
        <v>6.6</v>
      </c>
      <c r="T16" s="78">
        <f t="shared" si="63"/>
        <v>6.6</v>
      </c>
      <c r="U16" s="78">
        <f t="shared" si="63"/>
        <v>6.6</v>
      </c>
      <c r="V16" s="78">
        <f t="shared" si="63"/>
        <v>6.6</v>
      </c>
      <c r="W16" s="78">
        <f t="shared" si="63"/>
        <v>6.6</v>
      </c>
      <c r="Y16" s="78">
        <f t="shared" ref="Y16:AG16" si="64">Y3*Y15</f>
        <v>2</v>
      </c>
      <c r="Z16" s="78">
        <f t="shared" si="64"/>
        <v>2</v>
      </c>
      <c r="AA16" s="78">
        <f t="shared" si="64"/>
        <v>2</v>
      </c>
      <c r="AB16" s="78">
        <f t="shared" si="64"/>
        <v>2</v>
      </c>
      <c r="AC16" s="78">
        <f t="shared" si="64"/>
        <v>2</v>
      </c>
      <c r="AD16" s="78">
        <f t="shared" si="64"/>
        <v>2</v>
      </c>
      <c r="AE16" s="78">
        <f t="shared" si="64"/>
        <v>2</v>
      </c>
      <c r="AF16" s="78">
        <f t="shared" si="64"/>
        <v>2</v>
      </c>
      <c r="AG16" s="78">
        <f t="shared" si="64"/>
        <v>2</v>
      </c>
      <c r="AI16" s="78">
        <f t="shared" ref="AI16:AQ16" si="65">AI3*AI15</f>
        <v>20</v>
      </c>
      <c r="AJ16" s="78">
        <f t="shared" si="65"/>
        <v>20</v>
      </c>
      <c r="AK16" s="78">
        <f t="shared" si="65"/>
        <v>20</v>
      </c>
      <c r="AL16" s="78">
        <f t="shared" si="65"/>
        <v>20</v>
      </c>
      <c r="AM16" s="78">
        <f t="shared" si="65"/>
        <v>20</v>
      </c>
      <c r="AN16" s="78">
        <f t="shared" si="65"/>
        <v>20</v>
      </c>
      <c r="AO16" s="78">
        <f t="shared" si="65"/>
        <v>20</v>
      </c>
      <c r="AP16" s="78">
        <f t="shared" si="65"/>
        <v>20</v>
      </c>
      <c r="AQ16" s="78">
        <f t="shared" si="65"/>
        <v>20</v>
      </c>
      <c r="AS16" s="78">
        <f t="shared" ref="AS16:BA16" si="66">AS3*AS15</f>
        <v>0.4</v>
      </c>
      <c r="AT16" s="95">
        <f t="shared" si="66"/>
        <v>0.4</v>
      </c>
      <c r="AU16" s="95">
        <f t="shared" si="66"/>
        <v>0.4</v>
      </c>
      <c r="AV16" s="95">
        <f t="shared" si="66"/>
        <v>0.4</v>
      </c>
      <c r="AW16" s="95">
        <f t="shared" si="66"/>
        <v>0.4</v>
      </c>
      <c r="AX16" s="95">
        <f t="shared" si="66"/>
        <v>0.4</v>
      </c>
      <c r="AY16" s="95">
        <f t="shared" si="66"/>
        <v>0.4</v>
      </c>
      <c r="AZ16" s="95">
        <f t="shared" si="66"/>
        <v>0.4</v>
      </c>
      <c r="BA16" s="96">
        <f t="shared" si="66"/>
        <v>0.4</v>
      </c>
      <c r="BC16" s="78">
        <f t="shared" ref="BC16:BK16" si="67">BC3*BC15</f>
        <v>0.4</v>
      </c>
      <c r="BD16" s="95">
        <f t="shared" si="67"/>
        <v>0.4</v>
      </c>
      <c r="BE16" s="95">
        <f t="shared" si="67"/>
        <v>0.4</v>
      </c>
      <c r="BF16" s="95">
        <f t="shared" si="67"/>
        <v>0.4</v>
      </c>
      <c r="BG16" s="95">
        <f t="shared" si="67"/>
        <v>0.4</v>
      </c>
      <c r="BH16" s="95">
        <f t="shared" si="67"/>
        <v>0.4</v>
      </c>
      <c r="BI16" s="95">
        <f t="shared" si="67"/>
        <v>0.4</v>
      </c>
      <c r="BJ16" s="95">
        <f t="shared" si="67"/>
        <v>0.4</v>
      </c>
      <c r="BK16" s="95">
        <f t="shared" si="67"/>
        <v>0.4</v>
      </c>
      <c r="BM16" s="78">
        <f t="shared" ref="BM16:BU16" si="68">BM3*BM15</f>
        <v>0.8</v>
      </c>
      <c r="BN16" s="78">
        <f t="shared" si="68"/>
        <v>0.8</v>
      </c>
      <c r="BO16" s="78">
        <f t="shared" si="68"/>
        <v>0.8</v>
      </c>
      <c r="BP16" s="78">
        <f t="shared" si="68"/>
        <v>0.8</v>
      </c>
      <c r="BQ16" s="78">
        <f t="shared" si="68"/>
        <v>0.8</v>
      </c>
      <c r="BR16" s="78">
        <f t="shared" si="68"/>
        <v>0.8</v>
      </c>
      <c r="BS16" s="78">
        <f t="shared" si="68"/>
        <v>0.8</v>
      </c>
      <c r="BT16" s="78">
        <f t="shared" si="68"/>
        <v>0.8</v>
      </c>
      <c r="BU16" s="78">
        <f t="shared" si="68"/>
        <v>0.8</v>
      </c>
      <c r="BW16" s="78">
        <f t="shared" ref="BW16:CE16" si="69">BW3*BW15</f>
        <v>0.75</v>
      </c>
      <c r="BX16" s="78">
        <f t="shared" si="69"/>
        <v>0.75</v>
      </c>
      <c r="BY16" s="78">
        <f t="shared" si="69"/>
        <v>0.75</v>
      </c>
      <c r="BZ16" s="78">
        <f t="shared" si="69"/>
        <v>0.75</v>
      </c>
      <c r="CA16" s="78">
        <f t="shared" si="69"/>
        <v>0.75</v>
      </c>
      <c r="CB16" s="78">
        <f t="shared" si="69"/>
        <v>0.75</v>
      </c>
      <c r="CC16" s="78">
        <f t="shared" si="69"/>
        <v>0.75</v>
      </c>
      <c r="CD16" s="78">
        <f t="shared" si="69"/>
        <v>0.75</v>
      </c>
      <c r="CE16" s="78">
        <f t="shared" si="69"/>
        <v>0.75</v>
      </c>
      <c r="CG16" s="78">
        <f t="shared" ref="CG16:CO16" si="70">CG3*CG15</f>
        <v>1.4999999999999999E-2</v>
      </c>
      <c r="CH16" s="78">
        <f t="shared" si="70"/>
        <v>1.4999999999999999E-2</v>
      </c>
      <c r="CI16" s="78">
        <f t="shared" si="70"/>
        <v>1.4999999999999999E-2</v>
      </c>
      <c r="CJ16" s="78">
        <f t="shared" si="70"/>
        <v>1.4999999999999999E-2</v>
      </c>
      <c r="CK16" s="78">
        <f t="shared" si="70"/>
        <v>1.4999999999999999E-2</v>
      </c>
      <c r="CL16" s="78">
        <f t="shared" si="70"/>
        <v>1.4999999999999999E-2</v>
      </c>
      <c r="CM16" s="78">
        <f t="shared" si="70"/>
        <v>1.4999999999999999E-2</v>
      </c>
      <c r="CN16" s="78">
        <f t="shared" si="70"/>
        <v>1.4999999999999999E-2</v>
      </c>
      <c r="CO16" s="78">
        <f t="shared" si="70"/>
        <v>1.4999999999999999E-2</v>
      </c>
      <c r="CQ16" s="78">
        <f t="shared" ref="CQ16:CY16" si="71">CQ3*CQ15</f>
        <v>1.4999999999999999E-2</v>
      </c>
      <c r="CR16" s="78">
        <f t="shared" si="71"/>
        <v>1.4999999999999999E-2</v>
      </c>
      <c r="CS16" s="78">
        <f t="shared" si="71"/>
        <v>1.4999999999999999E-2</v>
      </c>
      <c r="CT16" s="78">
        <f t="shared" si="71"/>
        <v>1.4999999999999999E-2</v>
      </c>
      <c r="CU16" s="78">
        <f t="shared" si="71"/>
        <v>1.4999999999999999E-2</v>
      </c>
      <c r="CV16" s="78">
        <f t="shared" si="71"/>
        <v>1.4999999999999999E-2</v>
      </c>
      <c r="CW16" s="78">
        <f t="shared" si="71"/>
        <v>1.4999999999999999E-2</v>
      </c>
      <c r="CX16" s="78">
        <f t="shared" si="71"/>
        <v>1.4999999999999999E-2</v>
      </c>
      <c r="CY16" s="78">
        <f t="shared" si="71"/>
        <v>1.4999999999999999E-2</v>
      </c>
      <c r="DA16" s="78">
        <f t="shared" ref="DA16:DI16" si="72">DA3*DA15</f>
        <v>1.4999999999999999E-2</v>
      </c>
      <c r="DB16" s="78">
        <f t="shared" si="72"/>
        <v>1.4999999999999999E-2</v>
      </c>
      <c r="DC16" s="78">
        <f t="shared" si="72"/>
        <v>1.4999999999999999E-2</v>
      </c>
      <c r="DD16" s="78">
        <f t="shared" si="72"/>
        <v>1.4999999999999999E-2</v>
      </c>
      <c r="DE16" s="78">
        <f t="shared" si="72"/>
        <v>1.4999999999999999E-2</v>
      </c>
      <c r="DF16" s="78">
        <f t="shared" si="72"/>
        <v>1.4999999999999999E-2</v>
      </c>
      <c r="DG16" s="78">
        <f t="shared" si="72"/>
        <v>1.4999999999999999E-2</v>
      </c>
      <c r="DH16" s="78">
        <f t="shared" si="72"/>
        <v>1.4999999999999999E-2</v>
      </c>
      <c r="DI16" s="78">
        <f t="shared" si="72"/>
        <v>1.4999999999999999E-2</v>
      </c>
      <c r="DK16" s="78">
        <f t="shared" ref="DK16:DS16" si="73">DK3*DK15</f>
        <v>0.4</v>
      </c>
      <c r="DL16" s="78">
        <f t="shared" si="73"/>
        <v>0.4</v>
      </c>
      <c r="DM16" s="78">
        <f t="shared" si="73"/>
        <v>0.4</v>
      </c>
      <c r="DN16" s="78">
        <f t="shared" si="73"/>
        <v>0.4</v>
      </c>
      <c r="DO16" s="78">
        <f t="shared" si="73"/>
        <v>0.4</v>
      </c>
      <c r="DP16" s="78">
        <f t="shared" si="73"/>
        <v>0.4</v>
      </c>
      <c r="DQ16" s="78">
        <f t="shared" si="73"/>
        <v>0.4</v>
      </c>
      <c r="DR16" s="78">
        <f t="shared" si="73"/>
        <v>0.4</v>
      </c>
      <c r="DS16" s="78">
        <f t="shared" si="73"/>
        <v>0.4</v>
      </c>
      <c r="DU16" s="78">
        <f t="shared" ref="DU16:EC16" si="74">DU3*DU15</f>
        <v>0</v>
      </c>
      <c r="DV16" s="78">
        <f t="shared" si="74"/>
        <v>0</v>
      </c>
      <c r="DW16" s="78">
        <f t="shared" si="74"/>
        <v>0</v>
      </c>
      <c r="DX16" s="78">
        <f t="shared" si="74"/>
        <v>0</v>
      </c>
      <c r="DY16" s="78">
        <f t="shared" si="74"/>
        <v>0</v>
      </c>
      <c r="DZ16" s="78">
        <f t="shared" si="74"/>
        <v>0</v>
      </c>
      <c r="EA16" s="78">
        <f t="shared" si="74"/>
        <v>0</v>
      </c>
      <c r="EB16" s="78">
        <f t="shared" si="74"/>
        <v>0</v>
      </c>
      <c r="EC16" s="78">
        <f t="shared" si="74"/>
        <v>0</v>
      </c>
    </row>
    <row r="17" spans="3:133" x14ac:dyDescent="0.2">
      <c r="C17" s="45" t="s">
        <v>53</v>
      </c>
      <c r="D17" s="13"/>
      <c r="E17" s="68">
        <v>2022</v>
      </c>
      <c r="F17" s="68">
        <f t="shared" ref="F17:M19" si="75">E17</f>
        <v>2022</v>
      </c>
      <c r="G17" s="68">
        <f t="shared" si="75"/>
        <v>2022</v>
      </c>
      <c r="H17" s="68">
        <f t="shared" si="75"/>
        <v>2022</v>
      </c>
      <c r="I17" s="68">
        <f t="shared" si="75"/>
        <v>2022</v>
      </c>
      <c r="J17" s="68">
        <f t="shared" si="75"/>
        <v>2022</v>
      </c>
      <c r="K17" s="68">
        <f t="shared" si="75"/>
        <v>2022</v>
      </c>
      <c r="L17" s="68">
        <f t="shared" si="75"/>
        <v>2022</v>
      </c>
      <c r="M17" s="68">
        <f t="shared" si="75"/>
        <v>2022</v>
      </c>
      <c r="O17" s="68">
        <v>2022</v>
      </c>
      <c r="P17" s="68">
        <f t="shared" ref="P17:W19" si="76">O17</f>
        <v>2022</v>
      </c>
      <c r="Q17" s="68">
        <f t="shared" si="76"/>
        <v>2022</v>
      </c>
      <c r="R17" s="68">
        <f t="shared" si="76"/>
        <v>2022</v>
      </c>
      <c r="S17" s="68">
        <f t="shared" si="76"/>
        <v>2022</v>
      </c>
      <c r="T17" s="68">
        <f t="shared" si="76"/>
        <v>2022</v>
      </c>
      <c r="U17" s="68">
        <f t="shared" si="76"/>
        <v>2022</v>
      </c>
      <c r="V17" s="68">
        <f t="shared" si="76"/>
        <v>2022</v>
      </c>
      <c r="W17" s="68">
        <f t="shared" si="76"/>
        <v>2022</v>
      </c>
      <c r="Y17" s="68">
        <v>2022</v>
      </c>
      <c r="Z17" s="68">
        <f t="shared" ref="Z17:AG19" si="77">Y17</f>
        <v>2022</v>
      </c>
      <c r="AA17" s="68">
        <f t="shared" si="77"/>
        <v>2022</v>
      </c>
      <c r="AB17" s="68">
        <f t="shared" si="77"/>
        <v>2022</v>
      </c>
      <c r="AC17" s="68">
        <f t="shared" si="77"/>
        <v>2022</v>
      </c>
      <c r="AD17" s="68">
        <f t="shared" si="77"/>
        <v>2022</v>
      </c>
      <c r="AE17" s="68">
        <f t="shared" si="77"/>
        <v>2022</v>
      </c>
      <c r="AF17" s="68">
        <f t="shared" si="77"/>
        <v>2022</v>
      </c>
      <c r="AG17" s="68">
        <f t="shared" si="77"/>
        <v>2022</v>
      </c>
      <c r="AI17" s="68">
        <v>2022</v>
      </c>
      <c r="AJ17" s="68">
        <f t="shared" ref="AJ17:AQ19" si="78">AI17</f>
        <v>2022</v>
      </c>
      <c r="AK17" s="68">
        <f t="shared" si="78"/>
        <v>2022</v>
      </c>
      <c r="AL17" s="68">
        <f t="shared" si="78"/>
        <v>2022</v>
      </c>
      <c r="AM17" s="68">
        <f t="shared" si="78"/>
        <v>2022</v>
      </c>
      <c r="AN17" s="68">
        <f t="shared" si="78"/>
        <v>2022</v>
      </c>
      <c r="AO17" s="68">
        <f t="shared" si="78"/>
        <v>2022</v>
      </c>
      <c r="AP17" s="68">
        <f t="shared" si="78"/>
        <v>2022</v>
      </c>
      <c r="AQ17" s="68">
        <f t="shared" si="78"/>
        <v>2022</v>
      </c>
      <c r="AS17" s="68">
        <v>2022</v>
      </c>
      <c r="AT17" s="79">
        <f t="shared" ref="AT17:BA19" si="79">AS17</f>
        <v>2022</v>
      </c>
      <c r="AU17" s="79">
        <f t="shared" si="79"/>
        <v>2022</v>
      </c>
      <c r="AV17" s="79">
        <f t="shared" si="79"/>
        <v>2022</v>
      </c>
      <c r="AW17" s="79">
        <f t="shared" si="79"/>
        <v>2022</v>
      </c>
      <c r="AX17" s="79">
        <f t="shared" si="79"/>
        <v>2022</v>
      </c>
      <c r="AY17" s="79">
        <f t="shared" si="79"/>
        <v>2022</v>
      </c>
      <c r="AZ17" s="79">
        <f t="shared" si="79"/>
        <v>2022</v>
      </c>
      <c r="BA17" s="79">
        <f t="shared" si="79"/>
        <v>2022</v>
      </c>
      <c r="BC17" s="73">
        <v>2022</v>
      </c>
      <c r="BD17" s="79">
        <f t="shared" ref="BD17:BK19" si="80">BC17</f>
        <v>2022</v>
      </c>
      <c r="BE17" s="79">
        <f t="shared" si="80"/>
        <v>2022</v>
      </c>
      <c r="BF17" s="79">
        <f t="shared" si="80"/>
        <v>2022</v>
      </c>
      <c r="BG17" s="79">
        <f t="shared" si="80"/>
        <v>2022</v>
      </c>
      <c r="BH17" s="79">
        <f t="shared" si="80"/>
        <v>2022</v>
      </c>
      <c r="BI17" s="79">
        <f t="shared" si="80"/>
        <v>2022</v>
      </c>
      <c r="BJ17" s="79">
        <f t="shared" si="80"/>
        <v>2022</v>
      </c>
      <c r="BK17" s="79">
        <f t="shared" si="80"/>
        <v>2022</v>
      </c>
      <c r="BM17" s="76">
        <v>2022</v>
      </c>
      <c r="BN17" s="76">
        <f t="shared" ref="BN17:BU19" si="81">BM17</f>
        <v>2022</v>
      </c>
      <c r="BO17" s="76">
        <f t="shared" si="81"/>
        <v>2022</v>
      </c>
      <c r="BP17" s="76">
        <f t="shared" si="81"/>
        <v>2022</v>
      </c>
      <c r="BQ17" s="76">
        <f t="shared" si="81"/>
        <v>2022</v>
      </c>
      <c r="BR17" s="76">
        <f t="shared" si="81"/>
        <v>2022</v>
      </c>
      <c r="BS17" s="76">
        <f t="shared" si="81"/>
        <v>2022</v>
      </c>
      <c r="BT17" s="76">
        <f t="shared" si="81"/>
        <v>2022</v>
      </c>
      <c r="BU17" s="76">
        <f t="shared" si="81"/>
        <v>2022</v>
      </c>
      <c r="BW17" s="76">
        <v>2022</v>
      </c>
      <c r="BX17" s="76">
        <f t="shared" ref="BX17:CE19" si="82">BW17</f>
        <v>2022</v>
      </c>
      <c r="BY17" s="76">
        <f t="shared" si="82"/>
        <v>2022</v>
      </c>
      <c r="BZ17" s="76">
        <f t="shared" si="82"/>
        <v>2022</v>
      </c>
      <c r="CA17" s="76">
        <f t="shared" si="82"/>
        <v>2022</v>
      </c>
      <c r="CB17" s="76">
        <f t="shared" si="82"/>
        <v>2022</v>
      </c>
      <c r="CC17" s="76">
        <f t="shared" si="82"/>
        <v>2022</v>
      </c>
      <c r="CD17" s="76">
        <f t="shared" si="82"/>
        <v>2022</v>
      </c>
      <c r="CE17" s="76">
        <f t="shared" si="82"/>
        <v>2022</v>
      </c>
      <c r="CG17" s="76">
        <v>2022</v>
      </c>
      <c r="CH17" s="76">
        <f t="shared" ref="CH17:CO19" si="83">CG17</f>
        <v>2022</v>
      </c>
      <c r="CI17" s="76">
        <f t="shared" si="83"/>
        <v>2022</v>
      </c>
      <c r="CJ17" s="76">
        <f t="shared" si="83"/>
        <v>2022</v>
      </c>
      <c r="CK17" s="76">
        <f t="shared" si="83"/>
        <v>2022</v>
      </c>
      <c r="CL17" s="76">
        <f t="shared" si="83"/>
        <v>2022</v>
      </c>
      <c r="CM17" s="76">
        <f t="shared" si="83"/>
        <v>2022</v>
      </c>
      <c r="CN17" s="76">
        <f t="shared" si="83"/>
        <v>2022</v>
      </c>
      <c r="CO17" s="76">
        <f t="shared" si="83"/>
        <v>2022</v>
      </c>
      <c r="CQ17" s="76">
        <v>2022</v>
      </c>
      <c r="CR17" s="76">
        <f t="shared" ref="CR17:CY19" si="84">CQ17</f>
        <v>2022</v>
      </c>
      <c r="CS17" s="76">
        <f t="shared" si="84"/>
        <v>2022</v>
      </c>
      <c r="CT17" s="76">
        <f t="shared" si="84"/>
        <v>2022</v>
      </c>
      <c r="CU17" s="76">
        <f t="shared" si="84"/>
        <v>2022</v>
      </c>
      <c r="CV17" s="76">
        <f t="shared" si="84"/>
        <v>2022</v>
      </c>
      <c r="CW17" s="76">
        <f t="shared" si="84"/>
        <v>2022</v>
      </c>
      <c r="CX17" s="76">
        <f t="shared" si="84"/>
        <v>2022</v>
      </c>
      <c r="CY17" s="76">
        <f t="shared" si="84"/>
        <v>2022</v>
      </c>
      <c r="DA17" s="76">
        <v>2022</v>
      </c>
      <c r="DB17" s="76">
        <f t="shared" ref="DB17:DI19" si="85">DA17</f>
        <v>2022</v>
      </c>
      <c r="DC17" s="76">
        <f t="shared" si="85"/>
        <v>2022</v>
      </c>
      <c r="DD17" s="76">
        <f t="shared" si="85"/>
        <v>2022</v>
      </c>
      <c r="DE17" s="76">
        <f t="shared" si="85"/>
        <v>2022</v>
      </c>
      <c r="DF17" s="76">
        <f t="shared" si="85"/>
        <v>2022</v>
      </c>
      <c r="DG17" s="76">
        <f t="shared" si="85"/>
        <v>2022</v>
      </c>
      <c r="DH17" s="76">
        <f t="shared" si="85"/>
        <v>2022</v>
      </c>
      <c r="DI17" s="76">
        <f t="shared" si="85"/>
        <v>2022</v>
      </c>
      <c r="DK17" s="76">
        <v>2022</v>
      </c>
      <c r="DL17" s="76">
        <f t="shared" ref="DL17:DS19" si="86">DK17</f>
        <v>2022</v>
      </c>
      <c r="DM17" s="76">
        <f t="shared" si="86"/>
        <v>2022</v>
      </c>
      <c r="DN17" s="76">
        <f t="shared" si="86"/>
        <v>2022</v>
      </c>
      <c r="DO17" s="76">
        <f t="shared" si="86"/>
        <v>2022</v>
      </c>
      <c r="DP17" s="76">
        <f t="shared" si="86"/>
        <v>2022</v>
      </c>
      <c r="DQ17" s="76">
        <f t="shared" si="86"/>
        <v>2022</v>
      </c>
      <c r="DR17" s="76">
        <f t="shared" si="86"/>
        <v>2022</v>
      </c>
      <c r="DS17" s="76">
        <f t="shared" si="86"/>
        <v>2022</v>
      </c>
      <c r="DU17" s="76">
        <v>2022</v>
      </c>
      <c r="DV17" s="76">
        <f t="shared" ref="DV17:EC19" si="87">DU17</f>
        <v>2022</v>
      </c>
      <c r="DW17" s="76">
        <f t="shared" si="87"/>
        <v>2022</v>
      </c>
      <c r="DX17" s="76">
        <f t="shared" si="87"/>
        <v>2022</v>
      </c>
      <c r="DY17" s="76">
        <f t="shared" si="87"/>
        <v>2022</v>
      </c>
      <c r="DZ17" s="76">
        <f t="shared" si="87"/>
        <v>2022</v>
      </c>
      <c r="EA17" s="76">
        <f t="shared" si="87"/>
        <v>2022</v>
      </c>
      <c r="EB17" s="76">
        <f t="shared" si="87"/>
        <v>2022</v>
      </c>
      <c r="EC17" s="76">
        <f t="shared" si="87"/>
        <v>2022</v>
      </c>
    </row>
    <row r="18" spans="3:133" x14ac:dyDescent="0.2">
      <c r="C18" s="45" t="s">
        <v>54</v>
      </c>
      <c r="D18" s="13" t="s">
        <v>55</v>
      </c>
      <c r="E18" s="76">
        <f>'6'!C16</f>
        <v>10</v>
      </c>
      <c r="F18" s="76">
        <f t="shared" si="75"/>
        <v>10</v>
      </c>
      <c r="G18" s="76">
        <f t="shared" si="75"/>
        <v>10</v>
      </c>
      <c r="H18" s="76">
        <f t="shared" si="75"/>
        <v>10</v>
      </c>
      <c r="I18" s="76">
        <f t="shared" si="75"/>
        <v>10</v>
      </c>
      <c r="J18" s="76">
        <f t="shared" si="75"/>
        <v>10</v>
      </c>
      <c r="K18" s="76">
        <f t="shared" si="75"/>
        <v>10</v>
      </c>
      <c r="L18" s="76">
        <f t="shared" si="75"/>
        <v>10</v>
      </c>
      <c r="M18" s="76">
        <f t="shared" si="75"/>
        <v>10</v>
      </c>
      <c r="O18" s="76">
        <f>'7'!C16</f>
        <v>10</v>
      </c>
      <c r="P18" s="76">
        <f t="shared" si="76"/>
        <v>10</v>
      </c>
      <c r="Q18" s="76">
        <f t="shared" si="76"/>
        <v>10</v>
      </c>
      <c r="R18" s="76">
        <f t="shared" si="76"/>
        <v>10</v>
      </c>
      <c r="S18" s="76">
        <f t="shared" si="76"/>
        <v>10</v>
      </c>
      <c r="T18" s="76">
        <f t="shared" si="76"/>
        <v>10</v>
      </c>
      <c r="U18" s="76">
        <f t="shared" si="76"/>
        <v>10</v>
      </c>
      <c r="V18" s="76">
        <f t="shared" si="76"/>
        <v>10</v>
      </c>
      <c r="W18" s="76">
        <f t="shared" si="76"/>
        <v>10</v>
      </c>
      <c r="Y18" s="76">
        <f>'8'!C16</f>
        <v>10</v>
      </c>
      <c r="Z18" s="76">
        <f t="shared" si="77"/>
        <v>10</v>
      </c>
      <c r="AA18" s="76">
        <f t="shared" si="77"/>
        <v>10</v>
      </c>
      <c r="AB18" s="76">
        <f t="shared" si="77"/>
        <v>10</v>
      </c>
      <c r="AC18" s="76">
        <f t="shared" si="77"/>
        <v>10</v>
      </c>
      <c r="AD18" s="76">
        <f t="shared" si="77"/>
        <v>10</v>
      </c>
      <c r="AE18" s="76">
        <f t="shared" si="77"/>
        <v>10</v>
      </c>
      <c r="AF18" s="76">
        <f t="shared" si="77"/>
        <v>10</v>
      </c>
      <c r="AG18" s="76">
        <f t="shared" si="77"/>
        <v>10</v>
      </c>
      <c r="AI18" s="76">
        <f>'2'!C16</f>
        <v>10</v>
      </c>
      <c r="AJ18" s="76">
        <f t="shared" si="78"/>
        <v>10</v>
      </c>
      <c r="AK18" s="76">
        <f t="shared" si="78"/>
        <v>10</v>
      </c>
      <c r="AL18" s="76">
        <f t="shared" si="78"/>
        <v>10</v>
      </c>
      <c r="AM18" s="76">
        <f t="shared" si="78"/>
        <v>10</v>
      </c>
      <c r="AN18" s="76">
        <f t="shared" si="78"/>
        <v>10</v>
      </c>
      <c r="AO18" s="76">
        <f t="shared" si="78"/>
        <v>10</v>
      </c>
      <c r="AP18" s="76">
        <f t="shared" si="78"/>
        <v>10</v>
      </c>
      <c r="AQ18" s="76">
        <f t="shared" si="78"/>
        <v>10</v>
      </c>
      <c r="AS18" s="76">
        <f>'1'!C16</f>
        <v>10</v>
      </c>
      <c r="AT18" s="79">
        <f t="shared" si="79"/>
        <v>10</v>
      </c>
      <c r="AU18" s="79">
        <f t="shared" si="79"/>
        <v>10</v>
      </c>
      <c r="AV18" s="79">
        <f t="shared" si="79"/>
        <v>10</v>
      </c>
      <c r="AW18" s="79">
        <f t="shared" si="79"/>
        <v>10</v>
      </c>
      <c r="AX18" s="79">
        <f t="shared" si="79"/>
        <v>10</v>
      </c>
      <c r="AY18" s="79">
        <f t="shared" si="79"/>
        <v>10</v>
      </c>
      <c r="AZ18" s="79">
        <f t="shared" si="79"/>
        <v>10</v>
      </c>
      <c r="BA18" s="79">
        <f t="shared" si="79"/>
        <v>10</v>
      </c>
      <c r="BC18" s="76">
        <f>'3'!C16</f>
        <v>10</v>
      </c>
      <c r="BD18" s="79">
        <f t="shared" si="80"/>
        <v>10</v>
      </c>
      <c r="BE18" s="79">
        <f t="shared" si="80"/>
        <v>10</v>
      </c>
      <c r="BF18" s="79">
        <f t="shared" si="80"/>
        <v>10</v>
      </c>
      <c r="BG18" s="79">
        <f t="shared" si="80"/>
        <v>10</v>
      </c>
      <c r="BH18" s="79">
        <f t="shared" si="80"/>
        <v>10</v>
      </c>
      <c r="BI18" s="79">
        <f t="shared" si="80"/>
        <v>10</v>
      </c>
      <c r="BJ18" s="79">
        <f t="shared" si="80"/>
        <v>10</v>
      </c>
      <c r="BK18" s="79">
        <f t="shared" si="80"/>
        <v>10</v>
      </c>
      <c r="BM18" s="76">
        <f>'4'!C16</f>
        <v>10</v>
      </c>
      <c r="BN18" s="76">
        <f t="shared" si="81"/>
        <v>10</v>
      </c>
      <c r="BO18" s="76">
        <f t="shared" si="81"/>
        <v>10</v>
      </c>
      <c r="BP18" s="76">
        <f t="shared" si="81"/>
        <v>10</v>
      </c>
      <c r="BQ18" s="76">
        <f t="shared" si="81"/>
        <v>10</v>
      </c>
      <c r="BR18" s="76">
        <f t="shared" si="81"/>
        <v>10</v>
      </c>
      <c r="BS18" s="76">
        <f t="shared" si="81"/>
        <v>10</v>
      </c>
      <c r="BT18" s="76">
        <f t="shared" si="81"/>
        <v>10</v>
      </c>
      <c r="BU18" s="76">
        <f t="shared" si="81"/>
        <v>10</v>
      </c>
      <c r="BW18" s="76">
        <f>'5'!C16</f>
        <v>10</v>
      </c>
      <c r="BX18" s="76">
        <f t="shared" si="82"/>
        <v>10</v>
      </c>
      <c r="BY18" s="76">
        <f t="shared" si="82"/>
        <v>10</v>
      </c>
      <c r="BZ18" s="76">
        <f t="shared" si="82"/>
        <v>10</v>
      </c>
      <c r="CA18" s="76">
        <f t="shared" si="82"/>
        <v>10</v>
      </c>
      <c r="CB18" s="76">
        <f t="shared" si="82"/>
        <v>10</v>
      </c>
      <c r="CC18" s="76">
        <f t="shared" si="82"/>
        <v>10</v>
      </c>
      <c r="CD18" s="76">
        <f t="shared" si="82"/>
        <v>10</v>
      </c>
      <c r="CE18" s="76">
        <f t="shared" si="82"/>
        <v>10</v>
      </c>
      <c r="CG18" s="76">
        <f>'9'!C16</f>
        <v>10</v>
      </c>
      <c r="CH18" s="76">
        <f t="shared" si="83"/>
        <v>10</v>
      </c>
      <c r="CI18" s="76">
        <f t="shared" si="83"/>
        <v>10</v>
      </c>
      <c r="CJ18" s="76">
        <f t="shared" si="83"/>
        <v>10</v>
      </c>
      <c r="CK18" s="76">
        <f t="shared" si="83"/>
        <v>10</v>
      </c>
      <c r="CL18" s="76">
        <f t="shared" si="83"/>
        <v>10</v>
      </c>
      <c r="CM18" s="76">
        <f t="shared" si="83"/>
        <v>10</v>
      </c>
      <c r="CN18" s="76">
        <f t="shared" si="83"/>
        <v>10</v>
      </c>
      <c r="CO18" s="76">
        <f t="shared" si="83"/>
        <v>10</v>
      </c>
      <c r="CQ18" s="76">
        <f>'11'!C16</f>
        <v>10</v>
      </c>
      <c r="CR18" s="76">
        <f t="shared" si="84"/>
        <v>10</v>
      </c>
      <c r="CS18" s="76">
        <f t="shared" si="84"/>
        <v>10</v>
      </c>
      <c r="CT18" s="76">
        <f t="shared" si="84"/>
        <v>10</v>
      </c>
      <c r="CU18" s="76">
        <f t="shared" si="84"/>
        <v>10</v>
      </c>
      <c r="CV18" s="76">
        <f t="shared" si="84"/>
        <v>10</v>
      </c>
      <c r="CW18" s="76">
        <f t="shared" si="84"/>
        <v>10</v>
      </c>
      <c r="CX18" s="76">
        <f t="shared" si="84"/>
        <v>10</v>
      </c>
      <c r="CY18" s="76">
        <f t="shared" si="84"/>
        <v>10</v>
      </c>
      <c r="DA18" s="76">
        <f>'10'!C16</f>
        <v>10</v>
      </c>
      <c r="DB18" s="76">
        <f t="shared" si="85"/>
        <v>10</v>
      </c>
      <c r="DC18" s="76">
        <f t="shared" si="85"/>
        <v>10</v>
      </c>
      <c r="DD18" s="76">
        <f t="shared" si="85"/>
        <v>10</v>
      </c>
      <c r="DE18" s="76">
        <f t="shared" si="85"/>
        <v>10</v>
      </c>
      <c r="DF18" s="76">
        <f t="shared" si="85"/>
        <v>10</v>
      </c>
      <c r="DG18" s="76">
        <f t="shared" si="85"/>
        <v>10</v>
      </c>
      <c r="DH18" s="76">
        <f t="shared" si="85"/>
        <v>10</v>
      </c>
      <c r="DI18" s="76">
        <f t="shared" si="85"/>
        <v>10</v>
      </c>
      <c r="DK18" s="76">
        <f>'24'!C16</f>
        <v>10</v>
      </c>
      <c r="DL18" s="76">
        <f t="shared" si="86"/>
        <v>10</v>
      </c>
      <c r="DM18" s="76">
        <f t="shared" si="86"/>
        <v>10</v>
      </c>
      <c r="DN18" s="76">
        <f t="shared" si="86"/>
        <v>10</v>
      </c>
      <c r="DO18" s="76">
        <f t="shared" si="86"/>
        <v>10</v>
      </c>
      <c r="DP18" s="76">
        <f t="shared" si="86"/>
        <v>10</v>
      </c>
      <c r="DQ18" s="76">
        <f t="shared" si="86"/>
        <v>10</v>
      </c>
      <c r="DR18" s="76">
        <f t="shared" si="86"/>
        <v>10</v>
      </c>
      <c r="DS18" s="76">
        <f t="shared" si="86"/>
        <v>10</v>
      </c>
      <c r="DU18" s="76">
        <f>'24'!M16</f>
        <v>0</v>
      </c>
      <c r="DV18" s="76">
        <f t="shared" si="87"/>
        <v>0</v>
      </c>
      <c r="DW18" s="76">
        <f t="shared" si="87"/>
        <v>0</v>
      </c>
      <c r="DX18" s="76">
        <f t="shared" si="87"/>
        <v>0</v>
      </c>
      <c r="DY18" s="76">
        <f t="shared" si="87"/>
        <v>0</v>
      </c>
      <c r="DZ18" s="76">
        <f t="shared" si="87"/>
        <v>0</v>
      </c>
      <c r="EA18" s="76">
        <f t="shared" si="87"/>
        <v>0</v>
      </c>
      <c r="EB18" s="76">
        <f t="shared" si="87"/>
        <v>0</v>
      </c>
      <c r="EC18" s="76">
        <f t="shared" si="87"/>
        <v>0</v>
      </c>
    </row>
    <row r="19" spans="3:133" ht="25.5" x14ac:dyDescent="0.2">
      <c r="C19" s="45" t="s">
        <v>56</v>
      </c>
      <c r="D19" s="13" t="s">
        <v>55</v>
      </c>
      <c r="E19" s="76">
        <f>'6'!C9</f>
        <v>1</v>
      </c>
      <c r="F19" s="76">
        <f t="shared" si="75"/>
        <v>1</v>
      </c>
      <c r="G19" s="76">
        <f t="shared" si="75"/>
        <v>1</v>
      </c>
      <c r="H19" s="76">
        <f t="shared" si="75"/>
        <v>1</v>
      </c>
      <c r="I19" s="76">
        <f t="shared" si="75"/>
        <v>1</v>
      </c>
      <c r="J19" s="76">
        <f t="shared" si="75"/>
        <v>1</v>
      </c>
      <c r="K19" s="76">
        <f t="shared" si="75"/>
        <v>1</v>
      </c>
      <c r="L19" s="76">
        <f t="shared" si="75"/>
        <v>1</v>
      </c>
      <c r="M19" s="76">
        <f t="shared" si="75"/>
        <v>1</v>
      </c>
      <c r="O19" s="76">
        <f>'7'!C9</f>
        <v>1</v>
      </c>
      <c r="P19" s="76">
        <f t="shared" si="76"/>
        <v>1</v>
      </c>
      <c r="Q19" s="76">
        <f t="shared" si="76"/>
        <v>1</v>
      </c>
      <c r="R19" s="76">
        <f t="shared" si="76"/>
        <v>1</v>
      </c>
      <c r="S19" s="76">
        <f t="shared" si="76"/>
        <v>1</v>
      </c>
      <c r="T19" s="76">
        <f t="shared" si="76"/>
        <v>1</v>
      </c>
      <c r="U19" s="76">
        <f t="shared" si="76"/>
        <v>1</v>
      </c>
      <c r="V19" s="76">
        <f t="shared" si="76"/>
        <v>1</v>
      </c>
      <c r="W19" s="76">
        <f t="shared" si="76"/>
        <v>1</v>
      </c>
      <c r="Y19" s="76">
        <f>'8'!C9</f>
        <v>1</v>
      </c>
      <c r="Z19" s="76">
        <f t="shared" si="77"/>
        <v>1</v>
      </c>
      <c r="AA19" s="76">
        <f t="shared" si="77"/>
        <v>1</v>
      </c>
      <c r="AB19" s="76">
        <f t="shared" si="77"/>
        <v>1</v>
      </c>
      <c r="AC19" s="76">
        <f t="shared" si="77"/>
        <v>1</v>
      </c>
      <c r="AD19" s="76">
        <f t="shared" si="77"/>
        <v>1</v>
      </c>
      <c r="AE19" s="76">
        <f t="shared" si="77"/>
        <v>1</v>
      </c>
      <c r="AF19" s="76">
        <f t="shared" si="77"/>
        <v>1</v>
      </c>
      <c r="AG19" s="76">
        <f t="shared" si="77"/>
        <v>1</v>
      </c>
      <c r="AI19" s="76">
        <f>'2'!C9</f>
        <v>2</v>
      </c>
      <c r="AJ19" s="76">
        <f t="shared" si="78"/>
        <v>2</v>
      </c>
      <c r="AK19" s="76">
        <f t="shared" si="78"/>
        <v>2</v>
      </c>
      <c r="AL19" s="76">
        <f t="shared" si="78"/>
        <v>2</v>
      </c>
      <c r="AM19" s="76">
        <f t="shared" si="78"/>
        <v>2</v>
      </c>
      <c r="AN19" s="76">
        <f t="shared" si="78"/>
        <v>2</v>
      </c>
      <c r="AO19" s="76">
        <f t="shared" si="78"/>
        <v>2</v>
      </c>
      <c r="AP19" s="76">
        <f t="shared" si="78"/>
        <v>2</v>
      </c>
      <c r="AQ19" s="76">
        <f t="shared" si="78"/>
        <v>2</v>
      </c>
      <c r="AS19" s="76">
        <f>'1'!C9</f>
        <v>1</v>
      </c>
      <c r="AT19" s="79">
        <f t="shared" si="79"/>
        <v>1</v>
      </c>
      <c r="AU19" s="79">
        <f t="shared" si="79"/>
        <v>1</v>
      </c>
      <c r="AV19" s="79">
        <f t="shared" si="79"/>
        <v>1</v>
      </c>
      <c r="AW19" s="79">
        <f t="shared" si="79"/>
        <v>1</v>
      </c>
      <c r="AX19" s="79">
        <f t="shared" si="79"/>
        <v>1</v>
      </c>
      <c r="AY19" s="79">
        <f t="shared" si="79"/>
        <v>1</v>
      </c>
      <c r="AZ19" s="79">
        <f t="shared" si="79"/>
        <v>1</v>
      </c>
      <c r="BA19" s="79">
        <f t="shared" si="79"/>
        <v>1</v>
      </c>
      <c r="BC19" s="76">
        <f>'3'!C9</f>
        <v>1</v>
      </c>
      <c r="BD19" s="79">
        <f t="shared" si="80"/>
        <v>1</v>
      </c>
      <c r="BE19" s="79">
        <f t="shared" si="80"/>
        <v>1</v>
      </c>
      <c r="BF19" s="79">
        <f t="shared" si="80"/>
        <v>1</v>
      </c>
      <c r="BG19" s="79">
        <f t="shared" si="80"/>
        <v>1</v>
      </c>
      <c r="BH19" s="79">
        <f t="shared" si="80"/>
        <v>1</v>
      </c>
      <c r="BI19" s="79">
        <f t="shared" si="80"/>
        <v>1</v>
      </c>
      <c r="BJ19" s="79">
        <f t="shared" si="80"/>
        <v>1</v>
      </c>
      <c r="BK19" s="79">
        <f t="shared" si="80"/>
        <v>1</v>
      </c>
      <c r="BM19" s="76">
        <f>'4'!C9</f>
        <v>1</v>
      </c>
      <c r="BN19" s="76">
        <f t="shared" si="81"/>
        <v>1</v>
      </c>
      <c r="BO19" s="76">
        <f t="shared" si="81"/>
        <v>1</v>
      </c>
      <c r="BP19" s="76">
        <f t="shared" si="81"/>
        <v>1</v>
      </c>
      <c r="BQ19" s="76">
        <f t="shared" si="81"/>
        <v>1</v>
      </c>
      <c r="BR19" s="76">
        <f t="shared" si="81"/>
        <v>1</v>
      </c>
      <c r="BS19" s="76">
        <f t="shared" si="81"/>
        <v>1</v>
      </c>
      <c r="BT19" s="76">
        <f t="shared" si="81"/>
        <v>1</v>
      </c>
      <c r="BU19" s="76">
        <f t="shared" si="81"/>
        <v>1</v>
      </c>
      <c r="BW19" s="76">
        <f>'5'!C9</f>
        <v>2</v>
      </c>
      <c r="BX19" s="76">
        <f t="shared" si="82"/>
        <v>2</v>
      </c>
      <c r="BY19" s="76">
        <f t="shared" si="82"/>
        <v>2</v>
      </c>
      <c r="BZ19" s="76">
        <f t="shared" si="82"/>
        <v>2</v>
      </c>
      <c r="CA19" s="76">
        <f t="shared" si="82"/>
        <v>2</v>
      </c>
      <c r="CB19" s="76">
        <f t="shared" si="82"/>
        <v>2</v>
      </c>
      <c r="CC19" s="76">
        <f t="shared" si="82"/>
        <v>2</v>
      </c>
      <c r="CD19" s="76">
        <f t="shared" si="82"/>
        <v>2</v>
      </c>
      <c r="CE19" s="76">
        <f t="shared" si="82"/>
        <v>2</v>
      </c>
      <c r="CG19" s="76">
        <f>'9'!C9</f>
        <v>1</v>
      </c>
      <c r="CH19" s="76">
        <f t="shared" si="83"/>
        <v>1</v>
      </c>
      <c r="CI19" s="76">
        <f t="shared" si="83"/>
        <v>1</v>
      </c>
      <c r="CJ19" s="76">
        <f t="shared" si="83"/>
        <v>1</v>
      </c>
      <c r="CK19" s="76">
        <f t="shared" si="83"/>
        <v>1</v>
      </c>
      <c r="CL19" s="76">
        <f t="shared" si="83"/>
        <v>1</v>
      </c>
      <c r="CM19" s="76">
        <f t="shared" si="83"/>
        <v>1</v>
      </c>
      <c r="CN19" s="76">
        <f t="shared" si="83"/>
        <v>1</v>
      </c>
      <c r="CO19" s="76">
        <f t="shared" si="83"/>
        <v>1</v>
      </c>
      <c r="CQ19" s="76">
        <f>'11'!C9</f>
        <v>1</v>
      </c>
      <c r="CR19" s="76">
        <f t="shared" si="84"/>
        <v>1</v>
      </c>
      <c r="CS19" s="76">
        <f t="shared" si="84"/>
        <v>1</v>
      </c>
      <c r="CT19" s="76">
        <f t="shared" si="84"/>
        <v>1</v>
      </c>
      <c r="CU19" s="76">
        <f t="shared" si="84"/>
        <v>1</v>
      </c>
      <c r="CV19" s="76">
        <f t="shared" si="84"/>
        <v>1</v>
      </c>
      <c r="CW19" s="76">
        <f t="shared" si="84"/>
        <v>1</v>
      </c>
      <c r="CX19" s="76">
        <f t="shared" si="84"/>
        <v>1</v>
      </c>
      <c r="CY19" s="76">
        <f t="shared" si="84"/>
        <v>1</v>
      </c>
      <c r="DA19" s="76">
        <f>'10'!C9</f>
        <v>1</v>
      </c>
      <c r="DB19" s="76">
        <f t="shared" si="85"/>
        <v>1</v>
      </c>
      <c r="DC19" s="76">
        <f t="shared" si="85"/>
        <v>1</v>
      </c>
      <c r="DD19" s="76">
        <f t="shared" si="85"/>
        <v>1</v>
      </c>
      <c r="DE19" s="76">
        <f t="shared" si="85"/>
        <v>1</v>
      </c>
      <c r="DF19" s="76">
        <f t="shared" si="85"/>
        <v>1</v>
      </c>
      <c r="DG19" s="76">
        <f t="shared" si="85"/>
        <v>1</v>
      </c>
      <c r="DH19" s="76">
        <f t="shared" si="85"/>
        <v>1</v>
      </c>
      <c r="DI19" s="76">
        <f t="shared" si="85"/>
        <v>1</v>
      </c>
      <c r="DK19" s="76">
        <f>'24'!C9</f>
        <v>1</v>
      </c>
      <c r="DL19" s="76">
        <f t="shared" si="86"/>
        <v>1</v>
      </c>
      <c r="DM19" s="76">
        <f t="shared" si="86"/>
        <v>1</v>
      </c>
      <c r="DN19" s="76">
        <f t="shared" si="86"/>
        <v>1</v>
      </c>
      <c r="DO19" s="76">
        <f t="shared" si="86"/>
        <v>1</v>
      </c>
      <c r="DP19" s="76">
        <f t="shared" si="86"/>
        <v>1</v>
      </c>
      <c r="DQ19" s="76">
        <f t="shared" si="86"/>
        <v>1</v>
      </c>
      <c r="DR19" s="76">
        <f t="shared" si="86"/>
        <v>1</v>
      </c>
      <c r="DS19" s="76">
        <f t="shared" si="86"/>
        <v>1</v>
      </c>
      <c r="DU19" s="76">
        <f>'24'!M9</f>
        <v>0</v>
      </c>
      <c r="DV19" s="76">
        <f t="shared" si="87"/>
        <v>0</v>
      </c>
      <c r="DW19" s="76">
        <f t="shared" si="87"/>
        <v>0</v>
      </c>
      <c r="DX19" s="76">
        <f t="shared" si="87"/>
        <v>0</v>
      </c>
      <c r="DY19" s="76">
        <f t="shared" si="87"/>
        <v>0</v>
      </c>
      <c r="DZ19" s="76">
        <f t="shared" si="87"/>
        <v>0</v>
      </c>
      <c r="EA19" s="76">
        <f t="shared" si="87"/>
        <v>0</v>
      </c>
      <c r="EB19" s="76">
        <f t="shared" si="87"/>
        <v>0</v>
      </c>
      <c r="EC19" s="76">
        <f t="shared" si="87"/>
        <v>0</v>
      </c>
    </row>
    <row r="20" spans="3:133" x14ac:dyDescent="0.2">
      <c r="C20" s="184" t="s">
        <v>267</v>
      </c>
      <c r="D20" s="183" t="s">
        <v>118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O20" s="182">
        <v>0</v>
      </c>
      <c r="P20" s="182">
        <v>0</v>
      </c>
      <c r="Q20" s="182">
        <v>0</v>
      </c>
      <c r="R20" s="182">
        <v>0</v>
      </c>
      <c r="S20" s="182">
        <v>0</v>
      </c>
      <c r="T20" s="182">
        <v>0</v>
      </c>
      <c r="U20" s="182">
        <v>0</v>
      </c>
      <c r="V20" s="182">
        <v>0</v>
      </c>
      <c r="W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S20" s="182">
        <v>0</v>
      </c>
      <c r="AT20" s="182">
        <v>0</v>
      </c>
      <c r="AU20" s="182">
        <v>0</v>
      </c>
      <c r="AV20" s="182">
        <v>0</v>
      </c>
      <c r="AW20" s="182">
        <v>0</v>
      </c>
      <c r="AX20" s="182">
        <v>0</v>
      </c>
      <c r="AY20" s="182">
        <v>0</v>
      </c>
      <c r="AZ20" s="182">
        <v>0</v>
      </c>
      <c r="BA20" s="182">
        <v>0</v>
      </c>
      <c r="BC20" s="182">
        <f>'3'!B41/('3'!C11*1000)</f>
        <v>528</v>
      </c>
      <c r="BD20" s="182">
        <v>0</v>
      </c>
      <c r="BE20" s="182">
        <v>0</v>
      </c>
      <c r="BF20" s="182">
        <v>0</v>
      </c>
      <c r="BG20" s="182">
        <v>0</v>
      </c>
      <c r="BH20" s="182">
        <v>0</v>
      </c>
      <c r="BI20" s="182">
        <v>0</v>
      </c>
      <c r="BJ20" s="182">
        <v>0</v>
      </c>
      <c r="BK20" s="182">
        <v>0</v>
      </c>
      <c r="BM20" s="182">
        <v>0</v>
      </c>
      <c r="BN20" s="182">
        <v>0</v>
      </c>
      <c r="BO20" s="182">
        <v>0</v>
      </c>
      <c r="BP20" s="182">
        <v>0</v>
      </c>
      <c r="BQ20" s="182">
        <v>0</v>
      </c>
      <c r="BR20" s="182">
        <v>0</v>
      </c>
      <c r="BS20" s="182">
        <v>0</v>
      </c>
      <c r="BT20" s="182">
        <v>0</v>
      </c>
      <c r="BU20" s="182">
        <v>0</v>
      </c>
      <c r="BW20" s="182">
        <f>'5'!B41/('5'!C11*1000)</f>
        <v>160</v>
      </c>
      <c r="BX20" s="182">
        <v>0</v>
      </c>
      <c r="BY20" s="182">
        <v>0</v>
      </c>
      <c r="BZ20" s="182">
        <v>0</v>
      </c>
      <c r="CA20" s="182">
        <v>0</v>
      </c>
      <c r="CB20" s="182">
        <v>0</v>
      </c>
      <c r="CC20" s="182">
        <v>0</v>
      </c>
      <c r="CD20" s="182">
        <v>0</v>
      </c>
      <c r="CE20" s="182">
        <v>0</v>
      </c>
      <c r="CG20" s="182">
        <f>'9'!B41/('9'!C11*1000)</f>
        <v>540</v>
      </c>
      <c r="CH20" s="182">
        <v>0</v>
      </c>
      <c r="CI20" s="182">
        <v>0</v>
      </c>
      <c r="CJ20" s="182">
        <v>0</v>
      </c>
      <c r="CK20" s="182">
        <v>0</v>
      </c>
      <c r="CL20" s="182">
        <v>0</v>
      </c>
      <c r="CM20" s="182">
        <v>0</v>
      </c>
      <c r="CN20" s="182">
        <v>0</v>
      </c>
      <c r="CO20" s="182">
        <v>0</v>
      </c>
      <c r="CQ20" s="182">
        <v>0</v>
      </c>
      <c r="CR20" s="182">
        <v>0</v>
      </c>
      <c r="CS20" s="182">
        <v>0</v>
      </c>
      <c r="CT20" s="182">
        <v>0</v>
      </c>
      <c r="CU20" s="182">
        <v>0</v>
      </c>
      <c r="CV20" s="182">
        <v>0</v>
      </c>
      <c r="CW20" s="182">
        <v>0</v>
      </c>
      <c r="CX20" s="182">
        <v>0</v>
      </c>
      <c r="CY20" s="182">
        <v>0</v>
      </c>
      <c r="DA20" s="182">
        <v>0</v>
      </c>
      <c r="DB20" s="182">
        <v>0</v>
      </c>
      <c r="DC20" s="182">
        <v>0</v>
      </c>
      <c r="DD20" s="182">
        <v>0</v>
      </c>
      <c r="DE20" s="182">
        <v>0</v>
      </c>
      <c r="DF20" s="182">
        <v>0</v>
      </c>
      <c r="DG20" s="182">
        <v>0</v>
      </c>
      <c r="DH20" s="182">
        <v>0</v>
      </c>
      <c r="DI20" s="182">
        <v>0</v>
      </c>
      <c r="DK20" s="182">
        <f>'24'!B41/('24'!C11*1000)</f>
        <v>62.07</v>
      </c>
      <c r="DL20" s="182">
        <v>0</v>
      </c>
      <c r="DM20" s="182">
        <v>0</v>
      </c>
      <c r="DN20" s="182">
        <v>0</v>
      </c>
      <c r="DO20" s="182">
        <v>0</v>
      </c>
      <c r="DP20" s="182">
        <v>0</v>
      </c>
      <c r="DQ20" s="182">
        <v>0</v>
      </c>
      <c r="DR20" s="182">
        <v>0</v>
      </c>
      <c r="DS20" s="182">
        <v>0</v>
      </c>
      <c r="DU20" s="182">
        <f>'21'!W41</f>
        <v>0</v>
      </c>
      <c r="DV20" s="182">
        <v>0</v>
      </c>
      <c r="DW20" s="182">
        <v>0</v>
      </c>
      <c r="DX20" s="182">
        <v>0</v>
      </c>
      <c r="DY20" s="182">
        <v>0</v>
      </c>
      <c r="DZ20" s="182">
        <v>0</v>
      </c>
      <c r="EA20" s="182">
        <v>0</v>
      </c>
      <c r="EB20" s="182">
        <v>0</v>
      </c>
      <c r="EC20" s="182">
        <v>0</v>
      </c>
    </row>
    <row r="21" spans="3:133" ht="15" customHeight="1" x14ac:dyDescent="0.2">
      <c r="C21" s="184" t="s">
        <v>271</v>
      </c>
      <c r="D21" s="183" t="s">
        <v>268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  <c r="T21" s="182">
        <v>0</v>
      </c>
      <c r="U21" s="182">
        <v>0</v>
      </c>
      <c r="V21" s="182">
        <v>0</v>
      </c>
      <c r="W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S21" s="182">
        <v>0</v>
      </c>
      <c r="AT21" s="182">
        <v>0</v>
      </c>
      <c r="AU21" s="182">
        <v>0</v>
      </c>
      <c r="AV21" s="182">
        <v>0</v>
      </c>
      <c r="AW21" s="182">
        <v>0</v>
      </c>
      <c r="AX21" s="182">
        <v>0</v>
      </c>
      <c r="AY21" s="182">
        <v>0</v>
      </c>
      <c r="AZ21" s="182">
        <v>0</v>
      </c>
      <c r="BA21" s="182">
        <v>0</v>
      </c>
      <c r="BC21" s="182">
        <v>0</v>
      </c>
      <c r="BD21" s="182">
        <v>0</v>
      </c>
      <c r="BE21" s="182">
        <v>0</v>
      </c>
      <c r="BF21" s="182">
        <v>0</v>
      </c>
      <c r="BG21" s="182">
        <v>0</v>
      </c>
      <c r="BH21" s="182">
        <v>0</v>
      </c>
      <c r="BI21" s="182">
        <v>0</v>
      </c>
      <c r="BJ21" s="182">
        <v>0</v>
      </c>
      <c r="BK21" s="182">
        <v>0</v>
      </c>
      <c r="BM21" s="182">
        <v>0</v>
      </c>
      <c r="BN21" s="182">
        <v>0</v>
      </c>
      <c r="BO21" s="182">
        <v>0</v>
      </c>
      <c r="BP21" s="182">
        <v>0</v>
      </c>
      <c r="BQ21" s="182">
        <v>0</v>
      </c>
      <c r="BR21" s="182">
        <v>0</v>
      </c>
      <c r="BS21" s="182">
        <v>0</v>
      </c>
      <c r="BT21" s="182">
        <v>0</v>
      </c>
      <c r="BU21" s="182">
        <v>0</v>
      </c>
      <c r="BW21" s="182">
        <f>'5'!B42/('5'!C12*1000)</f>
        <v>0</v>
      </c>
      <c r="BX21" s="182">
        <v>0</v>
      </c>
      <c r="BY21" s="182">
        <v>0</v>
      </c>
      <c r="BZ21" s="182">
        <v>0</v>
      </c>
      <c r="CA21" s="182">
        <v>0</v>
      </c>
      <c r="CB21" s="182">
        <v>0</v>
      </c>
      <c r="CC21" s="182">
        <v>0</v>
      </c>
      <c r="CD21" s="182">
        <v>0</v>
      </c>
      <c r="CE21" s="182">
        <v>0</v>
      </c>
      <c r="CG21" s="182">
        <f>'9'!B42/('9'!C12*1000)</f>
        <v>0</v>
      </c>
      <c r="CH21" s="182">
        <v>0</v>
      </c>
      <c r="CI21" s="182">
        <v>0</v>
      </c>
      <c r="CJ21" s="182">
        <v>0</v>
      </c>
      <c r="CK21" s="182">
        <v>0</v>
      </c>
      <c r="CL21" s="182">
        <v>0</v>
      </c>
      <c r="CM21" s="182">
        <v>0</v>
      </c>
      <c r="CN21" s="182">
        <v>0</v>
      </c>
      <c r="CO21" s="182">
        <v>0</v>
      </c>
      <c r="CQ21" s="182">
        <f>'11'!B57/'11'!C11/52</f>
        <v>192.30769230769232</v>
      </c>
      <c r="CR21" s="182">
        <v>0</v>
      </c>
      <c r="CS21" s="182">
        <v>0</v>
      </c>
      <c r="CT21" s="182">
        <v>0</v>
      </c>
      <c r="CU21" s="182">
        <v>0</v>
      </c>
      <c r="CV21" s="182">
        <v>0</v>
      </c>
      <c r="CW21" s="182">
        <v>0</v>
      </c>
      <c r="CX21" s="182">
        <v>0</v>
      </c>
      <c r="CY21" s="182">
        <v>0</v>
      </c>
      <c r="DA21" s="182">
        <f>'10'!B57/'10'!C11/52</f>
        <v>1153.8461538461538</v>
      </c>
      <c r="DB21" s="182">
        <v>0</v>
      </c>
      <c r="DC21" s="182">
        <v>0</v>
      </c>
      <c r="DD21" s="182">
        <v>0</v>
      </c>
      <c r="DE21" s="182">
        <v>0</v>
      </c>
      <c r="DF21" s="182">
        <v>0</v>
      </c>
      <c r="DG21" s="182">
        <v>0</v>
      </c>
      <c r="DH21" s="182">
        <v>0</v>
      </c>
      <c r="DI21" s="182">
        <v>0</v>
      </c>
      <c r="DK21" s="182">
        <v>0</v>
      </c>
      <c r="DL21" s="182">
        <v>0</v>
      </c>
      <c r="DM21" s="182">
        <v>0</v>
      </c>
      <c r="DN21" s="182">
        <v>0</v>
      </c>
      <c r="DO21" s="182">
        <v>0</v>
      </c>
      <c r="DP21" s="182">
        <v>0</v>
      </c>
      <c r="DQ21" s="182">
        <v>0</v>
      </c>
      <c r="DR21" s="182">
        <v>0</v>
      </c>
      <c r="DS21" s="182">
        <v>0</v>
      </c>
      <c r="DU21" s="182">
        <v>0</v>
      </c>
      <c r="DV21" s="182">
        <v>0</v>
      </c>
      <c r="DW21" s="182">
        <v>0</v>
      </c>
      <c r="DX21" s="182">
        <v>0</v>
      </c>
      <c r="DY21" s="182">
        <v>0</v>
      </c>
      <c r="DZ21" s="182">
        <v>0</v>
      </c>
      <c r="EA21" s="182">
        <v>0</v>
      </c>
      <c r="EB21" s="182">
        <v>0</v>
      </c>
      <c r="EC21" s="182">
        <v>0</v>
      </c>
    </row>
    <row r="23" spans="3:133" x14ac:dyDescent="0.2">
      <c r="C23" s="74" t="s">
        <v>1</v>
      </c>
    </row>
    <row r="24" spans="3:133" x14ac:dyDescent="0.2">
      <c r="C24" s="75" t="s">
        <v>127</v>
      </c>
    </row>
  </sheetData>
  <mergeCells count="30">
    <mergeCell ref="DT1:DT2"/>
    <mergeCell ref="A4:A7"/>
    <mergeCell ref="B5:B7"/>
    <mergeCell ref="CG1:CO1"/>
    <mergeCell ref="CP1:CP2"/>
    <mergeCell ref="CQ1:CY1"/>
    <mergeCell ref="CZ1:CZ2"/>
    <mergeCell ref="DA1:DI1"/>
    <mergeCell ref="DJ1:DJ2"/>
    <mergeCell ref="BM1:BU1"/>
    <mergeCell ref="BV1:BV2"/>
    <mergeCell ref="BW1:CE1"/>
    <mergeCell ref="CF1:CF2"/>
    <mergeCell ref="DK1:DS1"/>
    <mergeCell ref="DU1:EC1"/>
    <mergeCell ref="ED1:ED2"/>
    <mergeCell ref="C1:C2"/>
    <mergeCell ref="D1:D2"/>
    <mergeCell ref="E1:M1"/>
    <mergeCell ref="N1:N2"/>
    <mergeCell ref="O1:W1"/>
    <mergeCell ref="X1:X2"/>
    <mergeCell ref="Y1:AG1"/>
    <mergeCell ref="AH1:AH2"/>
    <mergeCell ref="AI1:AQ1"/>
    <mergeCell ref="AR1:AR2"/>
    <mergeCell ref="AS1:BA1"/>
    <mergeCell ref="BB1:BB2"/>
    <mergeCell ref="BC1:BK1"/>
    <mergeCell ref="BL1:BL2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7"/>
  <sheetViews>
    <sheetView tabSelected="1" zoomScaleNormal="100" workbookViewId="0">
      <pane xSplit="4" ySplit="2" topLeftCell="CZ3" activePane="bottomRight" state="frozen"/>
      <selection activeCell="B36" sqref="B36"/>
      <selection pane="topRight" activeCell="B36" sqref="B36"/>
      <selection pane="bottomLeft" activeCell="B36" sqref="B36"/>
      <selection pane="bottomRight" activeCell="B36" sqref="B36"/>
    </sheetView>
  </sheetViews>
  <sheetFormatPr defaultColWidth="10.7109375" defaultRowHeight="12.75" outlineLevelCol="1" x14ac:dyDescent="0.2"/>
  <cols>
    <col min="1" max="1" width="2.7109375" style="65" customWidth="1"/>
    <col min="2" max="2" width="5.140625" style="65" bestFit="1" customWidth="1"/>
    <col min="3" max="3" width="23.7109375" style="65" customWidth="1"/>
    <col min="4" max="4" width="19.7109375" style="65" customWidth="1"/>
    <col min="5" max="13" width="10.7109375" style="65" customWidth="1" outlineLevel="1"/>
    <col min="14" max="14" width="5.7109375" style="65" customWidth="1"/>
    <col min="15" max="23" width="10.7109375" style="65" customWidth="1" outlineLevel="1"/>
    <col min="24" max="24" width="5.7109375" style="65" customWidth="1"/>
    <col min="25" max="33" width="10.7109375" style="65" customWidth="1" outlineLevel="1"/>
    <col min="34" max="34" width="5.7109375" style="65" customWidth="1"/>
    <col min="35" max="43" width="10.7109375" style="65" customWidth="1" outlineLevel="1"/>
    <col min="44" max="44" width="5.7109375" style="65" customWidth="1"/>
    <col min="45" max="53" width="10.7109375" style="65" customWidth="1" outlineLevel="1"/>
    <col min="54" max="54" width="5.7109375" style="65" customWidth="1"/>
    <col min="55" max="63" width="10.7109375" style="65" customWidth="1" outlineLevel="1"/>
    <col min="64" max="64" width="5.7109375" style="65" customWidth="1"/>
    <col min="65" max="73" width="10.7109375" style="65" customWidth="1" outlineLevel="1"/>
    <col min="74" max="74" width="5.7109375" style="65" customWidth="1"/>
    <col min="75" max="83" width="10.7109375" style="65" customWidth="1" outlineLevel="1"/>
    <col min="84" max="84" width="5.7109375" style="65" customWidth="1"/>
    <col min="85" max="93" width="10.7109375" style="65" customWidth="1" outlineLevel="1"/>
    <col min="94" max="94" width="5.7109375" style="65" customWidth="1"/>
    <col min="95" max="103" width="10.7109375" style="65" customWidth="1" outlineLevel="1"/>
    <col min="104" max="104" width="5.7109375" style="65" customWidth="1"/>
    <col min="105" max="113" width="10.7109375" style="65" customWidth="1" outlineLevel="1"/>
    <col min="114" max="114" width="5.7109375" style="65" customWidth="1"/>
    <col min="115" max="123" width="10.7109375" style="65" customWidth="1" outlineLevel="1"/>
    <col min="124" max="125" width="5.7109375" style="65" customWidth="1"/>
    <col min="126" max="16384" width="10.7109375" style="65"/>
  </cols>
  <sheetData>
    <row r="1" spans="1:124" ht="51" customHeight="1" x14ac:dyDescent="0.2">
      <c r="C1" s="223" t="s">
        <v>110</v>
      </c>
      <c r="D1" s="224" t="s">
        <v>111</v>
      </c>
      <c r="E1" s="219" t="s">
        <v>15</v>
      </c>
      <c r="F1" s="220"/>
      <c r="G1" s="220"/>
      <c r="H1" s="220"/>
      <c r="I1" s="220"/>
      <c r="J1" s="220"/>
      <c r="K1" s="220"/>
      <c r="L1" s="220"/>
      <c r="M1" s="221"/>
      <c r="N1" s="222" t="str">
        <f>E1</f>
        <v>Net Metering (Existing)</v>
      </c>
      <c r="O1" s="219" t="s">
        <v>16</v>
      </c>
      <c r="P1" s="220"/>
      <c r="Q1" s="220"/>
      <c r="R1" s="220"/>
      <c r="S1" s="220"/>
      <c r="T1" s="220"/>
      <c r="U1" s="220"/>
      <c r="V1" s="220"/>
      <c r="W1" s="221"/>
      <c r="X1" s="222" t="str">
        <f>O1</f>
        <v>Net Metering (Successor)</v>
      </c>
      <c r="Y1" s="219" t="s">
        <v>17</v>
      </c>
      <c r="Z1" s="220"/>
      <c r="AA1" s="220"/>
      <c r="AB1" s="220"/>
      <c r="AC1" s="220"/>
      <c r="AD1" s="220"/>
      <c r="AE1" s="220"/>
      <c r="AF1" s="220"/>
      <c r="AG1" s="221"/>
      <c r="AH1" s="222" t="str">
        <f>Y1</f>
        <v>PSE Community Solar</v>
      </c>
      <c r="AI1" s="219" t="s">
        <v>18</v>
      </c>
      <c r="AJ1" s="220"/>
      <c r="AK1" s="220"/>
      <c r="AL1" s="220"/>
      <c r="AM1" s="220"/>
      <c r="AN1" s="220"/>
      <c r="AO1" s="220"/>
      <c r="AP1" s="220"/>
      <c r="AQ1" s="221"/>
      <c r="AR1" s="222" t="str">
        <f>AI1</f>
        <v>PSE Community Solar - Low Income</v>
      </c>
      <c r="AS1" s="219" t="s">
        <v>274</v>
      </c>
      <c r="AT1" s="220"/>
      <c r="AU1" s="220"/>
      <c r="AV1" s="220"/>
      <c r="AW1" s="220"/>
      <c r="AX1" s="220"/>
      <c r="AY1" s="220"/>
      <c r="AZ1" s="220"/>
      <c r="BA1" s="221"/>
      <c r="BB1" s="222" t="str">
        <f>AS1</f>
        <v>PSE Customer-Sited Solar+Storage Offering (Solar)</v>
      </c>
      <c r="BC1" s="219" t="s">
        <v>19</v>
      </c>
      <c r="BD1" s="220"/>
      <c r="BE1" s="220"/>
      <c r="BF1" s="220"/>
      <c r="BG1" s="220"/>
      <c r="BH1" s="220"/>
      <c r="BI1" s="220"/>
      <c r="BJ1" s="220"/>
      <c r="BK1" s="221"/>
      <c r="BL1" s="222" t="str">
        <f>BC1</f>
        <v>3rd Party Distributed Solar PPA (or Solar Lease)</v>
      </c>
      <c r="BM1" s="219" t="s">
        <v>20</v>
      </c>
      <c r="BN1" s="220"/>
      <c r="BO1" s="220"/>
      <c r="BP1" s="220"/>
      <c r="BQ1" s="220"/>
      <c r="BR1" s="220"/>
      <c r="BS1" s="220"/>
      <c r="BT1" s="220"/>
      <c r="BU1" s="221"/>
      <c r="BV1" s="222" t="str">
        <f>BM1</f>
        <v>C&amp;I Roof-top Solar Incentive</v>
      </c>
      <c r="BW1" s="219" t="s">
        <v>21</v>
      </c>
      <c r="BX1" s="220"/>
      <c r="BY1" s="220"/>
      <c r="BZ1" s="220"/>
      <c r="CA1" s="220"/>
      <c r="CB1" s="220"/>
      <c r="CC1" s="220"/>
      <c r="CD1" s="220"/>
      <c r="CE1" s="221"/>
      <c r="CF1" s="222" t="str">
        <f>BW1</f>
        <v>C&amp;I Roof-top Solar Leasing</v>
      </c>
      <c r="CG1" s="219" t="s">
        <v>22</v>
      </c>
      <c r="CH1" s="220"/>
      <c r="CI1" s="220"/>
      <c r="CJ1" s="220"/>
      <c r="CK1" s="220"/>
      <c r="CL1" s="220"/>
      <c r="CM1" s="220"/>
      <c r="CN1" s="220"/>
      <c r="CO1" s="221"/>
      <c r="CP1" s="222" t="str">
        <f>CG1</f>
        <v>Multi-Family Solar Partnership</v>
      </c>
      <c r="CQ1" s="219" t="s">
        <v>23</v>
      </c>
      <c r="CR1" s="220"/>
      <c r="CS1" s="220"/>
      <c r="CT1" s="220"/>
      <c r="CU1" s="220"/>
      <c r="CV1" s="220"/>
      <c r="CW1" s="220"/>
      <c r="CX1" s="220"/>
      <c r="CY1" s="221"/>
      <c r="CZ1" s="222" t="str">
        <f>CQ1</f>
        <v>Multi-Family Roof-top Solar Incentive</v>
      </c>
      <c r="DA1" s="219" t="s">
        <v>25</v>
      </c>
      <c r="DB1" s="220"/>
      <c r="DC1" s="220"/>
      <c r="DD1" s="220"/>
      <c r="DE1" s="220"/>
      <c r="DF1" s="220"/>
      <c r="DG1" s="220"/>
      <c r="DH1" s="220"/>
      <c r="DI1" s="221"/>
      <c r="DJ1" s="222" t="str">
        <f>DA1</f>
        <v>Residential Roof-top Solar Leasing</v>
      </c>
      <c r="DK1" s="219" t="s">
        <v>26</v>
      </c>
      <c r="DL1" s="220"/>
      <c r="DM1" s="220"/>
      <c r="DN1" s="220"/>
      <c r="DO1" s="220"/>
      <c r="DP1" s="220"/>
      <c r="DQ1" s="220"/>
      <c r="DR1" s="220"/>
      <c r="DS1" s="221"/>
      <c r="DT1" s="222" t="str">
        <f>DK1</f>
        <v>Residential Roof-top Solar Leasing - Low Income</v>
      </c>
    </row>
    <row r="2" spans="1:124" ht="51" customHeight="1" x14ac:dyDescent="0.2">
      <c r="C2" s="223"/>
      <c r="D2" s="224"/>
      <c r="E2" s="66">
        <v>2022</v>
      </c>
      <c r="F2" s="181">
        <v>2023</v>
      </c>
      <c r="G2" s="181">
        <v>2024</v>
      </c>
      <c r="H2" s="181">
        <v>2025</v>
      </c>
      <c r="I2" s="181">
        <v>2026</v>
      </c>
      <c r="J2" s="181">
        <v>2027</v>
      </c>
      <c r="K2" s="181">
        <v>2028</v>
      </c>
      <c r="L2" s="181">
        <v>2029</v>
      </c>
      <c r="M2" s="67">
        <v>2030</v>
      </c>
      <c r="N2" s="222"/>
      <c r="O2" s="66">
        <v>2022</v>
      </c>
      <c r="P2" s="181">
        <v>2023</v>
      </c>
      <c r="Q2" s="181">
        <v>2024</v>
      </c>
      <c r="R2" s="181">
        <v>2025</v>
      </c>
      <c r="S2" s="181">
        <v>2026</v>
      </c>
      <c r="T2" s="181">
        <v>2027</v>
      </c>
      <c r="U2" s="181">
        <v>2028</v>
      </c>
      <c r="V2" s="181">
        <v>2029</v>
      </c>
      <c r="W2" s="67">
        <v>2030</v>
      </c>
      <c r="X2" s="222"/>
      <c r="Y2" s="66">
        <v>2022</v>
      </c>
      <c r="Z2" s="181">
        <v>2023</v>
      </c>
      <c r="AA2" s="181">
        <v>2024</v>
      </c>
      <c r="AB2" s="181">
        <v>2025</v>
      </c>
      <c r="AC2" s="181">
        <v>2026</v>
      </c>
      <c r="AD2" s="181">
        <v>2027</v>
      </c>
      <c r="AE2" s="181">
        <v>2028</v>
      </c>
      <c r="AF2" s="181">
        <v>2029</v>
      </c>
      <c r="AG2" s="67">
        <v>2030</v>
      </c>
      <c r="AH2" s="222"/>
      <c r="AI2" s="66">
        <v>2022</v>
      </c>
      <c r="AJ2" s="181">
        <v>2023</v>
      </c>
      <c r="AK2" s="181">
        <v>2024</v>
      </c>
      <c r="AL2" s="181">
        <v>2025</v>
      </c>
      <c r="AM2" s="181">
        <v>2026</v>
      </c>
      <c r="AN2" s="181">
        <v>2027</v>
      </c>
      <c r="AO2" s="181">
        <v>2028</v>
      </c>
      <c r="AP2" s="181">
        <v>2029</v>
      </c>
      <c r="AQ2" s="67">
        <v>2030</v>
      </c>
      <c r="AR2" s="222"/>
      <c r="AS2" s="66">
        <v>2022</v>
      </c>
      <c r="AT2" s="181">
        <v>2023</v>
      </c>
      <c r="AU2" s="181">
        <v>2024</v>
      </c>
      <c r="AV2" s="181">
        <v>2025</v>
      </c>
      <c r="AW2" s="181">
        <v>2026</v>
      </c>
      <c r="AX2" s="181">
        <v>2027</v>
      </c>
      <c r="AY2" s="181">
        <v>2028</v>
      </c>
      <c r="AZ2" s="181">
        <v>2029</v>
      </c>
      <c r="BA2" s="67">
        <v>2030</v>
      </c>
      <c r="BB2" s="222"/>
      <c r="BC2" s="66">
        <v>2022</v>
      </c>
      <c r="BD2" s="181">
        <v>2023</v>
      </c>
      <c r="BE2" s="181">
        <v>2024</v>
      </c>
      <c r="BF2" s="181">
        <v>2025</v>
      </c>
      <c r="BG2" s="181">
        <v>2026</v>
      </c>
      <c r="BH2" s="181">
        <v>2027</v>
      </c>
      <c r="BI2" s="181">
        <v>2028</v>
      </c>
      <c r="BJ2" s="181">
        <v>2029</v>
      </c>
      <c r="BK2" s="67">
        <v>2030</v>
      </c>
      <c r="BL2" s="222"/>
      <c r="BM2" s="66">
        <v>2022</v>
      </c>
      <c r="BN2" s="181">
        <v>2023</v>
      </c>
      <c r="BO2" s="181">
        <v>2024</v>
      </c>
      <c r="BP2" s="181">
        <v>2025</v>
      </c>
      <c r="BQ2" s="181">
        <v>2026</v>
      </c>
      <c r="BR2" s="181">
        <v>2027</v>
      </c>
      <c r="BS2" s="181">
        <v>2028</v>
      </c>
      <c r="BT2" s="181">
        <v>2029</v>
      </c>
      <c r="BU2" s="67">
        <v>2030</v>
      </c>
      <c r="BV2" s="222"/>
      <c r="BW2" s="66">
        <v>2022</v>
      </c>
      <c r="BX2" s="181">
        <v>2023</v>
      </c>
      <c r="BY2" s="181">
        <v>2024</v>
      </c>
      <c r="BZ2" s="181">
        <v>2025</v>
      </c>
      <c r="CA2" s="181">
        <v>2026</v>
      </c>
      <c r="CB2" s="181">
        <v>2027</v>
      </c>
      <c r="CC2" s="181">
        <v>2028</v>
      </c>
      <c r="CD2" s="181">
        <v>2029</v>
      </c>
      <c r="CE2" s="67">
        <v>2030</v>
      </c>
      <c r="CF2" s="222"/>
      <c r="CG2" s="66">
        <v>2022</v>
      </c>
      <c r="CH2" s="181">
        <v>2023</v>
      </c>
      <c r="CI2" s="181">
        <v>2024</v>
      </c>
      <c r="CJ2" s="181">
        <v>2025</v>
      </c>
      <c r="CK2" s="181">
        <v>2026</v>
      </c>
      <c r="CL2" s="181">
        <v>2027</v>
      </c>
      <c r="CM2" s="181">
        <v>2028</v>
      </c>
      <c r="CN2" s="181">
        <v>2029</v>
      </c>
      <c r="CO2" s="67">
        <v>2030</v>
      </c>
      <c r="CP2" s="222"/>
      <c r="CQ2" s="66">
        <v>2022</v>
      </c>
      <c r="CR2" s="181">
        <v>2023</v>
      </c>
      <c r="CS2" s="181">
        <v>2024</v>
      </c>
      <c r="CT2" s="181">
        <v>2025</v>
      </c>
      <c r="CU2" s="181">
        <v>2026</v>
      </c>
      <c r="CV2" s="181">
        <v>2027</v>
      </c>
      <c r="CW2" s="181">
        <v>2028</v>
      </c>
      <c r="CX2" s="181">
        <v>2029</v>
      </c>
      <c r="CY2" s="67">
        <v>2030</v>
      </c>
      <c r="CZ2" s="222"/>
      <c r="DA2" s="66">
        <v>2022</v>
      </c>
      <c r="DB2" s="181">
        <v>2023</v>
      </c>
      <c r="DC2" s="181">
        <v>2024</v>
      </c>
      <c r="DD2" s="181">
        <v>2025</v>
      </c>
      <c r="DE2" s="181">
        <v>2026</v>
      </c>
      <c r="DF2" s="181">
        <v>2027</v>
      </c>
      <c r="DG2" s="181">
        <v>2028</v>
      </c>
      <c r="DH2" s="181">
        <v>2029</v>
      </c>
      <c r="DI2" s="67">
        <v>2030</v>
      </c>
      <c r="DJ2" s="222"/>
      <c r="DK2" s="66">
        <v>2022</v>
      </c>
      <c r="DL2" s="181">
        <v>2023</v>
      </c>
      <c r="DM2" s="181">
        <v>2024</v>
      </c>
      <c r="DN2" s="181">
        <v>2025</v>
      </c>
      <c r="DO2" s="181">
        <v>2026</v>
      </c>
      <c r="DP2" s="181">
        <v>2027</v>
      </c>
      <c r="DQ2" s="181">
        <v>2028</v>
      </c>
      <c r="DR2" s="181">
        <v>2029</v>
      </c>
      <c r="DS2" s="67">
        <v>2030</v>
      </c>
      <c r="DT2" s="222"/>
    </row>
    <row r="3" spans="1:124" x14ac:dyDescent="0.2">
      <c r="C3" s="45" t="s">
        <v>45</v>
      </c>
      <c r="D3" s="13" t="s">
        <v>46</v>
      </c>
      <c r="E3" s="89">
        <f>'12'!C3</f>
        <v>5.8333333333333336E-3</v>
      </c>
      <c r="F3" s="97">
        <f t="shared" ref="F3:M5" si="0">E3</f>
        <v>5.8333333333333336E-3</v>
      </c>
      <c r="G3" s="97">
        <f t="shared" si="0"/>
        <v>5.8333333333333336E-3</v>
      </c>
      <c r="H3" s="97">
        <f t="shared" si="0"/>
        <v>5.8333333333333336E-3</v>
      </c>
      <c r="I3" s="97">
        <f t="shared" si="0"/>
        <v>5.8333333333333336E-3</v>
      </c>
      <c r="J3" s="97">
        <f t="shared" si="0"/>
        <v>5.8333333333333336E-3</v>
      </c>
      <c r="K3" s="97">
        <f t="shared" si="0"/>
        <v>5.8333333333333336E-3</v>
      </c>
      <c r="L3" s="97">
        <f t="shared" si="0"/>
        <v>5.8333333333333336E-3</v>
      </c>
      <c r="M3" s="97">
        <f t="shared" si="0"/>
        <v>5.8333333333333336E-3</v>
      </c>
      <c r="O3" s="89">
        <f>'13'!C3</f>
        <v>5.8333333333333336E-3</v>
      </c>
      <c r="P3" s="97">
        <f t="shared" ref="P3:W5" si="1">O3</f>
        <v>5.8333333333333336E-3</v>
      </c>
      <c r="Q3" s="97">
        <f t="shared" si="1"/>
        <v>5.8333333333333336E-3</v>
      </c>
      <c r="R3" s="97">
        <f t="shared" si="1"/>
        <v>5.8333333333333336E-3</v>
      </c>
      <c r="S3" s="97">
        <f t="shared" si="1"/>
        <v>5.8333333333333336E-3</v>
      </c>
      <c r="T3" s="97">
        <f t="shared" si="1"/>
        <v>5.8333333333333336E-3</v>
      </c>
      <c r="U3" s="97">
        <f t="shared" si="1"/>
        <v>5.8333333333333336E-3</v>
      </c>
      <c r="V3" s="97">
        <f t="shared" si="1"/>
        <v>5.8333333333333336E-3</v>
      </c>
      <c r="W3" s="97">
        <f t="shared" si="1"/>
        <v>5.8333333333333336E-3</v>
      </c>
      <c r="Y3" s="89">
        <f>'14'!C3</f>
        <v>3.8461538461538458</v>
      </c>
      <c r="Z3" s="97">
        <f t="shared" ref="Z3:AG5" si="2">Y3</f>
        <v>3.8461538461538458</v>
      </c>
      <c r="AA3" s="97">
        <f t="shared" si="2"/>
        <v>3.8461538461538458</v>
      </c>
      <c r="AB3" s="97">
        <f t="shared" si="2"/>
        <v>3.8461538461538458</v>
      </c>
      <c r="AC3" s="97">
        <f t="shared" si="2"/>
        <v>3.8461538461538458</v>
      </c>
      <c r="AD3" s="97">
        <f t="shared" si="2"/>
        <v>3.8461538461538458</v>
      </c>
      <c r="AE3" s="97">
        <f t="shared" si="2"/>
        <v>3.8461538461538458</v>
      </c>
      <c r="AF3" s="97">
        <f t="shared" si="2"/>
        <v>3.8461538461538458</v>
      </c>
      <c r="AG3" s="97">
        <f t="shared" si="2"/>
        <v>3.8461538461538458</v>
      </c>
      <c r="AI3" s="89">
        <f>'15'!C3</f>
        <v>3.8461538461538458</v>
      </c>
      <c r="AJ3" s="97">
        <f t="shared" ref="AJ3:AQ5" si="3">AI3</f>
        <v>3.8461538461538458</v>
      </c>
      <c r="AK3" s="97">
        <f t="shared" si="3"/>
        <v>3.8461538461538458</v>
      </c>
      <c r="AL3" s="97">
        <f t="shared" si="3"/>
        <v>3.8461538461538458</v>
      </c>
      <c r="AM3" s="97">
        <f t="shared" si="3"/>
        <v>3.8461538461538458</v>
      </c>
      <c r="AN3" s="97">
        <f t="shared" si="3"/>
        <v>3.8461538461538458</v>
      </c>
      <c r="AO3" s="97">
        <f t="shared" si="3"/>
        <v>3.8461538461538458</v>
      </c>
      <c r="AP3" s="97">
        <f t="shared" si="3"/>
        <v>3.8461538461538458</v>
      </c>
      <c r="AQ3" s="97">
        <f t="shared" si="3"/>
        <v>3.8461538461538458</v>
      </c>
      <c r="AS3" s="89">
        <f>'21'!C3</f>
        <v>5.8333333333333336E-3</v>
      </c>
      <c r="AT3" s="97">
        <f t="shared" ref="AT3:BA5" si="4">AS3</f>
        <v>5.8333333333333336E-3</v>
      </c>
      <c r="AU3" s="97">
        <f t="shared" si="4"/>
        <v>5.8333333333333336E-3</v>
      </c>
      <c r="AV3" s="97">
        <f t="shared" si="4"/>
        <v>5.8333333333333336E-3</v>
      </c>
      <c r="AW3" s="97">
        <f t="shared" si="4"/>
        <v>5.8333333333333336E-3</v>
      </c>
      <c r="AX3" s="97">
        <f t="shared" si="4"/>
        <v>5.8333333333333336E-3</v>
      </c>
      <c r="AY3" s="97">
        <f t="shared" si="4"/>
        <v>5.8333333333333336E-3</v>
      </c>
      <c r="AZ3" s="97">
        <f t="shared" si="4"/>
        <v>5.8333333333333336E-3</v>
      </c>
      <c r="BA3" s="97">
        <f t="shared" si="4"/>
        <v>5.8333333333333336E-3</v>
      </c>
      <c r="BC3" s="89">
        <f>'16'!C3</f>
        <v>0.30769230769230771</v>
      </c>
      <c r="BD3" s="97">
        <f t="shared" ref="BD3:BK5" si="5">BC3</f>
        <v>0.30769230769230771</v>
      </c>
      <c r="BE3" s="97">
        <f t="shared" si="5"/>
        <v>0.30769230769230771</v>
      </c>
      <c r="BF3" s="97">
        <f t="shared" si="5"/>
        <v>0.30769230769230771</v>
      </c>
      <c r="BG3" s="97">
        <f t="shared" si="5"/>
        <v>0.30769230769230771</v>
      </c>
      <c r="BH3" s="97">
        <f t="shared" si="5"/>
        <v>0.30769230769230771</v>
      </c>
      <c r="BI3" s="97">
        <f t="shared" si="5"/>
        <v>0.30769230769230771</v>
      </c>
      <c r="BJ3" s="97">
        <f t="shared" si="5"/>
        <v>0.30769230769230771</v>
      </c>
      <c r="BK3" s="97">
        <f t="shared" si="5"/>
        <v>0.30769230769230771</v>
      </c>
      <c r="BM3" s="89">
        <f>'17'!C3</f>
        <v>0.30769230769230771</v>
      </c>
      <c r="BN3" s="97">
        <f t="shared" ref="BN3:BU5" si="6">BM3</f>
        <v>0.30769230769230771</v>
      </c>
      <c r="BO3" s="97">
        <f t="shared" si="6"/>
        <v>0.30769230769230771</v>
      </c>
      <c r="BP3" s="97">
        <f t="shared" si="6"/>
        <v>0.30769230769230771</v>
      </c>
      <c r="BQ3" s="97">
        <f t="shared" si="6"/>
        <v>0.30769230769230771</v>
      </c>
      <c r="BR3" s="97">
        <f t="shared" si="6"/>
        <v>0.30769230769230771</v>
      </c>
      <c r="BS3" s="97">
        <f t="shared" si="6"/>
        <v>0.30769230769230771</v>
      </c>
      <c r="BT3" s="97">
        <f t="shared" si="6"/>
        <v>0.30769230769230771</v>
      </c>
      <c r="BU3" s="97">
        <f t="shared" si="6"/>
        <v>0.30769230769230771</v>
      </c>
      <c r="BW3" s="89">
        <f>'18'!C3</f>
        <v>0.30769230769230771</v>
      </c>
      <c r="BX3" s="97">
        <f t="shared" ref="BX3:CE5" si="7">BW3</f>
        <v>0.30769230769230771</v>
      </c>
      <c r="BY3" s="97">
        <f t="shared" si="7"/>
        <v>0.30769230769230771</v>
      </c>
      <c r="BZ3" s="97">
        <f t="shared" si="7"/>
        <v>0.30769230769230771</v>
      </c>
      <c r="CA3" s="97">
        <f t="shared" si="7"/>
        <v>0.30769230769230771</v>
      </c>
      <c r="CB3" s="97">
        <f t="shared" si="7"/>
        <v>0.30769230769230771</v>
      </c>
      <c r="CC3" s="97">
        <f t="shared" si="7"/>
        <v>0.30769230769230771</v>
      </c>
      <c r="CD3" s="97">
        <f t="shared" si="7"/>
        <v>0.30769230769230771</v>
      </c>
      <c r="CE3" s="97">
        <f t="shared" si="7"/>
        <v>0.30769230769230771</v>
      </c>
      <c r="CG3" s="89">
        <f>'19'!C3</f>
        <v>8.3333333333333343E-2</v>
      </c>
      <c r="CH3" s="97">
        <f t="shared" ref="CH3:CO5" si="8">CG3</f>
        <v>8.3333333333333343E-2</v>
      </c>
      <c r="CI3" s="97">
        <f t="shared" si="8"/>
        <v>8.3333333333333343E-2</v>
      </c>
      <c r="CJ3" s="97">
        <f t="shared" si="8"/>
        <v>8.3333333333333343E-2</v>
      </c>
      <c r="CK3" s="97">
        <f t="shared" si="8"/>
        <v>8.3333333333333343E-2</v>
      </c>
      <c r="CL3" s="97">
        <f t="shared" si="8"/>
        <v>8.3333333333333343E-2</v>
      </c>
      <c r="CM3" s="97">
        <f t="shared" si="8"/>
        <v>8.3333333333333343E-2</v>
      </c>
      <c r="CN3" s="97">
        <f t="shared" si="8"/>
        <v>8.3333333333333343E-2</v>
      </c>
      <c r="CO3" s="97">
        <f t="shared" si="8"/>
        <v>8.3333333333333343E-2</v>
      </c>
      <c r="CQ3" s="89">
        <f>'20'!C3</f>
        <v>8.3333333333333343E-2</v>
      </c>
      <c r="CR3" s="97">
        <f t="shared" ref="CR3:CY5" si="9">CQ3</f>
        <v>8.3333333333333343E-2</v>
      </c>
      <c r="CS3" s="97">
        <f t="shared" si="9"/>
        <v>8.3333333333333343E-2</v>
      </c>
      <c r="CT3" s="97">
        <f t="shared" si="9"/>
        <v>8.3333333333333343E-2</v>
      </c>
      <c r="CU3" s="97">
        <f t="shared" si="9"/>
        <v>8.3333333333333343E-2</v>
      </c>
      <c r="CV3" s="97">
        <f t="shared" si="9"/>
        <v>8.3333333333333343E-2</v>
      </c>
      <c r="CW3" s="97">
        <f t="shared" si="9"/>
        <v>8.3333333333333343E-2</v>
      </c>
      <c r="CX3" s="97">
        <f t="shared" si="9"/>
        <v>8.3333333333333343E-2</v>
      </c>
      <c r="CY3" s="97">
        <f t="shared" si="9"/>
        <v>8.3333333333333343E-2</v>
      </c>
      <c r="DA3" s="89">
        <f>'22'!C3</f>
        <v>5.8333333333333336E-3</v>
      </c>
      <c r="DB3" s="97">
        <f t="shared" ref="DB3:DI5" si="10">DA3</f>
        <v>5.8333333333333336E-3</v>
      </c>
      <c r="DC3" s="97">
        <f t="shared" si="10"/>
        <v>5.8333333333333336E-3</v>
      </c>
      <c r="DD3" s="97">
        <f t="shared" si="10"/>
        <v>5.8333333333333336E-3</v>
      </c>
      <c r="DE3" s="97">
        <f t="shared" si="10"/>
        <v>5.8333333333333336E-3</v>
      </c>
      <c r="DF3" s="97">
        <f t="shared" si="10"/>
        <v>5.8333333333333336E-3</v>
      </c>
      <c r="DG3" s="97">
        <f t="shared" si="10"/>
        <v>5.8333333333333336E-3</v>
      </c>
      <c r="DH3" s="97">
        <f t="shared" si="10"/>
        <v>5.8333333333333336E-3</v>
      </c>
      <c r="DI3" s="97">
        <f t="shared" si="10"/>
        <v>5.8333333333333336E-3</v>
      </c>
      <c r="DK3" s="89">
        <f>'23'!C3</f>
        <v>5.8333333333333336E-3</v>
      </c>
      <c r="DL3" s="97">
        <f t="shared" ref="DL3:DS5" si="11">DK3</f>
        <v>5.8333333333333336E-3</v>
      </c>
      <c r="DM3" s="97">
        <f t="shared" si="11"/>
        <v>5.8333333333333336E-3</v>
      </c>
      <c r="DN3" s="97">
        <f t="shared" si="11"/>
        <v>5.8333333333333336E-3</v>
      </c>
      <c r="DO3" s="97">
        <f t="shared" si="11"/>
        <v>5.8333333333333336E-3</v>
      </c>
      <c r="DP3" s="97">
        <f t="shared" si="11"/>
        <v>5.8333333333333336E-3</v>
      </c>
      <c r="DQ3" s="97">
        <f t="shared" si="11"/>
        <v>5.8333333333333336E-3</v>
      </c>
      <c r="DR3" s="97">
        <f t="shared" si="11"/>
        <v>5.8333333333333336E-3</v>
      </c>
      <c r="DS3" s="97">
        <f t="shared" si="11"/>
        <v>5.8333333333333336E-3</v>
      </c>
    </row>
    <row r="4" spans="1:124" x14ac:dyDescent="0.2">
      <c r="C4" s="45" t="s">
        <v>47</v>
      </c>
      <c r="D4" s="13" t="s">
        <v>48</v>
      </c>
      <c r="E4" s="71">
        <f>'13'!C4</f>
        <v>0.13698630136986301</v>
      </c>
      <c r="F4" s="97">
        <f t="shared" si="0"/>
        <v>0.13698630136986301</v>
      </c>
      <c r="G4" s="97">
        <f t="shared" si="0"/>
        <v>0.13698630136986301</v>
      </c>
      <c r="H4" s="97">
        <f t="shared" si="0"/>
        <v>0.13698630136986301</v>
      </c>
      <c r="I4" s="97">
        <f t="shared" si="0"/>
        <v>0.13698630136986301</v>
      </c>
      <c r="J4" s="97">
        <f t="shared" si="0"/>
        <v>0.13698630136986301</v>
      </c>
      <c r="K4" s="97">
        <f t="shared" si="0"/>
        <v>0.13698630136986301</v>
      </c>
      <c r="L4" s="97">
        <f t="shared" si="0"/>
        <v>0.13698630136986301</v>
      </c>
      <c r="M4" s="97">
        <f t="shared" si="0"/>
        <v>0.13698630136986301</v>
      </c>
      <c r="O4" s="71">
        <f>'13'!C4</f>
        <v>0.13698630136986301</v>
      </c>
      <c r="P4" s="71">
        <f t="shared" si="1"/>
        <v>0.13698630136986301</v>
      </c>
      <c r="Q4" s="71">
        <f t="shared" si="1"/>
        <v>0.13698630136986301</v>
      </c>
      <c r="R4" s="71">
        <f t="shared" si="1"/>
        <v>0.13698630136986301</v>
      </c>
      <c r="S4" s="71">
        <f t="shared" si="1"/>
        <v>0.13698630136986301</v>
      </c>
      <c r="T4" s="71">
        <f t="shared" si="1"/>
        <v>0.13698630136986301</v>
      </c>
      <c r="U4" s="71">
        <f t="shared" si="1"/>
        <v>0.13698630136986301</v>
      </c>
      <c r="V4" s="71">
        <f t="shared" si="1"/>
        <v>0.13698630136986301</v>
      </c>
      <c r="W4" s="71">
        <f t="shared" si="1"/>
        <v>0.13698630136986301</v>
      </c>
      <c r="Y4" s="71">
        <f>'14'!C4</f>
        <v>0.13698630136986301</v>
      </c>
      <c r="Z4" s="71">
        <f t="shared" si="2"/>
        <v>0.13698630136986301</v>
      </c>
      <c r="AA4" s="71">
        <f t="shared" si="2"/>
        <v>0.13698630136986301</v>
      </c>
      <c r="AB4" s="71">
        <f t="shared" si="2"/>
        <v>0.13698630136986301</v>
      </c>
      <c r="AC4" s="71">
        <f t="shared" si="2"/>
        <v>0.13698630136986301</v>
      </c>
      <c r="AD4" s="71">
        <f t="shared" si="2"/>
        <v>0.13698630136986301</v>
      </c>
      <c r="AE4" s="71">
        <f t="shared" si="2"/>
        <v>0.13698630136986301</v>
      </c>
      <c r="AF4" s="71">
        <f t="shared" si="2"/>
        <v>0.13698630136986301</v>
      </c>
      <c r="AG4" s="71">
        <f t="shared" si="2"/>
        <v>0.13698630136986301</v>
      </c>
      <c r="AI4" s="71">
        <f>'15'!C4</f>
        <v>0.13698630136986301</v>
      </c>
      <c r="AJ4" s="71">
        <f t="shared" si="3"/>
        <v>0.13698630136986301</v>
      </c>
      <c r="AK4" s="71">
        <f t="shared" si="3"/>
        <v>0.13698630136986301</v>
      </c>
      <c r="AL4" s="71">
        <f t="shared" si="3"/>
        <v>0.13698630136986301</v>
      </c>
      <c r="AM4" s="71">
        <f t="shared" si="3"/>
        <v>0.13698630136986301</v>
      </c>
      <c r="AN4" s="71">
        <f t="shared" si="3"/>
        <v>0.13698630136986301</v>
      </c>
      <c r="AO4" s="71">
        <f t="shared" si="3"/>
        <v>0.13698630136986301</v>
      </c>
      <c r="AP4" s="71">
        <f t="shared" si="3"/>
        <v>0.13698630136986301</v>
      </c>
      <c r="AQ4" s="71">
        <f t="shared" si="3"/>
        <v>0.13698630136986301</v>
      </c>
      <c r="AS4" s="71">
        <f>'21'!C4</f>
        <v>0.13698630136986301</v>
      </c>
      <c r="AT4" s="71">
        <f t="shared" si="4"/>
        <v>0.13698630136986301</v>
      </c>
      <c r="AU4" s="71">
        <f t="shared" si="4"/>
        <v>0.13698630136986301</v>
      </c>
      <c r="AV4" s="71">
        <f t="shared" si="4"/>
        <v>0.13698630136986301</v>
      </c>
      <c r="AW4" s="71">
        <f t="shared" si="4"/>
        <v>0.13698630136986301</v>
      </c>
      <c r="AX4" s="71">
        <f t="shared" si="4"/>
        <v>0.13698630136986301</v>
      </c>
      <c r="AY4" s="71">
        <f t="shared" si="4"/>
        <v>0.13698630136986301</v>
      </c>
      <c r="AZ4" s="71">
        <f t="shared" si="4"/>
        <v>0.13698630136986301</v>
      </c>
      <c r="BA4" s="71">
        <f t="shared" si="4"/>
        <v>0.13698630136986301</v>
      </c>
      <c r="BC4" s="71">
        <f>'16'!C4</f>
        <v>0.13698630136986301</v>
      </c>
      <c r="BD4" s="71">
        <f t="shared" si="5"/>
        <v>0.13698630136986301</v>
      </c>
      <c r="BE4" s="71">
        <f t="shared" si="5"/>
        <v>0.13698630136986301</v>
      </c>
      <c r="BF4" s="71">
        <f t="shared" si="5"/>
        <v>0.13698630136986301</v>
      </c>
      <c r="BG4" s="71">
        <f t="shared" si="5"/>
        <v>0.13698630136986301</v>
      </c>
      <c r="BH4" s="71">
        <f t="shared" si="5"/>
        <v>0.13698630136986301</v>
      </c>
      <c r="BI4" s="71">
        <f t="shared" si="5"/>
        <v>0.13698630136986301</v>
      </c>
      <c r="BJ4" s="71">
        <f t="shared" si="5"/>
        <v>0.13698630136986301</v>
      </c>
      <c r="BK4" s="71">
        <f t="shared" si="5"/>
        <v>0.13698630136986301</v>
      </c>
      <c r="BM4" s="71">
        <f>'17'!C4</f>
        <v>0.13698630136986301</v>
      </c>
      <c r="BN4" s="71">
        <f t="shared" si="6"/>
        <v>0.13698630136986301</v>
      </c>
      <c r="BO4" s="71">
        <f t="shared" si="6"/>
        <v>0.13698630136986301</v>
      </c>
      <c r="BP4" s="71">
        <f t="shared" si="6"/>
        <v>0.13698630136986301</v>
      </c>
      <c r="BQ4" s="71">
        <f t="shared" si="6"/>
        <v>0.13698630136986301</v>
      </c>
      <c r="BR4" s="71">
        <f t="shared" si="6"/>
        <v>0.13698630136986301</v>
      </c>
      <c r="BS4" s="71">
        <f t="shared" si="6"/>
        <v>0.13698630136986301</v>
      </c>
      <c r="BT4" s="71">
        <f t="shared" si="6"/>
        <v>0.13698630136986301</v>
      </c>
      <c r="BU4" s="71">
        <f t="shared" si="6"/>
        <v>0.13698630136986301</v>
      </c>
      <c r="BW4" s="71">
        <f>'18'!C4</f>
        <v>0.13698630136986301</v>
      </c>
      <c r="BX4" s="71">
        <f t="shared" si="7"/>
        <v>0.13698630136986301</v>
      </c>
      <c r="BY4" s="71">
        <f t="shared" si="7"/>
        <v>0.13698630136986301</v>
      </c>
      <c r="BZ4" s="71">
        <f t="shared" si="7"/>
        <v>0.13698630136986301</v>
      </c>
      <c r="CA4" s="71">
        <f t="shared" si="7"/>
        <v>0.13698630136986301</v>
      </c>
      <c r="CB4" s="71">
        <f t="shared" si="7"/>
        <v>0.13698630136986301</v>
      </c>
      <c r="CC4" s="71">
        <f t="shared" si="7"/>
        <v>0.13698630136986301</v>
      </c>
      <c r="CD4" s="71">
        <f t="shared" si="7"/>
        <v>0.13698630136986301</v>
      </c>
      <c r="CE4" s="71">
        <f t="shared" si="7"/>
        <v>0.13698630136986301</v>
      </c>
      <c r="CG4" s="71">
        <f>'19'!C4</f>
        <v>0.13698630136986301</v>
      </c>
      <c r="CH4" s="71">
        <f t="shared" si="8"/>
        <v>0.13698630136986301</v>
      </c>
      <c r="CI4" s="71">
        <f t="shared" si="8"/>
        <v>0.13698630136986301</v>
      </c>
      <c r="CJ4" s="71">
        <f t="shared" si="8"/>
        <v>0.13698630136986301</v>
      </c>
      <c r="CK4" s="71">
        <f t="shared" si="8"/>
        <v>0.13698630136986301</v>
      </c>
      <c r="CL4" s="71">
        <f t="shared" si="8"/>
        <v>0.13698630136986301</v>
      </c>
      <c r="CM4" s="71">
        <f t="shared" si="8"/>
        <v>0.13698630136986301</v>
      </c>
      <c r="CN4" s="71">
        <f t="shared" si="8"/>
        <v>0.13698630136986301</v>
      </c>
      <c r="CO4" s="71">
        <f t="shared" si="8"/>
        <v>0.13698630136986301</v>
      </c>
      <c r="CQ4" s="71">
        <f>'20'!C4</f>
        <v>0.13698630136986301</v>
      </c>
      <c r="CR4" s="71">
        <f t="shared" si="9"/>
        <v>0.13698630136986301</v>
      </c>
      <c r="CS4" s="71">
        <f t="shared" si="9"/>
        <v>0.13698630136986301</v>
      </c>
      <c r="CT4" s="71">
        <f t="shared" si="9"/>
        <v>0.13698630136986301</v>
      </c>
      <c r="CU4" s="71">
        <f t="shared" si="9"/>
        <v>0.13698630136986301</v>
      </c>
      <c r="CV4" s="71">
        <f t="shared" si="9"/>
        <v>0.13698630136986301</v>
      </c>
      <c r="CW4" s="71">
        <f t="shared" si="9"/>
        <v>0.13698630136986301</v>
      </c>
      <c r="CX4" s="71">
        <f t="shared" si="9"/>
        <v>0.13698630136986301</v>
      </c>
      <c r="CY4" s="71">
        <f t="shared" si="9"/>
        <v>0.13698630136986301</v>
      </c>
      <c r="DA4" s="71">
        <f>'22'!C4</f>
        <v>0.13698630136986301</v>
      </c>
      <c r="DB4" s="71">
        <f t="shared" si="10"/>
        <v>0.13698630136986301</v>
      </c>
      <c r="DC4" s="71">
        <f t="shared" si="10"/>
        <v>0.13698630136986301</v>
      </c>
      <c r="DD4" s="71">
        <f t="shared" si="10"/>
        <v>0.13698630136986301</v>
      </c>
      <c r="DE4" s="71">
        <f t="shared" si="10"/>
        <v>0.13698630136986301</v>
      </c>
      <c r="DF4" s="71">
        <f t="shared" si="10"/>
        <v>0.13698630136986301</v>
      </c>
      <c r="DG4" s="71">
        <f t="shared" si="10"/>
        <v>0.13698630136986301</v>
      </c>
      <c r="DH4" s="71">
        <f t="shared" si="10"/>
        <v>0.13698630136986301</v>
      </c>
      <c r="DI4" s="71">
        <f t="shared" si="10"/>
        <v>0.13698630136986301</v>
      </c>
      <c r="DK4" s="71">
        <f>'23'!C4</f>
        <v>0.13698630136986301</v>
      </c>
      <c r="DL4" s="71">
        <f t="shared" si="11"/>
        <v>0.13698630136986301</v>
      </c>
      <c r="DM4" s="71">
        <f t="shared" si="11"/>
        <v>0.13698630136986301</v>
      </c>
      <c r="DN4" s="71">
        <f t="shared" si="11"/>
        <v>0.13698630136986301</v>
      </c>
      <c r="DO4" s="71">
        <f t="shared" si="11"/>
        <v>0.13698630136986301</v>
      </c>
      <c r="DP4" s="71">
        <f t="shared" si="11"/>
        <v>0.13698630136986301</v>
      </c>
      <c r="DQ4" s="71">
        <f t="shared" si="11"/>
        <v>0.13698630136986301</v>
      </c>
      <c r="DR4" s="71">
        <f t="shared" si="11"/>
        <v>0.13698630136986301</v>
      </c>
      <c r="DS4" s="71">
        <f t="shared" si="11"/>
        <v>0.13698630136986301</v>
      </c>
    </row>
    <row r="5" spans="1:124" s="185" customFormat="1" x14ac:dyDescent="0.2">
      <c r="A5" s="226" t="s">
        <v>112</v>
      </c>
      <c r="B5" s="193" t="s">
        <v>113</v>
      </c>
      <c r="C5" s="184" t="s">
        <v>114</v>
      </c>
      <c r="D5" s="183" t="s">
        <v>118</v>
      </c>
      <c r="E5" s="186">
        <v>0</v>
      </c>
      <c r="F5" s="187">
        <f t="shared" si="0"/>
        <v>0</v>
      </c>
      <c r="G5" s="187">
        <f t="shared" si="0"/>
        <v>0</v>
      </c>
      <c r="H5" s="187">
        <f t="shared" si="0"/>
        <v>0</v>
      </c>
      <c r="I5" s="187">
        <f t="shared" si="0"/>
        <v>0</v>
      </c>
      <c r="J5" s="187">
        <f t="shared" si="0"/>
        <v>0</v>
      </c>
      <c r="K5" s="187">
        <f t="shared" si="0"/>
        <v>0</v>
      </c>
      <c r="L5" s="187">
        <f t="shared" si="0"/>
        <v>0</v>
      </c>
      <c r="M5" s="187">
        <f t="shared" si="0"/>
        <v>0</v>
      </c>
      <c r="O5" s="187">
        <v>0</v>
      </c>
      <c r="P5" s="187">
        <f t="shared" si="1"/>
        <v>0</v>
      </c>
      <c r="Q5" s="187">
        <f t="shared" si="1"/>
        <v>0</v>
      </c>
      <c r="R5" s="187">
        <f t="shared" si="1"/>
        <v>0</v>
      </c>
      <c r="S5" s="187">
        <f t="shared" si="1"/>
        <v>0</v>
      </c>
      <c r="T5" s="187">
        <f t="shared" si="1"/>
        <v>0</v>
      </c>
      <c r="U5" s="187">
        <f t="shared" si="1"/>
        <v>0</v>
      </c>
      <c r="V5" s="187">
        <f t="shared" si="1"/>
        <v>0</v>
      </c>
      <c r="W5" s="187">
        <f t="shared" si="1"/>
        <v>0</v>
      </c>
      <c r="Y5" s="187">
        <v>0</v>
      </c>
      <c r="Z5" s="187">
        <f t="shared" si="2"/>
        <v>0</v>
      </c>
      <c r="AA5" s="187">
        <f t="shared" si="2"/>
        <v>0</v>
      </c>
      <c r="AB5" s="187">
        <f t="shared" si="2"/>
        <v>0</v>
      </c>
      <c r="AC5" s="187">
        <f t="shared" si="2"/>
        <v>0</v>
      </c>
      <c r="AD5" s="187">
        <f t="shared" si="2"/>
        <v>0</v>
      </c>
      <c r="AE5" s="187">
        <f t="shared" si="2"/>
        <v>0</v>
      </c>
      <c r="AF5" s="187">
        <f t="shared" si="2"/>
        <v>0</v>
      </c>
      <c r="AG5" s="187">
        <f t="shared" si="2"/>
        <v>0</v>
      </c>
      <c r="AI5" s="187">
        <v>0</v>
      </c>
      <c r="AJ5" s="187">
        <f t="shared" si="3"/>
        <v>0</v>
      </c>
      <c r="AK5" s="187">
        <f t="shared" si="3"/>
        <v>0</v>
      </c>
      <c r="AL5" s="187">
        <f t="shared" si="3"/>
        <v>0</v>
      </c>
      <c r="AM5" s="187">
        <f t="shared" si="3"/>
        <v>0</v>
      </c>
      <c r="AN5" s="187">
        <f t="shared" si="3"/>
        <v>0</v>
      </c>
      <c r="AO5" s="187">
        <f t="shared" si="3"/>
        <v>0</v>
      </c>
      <c r="AP5" s="187">
        <f t="shared" si="3"/>
        <v>0</v>
      </c>
      <c r="AQ5" s="187">
        <f t="shared" si="3"/>
        <v>0</v>
      </c>
      <c r="AS5" s="187">
        <v>0</v>
      </c>
      <c r="AT5" s="187">
        <f t="shared" si="4"/>
        <v>0</v>
      </c>
      <c r="AU5" s="187">
        <f t="shared" si="4"/>
        <v>0</v>
      </c>
      <c r="AV5" s="187">
        <f t="shared" si="4"/>
        <v>0</v>
      </c>
      <c r="AW5" s="187">
        <f t="shared" si="4"/>
        <v>0</v>
      </c>
      <c r="AX5" s="187">
        <f t="shared" si="4"/>
        <v>0</v>
      </c>
      <c r="AY5" s="187">
        <f t="shared" si="4"/>
        <v>0</v>
      </c>
      <c r="AZ5" s="187">
        <f t="shared" si="4"/>
        <v>0</v>
      </c>
      <c r="BA5" s="187">
        <f t="shared" si="4"/>
        <v>0</v>
      </c>
      <c r="BC5" s="187">
        <v>0</v>
      </c>
      <c r="BD5" s="187">
        <f t="shared" si="5"/>
        <v>0</v>
      </c>
      <c r="BE5" s="187">
        <f t="shared" si="5"/>
        <v>0</v>
      </c>
      <c r="BF5" s="187">
        <f t="shared" si="5"/>
        <v>0</v>
      </c>
      <c r="BG5" s="187">
        <f t="shared" si="5"/>
        <v>0</v>
      </c>
      <c r="BH5" s="187">
        <f t="shared" si="5"/>
        <v>0</v>
      </c>
      <c r="BI5" s="187">
        <f t="shared" si="5"/>
        <v>0</v>
      </c>
      <c r="BJ5" s="187">
        <f t="shared" si="5"/>
        <v>0</v>
      </c>
      <c r="BK5" s="187">
        <f t="shared" si="5"/>
        <v>0</v>
      </c>
      <c r="BM5" s="187">
        <v>0</v>
      </c>
      <c r="BN5" s="187">
        <f t="shared" si="6"/>
        <v>0</v>
      </c>
      <c r="BO5" s="187">
        <f t="shared" si="6"/>
        <v>0</v>
      </c>
      <c r="BP5" s="187">
        <f t="shared" si="6"/>
        <v>0</v>
      </c>
      <c r="BQ5" s="187">
        <f t="shared" si="6"/>
        <v>0</v>
      </c>
      <c r="BR5" s="187">
        <f t="shared" si="6"/>
        <v>0</v>
      </c>
      <c r="BS5" s="187">
        <f t="shared" si="6"/>
        <v>0</v>
      </c>
      <c r="BT5" s="187">
        <f t="shared" si="6"/>
        <v>0</v>
      </c>
      <c r="BU5" s="187">
        <f t="shared" si="6"/>
        <v>0</v>
      </c>
      <c r="BW5" s="187">
        <v>0</v>
      </c>
      <c r="BX5" s="187">
        <f t="shared" si="7"/>
        <v>0</v>
      </c>
      <c r="BY5" s="187">
        <f t="shared" si="7"/>
        <v>0</v>
      </c>
      <c r="BZ5" s="187">
        <f t="shared" si="7"/>
        <v>0</v>
      </c>
      <c r="CA5" s="187">
        <f t="shared" si="7"/>
        <v>0</v>
      </c>
      <c r="CB5" s="187">
        <f t="shared" si="7"/>
        <v>0</v>
      </c>
      <c r="CC5" s="187">
        <f t="shared" si="7"/>
        <v>0</v>
      </c>
      <c r="CD5" s="187">
        <f t="shared" si="7"/>
        <v>0</v>
      </c>
      <c r="CE5" s="187">
        <f t="shared" si="7"/>
        <v>0</v>
      </c>
      <c r="CG5" s="187">
        <v>0</v>
      </c>
      <c r="CH5" s="187">
        <f t="shared" si="8"/>
        <v>0</v>
      </c>
      <c r="CI5" s="187">
        <f t="shared" si="8"/>
        <v>0</v>
      </c>
      <c r="CJ5" s="187">
        <f t="shared" si="8"/>
        <v>0</v>
      </c>
      <c r="CK5" s="187">
        <f t="shared" si="8"/>
        <v>0</v>
      </c>
      <c r="CL5" s="187">
        <f t="shared" si="8"/>
        <v>0</v>
      </c>
      <c r="CM5" s="187">
        <f t="shared" si="8"/>
        <v>0</v>
      </c>
      <c r="CN5" s="187">
        <f t="shared" si="8"/>
        <v>0</v>
      </c>
      <c r="CO5" s="187">
        <f t="shared" si="8"/>
        <v>0</v>
      </c>
      <c r="CQ5" s="187">
        <v>0</v>
      </c>
      <c r="CR5" s="187">
        <f t="shared" si="9"/>
        <v>0</v>
      </c>
      <c r="CS5" s="187">
        <f t="shared" si="9"/>
        <v>0</v>
      </c>
      <c r="CT5" s="187">
        <f t="shared" si="9"/>
        <v>0</v>
      </c>
      <c r="CU5" s="187">
        <f t="shared" si="9"/>
        <v>0</v>
      </c>
      <c r="CV5" s="187">
        <f t="shared" si="9"/>
        <v>0</v>
      </c>
      <c r="CW5" s="187">
        <f t="shared" si="9"/>
        <v>0</v>
      </c>
      <c r="CX5" s="187">
        <f t="shared" si="9"/>
        <v>0</v>
      </c>
      <c r="CY5" s="187">
        <f t="shared" si="9"/>
        <v>0</v>
      </c>
      <c r="DA5" s="187">
        <v>0</v>
      </c>
      <c r="DB5" s="187">
        <f t="shared" si="10"/>
        <v>0</v>
      </c>
      <c r="DC5" s="187">
        <f t="shared" si="10"/>
        <v>0</v>
      </c>
      <c r="DD5" s="187">
        <f t="shared" si="10"/>
        <v>0</v>
      </c>
      <c r="DE5" s="187">
        <f t="shared" si="10"/>
        <v>0</v>
      </c>
      <c r="DF5" s="187">
        <f t="shared" si="10"/>
        <v>0</v>
      </c>
      <c r="DG5" s="187">
        <f t="shared" si="10"/>
        <v>0</v>
      </c>
      <c r="DH5" s="187">
        <f t="shared" si="10"/>
        <v>0</v>
      </c>
      <c r="DI5" s="187">
        <f t="shared" si="10"/>
        <v>0</v>
      </c>
      <c r="DK5" s="187">
        <v>0</v>
      </c>
      <c r="DL5" s="187">
        <f t="shared" si="11"/>
        <v>0</v>
      </c>
      <c r="DM5" s="187">
        <f t="shared" si="11"/>
        <v>0</v>
      </c>
      <c r="DN5" s="187">
        <f t="shared" si="11"/>
        <v>0</v>
      </c>
      <c r="DO5" s="187">
        <f t="shared" si="11"/>
        <v>0</v>
      </c>
      <c r="DP5" s="187">
        <f t="shared" si="11"/>
        <v>0</v>
      </c>
      <c r="DQ5" s="187">
        <f t="shared" si="11"/>
        <v>0</v>
      </c>
      <c r="DR5" s="187">
        <f t="shared" si="11"/>
        <v>0</v>
      </c>
      <c r="DS5" s="187">
        <f t="shared" si="11"/>
        <v>0</v>
      </c>
    </row>
    <row r="6" spans="1:124" s="185" customFormat="1" x14ac:dyDescent="0.2">
      <c r="A6" s="226"/>
      <c r="B6" s="227" t="s">
        <v>116</v>
      </c>
      <c r="C6" s="184" t="s">
        <v>117</v>
      </c>
      <c r="D6" s="183" t="s">
        <v>118</v>
      </c>
      <c r="E6" s="186">
        <f>SUM('12'!B28:B30,'12'!B32)/'12'!C3/1000*'12'!D23</f>
        <v>0</v>
      </c>
      <c r="F6" s="186">
        <f>E6/'12'!D23*'12'!E23</f>
        <v>0</v>
      </c>
      <c r="G6" s="186">
        <f>F6/'12'!E23*'12'!F23</f>
        <v>0</v>
      </c>
      <c r="H6" s="186">
        <f>G6/'12'!F23*'12'!G23</f>
        <v>0</v>
      </c>
      <c r="I6" s="186">
        <f>H6/'12'!G23*'12'!H23</f>
        <v>0</v>
      </c>
      <c r="J6" s="186">
        <f>I6/'12'!H23*'12'!I23</f>
        <v>0</v>
      </c>
      <c r="K6" s="186">
        <f>J6/'12'!I23*'12'!J23</f>
        <v>0</v>
      </c>
      <c r="L6" s="186">
        <f>K6/'12'!J23*'12'!K23</f>
        <v>0</v>
      </c>
      <c r="M6" s="186">
        <f>L6/'12'!K23*'12'!L23</f>
        <v>0</v>
      </c>
      <c r="O6" s="186">
        <f>SUM('13'!B28:B30,'13'!B32)/'13'!C3/1000*'13'!D23</f>
        <v>0</v>
      </c>
      <c r="P6" s="187">
        <f>O6/'13'!D23*'13'!E23</f>
        <v>0</v>
      </c>
      <c r="Q6" s="187">
        <f>P6/'13'!E23*'13'!F23</f>
        <v>0</v>
      </c>
      <c r="R6" s="187">
        <f>Q6/'13'!F23*'13'!G23</f>
        <v>0</v>
      </c>
      <c r="S6" s="187">
        <f>R6/'13'!G23*'13'!H23</f>
        <v>0</v>
      </c>
      <c r="T6" s="187">
        <f>S6/'13'!H23*'13'!I23</f>
        <v>0</v>
      </c>
      <c r="U6" s="187">
        <f>T6/'13'!I23*'13'!J23</f>
        <v>0</v>
      </c>
      <c r="V6" s="187">
        <f>U6/'13'!J23*'13'!K23</f>
        <v>0</v>
      </c>
      <c r="W6" s="187">
        <f>V6/'13'!K23*'13'!L23</f>
        <v>0</v>
      </c>
      <c r="Y6" s="186">
        <f>SUM('14'!B28:B30,'14'!B32)/'14'!C3/1000*'14'!D23</f>
        <v>1094.3400000000001</v>
      </c>
      <c r="Z6" s="187">
        <f>Y6/'14'!D23*'14'!E23</f>
        <v>1094.3400000000001</v>
      </c>
      <c r="AA6" s="187">
        <f>Z6/'14'!E23*'14'!F23</f>
        <v>1094.3400000000001</v>
      </c>
      <c r="AB6" s="187">
        <f>AA6/'14'!F23*'14'!G23</f>
        <v>1094.3400000000001</v>
      </c>
      <c r="AC6" s="187">
        <f>AB6/'14'!G23*'14'!H23</f>
        <v>1076.8105263157895</v>
      </c>
      <c r="AD6" s="187">
        <f>AC6/'14'!H23*'14'!I23</f>
        <v>1059.2810526315789</v>
      </c>
      <c r="AE6" s="187">
        <f>AD6/'14'!I23*'14'!J23</f>
        <v>1041.7515789473684</v>
      </c>
      <c r="AF6" s="187">
        <f>AE6/'14'!J23*'14'!K23</f>
        <v>1024.222105263158</v>
      </c>
      <c r="AG6" s="187">
        <f>AF6/'14'!K23*'14'!L23</f>
        <v>1006.6926315789475</v>
      </c>
      <c r="AI6" s="186">
        <f>SUM('15'!B28:B30,'15'!B32)/'15'!C3/1000*'15'!D23</f>
        <v>1094.3400000000001</v>
      </c>
      <c r="AJ6" s="187">
        <f>AI6/'15'!D23*'15'!E23</f>
        <v>1094.3400000000001</v>
      </c>
      <c r="AK6" s="187">
        <f>AJ6/'15'!E23*'15'!F23</f>
        <v>1094.3400000000001</v>
      </c>
      <c r="AL6" s="187">
        <f>AK6/'15'!F23*'15'!G23</f>
        <v>1094.3400000000001</v>
      </c>
      <c r="AM6" s="187">
        <f>AL6/'15'!G23*'15'!H23</f>
        <v>1076.8105263157895</v>
      </c>
      <c r="AN6" s="187">
        <f>AM6/'15'!H23*'15'!I23</f>
        <v>1059.2810526315789</v>
      </c>
      <c r="AO6" s="187">
        <f>AN6/'15'!I23*'15'!J23</f>
        <v>1041.7515789473684</v>
      </c>
      <c r="AP6" s="187">
        <f>AO6/'15'!J23*'15'!K23</f>
        <v>1024.222105263158</v>
      </c>
      <c r="AQ6" s="187">
        <f>AP6/'15'!K23*'15'!L23</f>
        <v>1006.6926315789475</v>
      </c>
      <c r="AS6" s="186">
        <f>SUM('21'!B28:B30,'21'!B32)/'21'!C3/1000*'21'!D23</f>
        <v>0</v>
      </c>
      <c r="AT6" s="187">
        <f>AS6/'21'!D23*'21'!E23</f>
        <v>0</v>
      </c>
      <c r="AU6" s="187">
        <f>AT6/'21'!E23*'21'!F23</f>
        <v>0</v>
      </c>
      <c r="AV6" s="187">
        <f>AU6/'21'!F23*'21'!G23</f>
        <v>0</v>
      </c>
      <c r="AW6" s="187">
        <f>AV6/'21'!G23*'21'!H23</f>
        <v>0</v>
      </c>
      <c r="AX6" s="187">
        <f>AW6/'21'!H23*'21'!I23</f>
        <v>0</v>
      </c>
      <c r="AY6" s="187">
        <f>AX6/'21'!I23*'21'!J23</f>
        <v>0</v>
      </c>
      <c r="AZ6" s="187">
        <f>AY6/'21'!J23*'21'!K23</f>
        <v>0</v>
      </c>
      <c r="BA6" s="187">
        <f>AZ6/'21'!K23*'21'!L23</f>
        <v>0</v>
      </c>
      <c r="BC6" s="186">
        <f>SUM('16'!B28:B30,'16'!B32)/'16'!C3/1000*'16'!D23</f>
        <v>0</v>
      </c>
      <c r="BD6" s="187">
        <f>BC6/'16'!D23*'16'!E23</f>
        <v>0</v>
      </c>
      <c r="BE6" s="187">
        <f>BD6/'16'!E23*'16'!F23</f>
        <v>0</v>
      </c>
      <c r="BF6" s="187">
        <f>BE6/'16'!F23*'16'!G23</f>
        <v>0</v>
      </c>
      <c r="BG6" s="187">
        <f>BF6/'16'!G23*'16'!H23</f>
        <v>0</v>
      </c>
      <c r="BH6" s="187">
        <f>BG6/'16'!H23*'16'!I23</f>
        <v>0</v>
      </c>
      <c r="BI6" s="187">
        <f>BH6/'16'!I23*'16'!J23</f>
        <v>0</v>
      </c>
      <c r="BJ6" s="187">
        <f>BI6/'16'!J23*'16'!K23</f>
        <v>0</v>
      </c>
      <c r="BK6" s="187">
        <f>BJ6/'16'!K23*'16'!L23</f>
        <v>0</v>
      </c>
      <c r="BM6" s="186">
        <f>SUM('17'!B28:B30,'17'!B32)/'17'!C3/1000*'17'!D23</f>
        <v>0</v>
      </c>
      <c r="BN6" s="187">
        <f>BM6/'17'!D23*'17'!E23</f>
        <v>0</v>
      </c>
      <c r="BO6" s="187">
        <f>BN6/'17'!E23*'17'!F23</f>
        <v>0</v>
      </c>
      <c r="BP6" s="187">
        <f>BO6/'17'!F23*'17'!G23</f>
        <v>0</v>
      </c>
      <c r="BQ6" s="187">
        <f>BP6/'17'!G23*'17'!H23</f>
        <v>0</v>
      </c>
      <c r="BR6" s="187">
        <f>BQ6/'17'!H23*'17'!I23</f>
        <v>0</v>
      </c>
      <c r="BS6" s="187">
        <f>BR6/'17'!I23*'17'!J23</f>
        <v>0</v>
      </c>
      <c r="BT6" s="187">
        <f>BS6/'17'!J23*'17'!K23</f>
        <v>0</v>
      </c>
      <c r="BU6" s="187">
        <f>BT6/'17'!K23*'17'!L23</f>
        <v>0</v>
      </c>
      <c r="BW6" s="186">
        <f>SUM('18'!B28:B30,'18'!B32)/'18'!C3/1000*'18'!D23</f>
        <v>1420.8480000000002</v>
      </c>
      <c r="BX6" s="187">
        <f>BW6/'18'!D23*'18'!E23</f>
        <v>1420.8480000000002</v>
      </c>
      <c r="BY6" s="187">
        <f>BX6/'18'!E23*'18'!F23</f>
        <v>1420.8480000000002</v>
      </c>
      <c r="BZ6" s="187">
        <f>BY6/'18'!F23*'18'!G23</f>
        <v>1420.8480000000002</v>
      </c>
      <c r="CA6" s="187">
        <f>BZ6/'18'!G23*'18'!H23</f>
        <v>1398.0884210526317</v>
      </c>
      <c r="CB6" s="187">
        <f>CA6/'18'!H23*'18'!I23</f>
        <v>1375.3288421052632</v>
      </c>
      <c r="CC6" s="187">
        <f>CB6/'18'!I23*'18'!J23</f>
        <v>1352.5692631578947</v>
      </c>
      <c r="CD6" s="187">
        <f>CC6/'18'!J23*'18'!K23</f>
        <v>1329.8096842105263</v>
      </c>
      <c r="CE6" s="187">
        <f>CD6/'18'!K23*'18'!L23</f>
        <v>1307.0501052631578</v>
      </c>
      <c r="CG6" s="186">
        <f>SUM('19'!B28:B30,'19'!B32)/'19'!C3/1000*'19'!D23</f>
        <v>0</v>
      </c>
      <c r="CH6" s="187">
        <f>CG6/'19'!D23*'19'!E23</f>
        <v>0</v>
      </c>
      <c r="CI6" s="187">
        <f>CH6/'19'!E23*'19'!F23</f>
        <v>0</v>
      </c>
      <c r="CJ6" s="187">
        <f>CI6/'19'!F23*'19'!G23</f>
        <v>0</v>
      </c>
      <c r="CK6" s="187">
        <f>CJ6/'19'!G23*'19'!H23</f>
        <v>0</v>
      </c>
      <c r="CL6" s="187">
        <f>CK6/'19'!H23*'19'!I23</f>
        <v>0</v>
      </c>
      <c r="CM6" s="187">
        <f>CL6/'19'!I23*'19'!J23</f>
        <v>0</v>
      </c>
      <c r="CN6" s="187">
        <f>CM6/'19'!J23*'19'!K23</f>
        <v>0</v>
      </c>
      <c r="CO6" s="187">
        <f>CN6/'19'!K23*'19'!L23</f>
        <v>0</v>
      </c>
      <c r="CQ6" s="186">
        <f>SUM('20'!B28:B30,'20'!B32)/'20'!C3/1000*'20'!D23</f>
        <v>0</v>
      </c>
      <c r="CR6" s="187">
        <f>CQ6/'20'!D23*'20'!E23</f>
        <v>0</v>
      </c>
      <c r="CS6" s="187">
        <f>CR6/'20'!E23*'20'!F23</f>
        <v>0</v>
      </c>
      <c r="CT6" s="187">
        <f>CS6/'20'!F23*'20'!G23</f>
        <v>0</v>
      </c>
      <c r="CU6" s="187">
        <f>CT6/'20'!G23*'20'!H23</f>
        <v>0</v>
      </c>
      <c r="CV6" s="187">
        <f>CU6/'20'!H23*'20'!I23</f>
        <v>0</v>
      </c>
      <c r="CW6" s="187">
        <f>CV6/'20'!I23*'20'!J23</f>
        <v>0</v>
      </c>
      <c r="CX6" s="187">
        <f>CW6/'20'!J23*'20'!K23</f>
        <v>0</v>
      </c>
      <c r="CY6" s="187">
        <f>CX6/'20'!K23*'20'!L23</f>
        <v>0</v>
      </c>
      <c r="DA6" s="186">
        <f>SUM('22'!B28:B30,'22'!B32)/'22'!C3/1000*'22'!D23</f>
        <v>2389.0560000000005</v>
      </c>
      <c r="DB6" s="187">
        <f>DA6/'22'!D23*'22'!E23</f>
        <v>2389.0560000000005</v>
      </c>
      <c r="DC6" s="187">
        <f>DB6/'22'!E23*'22'!F23</f>
        <v>2389.0560000000005</v>
      </c>
      <c r="DD6" s="187">
        <f>DC6/'22'!F23*'22'!G23</f>
        <v>2389.0560000000005</v>
      </c>
      <c r="DE6" s="187">
        <f>DD6/'22'!G23*'22'!H23</f>
        <v>2350.7873684210531</v>
      </c>
      <c r="DF6" s="187">
        <f>DE6/'22'!H23*'22'!I23</f>
        <v>2312.5187368421052</v>
      </c>
      <c r="DG6" s="187">
        <f>DF6/'22'!I23*'22'!J23</f>
        <v>2274.2501052631578</v>
      </c>
      <c r="DH6" s="187">
        <f>DG6/'22'!J23*'22'!K23</f>
        <v>2235.9814736842104</v>
      </c>
      <c r="DI6" s="187">
        <f>DH6/'22'!K23*'22'!L23</f>
        <v>2197.712842105263</v>
      </c>
      <c r="DK6" s="186">
        <f>SUM('23'!B28:B30,'23'!B32)/'23'!C3/1000*'23'!D23</f>
        <v>3209.1702857142859</v>
      </c>
      <c r="DL6" s="187">
        <f>DK6/'23'!D23*'23'!E23</f>
        <v>3209.1702857142859</v>
      </c>
      <c r="DM6" s="187">
        <f>DL6/'23'!E23*'23'!F23</f>
        <v>3209.1702857142859</v>
      </c>
      <c r="DN6" s="187">
        <f>DM6/'23'!F23*'23'!G23</f>
        <v>3209.1702857142859</v>
      </c>
      <c r="DO6" s="187">
        <f>DN6/'23'!G23*'23'!H23</f>
        <v>3157.7648120300751</v>
      </c>
      <c r="DP6" s="187">
        <f>DO6/'23'!H23*'23'!I23</f>
        <v>3106.3593383458642</v>
      </c>
      <c r="DQ6" s="187">
        <f>DP6/'23'!I23*'23'!J23</f>
        <v>3054.9538646616538</v>
      </c>
      <c r="DR6" s="187">
        <f>DQ6/'23'!J23*'23'!K23</f>
        <v>3003.5483909774434</v>
      </c>
      <c r="DS6" s="187">
        <f>DR6/'23'!K23*'23'!L23</f>
        <v>2952.142917293233</v>
      </c>
    </row>
    <row r="7" spans="1:124" s="185" customFormat="1" x14ac:dyDescent="0.2">
      <c r="A7" s="226"/>
      <c r="B7" s="228"/>
      <c r="C7" s="184" t="s">
        <v>119</v>
      </c>
      <c r="D7" s="183" t="s">
        <v>118</v>
      </c>
      <c r="E7" s="186">
        <v>0</v>
      </c>
      <c r="F7" s="187">
        <f t="shared" ref="F7:M8" si="12">E7</f>
        <v>0</v>
      </c>
      <c r="G7" s="187">
        <f t="shared" si="12"/>
        <v>0</v>
      </c>
      <c r="H7" s="187">
        <f t="shared" si="12"/>
        <v>0</v>
      </c>
      <c r="I7" s="187">
        <f t="shared" si="12"/>
        <v>0</v>
      </c>
      <c r="J7" s="187">
        <f t="shared" si="12"/>
        <v>0</v>
      </c>
      <c r="K7" s="187">
        <f t="shared" si="12"/>
        <v>0</v>
      </c>
      <c r="L7" s="187">
        <f t="shared" si="12"/>
        <v>0</v>
      </c>
      <c r="M7" s="187">
        <f t="shared" si="12"/>
        <v>0</v>
      </c>
      <c r="O7" s="187">
        <v>0</v>
      </c>
      <c r="P7" s="187">
        <f t="shared" ref="P7:W8" si="13">O7</f>
        <v>0</v>
      </c>
      <c r="Q7" s="187">
        <f t="shared" si="13"/>
        <v>0</v>
      </c>
      <c r="R7" s="187">
        <f t="shared" si="13"/>
        <v>0</v>
      </c>
      <c r="S7" s="187">
        <f t="shared" si="13"/>
        <v>0</v>
      </c>
      <c r="T7" s="187">
        <f t="shared" si="13"/>
        <v>0</v>
      </c>
      <c r="U7" s="187">
        <f t="shared" si="13"/>
        <v>0</v>
      </c>
      <c r="V7" s="187">
        <f t="shared" si="13"/>
        <v>0</v>
      </c>
      <c r="W7" s="187">
        <f t="shared" si="13"/>
        <v>0</v>
      </c>
      <c r="Y7" s="187">
        <v>0</v>
      </c>
      <c r="Z7" s="187">
        <f t="shared" ref="Z7:AG8" si="14">Y7</f>
        <v>0</v>
      </c>
      <c r="AA7" s="187">
        <f t="shared" si="14"/>
        <v>0</v>
      </c>
      <c r="AB7" s="187">
        <f t="shared" si="14"/>
        <v>0</v>
      </c>
      <c r="AC7" s="187">
        <f t="shared" si="14"/>
        <v>0</v>
      </c>
      <c r="AD7" s="187">
        <f t="shared" si="14"/>
        <v>0</v>
      </c>
      <c r="AE7" s="187">
        <f t="shared" si="14"/>
        <v>0</v>
      </c>
      <c r="AF7" s="187">
        <f t="shared" si="14"/>
        <v>0</v>
      </c>
      <c r="AG7" s="187">
        <f t="shared" si="14"/>
        <v>0</v>
      </c>
      <c r="AI7" s="187">
        <v>0</v>
      </c>
      <c r="AJ7" s="187">
        <f t="shared" ref="AJ7:AQ8" si="15">AI7</f>
        <v>0</v>
      </c>
      <c r="AK7" s="187">
        <f t="shared" si="15"/>
        <v>0</v>
      </c>
      <c r="AL7" s="187">
        <f t="shared" si="15"/>
        <v>0</v>
      </c>
      <c r="AM7" s="187">
        <f t="shared" si="15"/>
        <v>0</v>
      </c>
      <c r="AN7" s="187">
        <f t="shared" si="15"/>
        <v>0</v>
      </c>
      <c r="AO7" s="187">
        <f t="shared" si="15"/>
        <v>0</v>
      </c>
      <c r="AP7" s="187">
        <f t="shared" si="15"/>
        <v>0</v>
      </c>
      <c r="AQ7" s="187">
        <f t="shared" si="15"/>
        <v>0</v>
      </c>
      <c r="AS7" s="187">
        <v>0</v>
      </c>
      <c r="AT7" s="187">
        <f t="shared" ref="AT7:BA8" si="16">AS7</f>
        <v>0</v>
      </c>
      <c r="AU7" s="187">
        <f t="shared" si="16"/>
        <v>0</v>
      </c>
      <c r="AV7" s="187">
        <f t="shared" si="16"/>
        <v>0</v>
      </c>
      <c r="AW7" s="187">
        <f t="shared" si="16"/>
        <v>0</v>
      </c>
      <c r="AX7" s="187">
        <f t="shared" si="16"/>
        <v>0</v>
      </c>
      <c r="AY7" s="187">
        <f t="shared" si="16"/>
        <v>0</v>
      </c>
      <c r="AZ7" s="187">
        <f t="shared" si="16"/>
        <v>0</v>
      </c>
      <c r="BA7" s="187">
        <f t="shared" si="16"/>
        <v>0</v>
      </c>
      <c r="BC7" s="187">
        <v>0</v>
      </c>
      <c r="BD7" s="187">
        <f t="shared" ref="BD7:BK8" si="17">BC7</f>
        <v>0</v>
      </c>
      <c r="BE7" s="187">
        <f t="shared" si="17"/>
        <v>0</v>
      </c>
      <c r="BF7" s="187">
        <f t="shared" si="17"/>
        <v>0</v>
      </c>
      <c r="BG7" s="187">
        <f t="shared" si="17"/>
        <v>0</v>
      </c>
      <c r="BH7" s="187">
        <f t="shared" si="17"/>
        <v>0</v>
      </c>
      <c r="BI7" s="187">
        <f t="shared" si="17"/>
        <v>0</v>
      </c>
      <c r="BJ7" s="187">
        <f t="shared" si="17"/>
        <v>0</v>
      </c>
      <c r="BK7" s="187">
        <f t="shared" si="17"/>
        <v>0</v>
      </c>
      <c r="BM7" s="187">
        <v>0</v>
      </c>
      <c r="BN7" s="187">
        <f t="shared" ref="BN7:BU8" si="18">BM7</f>
        <v>0</v>
      </c>
      <c r="BO7" s="187">
        <f t="shared" si="18"/>
        <v>0</v>
      </c>
      <c r="BP7" s="187">
        <f t="shared" si="18"/>
        <v>0</v>
      </c>
      <c r="BQ7" s="187">
        <f t="shared" si="18"/>
        <v>0</v>
      </c>
      <c r="BR7" s="187">
        <f t="shared" si="18"/>
        <v>0</v>
      </c>
      <c r="BS7" s="187">
        <f t="shared" si="18"/>
        <v>0</v>
      </c>
      <c r="BT7" s="187">
        <f t="shared" si="18"/>
        <v>0</v>
      </c>
      <c r="BU7" s="187">
        <f t="shared" si="18"/>
        <v>0</v>
      </c>
      <c r="BW7" s="187">
        <v>0</v>
      </c>
      <c r="BX7" s="187">
        <f t="shared" ref="BX7:CE8" si="19">BW7</f>
        <v>0</v>
      </c>
      <c r="BY7" s="187">
        <f t="shared" si="19"/>
        <v>0</v>
      </c>
      <c r="BZ7" s="187">
        <f t="shared" si="19"/>
        <v>0</v>
      </c>
      <c r="CA7" s="187">
        <f t="shared" si="19"/>
        <v>0</v>
      </c>
      <c r="CB7" s="187">
        <f t="shared" si="19"/>
        <v>0</v>
      </c>
      <c r="CC7" s="187">
        <f t="shared" si="19"/>
        <v>0</v>
      </c>
      <c r="CD7" s="187">
        <f t="shared" si="19"/>
        <v>0</v>
      </c>
      <c r="CE7" s="187">
        <f t="shared" si="19"/>
        <v>0</v>
      </c>
      <c r="CG7" s="187">
        <v>0</v>
      </c>
      <c r="CH7" s="187">
        <f t="shared" ref="CH7:CO8" si="20">CG7</f>
        <v>0</v>
      </c>
      <c r="CI7" s="187">
        <f t="shared" si="20"/>
        <v>0</v>
      </c>
      <c r="CJ7" s="187">
        <f t="shared" si="20"/>
        <v>0</v>
      </c>
      <c r="CK7" s="187">
        <f t="shared" si="20"/>
        <v>0</v>
      </c>
      <c r="CL7" s="187">
        <f t="shared" si="20"/>
        <v>0</v>
      </c>
      <c r="CM7" s="187">
        <f t="shared" si="20"/>
        <v>0</v>
      </c>
      <c r="CN7" s="187">
        <f t="shared" si="20"/>
        <v>0</v>
      </c>
      <c r="CO7" s="187">
        <f t="shared" si="20"/>
        <v>0</v>
      </c>
      <c r="CQ7" s="187">
        <v>0</v>
      </c>
      <c r="CR7" s="187">
        <f t="shared" ref="CR7:CY8" si="21">CQ7</f>
        <v>0</v>
      </c>
      <c r="CS7" s="187">
        <f t="shared" si="21"/>
        <v>0</v>
      </c>
      <c r="CT7" s="187">
        <f t="shared" si="21"/>
        <v>0</v>
      </c>
      <c r="CU7" s="187">
        <f t="shared" si="21"/>
        <v>0</v>
      </c>
      <c r="CV7" s="187">
        <f t="shared" si="21"/>
        <v>0</v>
      </c>
      <c r="CW7" s="187">
        <f t="shared" si="21"/>
        <v>0</v>
      </c>
      <c r="CX7" s="187">
        <f t="shared" si="21"/>
        <v>0</v>
      </c>
      <c r="CY7" s="187">
        <f t="shared" si="21"/>
        <v>0</v>
      </c>
      <c r="DA7" s="187">
        <v>0</v>
      </c>
      <c r="DB7" s="187">
        <f t="shared" ref="DB7:DI8" si="22">DA7</f>
        <v>0</v>
      </c>
      <c r="DC7" s="187">
        <f t="shared" si="22"/>
        <v>0</v>
      </c>
      <c r="DD7" s="187">
        <f t="shared" si="22"/>
        <v>0</v>
      </c>
      <c r="DE7" s="187">
        <f t="shared" si="22"/>
        <v>0</v>
      </c>
      <c r="DF7" s="187">
        <f t="shared" si="22"/>
        <v>0</v>
      </c>
      <c r="DG7" s="187">
        <f t="shared" si="22"/>
        <v>0</v>
      </c>
      <c r="DH7" s="187">
        <f t="shared" si="22"/>
        <v>0</v>
      </c>
      <c r="DI7" s="187">
        <f t="shared" si="22"/>
        <v>0</v>
      </c>
      <c r="DK7" s="187">
        <v>0</v>
      </c>
      <c r="DL7" s="187">
        <f t="shared" ref="DL7:DS8" si="23">DK7</f>
        <v>0</v>
      </c>
      <c r="DM7" s="187">
        <f t="shared" si="23"/>
        <v>0</v>
      </c>
      <c r="DN7" s="187">
        <f t="shared" si="23"/>
        <v>0</v>
      </c>
      <c r="DO7" s="187">
        <f t="shared" si="23"/>
        <v>0</v>
      </c>
      <c r="DP7" s="187">
        <f t="shared" si="23"/>
        <v>0</v>
      </c>
      <c r="DQ7" s="187">
        <f t="shared" si="23"/>
        <v>0</v>
      </c>
      <c r="DR7" s="187">
        <f t="shared" si="23"/>
        <v>0</v>
      </c>
      <c r="DS7" s="187">
        <f t="shared" si="23"/>
        <v>0</v>
      </c>
    </row>
    <row r="8" spans="1:124" s="185" customFormat="1" x14ac:dyDescent="0.2">
      <c r="A8" s="226"/>
      <c r="B8" s="229"/>
      <c r="C8" s="184" t="s">
        <v>120</v>
      </c>
      <c r="D8" s="183" t="s">
        <v>118</v>
      </c>
      <c r="E8" s="186">
        <f>'12'!B31/'12'!C3/1000</f>
        <v>0</v>
      </c>
      <c r="F8" s="186">
        <f t="shared" si="12"/>
        <v>0</v>
      </c>
      <c r="G8" s="186">
        <f t="shared" si="12"/>
        <v>0</v>
      </c>
      <c r="H8" s="186">
        <f t="shared" si="12"/>
        <v>0</v>
      </c>
      <c r="I8" s="186">
        <f t="shared" si="12"/>
        <v>0</v>
      </c>
      <c r="J8" s="186">
        <f t="shared" si="12"/>
        <v>0</v>
      </c>
      <c r="K8" s="186">
        <f t="shared" si="12"/>
        <v>0</v>
      </c>
      <c r="L8" s="186">
        <f t="shared" si="12"/>
        <v>0</v>
      </c>
      <c r="M8" s="186">
        <f t="shared" si="12"/>
        <v>0</v>
      </c>
      <c r="O8" s="187">
        <f>'13'!B31/'13'!C3/1000</f>
        <v>0</v>
      </c>
      <c r="P8" s="187">
        <f t="shared" si="13"/>
        <v>0</v>
      </c>
      <c r="Q8" s="187">
        <f t="shared" si="13"/>
        <v>0</v>
      </c>
      <c r="R8" s="187">
        <f t="shared" si="13"/>
        <v>0</v>
      </c>
      <c r="S8" s="187">
        <f t="shared" si="13"/>
        <v>0</v>
      </c>
      <c r="T8" s="187">
        <f t="shared" si="13"/>
        <v>0</v>
      </c>
      <c r="U8" s="187">
        <f t="shared" si="13"/>
        <v>0</v>
      </c>
      <c r="V8" s="187">
        <f t="shared" si="13"/>
        <v>0</v>
      </c>
      <c r="W8" s="187">
        <f t="shared" si="13"/>
        <v>0</v>
      </c>
      <c r="Y8" s="187">
        <f>'14'!B31/'14'!C3/1000</f>
        <v>218.40000000000003</v>
      </c>
      <c r="Z8" s="187">
        <f t="shared" si="14"/>
        <v>218.40000000000003</v>
      </c>
      <c r="AA8" s="187">
        <f t="shared" si="14"/>
        <v>218.40000000000003</v>
      </c>
      <c r="AB8" s="187">
        <f t="shared" si="14"/>
        <v>218.40000000000003</v>
      </c>
      <c r="AC8" s="187">
        <f t="shared" si="14"/>
        <v>218.40000000000003</v>
      </c>
      <c r="AD8" s="187">
        <f t="shared" si="14"/>
        <v>218.40000000000003</v>
      </c>
      <c r="AE8" s="187">
        <f t="shared" si="14"/>
        <v>218.40000000000003</v>
      </c>
      <c r="AF8" s="187">
        <f t="shared" si="14"/>
        <v>218.40000000000003</v>
      </c>
      <c r="AG8" s="187">
        <f t="shared" si="14"/>
        <v>218.40000000000003</v>
      </c>
      <c r="AI8" s="187">
        <f>'15'!B31/'15'!C3/1000</f>
        <v>218.40000000000003</v>
      </c>
      <c r="AJ8" s="187">
        <f t="shared" si="15"/>
        <v>218.40000000000003</v>
      </c>
      <c r="AK8" s="187">
        <f t="shared" si="15"/>
        <v>218.40000000000003</v>
      </c>
      <c r="AL8" s="187">
        <f t="shared" si="15"/>
        <v>218.40000000000003</v>
      </c>
      <c r="AM8" s="187">
        <f t="shared" si="15"/>
        <v>218.40000000000003</v>
      </c>
      <c r="AN8" s="187">
        <f t="shared" si="15"/>
        <v>218.40000000000003</v>
      </c>
      <c r="AO8" s="187">
        <f t="shared" si="15"/>
        <v>218.40000000000003</v>
      </c>
      <c r="AP8" s="187">
        <f t="shared" si="15"/>
        <v>218.40000000000003</v>
      </c>
      <c r="AQ8" s="187">
        <f t="shared" si="15"/>
        <v>218.40000000000003</v>
      </c>
      <c r="AS8" s="187">
        <f>'21'!B31/'21'!C3/1000</f>
        <v>0</v>
      </c>
      <c r="AT8" s="187">
        <f t="shared" si="16"/>
        <v>0</v>
      </c>
      <c r="AU8" s="187">
        <f t="shared" si="16"/>
        <v>0</v>
      </c>
      <c r="AV8" s="187">
        <f t="shared" si="16"/>
        <v>0</v>
      </c>
      <c r="AW8" s="187">
        <f t="shared" si="16"/>
        <v>0</v>
      </c>
      <c r="AX8" s="187">
        <f t="shared" si="16"/>
        <v>0</v>
      </c>
      <c r="AY8" s="187">
        <f t="shared" si="16"/>
        <v>0</v>
      </c>
      <c r="AZ8" s="187">
        <f t="shared" si="16"/>
        <v>0</v>
      </c>
      <c r="BA8" s="187">
        <f t="shared" si="16"/>
        <v>0</v>
      </c>
      <c r="BC8" s="187">
        <f>'16'!B31/'16'!C3/1000</f>
        <v>0</v>
      </c>
      <c r="BD8" s="187">
        <f t="shared" si="17"/>
        <v>0</v>
      </c>
      <c r="BE8" s="187">
        <f t="shared" si="17"/>
        <v>0</v>
      </c>
      <c r="BF8" s="187">
        <f t="shared" si="17"/>
        <v>0</v>
      </c>
      <c r="BG8" s="187">
        <f t="shared" si="17"/>
        <v>0</v>
      </c>
      <c r="BH8" s="187">
        <f t="shared" si="17"/>
        <v>0</v>
      </c>
      <c r="BI8" s="187">
        <f t="shared" si="17"/>
        <v>0</v>
      </c>
      <c r="BJ8" s="187">
        <f t="shared" si="17"/>
        <v>0</v>
      </c>
      <c r="BK8" s="187">
        <f t="shared" si="17"/>
        <v>0</v>
      </c>
      <c r="BM8" s="187">
        <f>'17'!B31/'17'!C3/1000</f>
        <v>0</v>
      </c>
      <c r="BN8" s="187">
        <f t="shared" si="18"/>
        <v>0</v>
      </c>
      <c r="BO8" s="187">
        <f t="shared" si="18"/>
        <v>0</v>
      </c>
      <c r="BP8" s="187">
        <f t="shared" si="18"/>
        <v>0</v>
      </c>
      <c r="BQ8" s="187">
        <f t="shared" si="18"/>
        <v>0</v>
      </c>
      <c r="BR8" s="187">
        <f t="shared" si="18"/>
        <v>0</v>
      </c>
      <c r="BS8" s="187">
        <f t="shared" si="18"/>
        <v>0</v>
      </c>
      <c r="BT8" s="187">
        <f t="shared" si="18"/>
        <v>0</v>
      </c>
      <c r="BU8" s="187">
        <f t="shared" si="18"/>
        <v>0</v>
      </c>
      <c r="BW8" s="187">
        <f>'18'!B31/'18'!C3/1000</f>
        <v>620.1</v>
      </c>
      <c r="BX8" s="187">
        <f t="shared" si="19"/>
        <v>620.1</v>
      </c>
      <c r="BY8" s="187">
        <f t="shared" si="19"/>
        <v>620.1</v>
      </c>
      <c r="BZ8" s="187">
        <f t="shared" si="19"/>
        <v>620.1</v>
      </c>
      <c r="CA8" s="187">
        <f t="shared" si="19"/>
        <v>620.1</v>
      </c>
      <c r="CB8" s="187">
        <f t="shared" si="19"/>
        <v>620.1</v>
      </c>
      <c r="CC8" s="187">
        <f t="shared" si="19"/>
        <v>620.1</v>
      </c>
      <c r="CD8" s="187">
        <f t="shared" si="19"/>
        <v>620.1</v>
      </c>
      <c r="CE8" s="187">
        <f t="shared" si="19"/>
        <v>620.1</v>
      </c>
      <c r="CG8" s="187">
        <f>'19'!B31/'19'!C3/1000</f>
        <v>0</v>
      </c>
      <c r="CH8" s="187">
        <f t="shared" si="20"/>
        <v>0</v>
      </c>
      <c r="CI8" s="187">
        <f t="shared" si="20"/>
        <v>0</v>
      </c>
      <c r="CJ8" s="187">
        <f t="shared" si="20"/>
        <v>0</v>
      </c>
      <c r="CK8" s="187">
        <f t="shared" si="20"/>
        <v>0</v>
      </c>
      <c r="CL8" s="187">
        <f t="shared" si="20"/>
        <v>0</v>
      </c>
      <c r="CM8" s="187">
        <f t="shared" si="20"/>
        <v>0</v>
      </c>
      <c r="CN8" s="187">
        <f t="shared" si="20"/>
        <v>0</v>
      </c>
      <c r="CO8" s="187">
        <f t="shared" si="20"/>
        <v>0</v>
      </c>
      <c r="CQ8" s="187">
        <f>'20'!B31/'20'!C3/1000</f>
        <v>0</v>
      </c>
      <c r="CR8" s="187">
        <f t="shared" si="21"/>
        <v>0</v>
      </c>
      <c r="CS8" s="187">
        <f t="shared" si="21"/>
        <v>0</v>
      </c>
      <c r="CT8" s="187">
        <f t="shared" si="21"/>
        <v>0</v>
      </c>
      <c r="CU8" s="187">
        <f t="shared" si="21"/>
        <v>0</v>
      </c>
      <c r="CV8" s="187">
        <f t="shared" si="21"/>
        <v>0</v>
      </c>
      <c r="CW8" s="187">
        <f t="shared" si="21"/>
        <v>0</v>
      </c>
      <c r="CX8" s="187">
        <f t="shared" si="21"/>
        <v>0</v>
      </c>
      <c r="CY8" s="187">
        <f t="shared" si="21"/>
        <v>0</v>
      </c>
      <c r="DA8" s="187">
        <f>'22'!B31/'22'!C3/1000</f>
        <v>950.4</v>
      </c>
      <c r="DB8" s="187">
        <f t="shared" si="22"/>
        <v>950.4</v>
      </c>
      <c r="DC8" s="187">
        <f t="shared" si="22"/>
        <v>950.4</v>
      </c>
      <c r="DD8" s="187">
        <f t="shared" si="22"/>
        <v>950.4</v>
      </c>
      <c r="DE8" s="187">
        <f t="shared" si="22"/>
        <v>950.4</v>
      </c>
      <c r="DF8" s="187">
        <f t="shared" si="22"/>
        <v>950.4</v>
      </c>
      <c r="DG8" s="187">
        <f t="shared" si="22"/>
        <v>950.4</v>
      </c>
      <c r="DH8" s="187">
        <f t="shared" si="22"/>
        <v>950.4</v>
      </c>
      <c r="DI8" s="187">
        <f t="shared" si="22"/>
        <v>950.4</v>
      </c>
      <c r="DK8" s="187">
        <f>'23'!B31/'23'!C3/1000</f>
        <v>950.4</v>
      </c>
      <c r="DL8" s="187">
        <f t="shared" si="23"/>
        <v>950.4</v>
      </c>
      <c r="DM8" s="187">
        <f t="shared" si="23"/>
        <v>950.4</v>
      </c>
      <c r="DN8" s="187">
        <f t="shared" si="23"/>
        <v>950.4</v>
      </c>
      <c r="DO8" s="187">
        <f t="shared" si="23"/>
        <v>950.4</v>
      </c>
      <c r="DP8" s="187">
        <f t="shared" si="23"/>
        <v>950.4</v>
      </c>
      <c r="DQ8" s="187">
        <f t="shared" si="23"/>
        <v>950.4</v>
      </c>
      <c r="DR8" s="187">
        <f t="shared" si="23"/>
        <v>950.4</v>
      </c>
      <c r="DS8" s="187">
        <f t="shared" si="23"/>
        <v>950.4</v>
      </c>
    </row>
    <row r="9" spans="1:124" s="188" customFormat="1" x14ac:dyDescent="0.2">
      <c r="A9" s="192"/>
      <c r="B9" s="192"/>
      <c r="C9" s="190" t="s">
        <v>270</v>
      </c>
      <c r="D9" s="70" t="s">
        <v>269</v>
      </c>
      <c r="E9" s="191">
        <f t="shared" ref="E9:AG9" si="24">SUM(E5:E8)</f>
        <v>0</v>
      </c>
      <c r="F9" s="191">
        <f t="shared" si="24"/>
        <v>0</v>
      </c>
      <c r="G9" s="191">
        <f t="shared" si="24"/>
        <v>0</v>
      </c>
      <c r="H9" s="191">
        <f t="shared" si="24"/>
        <v>0</v>
      </c>
      <c r="I9" s="191">
        <f t="shared" si="24"/>
        <v>0</v>
      </c>
      <c r="J9" s="191">
        <f t="shared" si="24"/>
        <v>0</v>
      </c>
      <c r="K9" s="191">
        <f t="shared" si="24"/>
        <v>0</v>
      </c>
      <c r="L9" s="191">
        <f t="shared" si="24"/>
        <v>0</v>
      </c>
      <c r="M9" s="191">
        <f t="shared" si="24"/>
        <v>0</v>
      </c>
      <c r="N9" s="191">
        <f t="shared" si="24"/>
        <v>0</v>
      </c>
      <c r="O9" s="191">
        <f t="shared" si="24"/>
        <v>0</v>
      </c>
      <c r="P9" s="191">
        <f t="shared" si="24"/>
        <v>0</v>
      </c>
      <c r="Q9" s="191">
        <f t="shared" si="24"/>
        <v>0</v>
      </c>
      <c r="R9" s="191">
        <f t="shared" si="24"/>
        <v>0</v>
      </c>
      <c r="S9" s="191">
        <f t="shared" si="24"/>
        <v>0</v>
      </c>
      <c r="T9" s="191">
        <f t="shared" si="24"/>
        <v>0</v>
      </c>
      <c r="U9" s="191">
        <f t="shared" si="24"/>
        <v>0</v>
      </c>
      <c r="V9" s="191">
        <f t="shared" si="24"/>
        <v>0</v>
      </c>
      <c r="W9" s="191">
        <f t="shared" si="24"/>
        <v>0</v>
      </c>
      <c r="X9" s="191">
        <f t="shared" si="24"/>
        <v>0</v>
      </c>
      <c r="Y9" s="191">
        <f t="shared" si="24"/>
        <v>1312.7400000000002</v>
      </c>
      <c r="Z9" s="191">
        <f t="shared" si="24"/>
        <v>1312.7400000000002</v>
      </c>
      <c r="AA9" s="191">
        <f t="shared" si="24"/>
        <v>1312.7400000000002</v>
      </c>
      <c r="AB9" s="191">
        <f t="shared" si="24"/>
        <v>1312.7400000000002</v>
      </c>
      <c r="AC9" s="191">
        <f t="shared" si="24"/>
        <v>1295.2105263157896</v>
      </c>
      <c r="AD9" s="191">
        <f t="shared" si="24"/>
        <v>1277.681052631579</v>
      </c>
      <c r="AE9" s="191">
        <f t="shared" si="24"/>
        <v>1260.1515789473685</v>
      </c>
      <c r="AF9" s="191">
        <f t="shared" si="24"/>
        <v>1242.6221052631581</v>
      </c>
      <c r="AG9" s="191">
        <f t="shared" si="24"/>
        <v>1225.0926315789475</v>
      </c>
      <c r="AH9" s="191"/>
      <c r="AI9" s="191">
        <f t="shared" ref="AI9:AQ9" si="25">SUM(AI5:AI8)</f>
        <v>1312.7400000000002</v>
      </c>
      <c r="AJ9" s="191">
        <f t="shared" si="25"/>
        <v>1312.7400000000002</v>
      </c>
      <c r="AK9" s="191">
        <f t="shared" si="25"/>
        <v>1312.7400000000002</v>
      </c>
      <c r="AL9" s="191">
        <f t="shared" si="25"/>
        <v>1312.7400000000002</v>
      </c>
      <c r="AM9" s="191">
        <f t="shared" si="25"/>
        <v>1295.2105263157896</v>
      </c>
      <c r="AN9" s="191">
        <f t="shared" si="25"/>
        <v>1277.681052631579</v>
      </c>
      <c r="AO9" s="191">
        <f t="shared" si="25"/>
        <v>1260.1515789473685</v>
      </c>
      <c r="AP9" s="191">
        <f t="shared" si="25"/>
        <v>1242.6221052631581</v>
      </c>
      <c r="AQ9" s="191">
        <f t="shared" si="25"/>
        <v>1225.0926315789475</v>
      </c>
      <c r="AR9" s="191"/>
      <c r="AS9" s="191">
        <f t="shared" ref="AS9:BA9" si="26">SUM(AS5:AS8)</f>
        <v>0</v>
      </c>
      <c r="AT9" s="191">
        <f t="shared" si="26"/>
        <v>0</v>
      </c>
      <c r="AU9" s="191">
        <f t="shared" si="26"/>
        <v>0</v>
      </c>
      <c r="AV9" s="191">
        <f t="shared" si="26"/>
        <v>0</v>
      </c>
      <c r="AW9" s="191">
        <f t="shared" si="26"/>
        <v>0</v>
      </c>
      <c r="AX9" s="191">
        <f t="shared" si="26"/>
        <v>0</v>
      </c>
      <c r="AY9" s="191">
        <f t="shared" si="26"/>
        <v>0</v>
      </c>
      <c r="AZ9" s="191">
        <f t="shared" si="26"/>
        <v>0</v>
      </c>
      <c r="BA9" s="191">
        <f t="shared" si="26"/>
        <v>0</v>
      </c>
      <c r="BB9" s="191"/>
      <c r="BC9" s="191">
        <f t="shared" ref="BC9:BK9" si="27">SUM(BC5:BC8)</f>
        <v>0</v>
      </c>
      <c r="BD9" s="191">
        <f t="shared" si="27"/>
        <v>0</v>
      </c>
      <c r="BE9" s="191">
        <f t="shared" si="27"/>
        <v>0</v>
      </c>
      <c r="BF9" s="191">
        <f t="shared" si="27"/>
        <v>0</v>
      </c>
      <c r="BG9" s="191">
        <f t="shared" si="27"/>
        <v>0</v>
      </c>
      <c r="BH9" s="191">
        <f t="shared" si="27"/>
        <v>0</v>
      </c>
      <c r="BI9" s="191">
        <f t="shared" si="27"/>
        <v>0</v>
      </c>
      <c r="BJ9" s="191">
        <f t="shared" si="27"/>
        <v>0</v>
      </c>
      <c r="BK9" s="191">
        <f t="shared" si="27"/>
        <v>0</v>
      </c>
      <c r="BL9" s="191"/>
      <c r="BM9" s="191">
        <f t="shared" ref="BM9:BU9" si="28">SUM(BM5:BM8)</f>
        <v>0</v>
      </c>
      <c r="BN9" s="191">
        <f t="shared" si="28"/>
        <v>0</v>
      </c>
      <c r="BO9" s="191">
        <f t="shared" si="28"/>
        <v>0</v>
      </c>
      <c r="BP9" s="191">
        <f t="shared" si="28"/>
        <v>0</v>
      </c>
      <c r="BQ9" s="191">
        <f t="shared" si="28"/>
        <v>0</v>
      </c>
      <c r="BR9" s="191">
        <f t="shared" si="28"/>
        <v>0</v>
      </c>
      <c r="BS9" s="191">
        <f t="shared" si="28"/>
        <v>0</v>
      </c>
      <c r="BT9" s="191">
        <f t="shared" si="28"/>
        <v>0</v>
      </c>
      <c r="BU9" s="191">
        <f t="shared" si="28"/>
        <v>0</v>
      </c>
      <c r="BV9" s="191"/>
      <c r="BW9" s="191">
        <f t="shared" ref="BW9:CE9" si="29">SUM(BW5:BW8)</f>
        <v>2040.9480000000003</v>
      </c>
      <c r="BX9" s="191">
        <f t="shared" si="29"/>
        <v>2040.9480000000003</v>
      </c>
      <c r="BY9" s="191">
        <f t="shared" si="29"/>
        <v>2040.9480000000003</v>
      </c>
      <c r="BZ9" s="191">
        <f t="shared" si="29"/>
        <v>2040.9480000000003</v>
      </c>
      <c r="CA9" s="191">
        <f t="shared" si="29"/>
        <v>2018.1884210526318</v>
      </c>
      <c r="CB9" s="191">
        <f t="shared" si="29"/>
        <v>1995.4288421052634</v>
      </c>
      <c r="CC9" s="191">
        <f t="shared" si="29"/>
        <v>1972.6692631578949</v>
      </c>
      <c r="CD9" s="191">
        <f t="shared" si="29"/>
        <v>1949.9096842105264</v>
      </c>
      <c r="CE9" s="191">
        <f t="shared" si="29"/>
        <v>1927.1501052631579</v>
      </c>
      <c r="CF9" s="191"/>
      <c r="CG9" s="191">
        <f t="shared" ref="CG9:CO9" si="30">SUM(CG5:CG8)</f>
        <v>0</v>
      </c>
      <c r="CH9" s="191">
        <f t="shared" si="30"/>
        <v>0</v>
      </c>
      <c r="CI9" s="191">
        <f t="shared" si="30"/>
        <v>0</v>
      </c>
      <c r="CJ9" s="191">
        <f t="shared" si="30"/>
        <v>0</v>
      </c>
      <c r="CK9" s="191">
        <f t="shared" si="30"/>
        <v>0</v>
      </c>
      <c r="CL9" s="191">
        <f t="shared" si="30"/>
        <v>0</v>
      </c>
      <c r="CM9" s="191">
        <f t="shared" si="30"/>
        <v>0</v>
      </c>
      <c r="CN9" s="191">
        <f t="shared" si="30"/>
        <v>0</v>
      </c>
      <c r="CO9" s="191">
        <f t="shared" si="30"/>
        <v>0</v>
      </c>
      <c r="CP9" s="191"/>
      <c r="CQ9" s="191">
        <f t="shared" ref="CQ9:CY9" si="31">SUM(CQ5:CQ8)</f>
        <v>0</v>
      </c>
      <c r="CR9" s="191">
        <f t="shared" si="31"/>
        <v>0</v>
      </c>
      <c r="CS9" s="191">
        <f t="shared" si="31"/>
        <v>0</v>
      </c>
      <c r="CT9" s="191">
        <f t="shared" si="31"/>
        <v>0</v>
      </c>
      <c r="CU9" s="191">
        <f t="shared" si="31"/>
        <v>0</v>
      </c>
      <c r="CV9" s="191">
        <f t="shared" si="31"/>
        <v>0</v>
      </c>
      <c r="CW9" s="191">
        <f t="shared" si="31"/>
        <v>0</v>
      </c>
      <c r="CX9" s="191">
        <f t="shared" si="31"/>
        <v>0</v>
      </c>
      <c r="CY9" s="191">
        <f t="shared" si="31"/>
        <v>0</v>
      </c>
      <c r="CZ9" s="191"/>
      <c r="DA9" s="191">
        <f t="shared" ref="DA9:DI9" si="32">SUM(DA5:DA8)</f>
        <v>3339.4560000000006</v>
      </c>
      <c r="DB9" s="191">
        <f t="shared" si="32"/>
        <v>3339.4560000000006</v>
      </c>
      <c r="DC9" s="191">
        <f t="shared" si="32"/>
        <v>3339.4560000000006</v>
      </c>
      <c r="DD9" s="191">
        <f t="shared" si="32"/>
        <v>3339.4560000000006</v>
      </c>
      <c r="DE9" s="191">
        <f t="shared" si="32"/>
        <v>3301.1873684210532</v>
      </c>
      <c r="DF9" s="191">
        <f t="shared" si="32"/>
        <v>3262.9187368421053</v>
      </c>
      <c r="DG9" s="191">
        <f t="shared" si="32"/>
        <v>3224.6501052631579</v>
      </c>
      <c r="DH9" s="191">
        <f t="shared" si="32"/>
        <v>3186.3814736842105</v>
      </c>
      <c r="DI9" s="191">
        <f t="shared" si="32"/>
        <v>3148.1128421052631</v>
      </c>
      <c r="DJ9" s="191"/>
      <c r="DK9" s="191">
        <f t="shared" ref="DK9:DS9" si="33">SUM(DK5:DK8)</f>
        <v>4159.570285714286</v>
      </c>
      <c r="DL9" s="191">
        <f t="shared" si="33"/>
        <v>4159.570285714286</v>
      </c>
      <c r="DM9" s="191">
        <f t="shared" si="33"/>
        <v>4159.570285714286</v>
      </c>
      <c r="DN9" s="191">
        <f t="shared" si="33"/>
        <v>4159.570285714286</v>
      </c>
      <c r="DO9" s="191">
        <f t="shared" si="33"/>
        <v>4108.1648120300752</v>
      </c>
      <c r="DP9" s="191">
        <f t="shared" si="33"/>
        <v>4056.7593383458643</v>
      </c>
      <c r="DQ9" s="191">
        <f t="shared" si="33"/>
        <v>4005.3538646616539</v>
      </c>
      <c r="DR9" s="191">
        <f t="shared" si="33"/>
        <v>3953.9483909774435</v>
      </c>
      <c r="DS9" s="191">
        <f t="shared" si="33"/>
        <v>3902.5429172932331</v>
      </c>
      <c r="DT9" s="191"/>
    </row>
    <row r="10" spans="1:124" s="185" customFormat="1" x14ac:dyDescent="0.2">
      <c r="C10" s="184" t="s">
        <v>135</v>
      </c>
      <c r="D10" s="183" t="s">
        <v>122</v>
      </c>
      <c r="E10" s="186">
        <f>SUM('12'!B34:B42)/('12'!C3*1000)</f>
        <v>24.857142857142854</v>
      </c>
      <c r="F10" s="187">
        <f t="shared" ref="F10:M10" si="34">E10</f>
        <v>24.857142857142854</v>
      </c>
      <c r="G10" s="187">
        <f t="shared" si="34"/>
        <v>24.857142857142854</v>
      </c>
      <c r="H10" s="187">
        <f t="shared" si="34"/>
        <v>24.857142857142854</v>
      </c>
      <c r="I10" s="187">
        <f t="shared" si="34"/>
        <v>24.857142857142854</v>
      </c>
      <c r="J10" s="187">
        <f t="shared" si="34"/>
        <v>24.857142857142854</v>
      </c>
      <c r="K10" s="187">
        <f t="shared" si="34"/>
        <v>24.857142857142854</v>
      </c>
      <c r="L10" s="187">
        <f t="shared" si="34"/>
        <v>24.857142857142854</v>
      </c>
      <c r="M10" s="187">
        <f t="shared" si="34"/>
        <v>24.857142857142854</v>
      </c>
      <c r="O10" s="187">
        <f>SUM('13'!B34:B42)/('13'!C3*1000)</f>
        <v>24.857142857142854</v>
      </c>
      <c r="P10" s="187">
        <f t="shared" ref="P10:W10" si="35">O10</f>
        <v>24.857142857142854</v>
      </c>
      <c r="Q10" s="187">
        <f t="shared" si="35"/>
        <v>24.857142857142854</v>
      </c>
      <c r="R10" s="187">
        <f t="shared" si="35"/>
        <v>24.857142857142854</v>
      </c>
      <c r="S10" s="187">
        <f t="shared" si="35"/>
        <v>24.857142857142854</v>
      </c>
      <c r="T10" s="187">
        <f t="shared" si="35"/>
        <v>24.857142857142854</v>
      </c>
      <c r="U10" s="187">
        <f t="shared" si="35"/>
        <v>24.857142857142854</v>
      </c>
      <c r="V10" s="187">
        <f t="shared" si="35"/>
        <v>24.857142857142854</v>
      </c>
      <c r="W10" s="187">
        <f t="shared" si="35"/>
        <v>24.857142857142854</v>
      </c>
      <c r="Y10" s="187">
        <f>SUM('14'!B34:B42)/('14'!C3*1000)</f>
        <v>40.924000000000007</v>
      </c>
      <c r="Z10" s="187">
        <f t="shared" ref="Z10:AG10" si="36">Y10</f>
        <v>40.924000000000007</v>
      </c>
      <c r="AA10" s="187">
        <f t="shared" si="36"/>
        <v>40.924000000000007</v>
      </c>
      <c r="AB10" s="187">
        <f t="shared" si="36"/>
        <v>40.924000000000007</v>
      </c>
      <c r="AC10" s="187">
        <f t="shared" si="36"/>
        <v>40.924000000000007</v>
      </c>
      <c r="AD10" s="187">
        <f t="shared" si="36"/>
        <v>40.924000000000007</v>
      </c>
      <c r="AE10" s="187">
        <f t="shared" si="36"/>
        <v>40.924000000000007</v>
      </c>
      <c r="AF10" s="187">
        <f t="shared" si="36"/>
        <v>40.924000000000007</v>
      </c>
      <c r="AG10" s="187">
        <f t="shared" si="36"/>
        <v>40.924000000000007</v>
      </c>
      <c r="AI10" s="187">
        <f>SUM('15'!B34:B42)/('15'!C3*1000)</f>
        <v>40.924000000000007</v>
      </c>
      <c r="AJ10" s="187">
        <f t="shared" ref="AJ10:AQ10" si="37">AI10</f>
        <v>40.924000000000007</v>
      </c>
      <c r="AK10" s="187">
        <f t="shared" si="37"/>
        <v>40.924000000000007</v>
      </c>
      <c r="AL10" s="187">
        <f t="shared" si="37"/>
        <v>40.924000000000007</v>
      </c>
      <c r="AM10" s="187">
        <f t="shared" si="37"/>
        <v>40.924000000000007</v>
      </c>
      <c r="AN10" s="187">
        <f t="shared" si="37"/>
        <v>40.924000000000007</v>
      </c>
      <c r="AO10" s="187">
        <f t="shared" si="37"/>
        <v>40.924000000000007</v>
      </c>
      <c r="AP10" s="187">
        <f t="shared" si="37"/>
        <v>40.924000000000007</v>
      </c>
      <c r="AQ10" s="187">
        <f t="shared" si="37"/>
        <v>40.924000000000007</v>
      </c>
      <c r="AS10" s="196">
        <f>SUM('21'!AA39:AA40)</f>
        <v>0</v>
      </c>
      <c r="AT10" s="194">
        <f t="shared" ref="AT10:BA10" si="38">AS10</f>
        <v>0</v>
      </c>
      <c r="AU10" s="194">
        <f t="shared" si="38"/>
        <v>0</v>
      </c>
      <c r="AV10" s="194">
        <f t="shared" si="38"/>
        <v>0</v>
      </c>
      <c r="AW10" s="194">
        <f t="shared" si="38"/>
        <v>0</v>
      </c>
      <c r="AX10" s="194">
        <f t="shared" si="38"/>
        <v>0</v>
      </c>
      <c r="AY10" s="194">
        <f t="shared" si="38"/>
        <v>0</v>
      </c>
      <c r="AZ10" s="194">
        <f t="shared" si="38"/>
        <v>0</v>
      </c>
      <c r="BA10" s="194">
        <f t="shared" si="38"/>
        <v>0</v>
      </c>
      <c r="BC10" s="187">
        <f>SUM('16'!B34:B42)/('16'!C3*1000)</f>
        <v>101.75899999999999</v>
      </c>
      <c r="BD10" s="187">
        <f t="shared" ref="BD10:BK10" si="39">BC10</f>
        <v>101.75899999999999</v>
      </c>
      <c r="BE10" s="187">
        <f t="shared" si="39"/>
        <v>101.75899999999999</v>
      </c>
      <c r="BF10" s="187">
        <f t="shared" si="39"/>
        <v>101.75899999999999</v>
      </c>
      <c r="BG10" s="187">
        <f t="shared" si="39"/>
        <v>101.75899999999999</v>
      </c>
      <c r="BH10" s="187">
        <f t="shared" si="39"/>
        <v>101.75899999999999</v>
      </c>
      <c r="BI10" s="187">
        <f t="shared" si="39"/>
        <v>101.75899999999999</v>
      </c>
      <c r="BJ10" s="187">
        <f t="shared" si="39"/>
        <v>101.75899999999999</v>
      </c>
      <c r="BK10" s="187">
        <f t="shared" si="39"/>
        <v>101.75899999999999</v>
      </c>
      <c r="BM10" s="187">
        <f>SUM('17'!B34:B40,B45)/('17'!C3*1000)</f>
        <v>8.4499999999999993</v>
      </c>
      <c r="BN10" s="187">
        <f t="shared" ref="BN10:BU10" si="40">BM10</f>
        <v>8.4499999999999993</v>
      </c>
      <c r="BO10" s="187">
        <f t="shared" si="40"/>
        <v>8.4499999999999993</v>
      </c>
      <c r="BP10" s="187">
        <f t="shared" si="40"/>
        <v>8.4499999999999993</v>
      </c>
      <c r="BQ10" s="187">
        <f t="shared" si="40"/>
        <v>8.4499999999999993</v>
      </c>
      <c r="BR10" s="187">
        <f t="shared" si="40"/>
        <v>8.4499999999999993</v>
      </c>
      <c r="BS10" s="187">
        <f t="shared" si="40"/>
        <v>8.4499999999999993</v>
      </c>
      <c r="BT10" s="187">
        <f t="shared" si="40"/>
        <v>8.4499999999999993</v>
      </c>
      <c r="BU10" s="187">
        <f t="shared" si="40"/>
        <v>8.4499999999999993</v>
      </c>
      <c r="BW10" s="187">
        <f>SUM('18'!B34:B42)/('18'!C3*1000)</f>
        <v>76.073139999999981</v>
      </c>
      <c r="BX10" s="187">
        <f t="shared" ref="BX10:CE10" si="41">BW10</f>
        <v>76.073139999999981</v>
      </c>
      <c r="BY10" s="187">
        <f t="shared" si="41"/>
        <v>76.073139999999981</v>
      </c>
      <c r="BZ10" s="187">
        <f t="shared" si="41"/>
        <v>76.073139999999981</v>
      </c>
      <c r="CA10" s="187">
        <f t="shared" si="41"/>
        <v>76.073139999999981</v>
      </c>
      <c r="CB10" s="187">
        <f t="shared" si="41"/>
        <v>76.073139999999981</v>
      </c>
      <c r="CC10" s="187">
        <f t="shared" si="41"/>
        <v>76.073139999999981</v>
      </c>
      <c r="CD10" s="187">
        <f t="shared" si="41"/>
        <v>76.073139999999981</v>
      </c>
      <c r="CE10" s="187">
        <f t="shared" si="41"/>
        <v>76.073139999999981</v>
      </c>
      <c r="CG10" s="187">
        <f>SUM('19'!B34:B42)/('19'!C3*1000)</f>
        <v>406.79999999999995</v>
      </c>
      <c r="CH10" s="187">
        <f t="shared" ref="CH10:CO10" si="42">CG10</f>
        <v>406.79999999999995</v>
      </c>
      <c r="CI10" s="187">
        <f t="shared" si="42"/>
        <v>406.79999999999995</v>
      </c>
      <c r="CJ10" s="187">
        <f t="shared" si="42"/>
        <v>406.79999999999995</v>
      </c>
      <c r="CK10" s="187">
        <f t="shared" si="42"/>
        <v>406.79999999999995</v>
      </c>
      <c r="CL10" s="187">
        <f t="shared" si="42"/>
        <v>406.79999999999995</v>
      </c>
      <c r="CM10" s="187">
        <f t="shared" si="42"/>
        <v>406.79999999999995</v>
      </c>
      <c r="CN10" s="187">
        <f t="shared" si="42"/>
        <v>406.79999999999995</v>
      </c>
      <c r="CO10" s="187">
        <f t="shared" si="42"/>
        <v>406.79999999999995</v>
      </c>
      <c r="CQ10" s="187">
        <f>SUM('20'!B34:B40,B45)/('20'!C3*1000)</f>
        <v>171.6</v>
      </c>
      <c r="CR10" s="187">
        <f t="shared" ref="CR10:CY10" si="43">CQ10</f>
        <v>171.6</v>
      </c>
      <c r="CS10" s="187">
        <f t="shared" si="43"/>
        <v>171.6</v>
      </c>
      <c r="CT10" s="187">
        <f t="shared" si="43"/>
        <v>171.6</v>
      </c>
      <c r="CU10" s="187">
        <f t="shared" si="43"/>
        <v>171.6</v>
      </c>
      <c r="CV10" s="187">
        <f t="shared" si="43"/>
        <v>171.6</v>
      </c>
      <c r="CW10" s="187">
        <f t="shared" si="43"/>
        <v>171.6</v>
      </c>
      <c r="CX10" s="187">
        <f t="shared" si="43"/>
        <v>171.6</v>
      </c>
      <c r="CY10" s="187">
        <f t="shared" si="43"/>
        <v>171.6</v>
      </c>
      <c r="DA10" s="187">
        <f>SUM('22'!B34:B42)/('22'!C3*1000)</f>
        <v>209.18399999999997</v>
      </c>
      <c r="DB10" s="187">
        <f t="shared" ref="DB10:DI10" si="44">DA10</f>
        <v>209.18399999999997</v>
      </c>
      <c r="DC10" s="187">
        <f t="shared" si="44"/>
        <v>209.18399999999997</v>
      </c>
      <c r="DD10" s="187">
        <f t="shared" si="44"/>
        <v>209.18399999999997</v>
      </c>
      <c r="DE10" s="187">
        <f t="shared" si="44"/>
        <v>209.18399999999997</v>
      </c>
      <c r="DF10" s="187">
        <f t="shared" si="44"/>
        <v>209.18399999999997</v>
      </c>
      <c r="DG10" s="187">
        <f t="shared" si="44"/>
        <v>209.18399999999997</v>
      </c>
      <c r="DH10" s="187">
        <f t="shared" si="44"/>
        <v>209.18399999999997</v>
      </c>
      <c r="DI10" s="187">
        <f t="shared" si="44"/>
        <v>209.18399999999997</v>
      </c>
      <c r="DK10" s="187">
        <f>SUM('23'!B34:B42)/('23'!C3*1000)</f>
        <v>250.32685714285711</v>
      </c>
      <c r="DL10" s="187">
        <f t="shared" ref="DL10:DS10" si="45">DK10</f>
        <v>250.32685714285711</v>
      </c>
      <c r="DM10" s="187">
        <f t="shared" si="45"/>
        <v>250.32685714285711</v>
      </c>
      <c r="DN10" s="187">
        <f t="shared" si="45"/>
        <v>250.32685714285711</v>
      </c>
      <c r="DO10" s="187">
        <f t="shared" si="45"/>
        <v>250.32685714285711</v>
      </c>
      <c r="DP10" s="187">
        <f t="shared" si="45"/>
        <v>250.32685714285711</v>
      </c>
      <c r="DQ10" s="187">
        <f t="shared" si="45"/>
        <v>250.32685714285711</v>
      </c>
      <c r="DR10" s="187">
        <f t="shared" si="45"/>
        <v>250.32685714285711</v>
      </c>
      <c r="DS10" s="187">
        <f t="shared" si="45"/>
        <v>250.32685714285711</v>
      </c>
    </row>
    <row r="11" spans="1:124" s="188" customFormat="1" x14ac:dyDescent="0.2">
      <c r="C11" s="190" t="s">
        <v>121</v>
      </c>
      <c r="D11" s="70" t="s">
        <v>268</v>
      </c>
      <c r="E11" s="189">
        <f t="shared" ref="E11:M11" si="46">E10*1000/52</f>
        <v>478.02197802197799</v>
      </c>
      <c r="F11" s="189">
        <f t="shared" si="46"/>
        <v>478.02197802197799</v>
      </c>
      <c r="G11" s="189">
        <f t="shared" si="46"/>
        <v>478.02197802197799</v>
      </c>
      <c r="H11" s="189">
        <f t="shared" si="46"/>
        <v>478.02197802197799</v>
      </c>
      <c r="I11" s="189">
        <f t="shared" si="46"/>
        <v>478.02197802197799</v>
      </c>
      <c r="J11" s="189">
        <f t="shared" si="46"/>
        <v>478.02197802197799</v>
      </c>
      <c r="K11" s="189">
        <f t="shared" si="46"/>
        <v>478.02197802197799</v>
      </c>
      <c r="L11" s="189">
        <f t="shared" si="46"/>
        <v>478.02197802197799</v>
      </c>
      <c r="M11" s="189">
        <f t="shared" si="46"/>
        <v>478.02197802197799</v>
      </c>
      <c r="N11" s="189"/>
      <c r="O11" s="189">
        <f t="shared" ref="O11:W11" si="47">O10*1000/52</f>
        <v>478.02197802197799</v>
      </c>
      <c r="P11" s="189">
        <f t="shared" si="47"/>
        <v>478.02197802197799</v>
      </c>
      <c r="Q11" s="189">
        <f t="shared" si="47"/>
        <v>478.02197802197799</v>
      </c>
      <c r="R11" s="189">
        <f t="shared" si="47"/>
        <v>478.02197802197799</v>
      </c>
      <c r="S11" s="189">
        <f t="shared" si="47"/>
        <v>478.02197802197799</v>
      </c>
      <c r="T11" s="189">
        <f t="shared" si="47"/>
        <v>478.02197802197799</v>
      </c>
      <c r="U11" s="189">
        <f t="shared" si="47"/>
        <v>478.02197802197799</v>
      </c>
      <c r="V11" s="189">
        <f t="shared" si="47"/>
        <v>478.02197802197799</v>
      </c>
      <c r="W11" s="189">
        <f t="shared" si="47"/>
        <v>478.02197802197799</v>
      </c>
      <c r="X11" s="189"/>
      <c r="Y11" s="189">
        <f t="shared" ref="Y11:AG11" si="48">Y10*1000/52</f>
        <v>787.00000000000011</v>
      </c>
      <c r="Z11" s="189">
        <f t="shared" si="48"/>
        <v>787.00000000000011</v>
      </c>
      <c r="AA11" s="189">
        <f t="shared" si="48"/>
        <v>787.00000000000011</v>
      </c>
      <c r="AB11" s="189">
        <f t="shared" si="48"/>
        <v>787.00000000000011</v>
      </c>
      <c r="AC11" s="189">
        <f t="shared" si="48"/>
        <v>787.00000000000011</v>
      </c>
      <c r="AD11" s="189">
        <f t="shared" si="48"/>
        <v>787.00000000000011</v>
      </c>
      <c r="AE11" s="189">
        <f t="shared" si="48"/>
        <v>787.00000000000011</v>
      </c>
      <c r="AF11" s="189">
        <f t="shared" si="48"/>
        <v>787.00000000000011</v>
      </c>
      <c r="AG11" s="189">
        <f t="shared" si="48"/>
        <v>787.00000000000011</v>
      </c>
      <c r="AH11" s="189"/>
      <c r="AI11" s="189">
        <f t="shared" ref="AI11:AQ11" si="49">AI10*1000/52</f>
        <v>787.00000000000011</v>
      </c>
      <c r="AJ11" s="189">
        <f t="shared" si="49"/>
        <v>787.00000000000011</v>
      </c>
      <c r="AK11" s="189">
        <f t="shared" si="49"/>
        <v>787.00000000000011</v>
      </c>
      <c r="AL11" s="189">
        <f t="shared" si="49"/>
        <v>787.00000000000011</v>
      </c>
      <c r="AM11" s="189">
        <f t="shared" si="49"/>
        <v>787.00000000000011</v>
      </c>
      <c r="AN11" s="189">
        <f t="shared" si="49"/>
        <v>787.00000000000011</v>
      </c>
      <c r="AO11" s="189">
        <f t="shared" si="49"/>
        <v>787.00000000000011</v>
      </c>
      <c r="AP11" s="189">
        <f t="shared" si="49"/>
        <v>787.00000000000011</v>
      </c>
      <c r="AQ11" s="189">
        <f t="shared" si="49"/>
        <v>787.00000000000011</v>
      </c>
      <c r="AR11" s="189"/>
      <c r="AS11" s="189">
        <f t="shared" ref="AS11:BA11" si="50">AS10*1000/52</f>
        <v>0</v>
      </c>
      <c r="AT11" s="189">
        <f t="shared" si="50"/>
        <v>0</v>
      </c>
      <c r="AU11" s="189">
        <f t="shared" si="50"/>
        <v>0</v>
      </c>
      <c r="AV11" s="189">
        <f t="shared" si="50"/>
        <v>0</v>
      </c>
      <c r="AW11" s="189">
        <f t="shared" si="50"/>
        <v>0</v>
      </c>
      <c r="AX11" s="189">
        <f t="shared" si="50"/>
        <v>0</v>
      </c>
      <c r="AY11" s="189">
        <f t="shared" si="50"/>
        <v>0</v>
      </c>
      <c r="AZ11" s="189">
        <f t="shared" si="50"/>
        <v>0</v>
      </c>
      <c r="BA11" s="189">
        <f t="shared" si="50"/>
        <v>0</v>
      </c>
      <c r="BB11" s="189"/>
      <c r="BC11" s="189">
        <f t="shared" ref="BC11:BK11" si="51">BC10*1000/52</f>
        <v>1956.903846153846</v>
      </c>
      <c r="BD11" s="189">
        <f t="shared" si="51"/>
        <v>1956.903846153846</v>
      </c>
      <c r="BE11" s="189">
        <f t="shared" si="51"/>
        <v>1956.903846153846</v>
      </c>
      <c r="BF11" s="189">
        <f t="shared" si="51"/>
        <v>1956.903846153846</v>
      </c>
      <c r="BG11" s="189">
        <f t="shared" si="51"/>
        <v>1956.903846153846</v>
      </c>
      <c r="BH11" s="189">
        <f t="shared" si="51"/>
        <v>1956.903846153846</v>
      </c>
      <c r="BI11" s="189">
        <f t="shared" si="51"/>
        <v>1956.903846153846</v>
      </c>
      <c r="BJ11" s="189">
        <f t="shared" si="51"/>
        <v>1956.903846153846</v>
      </c>
      <c r="BK11" s="189">
        <f t="shared" si="51"/>
        <v>1956.903846153846</v>
      </c>
      <c r="BL11" s="189"/>
      <c r="BM11" s="189">
        <f t="shared" ref="BM11:BU11" si="52">BM10*1000/52</f>
        <v>162.5</v>
      </c>
      <c r="BN11" s="189">
        <f t="shared" si="52"/>
        <v>162.5</v>
      </c>
      <c r="BO11" s="189">
        <f t="shared" si="52"/>
        <v>162.5</v>
      </c>
      <c r="BP11" s="189">
        <f t="shared" si="52"/>
        <v>162.5</v>
      </c>
      <c r="BQ11" s="189">
        <f t="shared" si="52"/>
        <v>162.5</v>
      </c>
      <c r="BR11" s="189">
        <f t="shared" si="52"/>
        <v>162.5</v>
      </c>
      <c r="BS11" s="189">
        <f t="shared" si="52"/>
        <v>162.5</v>
      </c>
      <c r="BT11" s="189">
        <f t="shared" si="52"/>
        <v>162.5</v>
      </c>
      <c r="BU11" s="189">
        <f t="shared" si="52"/>
        <v>162.5</v>
      </c>
      <c r="BV11" s="189"/>
      <c r="BW11" s="189">
        <f t="shared" ref="BW11:CE11" si="53">BW10*1000/52</f>
        <v>1462.9449999999997</v>
      </c>
      <c r="BX11" s="189">
        <f t="shared" si="53"/>
        <v>1462.9449999999997</v>
      </c>
      <c r="BY11" s="189">
        <f t="shared" si="53"/>
        <v>1462.9449999999997</v>
      </c>
      <c r="BZ11" s="189">
        <f t="shared" si="53"/>
        <v>1462.9449999999997</v>
      </c>
      <c r="CA11" s="189">
        <f t="shared" si="53"/>
        <v>1462.9449999999997</v>
      </c>
      <c r="CB11" s="189">
        <f t="shared" si="53"/>
        <v>1462.9449999999997</v>
      </c>
      <c r="CC11" s="189">
        <f t="shared" si="53"/>
        <v>1462.9449999999997</v>
      </c>
      <c r="CD11" s="189">
        <f t="shared" si="53"/>
        <v>1462.9449999999997</v>
      </c>
      <c r="CE11" s="189">
        <f t="shared" si="53"/>
        <v>1462.9449999999997</v>
      </c>
      <c r="CF11" s="189"/>
      <c r="CG11" s="189">
        <f t="shared" ref="CG11:CO11" si="54">CG10*1000/52</f>
        <v>7823.076923076922</v>
      </c>
      <c r="CH11" s="189">
        <f t="shared" si="54"/>
        <v>7823.076923076922</v>
      </c>
      <c r="CI11" s="189">
        <f t="shared" si="54"/>
        <v>7823.076923076922</v>
      </c>
      <c r="CJ11" s="189">
        <f t="shared" si="54"/>
        <v>7823.076923076922</v>
      </c>
      <c r="CK11" s="189">
        <f t="shared" si="54"/>
        <v>7823.076923076922</v>
      </c>
      <c r="CL11" s="189">
        <f t="shared" si="54"/>
        <v>7823.076923076922</v>
      </c>
      <c r="CM11" s="189">
        <f t="shared" si="54"/>
        <v>7823.076923076922</v>
      </c>
      <c r="CN11" s="189">
        <f t="shared" si="54"/>
        <v>7823.076923076922</v>
      </c>
      <c r="CO11" s="189">
        <f t="shared" si="54"/>
        <v>7823.076923076922</v>
      </c>
      <c r="CP11" s="189"/>
      <c r="CQ11" s="189">
        <f t="shared" ref="CQ11:CY11" si="55">CQ10*1000/52</f>
        <v>3300</v>
      </c>
      <c r="CR11" s="189">
        <f t="shared" si="55"/>
        <v>3300</v>
      </c>
      <c r="CS11" s="189">
        <f t="shared" si="55"/>
        <v>3300</v>
      </c>
      <c r="CT11" s="189">
        <f t="shared" si="55"/>
        <v>3300</v>
      </c>
      <c r="CU11" s="189">
        <f t="shared" si="55"/>
        <v>3300</v>
      </c>
      <c r="CV11" s="189">
        <f t="shared" si="55"/>
        <v>3300</v>
      </c>
      <c r="CW11" s="189">
        <f t="shared" si="55"/>
        <v>3300</v>
      </c>
      <c r="CX11" s="189">
        <f t="shared" si="55"/>
        <v>3300</v>
      </c>
      <c r="CY11" s="189">
        <f t="shared" si="55"/>
        <v>3300</v>
      </c>
      <c r="CZ11" s="189"/>
      <c r="DA11" s="189">
        <f t="shared" ref="DA11:DI11" si="56">DA10*1000/52</f>
        <v>4022.76923076923</v>
      </c>
      <c r="DB11" s="189">
        <f t="shared" si="56"/>
        <v>4022.76923076923</v>
      </c>
      <c r="DC11" s="189">
        <f t="shared" si="56"/>
        <v>4022.76923076923</v>
      </c>
      <c r="DD11" s="189">
        <f t="shared" si="56"/>
        <v>4022.76923076923</v>
      </c>
      <c r="DE11" s="189">
        <f t="shared" si="56"/>
        <v>4022.76923076923</v>
      </c>
      <c r="DF11" s="189">
        <f t="shared" si="56"/>
        <v>4022.76923076923</v>
      </c>
      <c r="DG11" s="189">
        <f t="shared" si="56"/>
        <v>4022.76923076923</v>
      </c>
      <c r="DH11" s="189">
        <f t="shared" si="56"/>
        <v>4022.76923076923</v>
      </c>
      <c r="DI11" s="189">
        <f t="shared" si="56"/>
        <v>4022.76923076923</v>
      </c>
      <c r="DJ11" s="189"/>
      <c r="DK11" s="195">
        <f t="shared" ref="DK11:DS11" si="57">DK10*1000/52</f>
        <v>4813.9780219780214</v>
      </c>
      <c r="DL11" s="191">
        <f t="shared" si="57"/>
        <v>4813.9780219780214</v>
      </c>
      <c r="DM11" s="191">
        <f t="shared" si="57"/>
        <v>4813.9780219780214</v>
      </c>
      <c r="DN11" s="191">
        <f t="shared" si="57"/>
        <v>4813.9780219780214</v>
      </c>
      <c r="DO11" s="191">
        <f t="shared" si="57"/>
        <v>4813.9780219780214</v>
      </c>
      <c r="DP11" s="191">
        <f t="shared" si="57"/>
        <v>4813.9780219780214</v>
      </c>
      <c r="DQ11" s="191">
        <f t="shared" si="57"/>
        <v>4813.9780219780214</v>
      </c>
      <c r="DR11" s="191">
        <f t="shared" si="57"/>
        <v>4813.9780219780214</v>
      </c>
      <c r="DS11" s="191">
        <f t="shared" si="57"/>
        <v>4813.9780219780214</v>
      </c>
    </row>
    <row r="12" spans="1:124" s="185" customFormat="1" x14ac:dyDescent="0.2">
      <c r="C12" s="184" t="s">
        <v>136</v>
      </c>
      <c r="D12" s="183" t="s">
        <v>124</v>
      </c>
      <c r="E12" s="186">
        <v>0</v>
      </c>
      <c r="F12" s="186">
        <f t="shared" ref="F12:M17" si="58">E12</f>
        <v>0</v>
      </c>
      <c r="G12" s="186">
        <f t="shared" si="58"/>
        <v>0</v>
      </c>
      <c r="H12" s="186">
        <f t="shared" si="58"/>
        <v>0</v>
      </c>
      <c r="I12" s="186">
        <f t="shared" si="58"/>
        <v>0</v>
      </c>
      <c r="J12" s="186">
        <f t="shared" si="58"/>
        <v>0</v>
      </c>
      <c r="K12" s="186">
        <f t="shared" si="58"/>
        <v>0</v>
      </c>
      <c r="L12" s="186">
        <f t="shared" si="58"/>
        <v>0</v>
      </c>
      <c r="M12" s="186">
        <f t="shared" si="58"/>
        <v>0</v>
      </c>
      <c r="O12" s="187">
        <v>0</v>
      </c>
      <c r="P12" s="187">
        <f t="shared" ref="P12:W17" si="59">O12</f>
        <v>0</v>
      </c>
      <c r="Q12" s="187">
        <f t="shared" si="59"/>
        <v>0</v>
      </c>
      <c r="R12" s="187">
        <f t="shared" si="59"/>
        <v>0</v>
      </c>
      <c r="S12" s="187">
        <f t="shared" si="59"/>
        <v>0</v>
      </c>
      <c r="T12" s="187">
        <f t="shared" si="59"/>
        <v>0</v>
      </c>
      <c r="U12" s="187">
        <f t="shared" si="59"/>
        <v>0</v>
      </c>
      <c r="V12" s="187">
        <f t="shared" si="59"/>
        <v>0</v>
      </c>
      <c r="W12" s="187">
        <f t="shared" si="59"/>
        <v>0</v>
      </c>
      <c r="Y12" s="187">
        <v>0</v>
      </c>
      <c r="Z12" s="187">
        <f t="shared" ref="Z12:AG17" si="60">Y12</f>
        <v>0</v>
      </c>
      <c r="AA12" s="187">
        <f t="shared" si="60"/>
        <v>0</v>
      </c>
      <c r="AB12" s="187">
        <f t="shared" si="60"/>
        <v>0</v>
      </c>
      <c r="AC12" s="187">
        <f t="shared" si="60"/>
        <v>0</v>
      </c>
      <c r="AD12" s="187">
        <f t="shared" si="60"/>
        <v>0</v>
      </c>
      <c r="AE12" s="187">
        <f t="shared" si="60"/>
        <v>0</v>
      </c>
      <c r="AF12" s="187">
        <f t="shared" si="60"/>
        <v>0</v>
      </c>
      <c r="AG12" s="187">
        <f t="shared" si="60"/>
        <v>0</v>
      </c>
      <c r="AI12" s="187">
        <v>0</v>
      </c>
      <c r="AJ12" s="187">
        <f t="shared" ref="AJ12:AQ17" si="61">AI12</f>
        <v>0</v>
      </c>
      <c r="AK12" s="187">
        <f t="shared" si="61"/>
        <v>0</v>
      </c>
      <c r="AL12" s="187">
        <f t="shared" si="61"/>
        <v>0</v>
      </c>
      <c r="AM12" s="187">
        <f t="shared" si="61"/>
        <v>0</v>
      </c>
      <c r="AN12" s="187">
        <f t="shared" si="61"/>
        <v>0</v>
      </c>
      <c r="AO12" s="187">
        <f t="shared" si="61"/>
        <v>0</v>
      </c>
      <c r="AP12" s="187">
        <f t="shared" si="61"/>
        <v>0</v>
      </c>
      <c r="AQ12" s="187">
        <f t="shared" si="61"/>
        <v>0</v>
      </c>
      <c r="AS12" s="187">
        <v>0</v>
      </c>
      <c r="AT12" s="187">
        <f t="shared" ref="AT12:BA21" si="62">AS12</f>
        <v>0</v>
      </c>
      <c r="AU12" s="187">
        <f t="shared" si="62"/>
        <v>0</v>
      </c>
      <c r="AV12" s="187">
        <f t="shared" si="62"/>
        <v>0</v>
      </c>
      <c r="AW12" s="187">
        <f t="shared" si="62"/>
        <v>0</v>
      </c>
      <c r="AX12" s="187">
        <f t="shared" si="62"/>
        <v>0</v>
      </c>
      <c r="AY12" s="187">
        <f t="shared" si="62"/>
        <v>0</v>
      </c>
      <c r="AZ12" s="187">
        <f t="shared" si="62"/>
        <v>0</v>
      </c>
      <c r="BA12" s="187">
        <f t="shared" si="62"/>
        <v>0</v>
      </c>
      <c r="BC12" s="187">
        <v>0</v>
      </c>
      <c r="BD12" s="187">
        <f t="shared" ref="BD12:BK17" si="63">BC12</f>
        <v>0</v>
      </c>
      <c r="BE12" s="187">
        <f t="shared" si="63"/>
        <v>0</v>
      </c>
      <c r="BF12" s="187">
        <f t="shared" si="63"/>
        <v>0</v>
      </c>
      <c r="BG12" s="187">
        <f t="shared" si="63"/>
        <v>0</v>
      </c>
      <c r="BH12" s="187">
        <f t="shared" si="63"/>
        <v>0</v>
      </c>
      <c r="BI12" s="187">
        <f t="shared" si="63"/>
        <v>0</v>
      </c>
      <c r="BJ12" s="187">
        <f t="shared" si="63"/>
        <v>0</v>
      </c>
      <c r="BK12" s="187">
        <f t="shared" si="63"/>
        <v>0</v>
      </c>
      <c r="BM12" s="187">
        <v>0</v>
      </c>
      <c r="BN12" s="187">
        <f t="shared" ref="BN12:BU17" si="64">BM12</f>
        <v>0</v>
      </c>
      <c r="BO12" s="187">
        <f t="shared" si="64"/>
        <v>0</v>
      </c>
      <c r="BP12" s="187">
        <f t="shared" si="64"/>
        <v>0</v>
      </c>
      <c r="BQ12" s="187">
        <f t="shared" si="64"/>
        <v>0</v>
      </c>
      <c r="BR12" s="187">
        <f t="shared" si="64"/>
        <v>0</v>
      </c>
      <c r="BS12" s="187">
        <f t="shared" si="64"/>
        <v>0</v>
      </c>
      <c r="BT12" s="187">
        <f t="shared" si="64"/>
        <v>0</v>
      </c>
      <c r="BU12" s="187">
        <f t="shared" si="64"/>
        <v>0</v>
      </c>
      <c r="BW12" s="187">
        <v>0</v>
      </c>
      <c r="BX12" s="187">
        <f t="shared" ref="BX12:CE17" si="65">BW12</f>
        <v>0</v>
      </c>
      <c r="BY12" s="187">
        <f t="shared" si="65"/>
        <v>0</v>
      </c>
      <c r="BZ12" s="187">
        <f t="shared" si="65"/>
        <v>0</v>
      </c>
      <c r="CA12" s="187">
        <f t="shared" si="65"/>
        <v>0</v>
      </c>
      <c r="CB12" s="187">
        <f t="shared" si="65"/>
        <v>0</v>
      </c>
      <c r="CC12" s="187">
        <f t="shared" si="65"/>
        <v>0</v>
      </c>
      <c r="CD12" s="187">
        <f t="shared" si="65"/>
        <v>0</v>
      </c>
      <c r="CE12" s="187">
        <f t="shared" si="65"/>
        <v>0</v>
      </c>
      <c r="CG12" s="187">
        <v>0</v>
      </c>
      <c r="CH12" s="187">
        <f t="shared" ref="CH12:CO17" si="66">CG12</f>
        <v>0</v>
      </c>
      <c r="CI12" s="187">
        <f t="shared" si="66"/>
        <v>0</v>
      </c>
      <c r="CJ12" s="187">
        <f t="shared" si="66"/>
        <v>0</v>
      </c>
      <c r="CK12" s="187">
        <f t="shared" si="66"/>
        <v>0</v>
      </c>
      <c r="CL12" s="187">
        <f t="shared" si="66"/>
        <v>0</v>
      </c>
      <c r="CM12" s="187">
        <f t="shared" si="66"/>
        <v>0</v>
      </c>
      <c r="CN12" s="187">
        <f t="shared" si="66"/>
        <v>0</v>
      </c>
      <c r="CO12" s="187">
        <f t="shared" si="66"/>
        <v>0</v>
      </c>
      <c r="CQ12" s="187">
        <v>0</v>
      </c>
      <c r="CR12" s="187">
        <f t="shared" ref="CR12:CY17" si="67">CQ12</f>
        <v>0</v>
      </c>
      <c r="CS12" s="187">
        <f t="shared" si="67"/>
        <v>0</v>
      </c>
      <c r="CT12" s="187">
        <f t="shared" si="67"/>
        <v>0</v>
      </c>
      <c r="CU12" s="187">
        <f t="shared" si="67"/>
        <v>0</v>
      </c>
      <c r="CV12" s="187">
        <f t="shared" si="67"/>
        <v>0</v>
      </c>
      <c r="CW12" s="187">
        <f t="shared" si="67"/>
        <v>0</v>
      </c>
      <c r="CX12" s="187">
        <f t="shared" si="67"/>
        <v>0</v>
      </c>
      <c r="CY12" s="187">
        <f t="shared" si="67"/>
        <v>0</v>
      </c>
      <c r="DA12" s="187">
        <v>0</v>
      </c>
      <c r="DB12" s="187">
        <f t="shared" ref="DB12:DI17" si="68">DA12</f>
        <v>0</v>
      </c>
      <c r="DC12" s="187">
        <f t="shared" si="68"/>
        <v>0</v>
      </c>
      <c r="DD12" s="187">
        <f t="shared" si="68"/>
        <v>0</v>
      </c>
      <c r="DE12" s="187">
        <f t="shared" si="68"/>
        <v>0</v>
      </c>
      <c r="DF12" s="187">
        <f t="shared" si="68"/>
        <v>0</v>
      </c>
      <c r="DG12" s="187">
        <f t="shared" si="68"/>
        <v>0</v>
      </c>
      <c r="DH12" s="187">
        <f t="shared" si="68"/>
        <v>0</v>
      </c>
      <c r="DI12" s="187">
        <f t="shared" si="68"/>
        <v>0</v>
      </c>
      <c r="DK12" s="187">
        <v>0</v>
      </c>
      <c r="DL12" s="187">
        <f t="shared" ref="DL12:DS17" si="69">DK12</f>
        <v>0</v>
      </c>
      <c r="DM12" s="187">
        <f t="shared" si="69"/>
        <v>0</v>
      </c>
      <c r="DN12" s="187">
        <f t="shared" si="69"/>
        <v>0</v>
      </c>
      <c r="DO12" s="187">
        <f t="shared" si="69"/>
        <v>0</v>
      </c>
      <c r="DP12" s="187">
        <f t="shared" si="69"/>
        <v>0</v>
      </c>
      <c r="DQ12" s="187">
        <f t="shared" si="69"/>
        <v>0</v>
      </c>
      <c r="DR12" s="187">
        <f t="shared" si="69"/>
        <v>0</v>
      </c>
      <c r="DS12" s="187">
        <f t="shared" si="69"/>
        <v>0</v>
      </c>
    </row>
    <row r="13" spans="1:124" x14ac:dyDescent="0.2">
      <c r="C13" s="45" t="s">
        <v>49</v>
      </c>
      <c r="D13" s="13" t="s">
        <v>50</v>
      </c>
      <c r="E13" s="73">
        <f>'12'!C5</f>
        <v>2.76</v>
      </c>
      <c r="F13" s="100">
        <f t="shared" si="58"/>
        <v>2.76</v>
      </c>
      <c r="G13" s="100">
        <f t="shared" si="58"/>
        <v>2.76</v>
      </c>
      <c r="H13" s="100">
        <f t="shared" si="58"/>
        <v>2.76</v>
      </c>
      <c r="I13" s="100">
        <f t="shared" si="58"/>
        <v>2.76</v>
      </c>
      <c r="J13" s="100">
        <f t="shared" si="58"/>
        <v>2.76</v>
      </c>
      <c r="K13" s="100">
        <f t="shared" si="58"/>
        <v>2.76</v>
      </c>
      <c r="L13" s="100">
        <f t="shared" si="58"/>
        <v>2.76</v>
      </c>
      <c r="M13" s="100">
        <f t="shared" si="58"/>
        <v>2.76</v>
      </c>
      <c r="O13" s="73">
        <f>'13'!C5</f>
        <v>2.76</v>
      </c>
      <c r="P13" s="73">
        <f t="shared" si="59"/>
        <v>2.76</v>
      </c>
      <c r="Q13" s="73">
        <f t="shared" si="59"/>
        <v>2.76</v>
      </c>
      <c r="R13" s="73">
        <f t="shared" si="59"/>
        <v>2.76</v>
      </c>
      <c r="S13" s="73">
        <f t="shared" si="59"/>
        <v>2.76</v>
      </c>
      <c r="T13" s="73">
        <f t="shared" si="59"/>
        <v>2.76</v>
      </c>
      <c r="U13" s="73">
        <f t="shared" si="59"/>
        <v>2.76</v>
      </c>
      <c r="V13" s="73">
        <f t="shared" si="59"/>
        <v>2.76</v>
      </c>
      <c r="W13" s="73">
        <f t="shared" si="59"/>
        <v>2.76</v>
      </c>
      <c r="Y13" s="73">
        <f>'14'!C5</f>
        <v>5.2</v>
      </c>
      <c r="Z13" s="73">
        <f t="shared" si="60"/>
        <v>5.2</v>
      </c>
      <c r="AA13" s="73">
        <f t="shared" si="60"/>
        <v>5.2</v>
      </c>
      <c r="AB13" s="73">
        <f t="shared" si="60"/>
        <v>5.2</v>
      </c>
      <c r="AC13" s="73">
        <f t="shared" si="60"/>
        <v>5.2</v>
      </c>
      <c r="AD13" s="73">
        <f t="shared" si="60"/>
        <v>5.2</v>
      </c>
      <c r="AE13" s="73">
        <f t="shared" si="60"/>
        <v>5.2</v>
      </c>
      <c r="AF13" s="73">
        <f t="shared" si="60"/>
        <v>5.2</v>
      </c>
      <c r="AG13" s="73">
        <f t="shared" si="60"/>
        <v>5.2</v>
      </c>
      <c r="AI13" s="73">
        <f>'15'!C5</f>
        <v>5.2</v>
      </c>
      <c r="AJ13" s="73">
        <f t="shared" si="61"/>
        <v>5.2</v>
      </c>
      <c r="AK13" s="73">
        <f t="shared" si="61"/>
        <v>5.2</v>
      </c>
      <c r="AL13" s="73">
        <f t="shared" si="61"/>
        <v>5.2</v>
      </c>
      <c r="AM13" s="73">
        <f t="shared" si="61"/>
        <v>5.2</v>
      </c>
      <c r="AN13" s="73">
        <f t="shared" si="61"/>
        <v>5.2</v>
      </c>
      <c r="AO13" s="73">
        <f t="shared" si="61"/>
        <v>5.2</v>
      </c>
      <c r="AP13" s="73">
        <f t="shared" si="61"/>
        <v>5.2</v>
      </c>
      <c r="AQ13" s="73">
        <f t="shared" si="61"/>
        <v>5.2</v>
      </c>
      <c r="AS13" s="73">
        <f>'21'!C5</f>
        <v>2.76</v>
      </c>
      <c r="AT13" s="73">
        <f t="shared" si="62"/>
        <v>2.76</v>
      </c>
      <c r="AU13" s="73">
        <f t="shared" si="62"/>
        <v>2.76</v>
      </c>
      <c r="AV13" s="73">
        <f t="shared" si="62"/>
        <v>2.76</v>
      </c>
      <c r="AW13" s="73">
        <f t="shared" si="62"/>
        <v>2.76</v>
      </c>
      <c r="AX13" s="73">
        <f t="shared" si="62"/>
        <v>2.76</v>
      </c>
      <c r="AY13" s="73">
        <f t="shared" si="62"/>
        <v>2.76</v>
      </c>
      <c r="AZ13" s="73">
        <f t="shared" si="62"/>
        <v>2.76</v>
      </c>
      <c r="BA13" s="73">
        <f t="shared" si="62"/>
        <v>2.76</v>
      </c>
      <c r="BC13" s="73">
        <f>'16'!C5</f>
        <v>2.9899999999999998</v>
      </c>
      <c r="BD13" s="73">
        <f t="shared" si="63"/>
        <v>2.9899999999999998</v>
      </c>
      <c r="BE13" s="73">
        <f t="shared" si="63"/>
        <v>2.9899999999999998</v>
      </c>
      <c r="BF13" s="73">
        <f t="shared" si="63"/>
        <v>2.9899999999999998</v>
      </c>
      <c r="BG13" s="73">
        <f t="shared" si="63"/>
        <v>2.9899999999999998</v>
      </c>
      <c r="BH13" s="73">
        <f t="shared" si="63"/>
        <v>2.9899999999999998</v>
      </c>
      <c r="BI13" s="73">
        <f t="shared" si="63"/>
        <v>2.9899999999999998</v>
      </c>
      <c r="BJ13" s="73">
        <f t="shared" si="63"/>
        <v>2.9899999999999998</v>
      </c>
      <c r="BK13" s="73">
        <f t="shared" si="63"/>
        <v>2.9899999999999998</v>
      </c>
      <c r="BM13" s="73">
        <f>'17'!C5</f>
        <v>2.9899999999999998</v>
      </c>
      <c r="BN13" s="73">
        <f t="shared" si="64"/>
        <v>2.9899999999999998</v>
      </c>
      <c r="BO13" s="73">
        <f t="shared" si="64"/>
        <v>2.9899999999999998</v>
      </c>
      <c r="BP13" s="73">
        <f t="shared" si="64"/>
        <v>2.9899999999999998</v>
      </c>
      <c r="BQ13" s="73">
        <f t="shared" si="64"/>
        <v>2.9899999999999998</v>
      </c>
      <c r="BR13" s="73">
        <f t="shared" si="64"/>
        <v>2.9899999999999998</v>
      </c>
      <c r="BS13" s="73">
        <f t="shared" si="64"/>
        <v>2.9899999999999998</v>
      </c>
      <c r="BT13" s="73">
        <f t="shared" si="64"/>
        <v>2.9899999999999998</v>
      </c>
      <c r="BU13" s="73">
        <f t="shared" si="64"/>
        <v>2.9899999999999998</v>
      </c>
      <c r="BW13" s="73">
        <f>'18'!C5</f>
        <v>2.9899999999999998</v>
      </c>
      <c r="BX13" s="73">
        <f t="shared" si="65"/>
        <v>2.9899999999999998</v>
      </c>
      <c r="BY13" s="73">
        <f t="shared" si="65"/>
        <v>2.9899999999999998</v>
      </c>
      <c r="BZ13" s="73">
        <f t="shared" si="65"/>
        <v>2.9899999999999998</v>
      </c>
      <c r="CA13" s="73">
        <f t="shared" si="65"/>
        <v>2.9899999999999998</v>
      </c>
      <c r="CB13" s="73">
        <f t="shared" si="65"/>
        <v>2.9899999999999998</v>
      </c>
      <c r="CC13" s="73">
        <f t="shared" si="65"/>
        <v>2.9899999999999998</v>
      </c>
      <c r="CD13" s="73">
        <f t="shared" si="65"/>
        <v>2.9899999999999998</v>
      </c>
      <c r="CE13" s="73">
        <f t="shared" si="65"/>
        <v>2.9899999999999998</v>
      </c>
      <c r="CG13" s="73">
        <f>'19'!C5</f>
        <v>2.76</v>
      </c>
      <c r="CH13" s="73">
        <f t="shared" si="66"/>
        <v>2.76</v>
      </c>
      <c r="CI13" s="73">
        <f t="shared" si="66"/>
        <v>2.76</v>
      </c>
      <c r="CJ13" s="73">
        <f t="shared" si="66"/>
        <v>2.76</v>
      </c>
      <c r="CK13" s="73">
        <f t="shared" si="66"/>
        <v>2.76</v>
      </c>
      <c r="CL13" s="73">
        <f t="shared" si="66"/>
        <v>2.76</v>
      </c>
      <c r="CM13" s="73">
        <f t="shared" si="66"/>
        <v>2.76</v>
      </c>
      <c r="CN13" s="73">
        <f t="shared" si="66"/>
        <v>2.76</v>
      </c>
      <c r="CO13" s="73">
        <f t="shared" si="66"/>
        <v>2.76</v>
      </c>
      <c r="CQ13" s="73">
        <f>'20'!C5</f>
        <v>2.76</v>
      </c>
      <c r="CR13" s="73">
        <f t="shared" si="67"/>
        <v>2.76</v>
      </c>
      <c r="CS13" s="73">
        <f t="shared" si="67"/>
        <v>2.76</v>
      </c>
      <c r="CT13" s="73">
        <f t="shared" si="67"/>
        <v>2.76</v>
      </c>
      <c r="CU13" s="73">
        <f t="shared" si="67"/>
        <v>2.76</v>
      </c>
      <c r="CV13" s="73">
        <f t="shared" si="67"/>
        <v>2.76</v>
      </c>
      <c r="CW13" s="73">
        <f t="shared" si="67"/>
        <v>2.76</v>
      </c>
      <c r="CX13" s="73">
        <f t="shared" si="67"/>
        <v>2.76</v>
      </c>
      <c r="CY13" s="73">
        <f t="shared" si="67"/>
        <v>2.76</v>
      </c>
      <c r="DA13" s="73">
        <f>'22'!C5</f>
        <v>2.76</v>
      </c>
      <c r="DB13" s="73">
        <f t="shared" si="68"/>
        <v>2.76</v>
      </c>
      <c r="DC13" s="73">
        <f t="shared" si="68"/>
        <v>2.76</v>
      </c>
      <c r="DD13" s="73">
        <f t="shared" si="68"/>
        <v>2.76</v>
      </c>
      <c r="DE13" s="73">
        <f t="shared" si="68"/>
        <v>2.76</v>
      </c>
      <c r="DF13" s="73">
        <f t="shared" si="68"/>
        <v>2.76</v>
      </c>
      <c r="DG13" s="73">
        <f t="shared" si="68"/>
        <v>2.76</v>
      </c>
      <c r="DH13" s="73">
        <f t="shared" si="68"/>
        <v>2.76</v>
      </c>
      <c r="DI13" s="73">
        <f t="shared" si="68"/>
        <v>2.76</v>
      </c>
      <c r="DK13" s="73">
        <f>'23'!C5</f>
        <v>2.76</v>
      </c>
      <c r="DL13" s="73">
        <f t="shared" si="69"/>
        <v>2.76</v>
      </c>
      <c r="DM13" s="73">
        <f t="shared" si="69"/>
        <v>2.76</v>
      </c>
      <c r="DN13" s="73">
        <f t="shared" si="69"/>
        <v>2.76</v>
      </c>
      <c r="DO13" s="73">
        <f t="shared" si="69"/>
        <v>2.76</v>
      </c>
      <c r="DP13" s="73">
        <f t="shared" si="69"/>
        <v>2.76</v>
      </c>
      <c r="DQ13" s="73">
        <f t="shared" si="69"/>
        <v>2.76</v>
      </c>
      <c r="DR13" s="73">
        <f t="shared" si="69"/>
        <v>2.76</v>
      </c>
      <c r="DS13" s="73">
        <f t="shared" si="69"/>
        <v>2.76</v>
      </c>
    </row>
    <row r="14" spans="1:124" x14ac:dyDescent="0.2">
      <c r="C14" s="45" t="s">
        <v>51</v>
      </c>
      <c r="D14" s="13" t="s">
        <v>52</v>
      </c>
      <c r="E14" s="85">
        <f>'12'!C6</f>
        <v>5.0000000000000001E-4</v>
      </c>
      <c r="F14" s="85">
        <f t="shared" si="58"/>
        <v>5.0000000000000001E-4</v>
      </c>
      <c r="G14" s="85">
        <f t="shared" si="58"/>
        <v>5.0000000000000001E-4</v>
      </c>
      <c r="H14" s="85">
        <f t="shared" si="58"/>
        <v>5.0000000000000001E-4</v>
      </c>
      <c r="I14" s="85">
        <f t="shared" si="58"/>
        <v>5.0000000000000001E-4</v>
      </c>
      <c r="J14" s="85">
        <f t="shared" si="58"/>
        <v>5.0000000000000001E-4</v>
      </c>
      <c r="K14" s="85">
        <f t="shared" si="58"/>
        <v>5.0000000000000001E-4</v>
      </c>
      <c r="L14" s="85">
        <f t="shared" si="58"/>
        <v>5.0000000000000001E-4</v>
      </c>
      <c r="M14" s="85">
        <f t="shared" si="58"/>
        <v>5.0000000000000001E-4</v>
      </c>
      <c r="O14" s="85">
        <f>'13'!C6</f>
        <v>5.0000000000000001E-4</v>
      </c>
      <c r="P14" s="85">
        <f t="shared" si="59"/>
        <v>5.0000000000000001E-4</v>
      </c>
      <c r="Q14" s="85">
        <f t="shared" si="59"/>
        <v>5.0000000000000001E-4</v>
      </c>
      <c r="R14" s="85">
        <f t="shared" si="59"/>
        <v>5.0000000000000001E-4</v>
      </c>
      <c r="S14" s="85">
        <f t="shared" si="59"/>
        <v>5.0000000000000001E-4</v>
      </c>
      <c r="T14" s="85">
        <f t="shared" si="59"/>
        <v>5.0000000000000001E-4</v>
      </c>
      <c r="U14" s="85">
        <f t="shared" si="59"/>
        <v>5.0000000000000001E-4</v>
      </c>
      <c r="V14" s="85">
        <f t="shared" si="59"/>
        <v>5.0000000000000001E-4</v>
      </c>
      <c r="W14" s="85">
        <f t="shared" si="59"/>
        <v>5.0000000000000001E-4</v>
      </c>
      <c r="Y14" s="85">
        <f>'14'!C6</f>
        <v>5.0000000000000001E-4</v>
      </c>
      <c r="Z14" s="85">
        <f t="shared" si="60"/>
        <v>5.0000000000000001E-4</v>
      </c>
      <c r="AA14" s="85">
        <f t="shared" si="60"/>
        <v>5.0000000000000001E-4</v>
      </c>
      <c r="AB14" s="85">
        <f t="shared" si="60"/>
        <v>5.0000000000000001E-4</v>
      </c>
      <c r="AC14" s="85">
        <f t="shared" si="60"/>
        <v>5.0000000000000001E-4</v>
      </c>
      <c r="AD14" s="85">
        <f t="shared" si="60"/>
        <v>5.0000000000000001E-4</v>
      </c>
      <c r="AE14" s="85">
        <f t="shared" si="60"/>
        <v>5.0000000000000001E-4</v>
      </c>
      <c r="AF14" s="85">
        <f t="shared" si="60"/>
        <v>5.0000000000000001E-4</v>
      </c>
      <c r="AG14" s="85">
        <f t="shared" si="60"/>
        <v>5.0000000000000001E-4</v>
      </c>
      <c r="AI14" s="85">
        <f>'15'!C6</f>
        <v>5.0000000000000001E-4</v>
      </c>
      <c r="AJ14" s="85">
        <f t="shared" si="61"/>
        <v>5.0000000000000001E-4</v>
      </c>
      <c r="AK14" s="85">
        <f t="shared" si="61"/>
        <v>5.0000000000000001E-4</v>
      </c>
      <c r="AL14" s="85">
        <f t="shared" si="61"/>
        <v>5.0000000000000001E-4</v>
      </c>
      <c r="AM14" s="85">
        <f t="shared" si="61"/>
        <v>5.0000000000000001E-4</v>
      </c>
      <c r="AN14" s="85">
        <f t="shared" si="61"/>
        <v>5.0000000000000001E-4</v>
      </c>
      <c r="AO14" s="85">
        <f t="shared" si="61"/>
        <v>5.0000000000000001E-4</v>
      </c>
      <c r="AP14" s="85">
        <f t="shared" si="61"/>
        <v>5.0000000000000001E-4</v>
      </c>
      <c r="AQ14" s="85">
        <f t="shared" si="61"/>
        <v>5.0000000000000001E-4</v>
      </c>
      <c r="AS14" s="85">
        <f>'21'!C6</f>
        <v>5.0000000000000001E-4</v>
      </c>
      <c r="AT14" s="85">
        <f t="shared" si="62"/>
        <v>5.0000000000000001E-4</v>
      </c>
      <c r="AU14" s="85">
        <f t="shared" si="62"/>
        <v>5.0000000000000001E-4</v>
      </c>
      <c r="AV14" s="85">
        <f t="shared" si="62"/>
        <v>5.0000000000000001E-4</v>
      </c>
      <c r="AW14" s="85">
        <f t="shared" si="62"/>
        <v>5.0000000000000001E-4</v>
      </c>
      <c r="AX14" s="85">
        <f t="shared" si="62"/>
        <v>5.0000000000000001E-4</v>
      </c>
      <c r="AY14" s="85">
        <f t="shared" si="62"/>
        <v>5.0000000000000001E-4</v>
      </c>
      <c r="AZ14" s="85">
        <f t="shared" si="62"/>
        <v>5.0000000000000001E-4</v>
      </c>
      <c r="BA14" s="85">
        <f t="shared" si="62"/>
        <v>5.0000000000000001E-4</v>
      </c>
      <c r="BC14" s="85">
        <f>'16'!C6</f>
        <v>5.0000000000000001E-4</v>
      </c>
      <c r="BD14" s="85">
        <f t="shared" si="63"/>
        <v>5.0000000000000001E-4</v>
      </c>
      <c r="BE14" s="85">
        <f t="shared" si="63"/>
        <v>5.0000000000000001E-4</v>
      </c>
      <c r="BF14" s="85">
        <f t="shared" si="63"/>
        <v>5.0000000000000001E-4</v>
      </c>
      <c r="BG14" s="85">
        <f t="shared" si="63"/>
        <v>5.0000000000000001E-4</v>
      </c>
      <c r="BH14" s="85">
        <f t="shared" si="63"/>
        <v>5.0000000000000001E-4</v>
      </c>
      <c r="BI14" s="85">
        <f t="shared" si="63"/>
        <v>5.0000000000000001E-4</v>
      </c>
      <c r="BJ14" s="85">
        <f t="shared" si="63"/>
        <v>5.0000000000000001E-4</v>
      </c>
      <c r="BK14" s="85">
        <f t="shared" si="63"/>
        <v>5.0000000000000001E-4</v>
      </c>
      <c r="BM14" s="85">
        <f>'17'!C6</f>
        <v>5.0000000000000001E-4</v>
      </c>
      <c r="BN14" s="85">
        <f t="shared" si="64"/>
        <v>5.0000000000000001E-4</v>
      </c>
      <c r="BO14" s="85">
        <f t="shared" si="64"/>
        <v>5.0000000000000001E-4</v>
      </c>
      <c r="BP14" s="85">
        <f t="shared" si="64"/>
        <v>5.0000000000000001E-4</v>
      </c>
      <c r="BQ14" s="85">
        <f t="shared" si="64"/>
        <v>5.0000000000000001E-4</v>
      </c>
      <c r="BR14" s="85">
        <f t="shared" si="64"/>
        <v>5.0000000000000001E-4</v>
      </c>
      <c r="BS14" s="85">
        <f t="shared" si="64"/>
        <v>5.0000000000000001E-4</v>
      </c>
      <c r="BT14" s="85">
        <f t="shared" si="64"/>
        <v>5.0000000000000001E-4</v>
      </c>
      <c r="BU14" s="85">
        <f t="shared" si="64"/>
        <v>5.0000000000000001E-4</v>
      </c>
      <c r="BW14" s="85">
        <f>'18'!C6</f>
        <v>5.0000000000000001E-4</v>
      </c>
      <c r="BX14" s="85">
        <f t="shared" si="65"/>
        <v>5.0000000000000001E-4</v>
      </c>
      <c r="BY14" s="85">
        <f t="shared" si="65"/>
        <v>5.0000000000000001E-4</v>
      </c>
      <c r="BZ14" s="85">
        <f t="shared" si="65"/>
        <v>5.0000000000000001E-4</v>
      </c>
      <c r="CA14" s="85">
        <f t="shared" si="65"/>
        <v>5.0000000000000001E-4</v>
      </c>
      <c r="CB14" s="85">
        <f t="shared" si="65"/>
        <v>5.0000000000000001E-4</v>
      </c>
      <c r="CC14" s="85">
        <f t="shared" si="65"/>
        <v>5.0000000000000001E-4</v>
      </c>
      <c r="CD14" s="85">
        <f t="shared" si="65"/>
        <v>5.0000000000000001E-4</v>
      </c>
      <c r="CE14" s="85">
        <f t="shared" si="65"/>
        <v>5.0000000000000001E-4</v>
      </c>
      <c r="CG14" s="85">
        <f>'19'!C6</f>
        <v>5.0000000000000001E-4</v>
      </c>
      <c r="CH14" s="85">
        <f t="shared" si="66"/>
        <v>5.0000000000000001E-4</v>
      </c>
      <c r="CI14" s="85">
        <f t="shared" si="66"/>
        <v>5.0000000000000001E-4</v>
      </c>
      <c r="CJ14" s="85">
        <f t="shared" si="66"/>
        <v>5.0000000000000001E-4</v>
      </c>
      <c r="CK14" s="85">
        <f t="shared" si="66"/>
        <v>5.0000000000000001E-4</v>
      </c>
      <c r="CL14" s="85">
        <f t="shared" si="66"/>
        <v>5.0000000000000001E-4</v>
      </c>
      <c r="CM14" s="85">
        <f t="shared" si="66"/>
        <v>5.0000000000000001E-4</v>
      </c>
      <c r="CN14" s="85">
        <f t="shared" si="66"/>
        <v>5.0000000000000001E-4</v>
      </c>
      <c r="CO14" s="85">
        <f t="shared" si="66"/>
        <v>5.0000000000000001E-4</v>
      </c>
      <c r="CQ14" s="85">
        <f>'20'!C6</f>
        <v>5.0000000000000001E-4</v>
      </c>
      <c r="CR14" s="85">
        <f t="shared" si="67"/>
        <v>5.0000000000000001E-4</v>
      </c>
      <c r="CS14" s="85">
        <f t="shared" si="67"/>
        <v>5.0000000000000001E-4</v>
      </c>
      <c r="CT14" s="85">
        <f t="shared" si="67"/>
        <v>5.0000000000000001E-4</v>
      </c>
      <c r="CU14" s="85">
        <f t="shared" si="67"/>
        <v>5.0000000000000001E-4</v>
      </c>
      <c r="CV14" s="85">
        <f t="shared" si="67"/>
        <v>5.0000000000000001E-4</v>
      </c>
      <c r="CW14" s="85">
        <f t="shared" si="67"/>
        <v>5.0000000000000001E-4</v>
      </c>
      <c r="CX14" s="85">
        <f t="shared" si="67"/>
        <v>5.0000000000000001E-4</v>
      </c>
      <c r="CY14" s="85">
        <f t="shared" si="67"/>
        <v>5.0000000000000001E-4</v>
      </c>
      <c r="DA14" s="85">
        <f>'22'!C6</f>
        <v>5.0000000000000001E-4</v>
      </c>
      <c r="DB14" s="85">
        <f t="shared" si="68"/>
        <v>5.0000000000000001E-4</v>
      </c>
      <c r="DC14" s="85">
        <f t="shared" si="68"/>
        <v>5.0000000000000001E-4</v>
      </c>
      <c r="DD14" s="85">
        <f t="shared" si="68"/>
        <v>5.0000000000000001E-4</v>
      </c>
      <c r="DE14" s="85">
        <f t="shared" si="68"/>
        <v>5.0000000000000001E-4</v>
      </c>
      <c r="DF14" s="85">
        <f t="shared" si="68"/>
        <v>5.0000000000000001E-4</v>
      </c>
      <c r="DG14" s="85">
        <f t="shared" si="68"/>
        <v>5.0000000000000001E-4</v>
      </c>
      <c r="DH14" s="85">
        <f t="shared" si="68"/>
        <v>5.0000000000000001E-4</v>
      </c>
      <c r="DI14" s="85">
        <f t="shared" si="68"/>
        <v>5.0000000000000001E-4</v>
      </c>
      <c r="DK14" s="85">
        <f>'23'!C6</f>
        <v>5.0000000000000001E-4</v>
      </c>
      <c r="DL14" s="85">
        <f t="shared" si="69"/>
        <v>5.0000000000000001E-4</v>
      </c>
      <c r="DM14" s="85">
        <f t="shared" si="69"/>
        <v>5.0000000000000001E-4</v>
      </c>
      <c r="DN14" s="85">
        <f t="shared" si="69"/>
        <v>5.0000000000000001E-4</v>
      </c>
      <c r="DO14" s="85">
        <f t="shared" si="69"/>
        <v>5.0000000000000001E-4</v>
      </c>
      <c r="DP14" s="85">
        <f t="shared" si="69"/>
        <v>5.0000000000000001E-4</v>
      </c>
      <c r="DQ14" s="85">
        <f t="shared" si="69"/>
        <v>5.0000000000000001E-4</v>
      </c>
      <c r="DR14" s="85">
        <f t="shared" si="69"/>
        <v>5.0000000000000001E-4</v>
      </c>
      <c r="DS14" s="85">
        <f t="shared" si="69"/>
        <v>5.0000000000000001E-4</v>
      </c>
    </row>
    <row r="15" spans="1:124" x14ac:dyDescent="0.2">
      <c r="C15" s="45" t="s">
        <v>53</v>
      </c>
      <c r="D15" s="13"/>
      <c r="E15" s="68">
        <f>'12'!C7</f>
        <v>2022</v>
      </c>
      <c r="F15" s="69">
        <f t="shared" si="58"/>
        <v>2022</v>
      </c>
      <c r="G15" s="69">
        <f t="shared" si="58"/>
        <v>2022</v>
      </c>
      <c r="H15" s="69">
        <f t="shared" si="58"/>
        <v>2022</v>
      </c>
      <c r="I15" s="69">
        <f t="shared" si="58"/>
        <v>2022</v>
      </c>
      <c r="J15" s="69">
        <f t="shared" si="58"/>
        <v>2022</v>
      </c>
      <c r="K15" s="69">
        <f t="shared" si="58"/>
        <v>2022</v>
      </c>
      <c r="L15" s="69">
        <f t="shared" si="58"/>
        <v>2022</v>
      </c>
      <c r="M15" s="69">
        <f t="shared" si="58"/>
        <v>2022</v>
      </c>
      <c r="O15" s="68">
        <f>'13'!C7</f>
        <v>2025</v>
      </c>
      <c r="P15" s="69">
        <f t="shared" si="59"/>
        <v>2025</v>
      </c>
      <c r="Q15" s="69">
        <f t="shared" si="59"/>
        <v>2025</v>
      </c>
      <c r="R15" s="69">
        <f t="shared" si="59"/>
        <v>2025</v>
      </c>
      <c r="S15" s="69">
        <f t="shared" si="59"/>
        <v>2025</v>
      </c>
      <c r="T15" s="69">
        <f t="shared" si="59"/>
        <v>2025</v>
      </c>
      <c r="U15" s="69">
        <f t="shared" si="59"/>
        <v>2025</v>
      </c>
      <c r="V15" s="69">
        <f t="shared" si="59"/>
        <v>2025</v>
      </c>
      <c r="W15" s="69">
        <f t="shared" si="59"/>
        <v>2025</v>
      </c>
      <c r="Y15" s="68">
        <f>'14'!C7</f>
        <v>2022</v>
      </c>
      <c r="Z15" s="69">
        <f t="shared" si="60"/>
        <v>2022</v>
      </c>
      <c r="AA15" s="69">
        <f t="shared" si="60"/>
        <v>2022</v>
      </c>
      <c r="AB15" s="69">
        <f t="shared" si="60"/>
        <v>2022</v>
      </c>
      <c r="AC15" s="69">
        <f t="shared" si="60"/>
        <v>2022</v>
      </c>
      <c r="AD15" s="69">
        <f t="shared" si="60"/>
        <v>2022</v>
      </c>
      <c r="AE15" s="69">
        <f t="shared" si="60"/>
        <v>2022</v>
      </c>
      <c r="AF15" s="69">
        <f t="shared" si="60"/>
        <v>2022</v>
      </c>
      <c r="AG15" s="69">
        <f t="shared" si="60"/>
        <v>2022</v>
      </c>
      <c r="AI15" s="68">
        <f>'15'!C7</f>
        <v>2022</v>
      </c>
      <c r="AJ15" s="69">
        <f t="shared" si="61"/>
        <v>2022</v>
      </c>
      <c r="AK15" s="69">
        <f t="shared" si="61"/>
        <v>2022</v>
      </c>
      <c r="AL15" s="69">
        <f t="shared" si="61"/>
        <v>2022</v>
      </c>
      <c r="AM15" s="69">
        <f t="shared" si="61"/>
        <v>2022</v>
      </c>
      <c r="AN15" s="69">
        <f t="shared" si="61"/>
        <v>2022</v>
      </c>
      <c r="AO15" s="69">
        <f t="shared" si="61"/>
        <v>2022</v>
      </c>
      <c r="AP15" s="69">
        <f t="shared" si="61"/>
        <v>2022</v>
      </c>
      <c r="AQ15" s="69">
        <f t="shared" si="61"/>
        <v>2022</v>
      </c>
      <c r="AS15" s="68">
        <f>'21'!C7</f>
        <v>2022</v>
      </c>
      <c r="AT15" s="69">
        <f t="shared" si="62"/>
        <v>2022</v>
      </c>
      <c r="AU15" s="69">
        <f t="shared" si="62"/>
        <v>2022</v>
      </c>
      <c r="AV15" s="69">
        <f t="shared" si="62"/>
        <v>2022</v>
      </c>
      <c r="AW15" s="69">
        <f t="shared" si="62"/>
        <v>2022</v>
      </c>
      <c r="AX15" s="69">
        <f t="shared" si="62"/>
        <v>2022</v>
      </c>
      <c r="AY15" s="69">
        <f t="shared" si="62"/>
        <v>2022</v>
      </c>
      <c r="AZ15" s="69">
        <f t="shared" si="62"/>
        <v>2022</v>
      </c>
      <c r="BA15" s="69">
        <f t="shared" si="62"/>
        <v>2022</v>
      </c>
      <c r="BC15" s="68">
        <f>'16'!C7</f>
        <v>2022</v>
      </c>
      <c r="BD15" s="69">
        <f t="shared" si="63"/>
        <v>2022</v>
      </c>
      <c r="BE15" s="69">
        <f t="shared" si="63"/>
        <v>2022</v>
      </c>
      <c r="BF15" s="69">
        <f t="shared" si="63"/>
        <v>2022</v>
      </c>
      <c r="BG15" s="69">
        <f t="shared" si="63"/>
        <v>2022</v>
      </c>
      <c r="BH15" s="69">
        <f t="shared" si="63"/>
        <v>2022</v>
      </c>
      <c r="BI15" s="69">
        <f t="shared" si="63"/>
        <v>2022</v>
      </c>
      <c r="BJ15" s="69">
        <f t="shared" si="63"/>
        <v>2022</v>
      </c>
      <c r="BK15" s="69">
        <f t="shared" si="63"/>
        <v>2022</v>
      </c>
      <c r="BM15" s="68">
        <f>'17'!C7</f>
        <v>2022</v>
      </c>
      <c r="BN15" s="69">
        <f t="shared" si="64"/>
        <v>2022</v>
      </c>
      <c r="BO15" s="69">
        <f t="shared" si="64"/>
        <v>2022</v>
      </c>
      <c r="BP15" s="69">
        <f t="shared" si="64"/>
        <v>2022</v>
      </c>
      <c r="BQ15" s="69">
        <f t="shared" si="64"/>
        <v>2022</v>
      </c>
      <c r="BR15" s="69">
        <f t="shared" si="64"/>
        <v>2022</v>
      </c>
      <c r="BS15" s="69">
        <f t="shared" si="64"/>
        <v>2022</v>
      </c>
      <c r="BT15" s="69">
        <f t="shared" si="64"/>
        <v>2022</v>
      </c>
      <c r="BU15" s="69">
        <f t="shared" si="64"/>
        <v>2022</v>
      </c>
      <c r="BW15" s="68">
        <f>'18'!C7</f>
        <v>2022</v>
      </c>
      <c r="BX15" s="69">
        <f t="shared" si="65"/>
        <v>2022</v>
      </c>
      <c r="BY15" s="69">
        <f t="shared" si="65"/>
        <v>2022</v>
      </c>
      <c r="BZ15" s="69">
        <f t="shared" si="65"/>
        <v>2022</v>
      </c>
      <c r="CA15" s="69">
        <f t="shared" si="65"/>
        <v>2022</v>
      </c>
      <c r="CB15" s="69">
        <f t="shared" si="65"/>
        <v>2022</v>
      </c>
      <c r="CC15" s="69">
        <f t="shared" si="65"/>
        <v>2022</v>
      </c>
      <c r="CD15" s="69">
        <f t="shared" si="65"/>
        <v>2022</v>
      </c>
      <c r="CE15" s="69">
        <f t="shared" si="65"/>
        <v>2022</v>
      </c>
      <c r="CG15" s="68">
        <f>'19'!C7</f>
        <v>2022</v>
      </c>
      <c r="CH15" s="69">
        <f t="shared" si="66"/>
        <v>2022</v>
      </c>
      <c r="CI15" s="69">
        <f t="shared" si="66"/>
        <v>2022</v>
      </c>
      <c r="CJ15" s="69">
        <f t="shared" si="66"/>
        <v>2022</v>
      </c>
      <c r="CK15" s="69">
        <f t="shared" si="66"/>
        <v>2022</v>
      </c>
      <c r="CL15" s="69">
        <f t="shared" si="66"/>
        <v>2022</v>
      </c>
      <c r="CM15" s="69">
        <f t="shared" si="66"/>
        <v>2022</v>
      </c>
      <c r="CN15" s="69">
        <f t="shared" si="66"/>
        <v>2022</v>
      </c>
      <c r="CO15" s="69">
        <f t="shared" si="66"/>
        <v>2022</v>
      </c>
      <c r="CQ15" s="68">
        <f>'20'!C7</f>
        <v>2022</v>
      </c>
      <c r="CR15" s="69">
        <f t="shared" si="67"/>
        <v>2022</v>
      </c>
      <c r="CS15" s="69">
        <f t="shared" si="67"/>
        <v>2022</v>
      </c>
      <c r="CT15" s="69">
        <f t="shared" si="67"/>
        <v>2022</v>
      </c>
      <c r="CU15" s="69">
        <f t="shared" si="67"/>
        <v>2022</v>
      </c>
      <c r="CV15" s="69">
        <f t="shared" si="67"/>
        <v>2022</v>
      </c>
      <c r="CW15" s="69">
        <f t="shared" si="67"/>
        <v>2022</v>
      </c>
      <c r="CX15" s="69">
        <f t="shared" si="67"/>
        <v>2022</v>
      </c>
      <c r="CY15" s="69">
        <f t="shared" si="67"/>
        <v>2022</v>
      </c>
      <c r="DA15" s="68">
        <f>'22'!C7</f>
        <v>2022</v>
      </c>
      <c r="DB15" s="69">
        <f t="shared" si="68"/>
        <v>2022</v>
      </c>
      <c r="DC15" s="69">
        <f t="shared" si="68"/>
        <v>2022</v>
      </c>
      <c r="DD15" s="69">
        <f t="shared" si="68"/>
        <v>2022</v>
      </c>
      <c r="DE15" s="69">
        <f t="shared" si="68"/>
        <v>2022</v>
      </c>
      <c r="DF15" s="69">
        <f t="shared" si="68"/>
        <v>2022</v>
      </c>
      <c r="DG15" s="69">
        <f t="shared" si="68"/>
        <v>2022</v>
      </c>
      <c r="DH15" s="69">
        <f t="shared" si="68"/>
        <v>2022</v>
      </c>
      <c r="DI15" s="69">
        <f t="shared" si="68"/>
        <v>2022</v>
      </c>
      <c r="DK15" s="68">
        <f>'23'!C7</f>
        <v>2022</v>
      </c>
      <c r="DL15" s="69">
        <f t="shared" si="69"/>
        <v>2022</v>
      </c>
      <c r="DM15" s="69">
        <f t="shared" si="69"/>
        <v>2022</v>
      </c>
      <c r="DN15" s="69">
        <f t="shared" si="69"/>
        <v>2022</v>
      </c>
      <c r="DO15" s="69">
        <f t="shared" si="69"/>
        <v>2022</v>
      </c>
      <c r="DP15" s="69">
        <f t="shared" si="69"/>
        <v>2022</v>
      </c>
      <c r="DQ15" s="69">
        <f t="shared" si="69"/>
        <v>2022</v>
      </c>
      <c r="DR15" s="69">
        <f t="shared" si="69"/>
        <v>2022</v>
      </c>
      <c r="DS15" s="69">
        <f t="shared" si="69"/>
        <v>2022</v>
      </c>
    </row>
    <row r="16" spans="1:124" x14ac:dyDescent="0.2">
      <c r="C16" s="45" t="s">
        <v>54</v>
      </c>
      <c r="D16" s="13" t="s">
        <v>55</v>
      </c>
      <c r="E16" s="73">
        <f>'12'!C8</f>
        <v>30</v>
      </c>
      <c r="F16" s="69">
        <f t="shared" si="58"/>
        <v>30</v>
      </c>
      <c r="G16" s="69">
        <f t="shared" si="58"/>
        <v>30</v>
      </c>
      <c r="H16" s="69">
        <f t="shared" si="58"/>
        <v>30</v>
      </c>
      <c r="I16" s="69">
        <f t="shared" si="58"/>
        <v>30</v>
      </c>
      <c r="J16" s="69">
        <f t="shared" si="58"/>
        <v>30</v>
      </c>
      <c r="K16" s="69">
        <f t="shared" si="58"/>
        <v>30</v>
      </c>
      <c r="L16" s="69">
        <f t="shared" si="58"/>
        <v>30</v>
      </c>
      <c r="M16" s="69">
        <f t="shared" si="58"/>
        <v>30</v>
      </c>
      <c r="O16" s="73">
        <f>'13'!C8</f>
        <v>30</v>
      </c>
      <c r="P16" s="69">
        <f t="shared" si="59"/>
        <v>30</v>
      </c>
      <c r="Q16" s="69">
        <f t="shared" si="59"/>
        <v>30</v>
      </c>
      <c r="R16" s="69">
        <f t="shared" si="59"/>
        <v>30</v>
      </c>
      <c r="S16" s="69">
        <f t="shared" si="59"/>
        <v>30</v>
      </c>
      <c r="T16" s="69">
        <f t="shared" si="59"/>
        <v>30</v>
      </c>
      <c r="U16" s="69">
        <f t="shared" si="59"/>
        <v>30</v>
      </c>
      <c r="V16" s="69">
        <f t="shared" si="59"/>
        <v>30</v>
      </c>
      <c r="W16" s="69">
        <f t="shared" si="59"/>
        <v>30</v>
      </c>
      <c r="Y16" s="73">
        <f>'14'!C8</f>
        <v>35</v>
      </c>
      <c r="Z16" s="69">
        <f t="shared" si="60"/>
        <v>35</v>
      </c>
      <c r="AA16" s="69">
        <f t="shared" si="60"/>
        <v>35</v>
      </c>
      <c r="AB16" s="69">
        <f t="shared" si="60"/>
        <v>35</v>
      </c>
      <c r="AC16" s="69">
        <f t="shared" si="60"/>
        <v>35</v>
      </c>
      <c r="AD16" s="69">
        <f t="shared" si="60"/>
        <v>35</v>
      </c>
      <c r="AE16" s="69">
        <f t="shared" si="60"/>
        <v>35</v>
      </c>
      <c r="AF16" s="69">
        <f t="shared" si="60"/>
        <v>35</v>
      </c>
      <c r="AG16" s="69">
        <f t="shared" si="60"/>
        <v>35</v>
      </c>
      <c r="AI16" s="73">
        <f>'15'!C8</f>
        <v>35</v>
      </c>
      <c r="AJ16" s="69">
        <f t="shared" si="61"/>
        <v>35</v>
      </c>
      <c r="AK16" s="69">
        <f t="shared" si="61"/>
        <v>35</v>
      </c>
      <c r="AL16" s="69">
        <f t="shared" si="61"/>
        <v>35</v>
      </c>
      <c r="AM16" s="69">
        <f t="shared" si="61"/>
        <v>35</v>
      </c>
      <c r="AN16" s="69">
        <f t="shared" si="61"/>
        <v>35</v>
      </c>
      <c r="AO16" s="69">
        <f t="shared" si="61"/>
        <v>35</v>
      </c>
      <c r="AP16" s="69">
        <f t="shared" si="61"/>
        <v>35</v>
      </c>
      <c r="AQ16" s="69">
        <f t="shared" si="61"/>
        <v>35</v>
      </c>
      <c r="AS16" s="73">
        <f>'21'!C8</f>
        <v>10</v>
      </c>
      <c r="AT16" s="69">
        <f t="shared" si="62"/>
        <v>10</v>
      </c>
      <c r="AU16" s="69">
        <f t="shared" si="62"/>
        <v>10</v>
      </c>
      <c r="AV16" s="69">
        <f t="shared" si="62"/>
        <v>10</v>
      </c>
      <c r="AW16" s="69">
        <f t="shared" si="62"/>
        <v>10</v>
      </c>
      <c r="AX16" s="69">
        <f t="shared" si="62"/>
        <v>10</v>
      </c>
      <c r="AY16" s="69">
        <f t="shared" si="62"/>
        <v>10</v>
      </c>
      <c r="AZ16" s="69">
        <f t="shared" si="62"/>
        <v>10</v>
      </c>
      <c r="BA16" s="69">
        <f t="shared" si="62"/>
        <v>10</v>
      </c>
      <c r="BC16" s="73">
        <f>'16'!C8</f>
        <v>30</v>
      </c>
      <c r="BD16" s="69">
        <f t="shared" si="63"/>
        <v>30</v>
      </c>
      <c r="BE16" s="69">
        <f t="shared" si="63"/>
        <v>30</v>
      </c>
      <c r="BF16" s="69">
        <f t="shared" si="63"/>
        <v>30</v>
      </c>
      <c r="BG16" s="69">
        <f t="shared" si="63"/>
        <v>30</v>
      </c>
      <c r="BH16" s="69">
        <f t="shared" si="63"/>
        <v>30</v>
      </c>
      <c r="BI16" s="69">
        <f t="shared" si="63"/>
        <v>30</v>
      </c>
      <c r="BJ16" s="69">
        <f t="shared" si="63"/>
        <v>30</v>
      </c>
      <c r="BK16" s="69">
        <f t="shared" si="63"/>
        <v>30</v>
      </c>
      <c r="BM16" s="73">
        <f>'17'!C8</f>
        <v>30</v>
      </c>
      <c r="BN16" s="69">
        <f t="shared" si="64"/>
        <v>30</v>
      </c>
      <c r="BO16" s="69">
        <f t="shared" si="64"/>
        <v>30</v>
      </c>
      <c r="BP16" s="69">
        <f t="shared" si="64"/>
        <v>30</v>
      </c>
      <c r="BQ16" s="69">
        <f t="shared" si="64"/>
        <v>30</v>
      </c>
      <c r="BR16" s="69">
        <f t="shared" si="64"/>
        <v>30</v>
      </c>
      <c r="BS16" s="69">
        <f t="shared" si="64"/>
        <v>30</v>
      </c>
      <c r="BT16" s="69">
        <f t="shared" si="64"/>
        <v>30</v>
      </c>
      <c r="BU16" s="69">
        <f t="shared" si="64"/>
        <v>30</v>
      </c>
      <c r="BW16" s="73">
        <f>'18'!C8</f>
        <v>30</v>
      </c>
      <c r="BX16" s="69">
        <f t="shared" si="65"/>
        <v>30</v>
      </c>
      <c r="BY16" s="69">
        <f t="shared" si="65"/>
        <v>30</v>
      </c>
      <c r="BZ16" s="69">
        <f t="shared" si="65"/>
        <v>30</v>
      </c>
      <c r="CA16" s="69">
        <f t="shared" si="65"/>
        <v>30</v>
      </c>
      <c r="CB16" s="69">
        <f t="shared" si="65"/>
        <v>30</v>
      </c>
      <c r="CC16" s="69">
        <f t="shared" si="65"/>
        <v>30</v>
      </c>
      <c r="CD16" s="69">
        <f t="shared" si="65"/>
        <v>30</v>
      </c>
      <c r="CE16" s="69">
        <f t="shared" si="65"/>
        <v>30</v>
      </c>
      <c r="CG16" s="73">
        <f>'19'!C8</f>
        <v>30</v>
      </c>
      <c r="CH16" s="69">
        <f t="shared" si="66"/>
        <v>30</v>
      </c>
      <c r="CI16" s="69">
        <f t="shared" si="66"/>
        <v>30</v>
      </c>
      <c r="CJ16" s="69">
        <f t="shared" si="66"/>
        <v>30</v>
      </c>
      <c r="CK16" s="69">
        <f t="shared" si="66"/>
        <v>30</v>
      </c>
      <c r="CL16" s="69">
        <f t="shared" si="66"/>
        <v>30</v>
      </c>
      <c r="CM16" s="69">
        <f t="shared" si="66"/>
        <v>30</v>
      </c>
      <c r="CN16" s="69">
        <f t="shared" si="66"/>
        <v>30</v>
      </c>
      <c r="CO16" s="69">
        <f t="shared" si="66"/>
        <v>30</v>
      </c>
      <c r="CQ16" s="73">
        <f>'20'!C8</f>
        <v>30</v>
      </c>
      <c r="CR16" s="69">
        <f t="shared" si="67"/>
        <v>30</v>
      </c>
      <c r="CS16" s="69">
        <f t="shared" si="67"/>
        <v>30</v>
      </c>
      <c r="CT16" s="69">
        <f t="shared" si="67"/>
        <v>30</v>
      </c>
      <c r="CU16" s="69">
        <f t="shared" si="67"/>
        <v>30</v>
      </c>
      <c r="CV16" s="69">
        <f t="shared" si="67"/>
        <v>30</v>
      </c>
      <c r="CW16" s="69">
        <f t="shared" si="67"/>
        <v>30</v>
      </c>
      <c r="CX16" s="69">
        <f t="shared" si="67"/>
        <v>30</v>
      </c>
      <c r="CY16" s="69">
        <f t="shared" si="67"/>
        <v>30</v>
      </c>
      <c r="DA16" s="73">
        <f>'22'!C8</f>
        <v>30</v>
      </c>
      <c r="DB16" s="69">
        <f t="shared" si="68"/>
        <v>30</v>
      </c>
      <c r="DC16" s="69">
        <f t="shared" si="68"/>
        <v>30</v>
      </c>
      <c r="DD16" s="69">
        <f t="shared" si="68"/>
        <v>30</v>
      </c>
      <c r="DE16" s="69">
        <f t="shared" si="68"/>
        <v>30</v>
      </c>
      <c r="DF16" s="69">
        <f t="shared" si="68"/>
        <v>30</v>
      </c>
      <c r="DG16" s="69">
        <f t="shared" si="68"/>
        <v>30</v>
      </c>
      <c r="DH16" s="69">
        <f t="shared" si="68"/>
        <v>30</v>
      </c>
      <c r="DI16" s="69">
        <f t="shared" si="68"/>
        <v>30</v>
      </c>
      <c r="DK16" s="73">
        <f>'23'!C8</f>
        <v>30</v>
      </c>
      <c r="DL16" s="69">
        <f t="shared" si="69"/>
        <v>30</v>
      </c>
      <c r="DM16" s="69">
        <f t="shared" si="69"/>
        <v>30</v>
      </c>
      <c r="DN16" s="69">
        <f t="shared" si="69"/>
        <v>30</v>
      </c>
      <c r="DO16" s="69">
        <f t="shared" si="69"/>
        <v>30</v>
      </c>
      <c r="DP16" s="69">
        <f t="shared" si="69"/>
        <v>30</v>
      </c>
      <c r="DQ16" s="69">
        <f t="shared" si="69"/>
        <v>30</v>
      </c>
      <c r="DR16" s="69">
        <f t="shared" si="69"/>
        <v>30</v>
      </c>
      <c r="DS16" s="69">
        <f t="shared" si="69"/>
        <v>30</v>
      </c>
    </row>
    <row r="17" spans="2:123" ht="26.25" thickBot="1" x14ac:dyDescent="0.25">
      <c r="C17" s="45" t="s">
        <v>56</v>
      </c>
      <c r="D17" s="13" t="s">
        <v>55</v>
      </c>
      <c r="E17" s="86">
        <f>'12'!C9</f>
        <v>1</v>
      </c>
      <c r="F17" s="69">
        <f t="shared" si="58"/>
        <v>1</v>
      </c>
      <c r="G17" s="69">
        <f t="shared" si="58"/>
        <v>1</v>
      </c>
      <c r="H17" s="69">
        <f t="shared" si="58"/>
        <v>1</v>
      </c>
      <c r="I17" s="69">
        <f t="shared" si="58"/>
        <v>1</v>
      </c>
      <c r="J17" s="69">
        <f t="shared" si="58"/>
        <v>1</v>
      </c>
      <c r="K17" s="69">
        <f t="shared" si="58"/>
        <v>1</v>
      </c>
      <c r="L17" s="69">
        <f t="shared" si="58"/>
        <v>1</v>
      </c>
      <c r="M17" s="69">
        <f t="shared" si="58"/>
        <v>1</v>
      </c>
      <c r="O17" s="86">
        <f>'13'!C9</f>
        <v>1</v>
      </c>
      <c r="P17" s="86">
        <f t="shared" si="59"/>
        <v>1</v>
      </c>
      <c r="Q17" s="86">
        <f t="shared" si="59"/>
        <v>1</v>
      </c>
      <c r="R17" s="86">
        <f t="shared" si="59"/>
        <v>1</v>
      </c>
      <c r="S17" s="86">
        <f t="shared" si="59"/>
        <v>1</v>
      </c>
      <c r="T17" s="86">
        <f t="shared" si="59"/>
        <v>1</v>
      </c>
      <c r="U17" s="86">
        <f t="shared" si="59"/>
        <v>1</v>
      </c>
      <c r="V17" s="86">
        <f t="shared" si="59"/>
        <v>1</v>
      </c>
      <c r="W17" s="86">
        <f t="shared" si="59"/>
        <v>1</v>
      </c>
      <c r="Y17" s="86">
        <f>'14'!C9</f>
        <v>2</v>
      </c>
      <c r="Z17" s="86">
        <f t="shared" si="60"/>
        <v>2</v>
      </c>
      <c r="AA17" s="86">
        <f t="shared" si="60"/>
        <v>2</v>
      </c>
      <c r="AB17" s="86">
        <f t="shared" si="60"/>
        <v>2</v>
      </c>
      <c r="AC17" s="86">
        <f t="shared" si="60"/>
        <v>2</v>
      </c>
      <c r="AD17" s="86">
        <f t="shared" si="60"/>
        <v>2</v>
      </c>
      <c r="AE17" s="86">
        <f t="shared" si="60"/>
        <v>2</v>
      </c>
      <c r="AF17" s="86">
        <f t="shared" si="60"/>
        <v>2</v>
      </c>
      <c r="AG17" s="86">
        <f t="shared" si="60"/>
        <v>2</v>
      </c>
      <c r="AI17" s="86">
        <f>'15'!C9</f>
        <v>2</v>
      </c>
      <c r="AJ17" s="86">
        <f t="shared" si="61"/>
        <v>2</v>
      </c>
      <c r="AK17" s="86">
        <f t="shared" si="61"/>
        <v>2</v>
      </c>
      <c r="AL17" s="86">
        <f t="shared" si="61"/>
        <v>2</v>
      </c>
      <c r="AM17" s="86">
        <f t="shared" si="61"/>
        <v>2</v>
      </c>
      <c r="AN17" s="86">
        <f t="shared" si="61"/>
        <v>2</v>
      </c>
      <c r="AO17" s="86">
        <f t="shared" si="61"/>
        <v>2</v>
      </c>
      <c r="AP17" s="86">
        <f t="shared" si="61"/>
        <v>2</v>
      </c>
      <c r="AQ17" s="86">
        <f t="shared" si="61"/>
        <v>2</v>
      </c>
      <c r="AS17" s="86">
        <f>'21'!C9</f>
        <v>1</v>
      </c>
      <c r="AT17" s="86">
        <f t="shared" si="62"/>
        <v>1</v>
      </c>
      <c r="AU17" s="86">
        <f t="shared" si="62"/>
        <v>1</v>
      </c>
      <c r="AV17" s="86">
        <f t="shared" si="62"/>
        <v>1</v>
      </c>
      <c r="AW17" s="86">
        <f t="shared" si="62"/>
        <v>1</v>
      </c>
      <c r="AX17" s="86">
        <f t="shared" si="62"/>
        <v>1</v>
      </c>
      <c r="AY17" s="86">
        <f t="shared" si="62"/>
        <v>1</v>
      </c>
      <c r="AZ17" s="86">
        <f t="shared" si="62"/>
        <v>1</v>
      </c>
      <c r="BA17" s="86">
        <f t="shared" si="62"/>
        <v>1</v>
      </c>
      <c r="BC17" s="86">
        <f>'16'!C9</f>
        <v>1</v>
      </c>
      <c r="BD17" s="86">
        <f t="shared" si="63"/>
        <v>1</v>
      </c>
      <c r="BE17" s="86">
        <f t="shared" si="63"/>
        <v>1</v>
      </c>
      <c r="BF17" s="86">
        <f t="shared" si="63"/>
        <v>1</v>
      </c>
      <c r="BG17" s="86">
        <f t="shared" si="63"/>
        <v>1</v>
      </c>
      <c r="BH17" s="86">
        <f t="shared" si="63"/>
        <v>1</v>
      </c>
      <c r="BI17" s="86">
        <f t="shared" si="63"/>
        <v>1</v>
      </c>
      <c r="BJ17" s="86">
        <f t="shared" si="63"/>
        <v>1</v>
      </c>
      <c r="BK17" s="86">
        <f t="shared" si="63"/>
        <v>1</v>
      </c>
      <c r="BM17" s="86">
        <f>'17'!C9</f>
        <v>1</v>
      </c>
      <c r="BN17" s="86">
        <f t="shared" si="64"/>
        <v>1</v>
      </c>
      <c r="BO17" s="86">
        <f t="shared" si="64"/>
        <v>1</v>
      </c>
      <c r="BP17" s="86">
        <f t="shared" si="64"/>
        <v>1</v>
      </c>
      <c r="BQ17" s="86">
        <f t="shared" si="64"/>
        <v>1</v>
      </c>
      <c r="BR17" s="86">
        <f t="shared" si="64"/>
        <v>1</v>
      </c>
      <c r="BS17" s="86">
        <f t="shared" si="64"/>
        <v>1</v>
      </c>
      <c r="BT17" s="86">
        <f t="shared" si="64"/>
        <v>1</v>
      </c>
      <c r="BU17" s="86">
        <f t="shared" si="64"/>
        <v>1</v>
      </c>
      <c r="BW17" s="86">
        <f>'18'!C9</f>
        <v>1</v>
      </c>
      <c r="BX17" s="86">
        <f t="shared" si="65"/>
        <v>1</v>
      </c>
      <c r="BY17" s="86">
        <f t="shared" si="65"/>
        <v>1</v>
      </c>
      <c r="BZ17" s="86">
        <f t="shared" si="65"/>
        <v>1</v>
      </c>
      <c r="CA17" s="86">
        <f t="shared" si="65"/>
        <v>1</v>
      </c>
      <c r="CB17" s="86">
        <f t="shared" si="65"/>
        <v>1</v>
      </c>
      <c r="CC17" s="86">
        <f t="shared" si="65"/>
        <v>1</v>
      </c>
      <c r="CD17" s="86">
        <f t="shared" si="65"/>
        <v>1</v>
      </c>
      <c r="CE17" s="86">
        <f t="shared" si="65"/>
        <v>1</v>
      </c>
      <c r="CG17" s="86">
        <f>'19'!C9</f>
        <v>1</v>
      </c>
      <c r="CH17" s="86">
        <f t="shared" si="66"/>
        <v>1</v>
      </c>
      <c r="CI17" s="86">
        <f t="shared" si="66"/>
        <v>1</v>
      </c>
      <c r="CJ17" s="86">
        <f t="shared" si="66"/>
        <v>1</v>
      </c>
      <c r="CK17" s="86">
        <f t="shared" si="66"/>
        <v>1</v>
      </c>
      <c r="CL17" s="86">
        <f t="shared" si="66"/>
        <v>1</v>
      </c>
      <c r="CM17" s="86">
        <f t="shared" si="66"/>
        <v>1</v>
      </c>
      <c r="CN17" s="86">
        <f t="shared" si="66"/>
        <v>1</v>
      </c>
      <c r="CO17" s="86">
        <f t="shared" si="66"/>
        <v>1</v>
      </c>
      <c r="CQ17" s="86">
        <f>'20'!C9</f>
        <v>1</v>
      </c>
      <c r="CR17" s="86">
        <f t="shared" si="67"/>
        <v>1</v>
      </c>
      <c r="CS17" s="86">
        <f t="shared" si="67"/>
        <v>1</v>
      </c>
      <c r="CT17" s="86">
        <f t="shared" si="67"/>
        <v>1</v>
      </c>
      <c r="CU17" s="86">
        <f t="shared" si="67"/>
        <v>1</v>
      </c>
      <c r="CV17" s="86">
        <f t="shared" si="67"/>
        <v>1</v>
      </c>
      <c r="CW17" s="86">
        <f t="shared" si="67"/>
        <v>1</v>
      </c>
      <c r="CX17" s="86">
        <f t="shared" si="67"/>
        <v>1</v>
      </c>
      <c r="CY17" s="86">
        <f t="shared" si="67"/>
        <v>1</v>
      </c>
      <c r="DA17" s="86">
        <f>'22'!C9</f>
        <v>1</v>
      </c>
      <c r="DB17" s="86">
        <f t="shared" si="68"/>
        <v>1</v>
      </c>
      <c r="DC17" s="86">
        <f t="shared" si="68"/>
        <v>1</v>
      </c>
      <c r="DD17" s="86">
        <f t="shared" si="68"/>
        <v>1</v>
      </c>
      <c r="DE17" s="86">
        <f t="shared" si="68"/>
        <v>1</v>
      </c>
      <c r="DF17" s="86">
        <f t="shared" si="68"/>
        <v>1</v>
      </c>
      <c r="DG17" s="86">
        <f t="shared" si="68"/>
        <v>1</v>
      </c>
      <c r="DH17" s="86">
        <f t="shared" si="68"/>
        <v>1</v>
      </c>
      <c r="DI17" s="86">
        <f t="shared" si="68"/>
        <v>1</v>
      </c>
      <c r="DK17" s="86">
        <f>'23'!C9</f>
        <v>1</v>
      </c>
      <c r="DL17" s="86">
        <f t="shared" si="69"/>
        <v>1</v>
      </c>
      <c r="DM17" s="86">
        <f t="shared" si="69"/>
        <v>1</v>
      </c>
      <c r="DN17" s="86">
        <f t="shared" si="69"/>
        <v>1</v>
      </c>
      <c r="DO17" s="86">
        <f t="shared" si="69"/>
        <v>1</v>
      </c>
      <c r="DP17" s="86">
        <f t="shared" si="69"/>
        <v>1</v>
      </c>
      <c r="DQ17" s="86">
        <f t="shared" si="69"/>
        <v>1</v>
      </c>
      <c r="DR17" s="86">
        <f t="shared" si="69"/>
        <v>1</v>
      </c>
      <c r="DS17" s="86">
        <f t="shared" si="69"/>
        <v>1</v>
      </c>
    </row>
    <row r="18" spans="2:123" ht="12.75" customHeight="1" x14ac:dyDescent="0.2">
      <c r="B18" s="230" t="s">
        <v>94</v>
      </c>
      <c r="C18" s="45" t="s">
        <v>45</v>
      </c>
      <c r="D18" s="13" t="s">
        <v>46</v>
      </c>
      <c r="AS18" s="89">
        <f>'21'!C11</f>
        <v>5.0000000000000001E-3</v>
      </c>
      <c r="AT18" s="97">
        <f t="shared" si="62"/>
        <v>5.0000000000000001E-3</v>
      </c>
      <c r="AU18" s="97">
        <f t="shared" si="62"/>
        <v>5.0000000000000001E-3</v>
      </c>
      <c r="AV18" s="97">
        <f t="shared" si="62"/>
        <v>5.0000000000000001E-3</v>
      </c>
      <c r="AW18" s="97">
        <f t="shared" si="62"/>
        <v>5.0000000000000001E-3</v>
      </c>
      <c r="AX18" s="97">
        <f t="shared" si="62"/>
        <v>5.0000000000000001E-3</v>
      </c>
      <c r="AY18" s="97">
        <f t="shared" si="62"/>
        <v>5.0000000000000001E-3</v>
      </c>
      <c r="AZ18" s="97">
        <f t="shared" si="62"/>
        <v>5.0000000000000001E-3</v>
      </c>
      <c r="BA18" s="97">
        <f t="shared" si="62"/>
        <v>5.0000000000000001E-3</v>
      </c>
    </row>
    <row r="19" spans="2:123" x14ac:dyDescent="0.2">
      <c r="B19" s="231"/>
      <c r="C19" s="45" t="s">
        <v>88</v>
      </c>
      <c r="D19" s="13" t="s">
        <v>48</v>
      </c>
      <c r="AS19" s="71">
        <f>'21'!C12</f>
        <v>0.5</v>
      </c>
      <c r="AT19" s="71">
        <f t="shared" si="62"/>
        <v>0.5</v>
      </c>
      <c r="AU19" s="71">
        <f t="shared" si="62"/>
        <v>0.5</v>
      </c>
      <c r="AV19" s="71">
        <f t="shared" si="62"/>
        <v>0.5</v>
      </c>
      <c r="AW19" s="71">
        <f t="shared" si="62"/>
        <v>0.5</v>
      </c>
      <c r="AX19" s="71">
        <f t="shared" si="62"/>
        <v>0.5</v>
      </c>
      <c r="AY19" s="71">
        <f t="shared" si="62"/>
        <v>0.5</v>
      </c>
      <c r="AZ19" s="71">
        <f t="shared" si="62"/>
        <v>0.5</v>
      </c>
      <c r="BA19" s="71">
        <f t="shared" si="62"/>
        <v>0.5</v>
      </c>
    </row>
    <row r="20" spans="2:123" x14ac:dyDescent="0.2">
      <c r="B20" s="231"/>
      <c r="C20" s="45" t="s">
        <v>89</v>
      </c>
      <c r="D20" s="13" t="s">
        <v>48</v>
      </c>
      <c r="AS20" s="71">
        <f>'21'!C13</f>
        <v>0.9</v>
      </c>
      <c r="AT20" s="71">
        <f t="shared" si="62"/>
        <v>0.9</v>
      </c>
      <c r="AU20" s="71">
        <f t="shared" si="62"/>
        <v>0.9</v>
      </c>
      <c r="AV20" s="71">
        <f t="shared" si="62"/>
        <v>0.9</v>
      </c>
      <c r="AW20" s="71">
        <f t="shared" si="62"/>
        <v>0.9</v>
      </c>
      <c r="AX20" s="71">
        <f t="shared" si="62"/>
        <v>0.9</v>
      </c>
      <c r="AY20" s="71">
        <f t="shared" si="62"/>
        <v>0.9</v>
      </c>
      <c r="AZ20" s="71">
        <f t="shared" si="62"/>
        <v>0.9</v>
      </c>
      <c r="BA20" s="71">
        <f t="shared" si="62"/>
        <v>0.9</v>
      </c>
    </row>
    <row r="21" spans="2:123" ht="25.5" x14ac:dyDescent="0.2">
      <c r="B21" s="231"/>
      <c r="C21" s="45" t="s">
        <v>90</v>
      </c>
      <c r="D21" s="13" t="s">
        <v>91</v>
      </c>
      <c r="AS21" s="77">
        <f>'21'!C14</f>
        <v>3</v>
      </c>
      <c r="AT21" s="100">
        <f t="shared" si="62"/>
        <v>3</v>
      </c>
      <c r="AU21" s="100">
        <f t="shared" si="62"/>
        <v>3</v>
      </c>
      <c r="AV21" s="100">
        <f t="shared" si="62"/>
        <v>3</v>
      </c>
      <c r="AW21" s="100">
        <f t="shared" si="62"/>
        <v>3</v>
      </c>
      <c r="AX21" s="100">
        <f t="shared" si="62"/>
        <v>3</v>
      </c>
      <c r="AY21" s="100">
        <f t="shared" si="62"/>
        <v>3</v>
      </c>
      <c r="AZ21" s="100">
        <f t="shared" si="62"/>
        <v>3</v>
      </c>
      <c r="BA21" s="100">
        <f t="shared" si="62"/>
        <v>3</v>
      </c>
    </row>
    <row r="22" spans="2:123" x14ac:dyDescent="0.2">
      <c r="B22" s="232"/>
      <c r="C22" s="45" t="s">
        <v>92</v>
      </c>
      <c r="D22" s="13" t="s">
        <v>93</v>
      </c>
      <c r="AS22" s="99">
        <f t="shared" ref="AS22:BA22" si="70">AS18*AS21</f>
        <v>1.4999999999999999E-2</v>
      </c>
      <c r="AT22" s="99">
        <f t="shared" si="70"/>
        <v>1.4999999999999999E-2</v>
      </c>
      <c r="AU22" s="99">
        <f t="shared" si="70"/>
        <v>1.4999999999999999E-2</v>
      </c>
      <c r="AV22" s="99">
        <f t="shared" si="70"/>
        <v>1.4999999999999999E-2</v>
      </c>
      <c r="AW22" s="99">
        <f t="shared" si="70"/>
        <v>1.4999999999999999E-2</v>
      </c>
      <c r="AX22" s="99">
        <f t="shared" si="70"/>
        <v>1.4999999999999999E-2</v>
      </c>
      <c r="AY22" s="99">
        <f t="shared" si="70"/>
        <v>1.4999999999999999E-2</v>
      </c>
      <c r="AZ22" s="99">
        <f t="shared" si="70"/>
        <v>1.4999999999999999E-2</v>
      </c>
      <c r="BA22" s="99">
        <f t="shared" si="70"/>
        <v>1.4999999999999999E-2</v>
      </c>
    </row>
    <row r="23" spans="2:123" x14ac:dyDescent="0.2">
      <c r="C23" s="184" t="s">
        <v>267</v>
      </c>
      <c r="D23" s="183" t="s">
        <v>118</v>
      </c>
      <c r="E23" s="182">
        <v>0</v>
      </c>
      <c r="F23" s="182">
        <v>0</v>
      </c>
      <c r="G23" s="182">
        <v>0</v>
      </c>
      <c r="H23" s="182">
        <v>0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S23" s="196">
        <f>'21'!AA41</f>
        <v>0</v>
      </c>
      <c r="AT23" s="182">
        <v>0</v>
      </c>
      <c r="AU23" s="182">
        <v>0</v>
      </c>
      <c r="AV23" s="182">
        <v>0</v>
      </c>
      <c r="AW23" s="182">
        <v>0</v>
      </c>
      <c r="AX23" s="182">
        <v>0</v>
      </c>
      <c r="AY23" s="182">
        <v>0</v>
      </c>
      <c r="AZ23" s="182">
        <v>0</v>
      </c>
      <c r="BA23" s="182">
        <v>0</v>
      </c>
      <c r="BC23" s="182">
        <v>0</v>
      </c>
      <c r="BD23" s="182">
        <v>0</v>
      </c>
      <c r="BE23" s="182">
        <v>0</v>
      </c>
      <c r="BF23" s="182">
        <v>0</v>
      </c>
      <c r="BG23" s="182">
        <v>0</v>
      </c>
      <c r="BH23" s="182">
        <v>0</v>
      </c>
      <c r="BI23" s="182">
        <v>0</v>
      </c>
      <c r="BJ23" s="182">
        <v>0</v>
      </c>
      <c r="BK23" s="182">
        <v>0</v>
      </c>
      <c r="BM23" s="182">
        <f>'17'!B41/('17'!C3*1000)</f>
        <v>64.999999999999986</v>
      </c>
      <c r="BN23" s="182">
        <v>0</v>
      </c>
      <c r="BO23" s="182">
        <v>0</v>
      </c>
      <c r="BP23" s="182">
        <v>0</v>
      </c>
      <c r="BQ23" s="182">
        <v>0</v>
      </c>
      <c r="BR23" s="182">
        <v>0</v>
      </c>
      <c r="BS23" s="182">
        <v>0</v>
      </c>
      <c r="BT23" s="182">
        <v>0</v>
      </c>
      <c r="BU23" s="182">
        <v>0</v>
      </c>
      <c r="BW23" s="182">
        <v>0</v>
      </c>
      <c r="BX23" s="182">
        <v>0</v>
      </c>
      <c r="BY23" s="182">
        <v>0</v>
      </c>
      <c r="BZ23" s="182">
        <v>0</v>
      </c>
      <c r="CA23" s="182">
        <v>0</v>
      </c>
      <c r="CB23" s="182">
        <v>0</v>
      </c>
      <c r="CC23" s="182">
        <v>0</v>
      </c>
      <c r="CD23" s="182">
        <v>0</v>
      </c>
      <c r="CE23" s="182">
        <v>0</v>
      </c>
      <c r="CG23" s="182">
        <v>0</v>
      </c>
      <c r="CH23" s="182">
        <v>0</v>
      </c>
      <c r="CI23" s="182">
        <v>0</v>
      </c>
      <c r="CJ23" s="182">
        <v>0</v>
      </c>
      <c r="CK23" s="182">
        <v>0</v>
      </c>
      <c r="CL23" s="182">
        <v>0</v>
      </c>
      <c r="CM23" s="182">
        <v>0</v>
      </c>
      <c r="CN23" s="182">
        <v>0</v>
      </c>
      <c r="CO23" s="182">
        <v>0</v>
      </c>
      <c r="CQ23" s="182">
        <f>'20'!B41/('20'!C3*1000)</f>
        <v>1320</v>
      </c>
      <c r="CR23" s="182">
        <v>0</v>
      </c>
      <c r="CS23" s="182">
        <v>0</v>
      </c>
      <c r="CT23" s="182">
        <v>0</v>
      </c>
      <c r="CU23" s="182">
        <v>0</v>
      </c>
      <c r="CV23" s="182">
        <v>0</v>
      </c>
      <c r="CW23" s="182">
        <v>0</v>
      </c>
      <c r="CX23" s="182">
        <v>0</v>
      </c>
      <c r="CY23" s="182">
        <v>0</v>
      </c>
      <c r="DA23" s="182">
        <v>0</v>
      </c>
      <c r="DB23" s="182">
        <v>0</v>
      </c>
      <c r="DC23" s="182">
        <v>0</v>
      </c>
      <c r="DD23" s="182">
        <v>0</v>
      </c>
      <c r="DE23" s="182">
        <v>0</v>
      </c>
      <c r="DF23" s="182">
        <v>0</v>
      </c>
      <c r="DG23" s="182">
        <v>0</v>
      </c>
      <c r="DH23" s="182">
        <v>0</v>
      </c>
      <c r="DI23" s="182">
        <v>0</v>
      </c>
      <c r="DK23" s="182">
        <v>0</v>
      </c>
      <c r="DL23" s="182">
        <v>0</v>
      </c>
      <c r="DM23" s="182">
        <v>0</v>
      </c>
      <c r="DN23" s="182">
        <v>0</v>
      </c>
      <c r="DO23" s="182">
        <v>0</v>
      </c>
      <c r="DP23" s="182">
        <v>0</v>
      </c>
      <c r="DQ23" s="182">
        <v>0</v>
      </c>
      <c r="DR23" s="182">
        <v>0</v>
      </c>
      <c r="DS23" s="182">
        <v>0</v>
      </c>
    </row>
    <row r="24" spans="2:123" x14ac:dyDescent="0.2">
      <c r="C24" s="197"/>
      <c r="D24" s="198"/>
      <c r="E24" s="199"/>
      <c r="F24" s="199"/>
      <c r="G24" s="199"/>
      <c r="H24" s="199"/>
      <c r="I24" s="199"/>
      <c r="J24" s="199"/>
      <c r="K24" s="199"/>
      <c r="L24" s="199"/>
      <c r="M24" s="199"/>
      <c r="O24" s="199"/>
      <c r="P24" s="199"/>
      <c r="Q24" s="199"/>
      <c r="R24" s="199"/>
      <c r="S24" s="199"/>
      <c r="T24" s="199"/>
      <c r="U24" s="199"/>
      <c r="V24" s="199"/>
      <c r="W24" s="199"/>
      <c r="Y24" s="199"/>
      <c r="Z24" s="199"/>
      <c r="AA24" s="199"/>
      <c r="AB24" s="199"/>
      <c r="AC24" s="199"/>
      <c r="AD24" s="199"/>
      <c r="AE24" s="199"/>
      <c r="AF24" s="199"/>
      <c r="AG24" s="199"/>
      <c r="AI24" s="199"/>
      <c r="AJ24" s="199"/>
      <c r="AK24" s="199"/>
      <c r="AL24" s="199"/>
      <c r="AM24" s="199"/>
      <c r="AN24" s="199"/>
      <c r="AO24" s="199"/>
      <c r="AP24" s="199"/>
      <c r="AQ24" s="199"/>
      <c r="AS24" s="200"/>
      <c r="AT24" s="199"/>
      <c r="AU24" s="199"/>
      <c r="AV24" s="199"/>
      <c r="AW24" s="199"/>
      <c r="AX24" s="199"/>
      <c r="AY24" s="199"/>
      <c r="AZ24" s="199"/>
      <c r="BA24" s="199"/>
      <c r="BC24" s="199"/>
      <c r="BD24" s="199"/>
      <c r="BE24" s="199"/>
      <c r="BF24" s="199"/>
      <c r="BG24" s="199"/>
      <c r="BH24" s="199"/>
      <c r="BI24" s="199"/>
      <c r="BJ24" s="199"/>
      <c r="BK24" s="199"/>
      <c r="BM24" s="199"/>
      <c r="BN24" s="199"/>
      <c r="BO24" s="199"/>
      <c r="BP24" s="199"/>
      <c r="BQ24" s="199"/>
      <c r="BR24" s="199"/>
      <c r="BS24" s="199"/>
      <c r="BT24" s="199"/>
      <c r="BU24" s="199"/>
      <c r="BW24" s="199"/>
      <c r="BX24" s="199"/>
      <c r="BY24" s="199"/>
      <c r="BZ24" s="199"/>
      <c r="CA24" s="199"/>
      <c r="CB24" s="199"/>
      <c r="CC24" s="199"/>
      <c r="CD24" s="199"/>
      <c r="CE24" s="199"/>
      <c r="CG24" s="199"/>
      <c r="CH24" s="199"/>
      <c r="CI24" s="199"/>
      <c r="CJ24" s="199"/>
      <c r="CK24" s="199"/>
      <c r="CL24" s="199"/>
      <c r="CM24" s="199"/>
      <c r="CN24" s="199"/>
      <c r="CO24" s="199"/>
      <c r="CQ24" s="199"/>
      <c r="CR24" s="199"/>
      <c r="CS24" s="199"/>
      <c r="CT24" s="199"/>
      <c r="CU24" s="199"/>
      <c r="CV24" s="199"/>
      <c r="CW24" s="199"/>
      <c r="CX24" s="199"/>
      <c r="CY24" s="199"/>
      <c r="DA24" s="199"/>
      <c r="DB24" s="199"/>
      <c r="DC24" s="199"/>
      <c r="DD24" s="199"/>
      <c r="DE24" s="199"/>
      <c r="DF24" s="199"/>
      <c r="DG24" s="199"/>
      <c r="DH24" s="199"/>
      <c r="DI24" s="199"/>
      <c r="DK24" s="199"/>
      <c r="DL24" s="199"/>
      <c r="DM24" s="199"/>
      <c r="DN24" s="199"/>
      <c r="DO24" s="199"/>
      <c r="DP24" s="199"/>
      <c r="DQ24" s="199"/>
      <c r="DR24" s="199"/>
      <c r="DS24" s="199"/>
    </row>
    <row r="26" spans="2:123" x14ac:dyDescent="0.2">
      <c r="C26" s="74" t="s">
        <v>1</v>
      </c>
    </row>
    <row r="27" spans="2:123" x14ac:dyDescent="0.2">
      <c r="C27" s="75" t="s">
        <v>127</v>
      </c>
    </row>
  </sheetData>
  <mergeCells count="29">
    <mergeCell ref="DK1:DS1"/>
    <mergeCell ref="DT1:DT2"/>
    <mergeCell ref="A5:A8"/>
    <mergeCell ref="B6:B8"/>
    <mergeCell ref="B18:B22"/>
    <mergeCell ref="CG1:CO1"/>
    <mergeCell ref="CP1:CP2"/>
    <mergeCell ref="CQ1:CY1"/>
    <mergeCell ref="CZ1:CZ2"/>
    <mergeCell ref="DA1:DI1"/>
    <mergeCell ref="AS1:BA1"/>
    <mergeCell ref="BB1:BB2"/>
    <mergeCell ref="DJ1:DJ2"/>
    <mergeCell ref="BC1:BK1"/>
    <mergeCell ref="BL1:BL2"/>
    <mergeCell ref="BM1:BU1"/>
    <mergeCell ref="BV1:BV2"/>
    <mergeCell ref="BW1:CE1"/>
    <mergeCell ref="CF1:CF2"/>
    <mergeCell ref="X1:X2"/>
    <mergeCell ref="Y1:AG1"/>
    <mergeCell ref="AH1:AH2"/>
    <mergeCell ref="AI1:AQ1"/>
    <mergeCell ref="AR1:AR2"/>
    <mergeCell ref="C1:C2"/>
    <mergeCell ref="D1:D2"/>
    <mergeCell ref="E1:M1"/>
    <mergeCell ref="N1:N2"/>
    <mergeCell ref="O1:W1"/>
  </mergeCells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3" width="8.85546875" style="42"/>
    <col min="4" max="4" width="14" style="42" bestFit="1" customWidth="1"/>
    <col min="5" max="5" width="11.28515625" style="42" bestFit="1" customWidth="1"/>
    <col min="6" max="6" width="12.28515625" style="42" bestFit="1" customWidth="1"/>
    <col min="7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104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31">
        <f>C11*C14</f>
        <v>0.4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v>180</v>
      </c>
      <c r="C39" s="5"/>
    </row>
    <row r="40" spans="1:8" x14ac:dyDescent="0.25">
      <c r="A40" s="28" t="s">
        <v>33</v>
      </c>
      <c r="B40" s="25">
        <v>900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121">
        <v>60000</v>
      </c>
      <c r="D42" s="170" t="s">
        <v>247</v>
      </c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D45" s="59"/>
      <c r="H45" s="5"/>
    </row>
    <row r="46" spans="1:8" x14ac:dyDescent="0.25">
      <c r="A46" s="27" t="s">
        <v>30</v>
      </c>
      <c r="B46" s="25">
        <v>342555</v>
      </c>
      <c r="D46" s="118"/>
      <c r="E46" s="8"/>
    </row>
    <row r="47" spans="1:8" x14ac:dyDescent="0.25">
      <c r="A47" s="27" t="s">
        <v>40</v>
      </c>
      <c r="B47" s="25">
        <v>155793</v>
      </c>
      <c r="D47" s="118"/>
      <c r="E47" s="8"/>
    </row>
    <row r="48" spans="1:8" x14ac:dyDescent="0.25">
      <c r="A48" s="27" t="s">
        <v>37</v>
      </c>
      <c r="B48" s="25">
        <v>35968</v>
      </c>
      <c r="D48" s="118"/>
      <c r="E48" s="8"/>
    </row>
    <row r="49" spans="1:6" x14ac:dyDescent="0.25">
      <c r="A49" s="27" t="s">
        <v>57</v>
      </c>
      <c r="B49" s="25">
        <v>30723</v>
      </c>
      <c r="D49" s="118"/>
      <c r="E49" s="8"/>
    </row>
    <row r="50" spans="1:6" x14ac:dyDescent="0.25">
      <c r="A50" s="27" t="s">
        <v>31</v>
      </c>
      <c r="B50" s="25">
        <v>49424</v>
      </c>
      <c r="D50" s="137"/>
      <c r="E50" s="152"/>
      <c r="F50" s="53"/>
    </row>
    <row r="51" spans="1:6" x14ac:dyDescent="0.25">
      <c r="A51" s="26" t="s">
        <v>59</v>
      </c>
      <c r="B51" s="25"/>
      <c r="D51" s="5"/>
    </row>
    <row r="52" spans="1:6" x14ac:dyDescent="0.25">
      <c r="A52" s="28" t="s">
        <v>35</v>
      </c>
      <c r="B52" s="25">
        <v>2575</v>
      </c>
      <c r="C52" s="5"/>
      <c r="D52" s="119"/>
    </row>
    <row r="53" spans="1:6" x14ac:dyDescent="0.25">
      <c r="A53" s="28" t="s">
        <v>69</v>
      </c>
      <c r="B53" s="25">
        <f>0.3%*SUM(B46:B50)</f>
        <v>1843.3890000000001</v>
      </c>
      <c r="C53" s="5"/>
      <c r="D53" s="119"/>
    </row>
    <row r="54" spans="1:6" x14ac:dyDescent="0.25">
      <c r="A54" s="28" t="s">
        <v>44</v>
      </c>
      <c r="B54" s="25">
        <v>240</v>
      </c>
    </row>
    <row r="55" spans="1:6" x14ac:dyDescent="0.25">
      <c r="A55" s="28" t="s">
        <v>58</v>
      </c>
      <c r="B55" s="156">
        <f>30*1110</f>
        <v>33300</v>
      </c>
      <c r="D55" s="42" t="s">
        <v>242</v>
      </c>
    </row>
    <row r="56" spans="1:6" x14ac:dyDescent="0.25">
      <c r="A56" s="28" t="s">
        <v>41</v>
      </c>
      <c r="B56" s="25">
        <v>15000</v>
      </c>
      <c r="D56" s="5"/>
    </row>
    <row r="57" spans="1:6" x14ac:dyDescent="0.25">
      <c r="A57" s="37" t="s">
        <v>75</v>
      </c>
      <c r="B57" s="25"/>
    </row>
    <row r="58" spans="1:6" x14ac:dyDescent="0.25">
      <c r="A58" s="93" t="s">
        <v>128</v>
      </c>
      <c r="B58" s="94" t="s">
        <v>133</v>
      </c>
      <c r="D58" s="53"/>
    </row>
    <row r="59" spans="1:6" x14ac:dyDescent="0.25">
      <c r="A59" s="82" t="s">
        <v>130</v>
      </c>
      <c r="B59" s="25">
        <f>SUM(B46:B50)/(C15*1000)</f>
        <v>1536.1575</v>
      </c>
    </row>
    <row r="60" spans="1:6" x14ac:dyDescent="0.25">
      <c r="A60" s="82" t="s">
        <v>140</v>
      </c>
      <c r="B60" s="25">
        <f>B52/(C11*1000)</f>
        <v>12.875</v>
      </c>
    </row>
    <row r="61" spans="1:6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20.28515625" style="44" bestFit="1" customWidth="1"/>
    <col min="3" max="3" width="8.85546875" style="42"/>
    <col min="4" max="4" width="13.85546875" style="42" bestFit="1" customWidth="1"/>
    <col min="5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105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2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v>5</v>
      </c>
    </row>
    <row r="12" spans="1:4" x14ac:dyDescent="0.25">
      <c r="A12" s="45" t="s">
        <v>88</v>
      </c>
      <c r="B12" s="48" t="s">
        <v>48</v>
      </c>
      <c r="C12" s="50">
        <v>0.5</v>
      </c>
    </row>
    <row r="13" spans="1:4" x14ac:dyDescent="0.25">
      <c r="A13" s="45" t="s">
        <v>89</v>
      </c>
      <c r="B13" s="48" t="s">
        <v>48</v>
      </c>
      <c r="C13" s="50">
        <v>0.85</v>
      </c>
    </row>
    <row r="14" spans="1:4" x14ac:dyDescent="0.25">
      <c r="A14" s="45" t="s">
        <v>90</v>
      </c>
      <c r="B14" s="48" t="s">
        <v>91</v>
      </c>
      <c r="C14" s="18">
        <v>4</v>
      </c>
    </row>
    <row r="15" spans="1:4" x14ac:dyDescent="0.25">
      <c r="A15" s="45" t="s">
        <v>92</v>
      </c>
      <c r="B15" s="48" t="s">
        <v>93</v>
      </c>
      <c r="C15" s="18">
        <f>C11*C14</f>
        <v>20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B42*0.02</f>
        <v>4500</v>
      </c>
      <c r="C39" s="5"/>
    </row>
    <row r="40" spans="1:8" x14ac:dyDescent="0.25">
      <c r="A40" s="28" t="s">
        <v>33</v>
      </c>
      <c r="B40" s="25">
        <f>B42*0.1</f>
        <v>22500</v>
      </c>
      <c r="D40" s="36"/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121">
        <f>45*5000</f>
        <v>225000</v>
      </c>
      <c r="D42" s="135" t="s">
        <v>247</v>
      </c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33">
        <v>6587151</v>
      </c>
      <c r="D46" s="53"/>
      <c r="E46" s="8"/>
    </row>
    <row r="47" spans="1:8" x14ac:dyDescent="0.25">
      <c r="A47" s="27" t="s">
        <v>40</v>
      </c>
      <c r="B47" s="33">
        <v>2688249</v>
      </c>
      <c r="E47" s="8"/>
    </row>
    <row r="48" spans="1:8" x14ac:dyDescent="0.25">
      <c r="A48" s="27" t="s">
        <v>37</v>
      </c>
      <c r="B48" s="33">
        <v>691650.88236863783</v>
      </c>
      <c r="D48" s="53"/>
      <c r="E48" s="8"/>
    </row>
    <row r="49" spans="1:5" x14ac:dyDescent="0.25">
      <c r="A49" s="27" t="s">
        <v>57</v>
      </c>
      <c r="B49" s="33">
        <v>498352.5721605306</v>
      </c>
      <c r="E49" s="8"/>
    </row>
    <row r="50" spans="1:5" x14ac:dyDescent="0.25">
      <c r="A50" s="27" t="s">
        <v>31</v>
      </c>
      <c r="B50" s="33">
        <v>996705.14432106097</v>
      </c>
      <c r="D50" s="53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v>64380</v>
      </c>
      <c r="C52" s="5"/>
      <c r="D52" s="53"/>
    </row>
    <row r="53" spans="1:5" x14ac:dyDescent="0.25">
      <c r="A53" s="28" t="s">
        <v>69</v>
      </c>
      <c r="B53" s="25">
        <f>0.3%*SUM(B46:B50)</f>
        <v>34386.325796550693</v>
      </c>
      <c r="C53" s="5"/>
    </row>
    <row r="54" spans="1:5" x14ac:dyDescent="0.25">
      <c r="A54" s="28" t="s">
        <v>44</v>
      </c>
      <c r="B54" s="25">
        <v>12500</v>
      </c>
    </row>
    <row r="55" spans="1:5" x14ac:dyDescent="0.25">
      <c r="A55" s="28" t="s">
        <v>58</v>
      </c>
      <c r="B55" s="25">
        <f>30*3735</f>
        <v>112050</v>
      </c>
      <c r="D55" s="42" t="s">
        <v>107</v>
      </c>
    </row>
    <row r="56" spans="1:5" x14ac:dyDescent="0.25">
      <c r="A56" s="28" t="s">
        <v>41</v>
      </c>
      <c r="B56" s="25">
        <v>114000</v>
      </c>
      <c r="D56" s="5"/>
    </row>
    <row r="57" spans="1:5" x14ac:dyDescent="0.25">
      <c r="A57" s="37" t="s">
        <v>75</v>
      </c>
      <c r="B57" s="25"/>
    </row>
    <row r="58" spans="1:5" x14ac:dyDescent="0.25">
      <c r="A58" s="93" t="s">
        <v>128</v>
      </c>
      <c r="B58" s="94" t="s">
        <v>133</v>
      </c>
    </row>
    <row r="59" spans="1:5" x14ac:dyDescent="0.25">
      <c r="A59" s="82" t="s">
        <v>130</v>
      </c>
      <c r="B59" s="25">
        <f>SUM(B46:B50)/(C15*1000)</f>
        <v>573.10542994251148</v>
      </c>
    </row>
    <row r="60" spans="1:5" x14ac:dyDescent="0.25">
      <c r="A60" s="82" t="s">
        <v>140</v>
      </c>
      <c r="B60" s="25">
        <f>B52/(C11*1000)</f>
        <v>12.875999999999999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3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3" width="13.7109375" style="42" bestFit="1" customWidth="1"/>
    <col min="4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102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2</v>
      </c>
    </row>
    <row r="15" spans="1:4" x14ac:dyDescent="0.25">
      <c r="A15" s="45" t="s">
        <v>92</v>
      </c>
      <c r="B15" s="48" t="s">
        <v>93</v>
      </c>
      <c r="C15" s="18">
        <f>C11*C14</f>
        <v>0.4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/>
    </row>
    <row r="29" spans="1:12" x14ac:dyDescent="0.25">
      <c r="A29" s="27" t="s">
        <v>40</v>
      </c>
      <c r="B29" s="25"/>
    </row>
    <row r="30" spans="1:12" x14ac:dyDescent="0.25">
      <c r="A30" s="27" t="s">
        <v>37</v>
      </c>
      <c r="B30" s="25"/>
    </row>
    <row r="31" spans="1:12" x14ac:dyDescent="0.25">
      <c r="A31" s="27" t="s">
        <v>57</v>
      </c>
      <c r="B31" s="25"/>
    </row>
    <row r="32" spans="1:12" x14ac:dyDescent="0.25">
      <c r="A32" s="27" t="s">
        <v>31</v>
      </c>
      <c r="B32" s="25"/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/>
    </row>
    <row r="35" spans="1:8" x14ac:dyDescent="0.25">
      <c r="A35" s="28" t="s">
        <v>69</v>
      </c>
      <c r="B35" s="25"/>
    </row>
    <row r="36" spans="1:8" x14ac:dyDescent="0.25">
      <c r="A36" s="28" t="s">
        <v>44</v>
      </c>
      <c r="B36" s="25"/>
      <c r="C36" s="5"/>
    </row>
    <row r="37" spans="1:8" x14ac:dyDescent="0.25">
      <c r="A37" s="28" t="s">
        <v>58</v>
      </c>
      <c r="B37" s="25"/>
      <c r="C37" s="36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B41*0.02</f>
        <v>2112</v>
      </c>
      <c r="C39" s="5"/>
      <c r="D39" s="135"/>
    </row>
    <row r="40" spans="1:8" x14ac:dyDescent="0.25">
      <c r="A40" s="28" t="s">
        <v>33</v>
      </c>
      <c r="B40" s="25">
        <f>B41*0.1</f>
        <v>10560</v>
      </c>
      <c r="D40" s="135"/>
    </row>
    <row r="41" spans="1:8" x14ac:dyDescent="0.25">
      <c r="A41" s="28" t="s">
        <v>34</v>
      </c>
      <c r="B41" s="25">
        <f>300*C11*1000*C13*C14</f>
        <v>105600</v>
      </c>
      <c r="C41" s="36"/>
      <c r="D41" s="135" t="s">
        <v>246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>
        <v>342555</v>
      </c>
      <c r="E46" s="8"/>
    </row>
    <row r="47" spans="1:8" x14ac:dyDescent="0.25">
      <c r="A47" s="27" t="s">
        <v>40</v>
      </c>
      <c r="B47" s="25">
        <v>155793</v>
      </c>
      <c r="E47" s="8"/>
    </row>
    <row r="48" spans="1:8" x14ac:dyDescent="0.25">
      <c r="A48" s="27" t="s">
        <v>37</v>
      </c>
      <c r="B48" s="25">
        <v>35968</v>
      </c>
      <c r="E48" s="8"/>
    </row>
    <row r="49" spans="1:5" x14ac:dyDescent="0.25">
      <c r="A49" s="27" t="s">
        <v>57</v>
      </c>
      <c r="B49" s="25">
        <v>30723</v>
      </c>
      <c r="E49" s="8"/>
    </row>
    <row r="50" spans="1:5" x14ac:dyDescent="0.25">
      <c r="A50" s="27" t="s">
        <v>31</v>
      </c>
      <c r="B50" s="25">
        <v>49424</v>
      </c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>
        <v>2575</v>
      </c>
      <c r="C52" s="5"/>
    </row>
    <row r="53" spans="1:5" x14ac:dyDescent="0.25">
      <c r="A53" s="28" t="s">
        <v>69</v>
      </c>
      <c r="B53" s="25">
        <f>0.3%*SUM(B46:B50)</f>
        <v>1843.3890000000001</v>
      </c>
      <c r="C53" s="5"/>
    </row>
    <row r="54" spans="1:5" x14ac:dyDescent="0.25">
      <c r="A54" s="28" t="s">
        <v>44</v>
      </c>
      <c r="B54" s="25">
        <v>240</v>
      </c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 t="s">
        <v>129</v>
      </c>
    </row>
    <row r="59" spans="1:5" x14ac:dyDescent="0.25">
      <c r="A59" s="82" t="s">
        <v>130</v>
      </c>
      <c r="B59" s="25">
        <f>SUM(B46:B50)/(C15*1000)</f>
        <v>1536.1575</v>
      </c>
    </row>
    <row r="60" spans="1:5" x14ac:dyDescent="0.25">
      <c r="A60" s="82" t="s">
        <v>140</v>
      </c>
      <c r="B60" s="25">
        <f>B52/(C11*1000)</f>
        <v>12.875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15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100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1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200/1000</f>
        <v>0.2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0.88</v>
      </c>
    </row>
    <row r="14" spans="1:4" x14ac:dyDescent="0.25">
      <c r="A14" s="45" t="s">
        <v>90</v>
      </c>
      <c r="B14" s="48" t="s">
        <v>91</v>
      </c>
      <c r="C14" s="18">
        <v>4</v>
      </c>
    </row>
    <row r="15" spans="1:4" x14ac:dyDescent="0.25">
      <c r="A15" s="45" t="s">
        <v>92</v>
      </c>
      <c r="B15" s="48" t="s">
        <v>93</v>
      </c>
      <c r="C15" s="18">
        <f>C11*C14</f>
        <v>0.8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25">
        <v>535426</v>
      </c>
    </row>
    <row r="29" spans="1:12" x14ac:dyDescent="0.25">
      <c r="A29" s="27" t="s">
        <v>40</v>
      </c>
      <c r="B29" s="25">
        <v>243511</v>
      </c>
    </row>
    <row r="30" spans="1:12" x14ac:dyDescent="0.25">
      <c r="A30" s="27" t="s">
        <v>37</v>
      </c>
      <c r="B30" s="25">
        <v>56220</v>
      </c>
    </row>
    <row r="31" spans="1:12" x14ac:dyDescent="0.25">
      <c r="A31" s="27" t="s">
        <v>57</v>
      </c>
      <c r="B31" s="25">
        <v>48021</v>
      </c>
    </row>
    <row r="32" spans="1:12" x14ac:dyDescent="0.25">
      <c r="A32" s="27" t="s">
        <v>31</v>
      </c>
      <c r="B32" s="25">
        <v>77252</v>
      </c>
    </row>
    <row r="33" spans="1:8" x14ac:dyDescent="0.25">
      <c r="A33" s="26" t="s">
        <v>59</v>
      </c>
      <c r="B33" s="25"/>
    </row>
    <row r="34" spans="1:8" x14ac:dyDescent="0.25">
      <c r="A34" s="28" t="s">
        <v>35</v>
      </c>
      <c r="B34" s="25">
        <v>2575</v>
      </c>
    </row>
    <row r="35" spans="1:8" x14ac:dyDescent="0.25">
      <c r="A35" s="28" t="s">
        <v>69</v>
      </c>
      <c r="B35" s="25">
        <f>0.3%*SUM(B28:B32)</f>
        <v>2881.29</v>
      </c>
    </row>
    <row r="36" spans="1:8" x14ac:dyDescent="0.25">
      <c r="A36" s="28" t="s">
        <v>44</v>
      </c>
      <c r="B36" s="25">
        <v>240</v>
      </c>
      <c r="C36" s="5"/>
    </row>
    <row r="37" spans="1:8" x14ac:dyDescent="0.25">
      <c r="A37" s="28" t="s">
        <v>58</v>
      </c>
      <c r="B37" s="25">
        <f>30*1260</f>
        <v>37800</v>
      </c>
      <c r="C37" s="36"/>
      <c r="D37" s="34" t="s">
        <v>101</v>
      </c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B40*0.02</f>
        <v>300</v>
      </c>
      <c r="C39" s="5"/>
    </row>
    <row r="40" spans="1:8" x14ac:dyDescent="0.25">
      <c r="A40" s="28" t="s">
        <v>33</v>
      </c>
      <c r="B40" s="25">
        <v>15000</v>
      </c>
    </row>
    <row r="41" spans="1:8" x14ac:dyDescent="0.25">
      <c r="A41" s="28" t="s">
        <v>34</v>
      </c>
      <c r="B41" s="25"/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E46" s="8"/>
    </row>
    <row r="47" spans="1:8" x14ac:dyDescent="0.25">
      <c r="A47" s="27" t="s">
        <v>40</v>
      </c>
      <c r="B47" s="25"/>
      <c r="E47" s="8"/>
    </row>
    <row r="48" spans="1:8" x14ac:dyDescent="0.25">
      <c r="A48" s="27" t="s">
        <v>37</v>
      </c>
      <c r="B48" s="25"/>
      <c r="E48" s="8"/>
    </row>
    <row r="49" spans="1:5" x14ac:dyDescent="0.25">
      <c r="A49" s="27" t="s">
        <v>57</v>
      </c>
      <c r="B49" s="25"/>
      <c r="E49" s="8"/>
    </row>
    <row r="50" spans="1:5" x14ac:dyDescent="0.25">
      <c r="A50" s="27" t="s">
        <v>31</v>
      </c>
      <c r="B50" s="25"/>
      <c r="E50" s="8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131</v>
      </c>
      <c r="B60" s="25"/>
    </row>
    <row r="61" spans="1:5" x14ac:dyDescent="0.25">
      <c r="A61" s="82" t="s">
        <v>132</v>
      </c>
      <c r="B61" s="49"/>
    </row>
    <row r="62" spans="1:5" x14ac:dyDescent="0.25">
      <c r="A62" s="82" t="s">
        <v>128</v>
      </c>
      <c r="B62" s="25"/>
    </row>
    <row r="63" spans="1:5" x14ac:dyDescent="0.25">
      <c r="A63" s="82" t="s">
        <v>130</v>
      </c>
      <c r="B63" s="25"/>
    </row>
    <row r="64" spans="1:5" x14ac:dyDescent="0.25">
      <c r="A64" s="82" t="s">
        <v>140</v>
      </c>
      <c r="B64" s="25"/>
    </row>
    <row r="65" spans="1:2" x14ac:dyDescent="0.25">
      <c r="A65" s="82" t="s">
        <v>132</v>
      </c>
      <c r="B65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36" sqref="B36"/>
    </sheetView>
  </sheetViews>
  <sheetFormatPr defaultColWidth="8.85546875" defaultRowHeight="15" x14ac:dyDescent="0.25"/>
  <cols>
    <col min="1" max="1" width="38.7109375" style="42" bestFit="1" customWidth="1"/>
    <col min="2" max="2" width="12.28515625" style="44" customWidth="1"/>
    <col min="3" max="4" width="8.85546875" style="42"/>
    <col min="5" max="5" width="11.140625" style="42" bestFit="1" customWidth="1"/>
    <col min="6" max="7" width="8.85546875" style="42"/>
    <col min="8" max="8" width="9" style="42" customWidth="1"/>
    <col min="9" max="16384" width="8.85546875" style="42"/>
  </cols>
  <sheetData>
    <row r="1" spans="1:4" ht="18.75" x14ac:dyDescent="0.25">
      <c r="A1" s="15" t="s">
        <v>99</v>
      </c>
    </row>
    <row r="2" spans="1:4" ht="18.75" x14ac:dyDescent="0.25">
      <c r="A2" s="15"/>
      <c r="D2" s="43"/>
    </row>
    <row r="3" spans="1:4" x14ac:dyDescent="0.25">
      <c r="A3" s="45" t="s">
        <v>45</v>
      </c>
      <c r="B3" s="48" t="s">
        <v>46</v>
      </c>
      <c r="C3" s="18"/>
    </row>
    <row r="4" spans="1:4" x14ac:dyDescent="0.25">
      <c r="A4" s="45" t="s">
        <v>47</v>
      </c>
      <c r="B4" s="48" t="s">
        <v>48</v>
      </c>
      <c r="C4" s="49"/>
    </row>
    <row r="5" spans="1:4" x14ac:dyDescent="0.25">
      <c r="A5" s="45" t="s">
        <v>49</v>
      </c>
      <c r="B5" s="48" t="s">
        <v>50</v>
      </c>
      <c r="C5" s="18"/>
    </row>
    <row r="6" spans="1:4" x14ac:dyDescent="0.25">
      <c r="A6" s="45" t="s">
        <v>51</v>
      </c>
      <c r="B6" s="48" t="s">
        <v>52</v>
      </c>
      <c r="C6" s="50">
        <v>0.05</v>
      </c>
    </row>
    <row r="7" spans="1:4" x14ac:dyDescent="0.25">
      <c r="A7" s="45" t="s">
        <v>53</v>
      </c>
      <c r="B7" s="48"/>
      <c r="C7" s="18">
        <v>2022</v>
      </c>
    </row>
    <row r="8" spans="1:4" x14ac:dyDescent="0.25">
      <c r="A8" s="45" t="s">
        <v>54</v>
      </c>
      <c r="B8" s="48" t="s">
        <v>55</v>
      </c>
      <c r="C8" s="18"/>
    </row>
    <row r="9" spans="1:4" x14ac:dyDescent="0.25">
      <c r="A9" s="45" t="s">
        <v>56</v>
      </c>
      <c r="B9" s="48" t="s">
        <v>55</v>
      </c>
      <c r="C9" s="18">
        <v>2</v>
      </c>
    </row>
    <row r="10" spans="1:4" x14ac:dyDescent="0.25">
      <c r="A10" s="47" t="s">
        <v>94</v>
      </c>
      <c r="B10" s="46"/>
    </row>
    <row r="11" spans="1:4" x14ac:dyDescent="0.25">
      <c r="A11" s="45" t="s">
        <v>45</v>
      </c>
      <c r="B11" s="48" t="s">
        <v>46</v>
      </c>
      <c r="C11" s="18">
        <f>0.005*50</f>
        <v>0.25</v>
      </c>
    </row>
    <row r="12" spans="1:4" x14ac:dyDescent="0.25">
      <c r="A12" s="45" t="s">
        <v>88</v>
      </c>
      <c r="B12" s="48" t="s">
        <v>48</v>
      </c>
      <c r="C12" s="49">
        <v>0.5</v>
      </c>
    </row>
    <row r="13" spans="1:4" x14ac:dyDescent="0.25">
      <c r="A13" s="45" t="s">
        <v>89</v>
      </c>
      <c r="B13" s="48" t="s">
        <v>48</v>
      </c>
      <c r="C13" s="50">
        <v>0.9</v>
      </c>
    </row>
    <row r="14" spans="1:4" x14ac:dyDescent="0.25">
      <c r="A14" s="45" t="s">
        <v>90</v>
      </c>
      <c r="B14" s="48" t="s">
        <v>91</v>
      </c>
      <c r="C14" s="18">
        <v>3</v>
      </c>
    </row>
    <row r="15" spans="1:4" x14ac:dyDescent="0.25">
      <c r="A15" s="45" t="s">
        <v>92</v>
      </c>
      <c r="B15" s="48" t="s">
        <v>93</v>
      </c>
      <c r="C15" s="31">
        <f>C11*C14</f>
        <v>0.75</v>
      </c>
    </row>
    <row r="16" spans="1:4" x14ac:dyDescent="0.25">
      <c r="A16" s="45" t="s">
        <v>54</v>
      </c>
      <c r="B16" s="48" t="s">
        <v>55</v>
      </c>
      <c r="C16" s="18">
        <v>10</v>
      </c>
    </row>
    <row r="17" spans="1:12" x14ac:dyDescent="0.25">
      <c r="A17" s="7"/>
      <c r="B17" s="3"/>
    </row>
    <row r="18" spans="1:12" x14ac:dyDescent="0.25">
      <c r="A18" s="7" t="s">
        <v>39</v>
      </c>
      <c r="B18" s="3">
        <v>1200</v>
      </c>
      <c r="C18" s="42" t="s">
        <v>42</v>
      </c>
    </row>
    <row r="19" spans="1:12" x14ac:dyDescent="0.25">
      <c r="A19" s="7" t="s">
        <v>38</v>
      </c>
      <c r="B19" s="6">
        <f>B18*C3*1000</f>
        <v>0</v>
      </c>
      <c r="C19" s="42" t="s">
        <v>43</v>
      </c>
    </row>
    <row r="20" spans="1:12" x14ac:dyDescent="0.25">
      <c r="A20" s="7"/>
      <c r="B20" s="6"/>
    </row>
    <row r="21" spans="1:12" x14ac:dyDescent="0.25">
      <c r="A21" s="19" t="s">
        <v>62</v>
      </c>
      <c r="B21" s="6"/>
    </row>
    <row r="22" spans="1:12" x14ac:dyDescent="0.25">
      <c r="B22" s="20">
        <v>2020</v>
      </c>
      <c r="C22" s="21">
        <f>B22+1</f>
        <v>2021</v>
      </c>
      <c r="D22" s="21">
        <f t="shared" ref="D22:L22" si="0">C22+1</f>
        <v>2022</v>
      </c>
      <c r="E22" s="21">
        <f t="shared" si="0"/>
        <v>2023</v>
      </c>
      <c r="F22" s="21">
        <f t="shared" si="0"/>
        <v>2024</v>
      </c>
      <c r="G22" s="21">
        <f t="shared" si="0"/>
        <v>2025</v>
      </c>
      <c r="H22" s="21">
        <f t="shared" si="0"/>
        <v>2026</v>
      </c>
      <c r="I22" s="21">
        <f t="shared" si="0"/>
        <v>2027</v>
      </c>
      <c r="J22" s="21">
        <f t="shared" si="0"/>
        <v>2028</v>
      </c>
      <c r="K22" s="21">
        <f t="shared" si="0"/>
        <v>2029</v>
      </c>
      <c r="L22" s="21">
        <f t="shared" si="0"/>
        <v>2030</v>
      </c>
    </row>
    <row r="23" spans="1:12" x14ac:dyDescent="0.25">
      <c r="A23" s="17" t="s">
        <v>66</v>
      </c>
      <c r="B23" s="40">
        <v>1</v>
      </c>
      <c r="C23" s="41">
        <v>0.90979249740755386</v>
      </c>
      <c r="D23" s="41">
        <v>0.82381736350904977</v>
      </c>
      <c r="E23" s="41">
        <v>0.74207459830448697</v>
      </c>
      <c r="F23" s="41">
        <v>0.66456420179386599</v>
      </c>
      <c r="G23" s="41">
        <v>0.61493762093627413</v>
      </c>
      <c r="H23" s="41">
        <v>0.59783259778279929</v>
      </c>
      <c r="I23" s="41">
        <v>0.58096708651245288</v>
      </c>
      <c r="J23" s="41">
        <v>0.56434108712523501</v>
      </c>
      <c r="K23" s="41">
        <v>0.54795459962114579</v>
      </c>
      <c r="L23" s="41">
        <v>0.52306544026599611</v>
      </c>
    </row>
    <row r="24" spans="1:12" x14ac:dyDescent="0.25">
      <c r="A24" s="4"/>
      <c r="C24" s="6"/>
    </row>
    <row r="25" spans="1:12" x14ac:dyDescent="0.25">
      <c r="A25" s="22" t="s">
        <v>64</v>
      </c>
      <c r="B25" s="23" t="s">
        <v>65</v>
      </c>
      <c r="C25" s="43"/>
    </row>
    <row r="26" spans="1:12" x14ac:dyDescent="0.25">
      <c r="A26" s="24" t="s">
        <v>28</v>
      </c>
      <c r="B26" s="25"/>
    </row>
    <row r="27" spans="1:12" x14ac:dyDescent="0.25">
      <c r="A27" s="26" t="s">
        <v>29</v>
      </c>
      <c r="B27" s="25"/>
    </row>
    <row r="28" spans="1:12" x14ac:dyDescent="0.25">
      <c r="A28" s="27" t="s">
        <v>30</v>
      </c>
      <c r="B28" s="121">
        <v>457550</v>
      </c>
    </row>
    <row r="29" spans="1:12" x14ac:dyDescent="0.25">
      <c r="A29" s="27" t="s">
        <v>40</v>
      </c>
      <c r="B29" s="121">
        <v>302600</v>
      </c>
    </row>
    <row r="30" spans="1:12" x14ac:dyDescent="0.25">
      <c r="A30" s="27" t="s">
        <v>37</v>
      </c>
      <c r="B30" s="121">
        <v>48050</v>
      </c>
    </row>
    <row r="31" spans="1:12" x14ac:dyDescent="0.25">
      <c r="A31" s="27" t="s">
        <v>57</v>
      </c>
      <c r="B31" s="121">
        <v>47300</v>
      </c>
    </row>
    <row r="32" spans="1:12" x14ac:dyDescent="0.25">
      <c r="A32" s="27" t="s">
        <v>31</v>
      </c>
      <c r="B32" s="121">
        <v>90100</v>
      </c>
    </row>
    <row r="33" spans="1:8" x14ac:dyDescent="0.25">
      <c r="A33" s="26" t="s">
        <v>59</v>
      </c>
      <c r="B33" s="121"/>
    </row>
    <row r="34" spans="1:8" x14ac:dyDescent="0.25">
      <c r="A34" s="28" t="s">
        <v>35</v>
      </c>
      <c r="B34" s="121">
        <f>0.015*B10</f>
        <v>0</v>
      </c>
    </row>
    <row r="35" spans="1:8" x14ac:dyDescent="0.25">
      <c r="A35" s="28" t="s">
        <v>69</v>
      </c>
      <c r="B35" s="121">
        <f>0.0003*SUM(B10:B14)</f>
        <v>0</v>
      </c>
    </row>
    <row r="36" spans="1:8" x14ac:dyDescent="0.25">
      <c r="A36" s="28" t="s">
        <v>44</v>
      </c>
      <c r="B36" s="121">
        <f>55*50</f>
        <v>2750</v>
      </c>
      <c r="C36" s="5"/>
    </row>
    <row r="37" spans="1:8" x14ac:dyDescent="0.25">
      <c r="A37" s="28" t="s">
        <v>58</v>
      </c>
      <c r="B37" s="25"/>
      <c r="D37" s="34"/>
    </row>
    <row r="38" spans="1:8" x14ac:dyDescent="0.25">
      <c r="A38" s="26" t="s">
        <v>60</v>
      </c>
      <c r="B38" s="25"/>
    </row>
    <row r="39" spans="1:8" x14ac:dyDescent="0.25">
      <c r="A39" s="28" t="s">
        <v>32</v>
      </c>
      <c r="B39" s="25">
        <f>B40*0.02</f>
        <v>300</v>
      </c>
      <c r="C39" s="5"/>
    </row>
    <row r="40" spans="1:8" x14ac:dyDescent="0.25">
      <c r="A40" s="28" t="s">
        <v>33</v>
      </c>
      <c r="B40" s="25">
        <v>15000</v>
      </c>
    </row>
    <row r="41" spans="1:8" x14ac:dyDescent="0.25">
      <c r="A41" s="28" t="s">
        <v>34</v>
      </c>
      <c r="B41" s="169">
        <f>800*50</f>
        <v>40000</v>
      </c>
      <c r="D41" s="135" t="s">
        <v>248</v>
      </c>
    </row>
    <row r="42" spans="1:8" x14ac:dyDescent="0.25">
      <c r="A42" s="173" t="s">
        <v>254</v>
      </c>
      <c r="B42" s="25"/>
    </row>
    <row r="43" spans="1:8" x14ac:dyDescent="0.25">
      <c r="A43" s="18"/>
      <c r="B43" s="25"/>
    </row>
    <row r="44" spans="1:8" x14ac:dyDescent="0.25">
      <c r="A44" s="29" t="s">
        <v>36</v>
      </c>
      <c r="B44" s="25"/>
    </row>
    <row r="45" spans="1:8" x14ac:dyDescent="0.25">
      <c r="A45" s="26" t="s">
        <v>29</v>
      </c>
      <c r="B45" s="25"/>
      <c r="H45" s="5"/>
    </row>
    <row r="46" spans="1:8" x14ac:dyDescent="0.25">
      <c r="A46" s="27" t="s">
        <v>30</v>
      </c>
      <c r="B46" s="25"/>
      <c r="D46" s="59"/>
      <c r="E46" s="59"/>
    </row>
    <row r="47" spans="1:8" x14ac:dyDescent="0.25">
      <c r="A47" s="27" t="s">
        <v>40</v>
      </c>
      <c r="B47" s="25"/>
      <c r="D47" s="59"/>
      <c r="E47" s="59"/>
    </row>
    <row r="48" spans="1:8" x14ac:dyDescent="0.25">
      <c r="A48" s="27" t="s">
        <v>37</v>
      </c>
      <c r="B48" s="25"/>
      <c r="D48" s="59"/>
      <c r="E48" s="59"/>
    </row>
    <row r="49" spans="1:5" x14ac:dyDescent="0.25">
      <c r="A49" s="27" t="s">
        <v>57</v>
      </c>
      <c r="B49" s="25"/>
      <c r="D49" s="59"/>
      <c r="E49" s="59"/>
    </row>
    <row r="50" spans="1:5" x14ac:dyDescent="0.25">
      <c r="A50" s="27" t="s">
        <v>31</v>
      </c>
      <c r="B50" s="25"/>
      <c r="D50" s="59"/>
      <c r="E50" s="59"/>
    </row>
    <row r="51" spans="1:5" x14ac:dyDescent="0.25">
      <c r="A51" s="26" t="s">
        <v>59</v>
      </c>
      <c r="B51" s="25"/>
      <c r="D51" s="5"/>
    </row>
    <row r="52" spans="1:5" x14ac:dyDescent="0.25">
      <c r="A52" s="28" t="s">
        <v>35</v>
      </c>
      <c r="B52" s="25"/>
      <c r="C52" s="5"/>
    </row>
    <row r="53" spans="1:5" x14ac:dyDescent="0.25">
      <c r="A53" s="28" t="s">
        <v>69</v>
      </c>
      <c r="B53" s="25"/>
      <c r="C53" s="5"/>
      <c r="D53" s="62"/>
    </row>
    <row r="54" spans="1:5" x14ac:dyDescent="0.25">
      <c r="A54" s="28" t="s">
        <v>44</v>
      </c>
      <c r="B54" s="25"/>
    </row>
    <row r="55" spans="1:5" x14ac:dyDescent="0.25">
      <c r="A55" s="28" t="s">
        <v>58</v>
      </c>
      <c r="B55" s="25"/>
    </row>
    <row r="56" spans="1:5" x14ac:dyDescent="0.25">
      <c r="A56" s="28" t="s">
        <v>41</v>
      </c>
      <c r="B56" s="25"/>
    </row>
    <row r="57" spans="1:5" x14ac:dyDescent="0.25">
      <c r="A57" s="37" t="s">
        <v>75</v>
      </c>
      <c r="B57" s="25"/>
    </row>
    <row r="58" spans="1:5" x14ac:dyDescent="0.25">
      <c r="A58" s="82" t="s">
        <v>128</v>
      </c>
      <c r="B58" s="25"/>
    </row>
    <row r="59" spans="1:5" x14ac:dyDescent="0.25">
      <c r="A59" s="82" t="s">
        <v>130</v>
      </c>
      <c r="B59" s="25"/>
    </row>
    <row r="60" spans="1:5" x14ac:dyDescent="0.25">
      <c r="A60" s="82" t="s">
        <v>140</v>
      </c>
      <c r="B60" s="25">
        <f>B52/(C11*1000)</f>
        <v>0</v>
      </c>
    </row>
    <row r="61" spans="1:5" x14ac:dyDescent="0.25">
      <c r="A61" s="82" t="s">
        <v>132</v>
      </c>
      <c r="B61" s="49"/>
    </row>
  </sheetData>
  <pageMargins left="0.7" right="0.7" top="0.75" bottom="0.75" header="0.3" footer="0.3"/>
  <pageSetup orientation="portrait" r:id="rId1"/>
  <headerFooter>
    <oddHeader>&amp;LAppendix K: Black-Veatch Cost Report -  Raw Data&amp;RDraft Clean Energy Implementation Plan</oddHeader>
    <oddFooter>&amp;LOCTOBER 15, 2021&amp;C&amp;P of &amp;N&amp;RPuget Sound Energy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36" ma:contentTypeDescription="" ma:contentTypeScope="" ma:versionID="90cd85bb4d7bde5ec8307ccce90915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79AD2F-9E19-4A22-B431-5D86C8F7019A}"/>
</file>

<file path=customXml/itemProps2.xml><?xml version="1.0" encoding="utf-8"?>
<ds:datastoreItem xmlns:ds="http://schemas.openxmlformats.org/officeDocument/2006/customXml" ds:itemID="{CF43D16E-3DB7-424A-9108-B5C5BC0BAA3C}"/>
</file>

<file path=customXml/itemProps3.xml><?xml version="1.0" encoding="utf-8"?>
<ds:datastoreItem xmlns:ds="http://schemas.openxmlformats.org/officeDocument/2006/customXml" ds:itemID="{BCD7442C-2151-44C0-8145-5F7E58B8F5B2}"/>
</file>

<file path=customXml/itemProps4.xml><?xml version="1.0" encoding="utf-8"?>
<ds:datastoreItem xmlns:ds="http://schemas.openxmlformats.org/officeDocument/2006/customXml" ds:itemID="{13764CC2-5AAF-48EF-8521-ABA1A5661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Market Potential</vt:lpstr>
      <vt:lpstr>Estimation Basis</vt:lpstr>
      <vt:lpstr>Energy Storage IRP</vt:lpstr>
      <vt:lpstr>Renewables IRP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2021-10-15T20:37:14Z</dcterms:created>
  <dcterms:modified xsi:type="dcterms:W3CDTF">2021-10-15T20:37:18Z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