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90"/>
  </bookViews>
  <sheets>
    <sheet name="stj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D30" i="2" l="1"/>
  <c r="D24" i="2" l="1"/>
  <c r="F34" i="2"/>
  <c r="D34" i="2"/>
  <c r="D35" i="2" l="1"/>
  <c r="F35" i="2" s="1"/>
  <c r="C10" i="2"/>
  <c r="C20" i="2"/>
  <c r="D10" i="2" l="1"/>
  <c r="C16" i="2"/>
  <c r="C14" i="2"/>
  <c r="D18" i="2"/>
  <c r="C8" i="2"/>
  <c r="C6" i="2"/>
  <c r="D20" i="2" l="1"/>
  <c r="E35" i="2"/>
  <c r="E34" i="2"/>
  <c r="D23" i="2" l="1"/>
  <c r="D25" i="2" s="1"/>
  <c r="E18" i="2"/>
  <c r="F10" i="2"/>
  <c r="E10" i="2"/>
  <c r="E20" i="2" l="1"/>
  <c r="C18" i="2"/>
  <c r="F18" i="2"/>
  <c r="F20" i="2" s="1"/>
  <c r="E23" i="2" l="1"/>
  <c r="E24" i="2"/>
  <c r="E25" i="2" s="1"/>
  <c r="F23" i="2"/>
  <c r="F24" i="2"/>
  <c r="F30" i="2"/>
  <c r="C23" i="2" l="1"/>
  <c r="F25" i="2"/>
  <c r="C24" i="2"/>
  <c r="F36" i="2"/>
  <c r="F40" i="2" s="1"/>
  <c r="D36" i="2"/>
  <c r="D40" i="2" s="1"/>
  <c r="C25" i="2" l="1"/>
</calcChain>
</file>

<file path=xl/sharedStrings.xml><?xml version="1.0" encoding="utf-8"?>
<sst xmlns="http://schemas.openxmlformats.org/spreadsheetml/2006/main" count="34" uniqueCount="30">
  <si>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</si>
  <si>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</si>
  <si>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</si>
  <si>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</si>
  <si>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</si>
  <si>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</si>
  <si>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</si>
  <si>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</si>
  <si>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</si>
  <si>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</si>
  <si>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</si>
  <si>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</si>
  <si>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</si>
  <si>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</si>
  <si>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</si>
  <si>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Less - Plant Accumulated Depreciation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</si>
  <si>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</si>
  <si>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</si>
  <si>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</si>
  <si>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</si>
  <si>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</si>
  <si>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</si>
  <si>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ST. JOHN TELEPHONE COMPANY</t>
  </si>
  <si>
    <t>Plant/Accounts Receivable Tax Basis</t>
  </si>
  <si>
    <t>Proposed 17 year amortization:</t>
  </si>
  <si>
    <t>Federal Def. Taxes at 34% without federal tax reform rate change</t>
  </si>
  <si>
    <t>Plant GL Balance / Accounts Receivable</t>
  </si>
  <si>
    <t>Reg Plant</t>
  </si>
  <si>
    <t>Reg Other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</si>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</sst>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1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3" fillId="79" borderId="11" xfId="2" applyNumberFormat="1" applyFont="1" applyFill="1" applyBorder="1"/>
    <xf numFmtId="0" fontId="20" fillId="79" borderId="17" xfId="3" applyFont="1" applyFill="1" applyBorder="1" applyAlignment="1"/>
    <xf numFmtId="164" fontId="19" fillId="0" borderId="11" xfId="1" quotePrefix="1" applyNumberFormat="1" applyFont="1" applyFill="1" applyBorder="1" applyAlignment="1">
      <alignment horizontal="center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40"/>
  <sheetViews>
    <sheetView tabSelected="1" zoomScale="75" zoomScaleNormal="75" workbookViewId="0">
      <selection activeCell="C5" sqref="C5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6" ht="15.75">
      <c r="A1">
        <v>1</v>
      </c>
      <c r="B1" s="1" t="s">
        <v>22</v>
      </c>
      <c r="C1" s="2"/>
      <c r="D1" s="3"/>
      <c r="E1" s="33"/>
      <c r="F1" s="57" t="s">
        <v>21</v>
      </c>
    </row>
    <row r="2" spans="1:6" ht="15.75">
      <c r="A2">
        <v>2</v>
      </c>
      <c r="B2" s="1" t="s">
        <v>14</v>
      </c>
      <c r="C2" s="55"/>
      <c r="D2" s="55"/>
      <c r="E2" s="55"/>
    </row>
    <row r="3" spans="1:6" ht="15.75">
      <c r="A3">
        <v>3</v>
      </c>
      <c r="B3" s="4">
        <v>43100</v>
      </c>
    </row>
    <row r="4" spans="1:6" ht="15.75">
      <c r="A4">
        <v>4</v>
      </c>
      <c r="B4" s="5"/>
      <c r="C4" s="6"/>
      <c r="D4" s="7"/>
      <c r="E4" s="7"/>
      <c r="F4" s="7"/>
    </row>
    <row r="5" spans="1:6" ht="15.75">
      <c r="A5">
        <v>5</v>
      </c>
      <c r="B5" s="8" t="s">
        <v>3</v>
      </c>
      <c r="C5" s="60" t="s">
        <v>29</v>
      </c>
      <c r="D5" s="34" t="s">
        <v>27</v>
      </c>
      <c r="E5" s="34" t="s">
        <v>28</v>
      </c>
      <c r="F5" s="9" t="s">
        <v>0</v>
      </c>
    </row>
    <row r="6" spans="1:6" ht="15">
      <c r="A6">
        <v>6</v>
      </c>
      <c r="B6" s="10" t="s">
        <v>26</v>
      </c>
      <c r="C6" s="11">
        <f>SUM(D6:F6)</f>
        <v>14261814</v>
      </c>
      <c r="D6" s="35">
        <v>13311773</v>
      </c>
      <c r="E6" s="58">
        <v>6483</v>
      </c>
      <c r="F6" s="11">
        <v>943558</v>
      </c>
    </row>
    <row r="7" spans="1:6" ht="15">
      <c r="A7">
        <v>7</v>
      </c>
      <c r="B7" s="13"/>
      <c r="C7" s="14"/>
      <c r="D7" s="36"/>
      <c r="E7" s="36"/>
      <c r="F7" s="14"/>
    </row>
    <row r="8" spans="1:6" ht="15">
      <c r="A8">
        <v>8</v>
      </c>
      <c r="B8" s="15" t="s">
        <v>15</v>
      </c>
      <c r="C8" s="11">
        <f>SUM(D8:F8)</f>
        <v>-7201999</v>
      </c>
      <c r="D8" s="35">
        <v>-6569664</v>
      </c>
      <c r="E8" s="35"/>
      <c r="F8" s="12">
        <v>-632335</v>
      </c>
    </row>
    <row r="9" spans="1:6" ht="15">
      <c r="A9">
        <v>9</v>
      </c>
      <c r="B9" s="16"/>
      <c r="C9" s="17"/>
      <c r="D9" s="35"/>
      <c r="E9" s="35"/>
      <c r="F9" s="17"/>
    </row>
    <row r="10" spans="1:6" ht="16.5" thickBot="1">
      <c r="A10">
        <v>10</v>
      </c>
      <c r="B10" s="18" t="s">
        <v>3</v>
      </c>
      <c r="C10" s="19">
        <f>C6+C8</f>
        <v>7059815</v>
      </c>
      <c r="D10" s="37">
        <f>SUM(D6:D8)</f>
        <v>6742109</v>
      </c>
      <c r="E10" s="37">
        <f>SUM(E6:E8)</f>
        <v>6483</v>
      </c>
      <c r="F10" s="19">
        <f>SUM(F6:F8)</f>
        <v>311223</v>
      </c>
    </row>
    <row r="11" spans="1:6" ht="15.75" thickTop="1">
      <c r="A11">
        <v>11</v>
      </c>
      <c r="B11" s="6"/>
      <c r="C11" s="20"/>
      <c r="D11" s="38"/>
      <c r="E11" s="38"/>
      <c r="F11" s="20"/>
    </row>
    <row r="12" spans="1:6" ht="15">
      <c r="A12">
        <v>12</v>
      </c>
      <c r="B12" s="6"/>
      <c r="C12" s="20"/>
      <c r="D12" s="38"/>
      <c r="E12" s="38"/>
      <c r="F12" s="20"/>
    </row>
    <row r="13" spans="1:6" ht="15.75">
      <c r="A13">
        <v>13</v>
      </c>
      <c r="B13" s="21" t="s">
        <v>1</v>
      </c>
      <c r="C13" s="9"/>
      <c r="D13" s="34"/>
      <c r="E13" s="34"/>
      <c r="F13" s="9"/>
    </row>
    <row r="14" spans="1:6" ht="15">
      <c r="A14">
        <v>14</v>
      </c>
      <c r="B14" s="22" t="s">
        <v>23</v>
      </c>
      <c r="C14" s="23">
        <f>SUM(D14:F14)</f>
        <v>14132519</v>
      </c>
      <c r="D14" s="39">
        <v>13075817</v>
      </c>
      <c r="E14" s="39">
        <v>7299</v>
      </c>
      <c r="F14" s="23">
        <v>1049403</v>
      </c>
    </row>
    <row r="15" spans="1:6" ht="15">
      <c r="A15">
        <v>15</v>
      </c>
      <c r="B15" s="24"/>
      <c r="C15" s="25"/>
      <c r="D15" s="39"/>
      <c r="E15" s="59"/>
      <c r="F15" s="24"/>
    </row>
    <row r="16" spans="1:6" ht="15">
      <c r="A16">
        <v>16</v>
      </c>
      <c r="B16" s="22" t="s">
        <v>19</v>
      </c>
      <c r="C16" s="23">
        <f>SUM(D16:F16)</f>
        <v>-10916817</v>
      </c>
      <c r="D16" s="39">
        <v>-10168005</v>
      </c>
      <c r="E16" s="39"/>
      <c r="F16" s="23">
        <v>-748812</v>
      </c>
    </row>
    <row r="17" spans="1:7" ht="15">
      <c r="A17">
        <v>17</v>
      </c>
      <c r="B17" s="24"/>
      <c r="C17" s="25"/>
      <c r="D17" s="39"/>
      <c r="E17" s="39"/>
      <c r="F17" s="25"/>
    </row>
    <row r="18" spans="1:7" ht="16.5" thickBot="1">
      <c r="A18">
        <v>18</v>
      </c>
      <c r="B18" s="26" t="s">
        <v>2</v>
      </c>
      <c r="C18" s="27">
        <f>SUM(C14:C17)</f>
        <v>3215702</v>
      </c>
      <c r="D18" s="37">
        <f>SUM(D14:D17)</f>
        <v>2907812</v>
      </c>
      <c r="E18" s="37">
        <f>SUM(E14:E17)</f>
        <v>7299</v>
      </c>
      <c r="F18" s="19">
        <f>SUM(F14:F17)</f>
        <v>300591</v>
      </c>
    </row>
    <row r="19" spans="1:7" ht="15.75" thickTop="1">
      <c r="A19">
        <v>19</v>
      </c>
      <c r="B19" s="28"/>
      <c r="C19" s="20"/>
      <c r="D19" s="38"/>
      <c r="E19" s="38"/>
      <c r="F19" s="20"/>
    </row>
    <row r="20" spans="1:7" ht="15">
      <c r="A20">
        <v>20</v>
      </c>
      <c r="B20" s="44" t="s">
        <v>17</v>
      </c>
      <c r="C20" s="29">
        <f>C18-C10</f>
        <v>-3844113</v>
      </c>
      <c r="D20" s="41">
        <f>D18-D10</f>
        <v>-3834297</v>
      </c>
      <c r="E20" s="41">
        <f>E18-E10</f>
        <v>816</v>
      </c>
      <c r="F20" s="29">
        <f>F18-F10</f>
        <v>-10632</v>
      </c>
    </row>
    <row r="21" spans="1:7">
      <c r="A21">
        <v>21</v>
      </c>
      <c r="C21" s="30"/>
      <c r="D21" s="40"/>
      <c r="E21" s="40"/>
      <c r="F21" s="30"/>
    </row>
    <row r="22" spans="1:7">
      <c r="A22">
        <v>22</v>
      </c>
      <c r="B22" s="52" t="s">
        <v>18</v>
      </c>
      <c r="C22" s="30"/>
      <c r="D22" s="40"/>
      <c r="E22" s="40"/>
      <c r="F22" s="30"/>
    </row>
    <row r="23" spans="1:7">
      <c r="A23">
        <v>23</v>
      </c>
      <c r="B23" s="31">
        <v>0.21</v>
      </c>
      <c r="C23" s="30">
        <f>SUM(D23:F23)</f>
        <v>-807263.73</v>
      </c>
      <c r="D23" s="40">
        <f>D20*$B$23</f>
        <v>-805202.37</v>
      </c>
      <c r="E23" s="40">
        <f>E20*$B$23</f>
        <v>171.35999999999999</v>
      </c>
      <c r="F23" s="30">
        <f>F20*$B$23</f>
        <v>-2232.7199999999998</v>
      </c>
      <c r="G23" s="30"/>
    </row>
    <row r="24" spans="1:7">
      <c r="A24">
        <v>24</v>
      </c>
      <c r="B24" s="31">
        <v>0.34</v>
      </c>
      <c r="C24" s="53">
        <f>SUM(D24:F24)</f>
        <v>-1306998.42</v>
      </c>
      <c r="D24" s="54">
        <f>D20*$B$24</f>
        <v>-1303660.98</v>
      </c>
      <c r="E24" s="54">
        <f>E20*$B$24</f>
        <v>277.44</v>
      </c>
      <c r="F24" s="53">
        <f>F20*$B$24</f>
        <v>-3614.88</v>
      </c>
    </row>
    <row r="25" spans="1:7">
      <c r="A25">
        <v>25</v>
      </c>
      <c r="B25" s="56" t="s">
        <v>20</v>
      </c>
      <c r="C25" s="30">
        <f>C24-C23</f>
        <v>-499734.68999999994</v>
      </c>
      <c r="D25" s="40">
        <f>D24-D23</f>
        <v>-498458.61</v>
      </c>
      <c r="E25" s="40">
        <f>E24-E23</f>
        <v>106.08000000000001</v>
      </c>
      <c r="F25" s="30">
        <f>F24-F23</f>
        <v>-1382.1600000000003</v>
      </c>
    </row>
    <row r="26" spans="1:7">
      <c r="A26">
        <v>26</v>
      </c>
      <c r="B26" s="31"/>
      <c r="C26" s="30"/>
      <c r="D26" s="40"/>
      <c r="E26" s="32"/>
      <c r="F26" s="30"/>
    </row>
    <row r="27" spans="1:7">
      <c r="A27">
        <v>27</v>
      </c>
      <c r="B27" s="31"/>
      <c r="C27" s="30"/>
      <c r="D27" s="40"/>
      <c r="E27" s="32"/>
      <c r="F27" s="30"/>
    </row>
    <row r="28" spans="1:7">
      <c r="A28">
        <v>28</v>
      </c>
      <c r="B28" s="31"/>
      <c r="C28" s="30"/>
      <c r="D28" s="40"/>
      <c r="E28" s="32"/>
      <c r="F28" s="30"/>
    </row>
    <row r="29" spans="1:7" ht="15.75">
      <c r="A29">
        <v>29</v>
      </c>
      <c r="C29" s="30"/>
      <c r="D29" s="45" t="s">
        <v>9</v>
      </c>
      <c r="E29" s="45" t="s">
        <v>6</v>
      </c>
      <c r="F29" s="45" t="s">
        <v>5</v>
      </c>
    </row>
    <row r="30" spans="1:7" ht="15">
      <c r="A30">
        <v>30</v>
      </c>
      <c r="B30" s="50" t="s">
        <v>16</v>
      </c>
      <c r="C30" s="30"/>
      <c r="D30" s="42">
        <f>D20+E20</f>
        <v>-3833481</v>
      </c>
      <c r="E30" s="49">
        <v>0.63628899999999999</v>
      </c>
      <c r="F30" s="42">
        <f>ROUND(D30*E30,0)</f>
        <v>-2439202</v>
      </c>
    </row>
    <row r="31" spans="1:7">
      <c r="A31">
        <v>31</v>
      </c>
      <c r="C31" s="30"/>
      <c r="D31" s="40"/>
      <c r="E31" s="30"/>
      <c r="F31" s="30"/>
    </row>
    <row r="32" spans="1:7">
      <c r="A32">
        <v>32</v>
      </c>
      <c r="C32" s="30"/>
      <c r="D32" s="40"/>
      <c r="E32" s="30"/>
      <c r="F32" s="30"/>
    </row>
    <row r="33" spans="1:7" ht="15.75">
      <c r="A33">
        <v>33</v>
      </c>
      <c r="B33" s="33" t="s">
        <v>11</v>
      </c>
      <c r="C33" s="30"/>
      <c r="D33" s="45" t="s">
        <v>9</v>
      </c>
      <c r="E33" s="45" t="s">
        <v>6</v>
      </c>
      <c r="F33" s="45" t="s">
        <v>5</v>
      </c>
    </row>
    <row r="34" spans="1:7" ht="15">
      <c r="A34">
        <v>34</v>
      </c>
      <c r="B34" s="2" t="s">
        <v>25</v>
      </c>
      <c r="D34" s="42">
        <f>D30*0.34</f>
        <v>-1303383.54</v>
      </c>
      <c r="E34" s="49">
        <f>E30</f>
        <v>0.63628899999999999</v>
      </c>
      <c r="F34" s="42">
        <f>ROUND(D34*E34,0)</f>
        <v>-829329</v>
      </c>
    </row>
    <row r="35" spans="1:7" ht="16.5" thickBot="1">
      <c r="A35">
        <v>35</v>
      </c>
      <c r="B35" s="2" t="s">
        <v>12</v>
      </c>
      <c r="D35" s="42">
        <f>D30*0.21</f>
        <v>-805031.01</v>
      </c>
      <c r="E35" s="49">
        <f>E30</f>
        <v>0.63628899999999999</v>
      </c>
      <c r="F35" s="42">
        <f>ROUND(D35*E35,0)</f>
        <v>-512232</v>
      </c>
      <c r="G35" s="48" t="s">
        <v>8</v>
      </c>
    </row>
    <row r="36" spans="1:7" ht="16.5" thickBot="1">
      <c r="A36">
        <v>36</v>
      </c>
      <c r="B36" s="47" t="s">
        <v>4</v>
      </c>
      <c r="D36" s="43">
        <f>D35-D34</f>
        <v>498352.53</v>
      </c>
      <c r="E36" s="46"/>
      <c r="F36" s="43">
        <f>F35-F34</f>
        <v>317097</v>
      </c>
      <c r="G36" s="48" t="s">
        <v>7</v>
      </c>
    </row>
    <row r="37" spans="1:7">
      <c r="A37">
        <v>37</v>
      </c>
    </row>
    <row r="38" spans="1:7" ht="15.75">
      <c r="A38">
        <v>38</v>
      </c>
      <c r="B38" s="47" t="s">
        <v>10</v>
      </c>
    </row>
    <row r="39" spans="1:7">
      <c r="A39">
        <v>39</v>
      </c>
    </row>
    <row r="40" spans="1:7" ht="15.75">
      <c r="A40">
        <v>40</v>
      </c>
      <c r="B40" s="33" t="s">
        <v>24</v>
      </c>
      <c r="D40" s="51">
        <f>ROUND(D36/17,0)</f>
        <v>29315</v>
      </c>
      <c r="F40" s="51">
        <f>ROUND(F36/17,0)</f>
        <v>18653</v>
      </c>
      <c r="G40" s="48" t="s">
        <v>13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15" ma:contentTypeDescription="" ma:contentTypeScope="" ma:versionID="bf2ce22df470dc92296ec4041f8844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FE4519F873E448810CFE54691BF264" ma:contentTypeVersion="68" ma:contentTypeDescription="" ma:contentTypeScope="" ma:versionID="c4c4bc4d3d0ffa7e8265fe9175c31e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St. John Telephone, Inc.</CaseCompanyNames>
    <Nickname xmlns="http://schemas.microsoft.com/sharepoint/v3" xsi:nil="true"/>
    <DocketNumber xmlns="dc463f71-b30c-4ab2-9473-d307f9d35888">180030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2DFE99-F2FD-4A07-9C12-9FACE68A7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76C10D-5937-4C60-88E1-CD1C5C4D3946}"/>
</file>

<file path=customXml/itemProps4.xml><?xml version="1.0" encoding="utf-8"?>
<ds:datastoreItem xmlns:ds="http://schemas.openxmlformats.org/officeDocument/2006/customXml" ds:itemID="{B1D31F0C-3B5B-43FA-8D45-D2159FD545B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A8596EC-3419-45C6-809A-B76E6862B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stj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Cathy</cp:lastModifiedBy>
  <cp:lastPrinted>2018-04-19T17:54:35Z</cp:lastPrinted>
  <dcterms:created xsi:type="dcterms:W3CDTF">2018-02-08T17:38:07Z</dcterms:created>
  <dcterms:modified xsi:type="dcterms:W3CDTF">2018-04-25T23:25:37Z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0x0101006E56B4D1795A2E4DB2F0B01679ED314A0050FE4519F873E448810CFE54691BF264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