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3\UT-180021\"/>
    </mc:Choice>
  </mc:AlternateContent>
  <bookViews>
    <workbookView xWindow="480" yWindow="120" windowWidth="18195" windowHeight="13350"/>
  </bookViews>
  <sheets>
    <sheet name="Wtd Avg Rates " sheetId="1" r:id="rId1"/>
  </sheets>
  <definedNames>
    <definedName name="_xlnm.Print_Area" localSheetId="0">'Wtd Avg Rates '!$B$1:$M$48</definedName>
  </definedNames>
  <calcPr calcId="152511"/>
</workbook>
</file>

<file path=xl/calcChain.xml><?xml version="1.0" encoding="utf-8"?>
<calcChain xmlns="http://schemas.openxmlformats.org/spreadsheetml/2006/main">
  <c r="J12" i="1" l="1"/>
  <c r="J40" i="1" l="1"/>
  <c r="K36" i="1"/>
  <c r="J37" i="1"/>
  <c r="K33" i="1"/>
  <c r="K34" i="1"/>
  <c r="J47" i="1"/>
  <c r="J42" i="1"/>
  <c r="J41" i="1"/>
  <c r="J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G45" i="1"/>
  <c r="F13" i="1"/>
  <c r="F14" i="1"/>
  <c r="K14" i="1" s="1"/>
  <c r="F15" i="1"/>
  <c r="K15" i="1" s="1"/>
  <c r="F16" i="1"/>
  <c r="K16" i="1" s="1"/>
  <c r="F17" i="1"/>
  <c r="F18" i="1"/>
  <c r="F19" i="1"/>
  <c r="K19" i="1" s="1"/>
  <c r="F20" i="1"/>
  <c r="K20" i="1" s="1"/>
  <c r="F21" i="1"/>
  <c r="K21" i="1" s="1"/>
  <c r="F22" i="1"/>
  <c r="K22" i="1" s="1"/>
  <c r="F23" i="1"/>
  <c r="K23" i="1" s="1"/>
  <c r="F24" i="1"/>
  <c r="K24" i="1" s="1"/>
  <c r="F25" i="1"/>
  <c r="F26" i="1"/>
  <c r="K26" i="1" s="1"/>
  <c r="F27" i="1"/>
  <c r="F28" i="1"/>
  <c r="F29" i="1"/>
  <c r="F30" i="1"/>
  <c r="F31" i="1"/>
  <c r="F32" i="1"/>
  <c r="K32" i="1" s="1"/>
  <c r="F33" i="1"/>
  <c r="F34" i="1"/>
  <c r="F35" i="1"/>
  <c r="K35" i="1" s="1"/>
  <c r="F36" i="1"/>
  <c r="F37" i="1"/>
  <c r="F39" i="1"/>
  <c r="F40" i="1"/>
  <c r="F41" i="1"/>
  <c r="K41" i="1" s="1"/>
  <c r="F42" i="1"/>
  <c r="F47" i="1"/>
  <c r="L47" i="1" s="1"/>
  <c r="F12" i="1"/>
  <c r="E38" i="1"/>
  <c r="E45" i="1" s="1"/>
  <c r="E48" i="1" s="1"/>
  <c r="D38" i="1"/>
  <c r="D45" i="1" s="1"/>
  <c r="F38" i="1" l="1"/>
  <c r="L31" i="1"/>
  <c r="M31" i="1" s="1"/>
  <c r="L39" i="1"/>
  <c r="M39" i="1" s="1"/>
  <c r="L30" i="1"/>
  <c r="M30" i="1" s="1"/>
  <c r="L28" i="1"/>
  <c r="M28" i="1" s="1"/>
  <c r="L37" i="1"/>
  <c r="M37" i="1" s="1"/>
  <c r="K38" i="1"/>
  <c r="F45" i="1"/>
  <c r="L36" i="1" s="1"/>
  <c r="M36" i="1" s="1"/>
  <c r="L27" i="1"/>
  <c r="M27" i="1" s="1"/>
  <c r="L19" i="1"/>
  <c r="M19" i="1" s="1"/>
  <c r="L26" i="1"/>
  <c r="M26" i="1" s="1"/>
  <c r="K18" i="1"/>
  <c r="K42" i="1"/>
  <c r="K25" i="1"/>
  <c r="K17" i="1"/>
  <c r="L23" i="1"/>
  <c r="M23" i="1" s="1"/>
  <c r="L15" i="1"/>
  <c r="M15" i="1" s="1"/>
  <c r="K47" i="1"/>
  <c r="M47" i="1" s="1"/>
  <c r="K12" i="1"/>
  <c r="L12" i="1"/>
  <c r="L40" i="1" l="1"/>
  <c r="M40" i="1" s="1"/>
  <c r="K45" i="1"/>
  <c r="L41" i="1"/>
  <c r="M41" i="1" s="1"/>
  <c r="L13" i="1"/>
  <c r="M13" i="1" s="1"/>
  <c r="L17" i="1"/>
  <c r="M17" i="1" s="1"/>
  <c r="M12" i="1"/>
  <c r="L16" i="1"/>
  <c r="M16" i="1" s="1"/>
  <c r="L35" i="1"/>
  <c r="M35" i="1" s="1"/>
  <c r="L21" i="1"/>
  <c r="M21" i="1" s="1"/>
  <c r="L33" i="1"/>
  <c r="M33" i="1" s="1"/>
  <c r="L25" i="1"/>
  <c r="M25" i="1" s="1"/>
  <c r="L24" i="1"/>
  <c r="M24" i="1" s="1"/>
  <c r="L18" i="1"/>
  <c r="M18" i="1" s="1"/>
  <c r="L29" i="1"/>
  <c r="M29" i="1" s="1"/>
  <c r="L42" i="1"/>
  <c r="M42" i="1" s="1"/>
  <c r="L14" i="1"/>
  <c r="M14" i="1" s="1"/>
  <c r="L32" i="1"/>
  <c r="M32" i="1" s="1"/>
  <c r="L22" i="1"/>
  <c r="M22" i="1" s="1"/>
  <c r="L34" i="1"/>
  <c r="M34" i="1" s="1"/>
  <c r="L20" i="1"/>
  <c r="M20" i="1" s="1"/>
  <c r="I25" i="1"/>
  <c r="I12" i="1"/>
  <c r="I13" i="1"/>
  <c r="I14" i="1"/>
  <c r="I15" i="1"/>
  <c r="I16" i="1"/>
  <c r="I17" i="1"/>
  <c r="I18" i="1"/>
  <c r="L38" i="1" l="1"/>
  <c r="L45" i="1" s="1"/>
  <c r="I38" i="1"/>
  <c r="I45" i="1" s="1"/>
  <c r="I30" i="1"/>
  <c r="I31" i="1"/>
  <c r="I32" i="1"/>
  <c r="I33" i="1"/>
  <c r="I34" i="1"/>
  <c r="I35" i="1"/>
  <c r="I36" i="1"/>
  <c r="I37" i="1"/>
  <c r="I29" i="1"/>
  <c r="I26" i="1"/>
  <c r="I11" i="1"/>
  <c r="I19" i="1"/>
  <c r="I20" i="1"/>
  <c r="I21" i="1"/>
  <c r="I23" i="1" l="1"/>
  <c r="M38" i="1" l="1"/>
  <c r="M45" i="1" s="1"/>
</calcChain>
</file>

<file path=xl/sharedStrings.xml><?xml version="1.0" encoding="utf-8"?>
<sst xmlns="http://schemas.openxmlformats.org/spreadsheetml/2006/main" count="80" uniqueCount="71">
  <si>
    <t>Acct#</t>
  </si>
  <si>
    <t>Description</t>
  </si>
  <si>
    <t>Balance YE</t>
  </si>
  <si>
    <t>Depreciation</t>
  </si>
  <si>
    <t>Rate</t>
  </si>
  <si>
    <t>Expense</t>
  </si>
  <si>
    <t>Weighted</t>
  </si>
  <si>
    <t>Avg Rate</t>
  </si>
  <si>
    <t>a</t>
  </si>
  <si>
    <t>c</t>
  </si>
  <si>
    <t>Lives</t>
  </si>
  <si>
    <t>Depreciable</t>
  </si>
  <si>
    <t xml:space="preserve">d </t>
  </si>
  <si>
    <t>d/a</t>
  </si>
  <si>
    <t>AERIAL CABLE</t>
  </si>
  <si>
    <t>BURIED CABLE</t>
  </si>
  <si>
    <t>FIBER OPTIC CABLE</t>
  </si>
  <si>
    <t>AERIAL WIRE</t>
  </si>
  <si>
    <t>Remaining</t>
  </si>
  <si>
    <t>Life</t>
  </si>
  <si>
    <t>% of total</t>
  </si>
  <si>
    <t>net book value</t>
  </si>
  <si>
    <t>remaining life</t>
  </si>
  <si>
    <t>INLAND TELEPHONE COMPANY</t>
  </si>
  <si>
    <t>December 31, 2017</t>
  </si>
  <si>
    <t>LAND</t>
  </si>
  <si>
    <t>MOTOR VEHICLES</t>
  </si>
  <si>
    <t>GARAGE WORK EQUIPMENT</t>
  </si>
  <si>
    <t>OTHER WORK EQUIPMENT</t>
  </si>
  <si>
    <t>BUILDINGS</t>
  </si>
  <si>
    <t>FURNITURE</t>
  </si>
  <si>
    <t>CO. COMMUNICATION EQUIPMENT</t>
  </si>
  <si>
    <t>OFFICE SUPPORT EQUIPMENT</t>
  </si>
  <si>
    <t>GENERAL PURPOSE COMPUTERS</t>
  </si>
  <si>
    <t>GENERAL PURPOSE COMPUTERS-BILLING</t>
  </si>
  <si>
    <t>COE-SWITCHING</t>
  </si>
  <si>
    <t>COE-TRANSMISSION</t>
  </si>
  <si>
    <t>FIBER TRANSMISSION EQUIP.</t>
  </si>
  <si>
    <t>FIBER TRANSMISSION EQUIP - ADTRAN</t>
  </si>
  <si>
    <t>FIBER TRANSMISSION EQUIP - ONT</t>
  </si>
  <si>
    <t>FTTH (CO) FIBER TERM. EQUIP.</t>
  </si>
  <si>
    <t>MICROWAVE TRANSMISSION EQUIP.</t>
  </si>
  <si>
    <t>CUSTOMER PREMISES WIRING</t>
  </si>
  <si>
    <t>PUBLIC TELEPHONE TERMINAL EQUIP.</t>
  </si>
  <si>
    <t>POLES</t>
  </si>
  <si>
    <t>AERIAL FIBER</t>
  </si>
  <si>
    <t>AERIAL FIBER - FTTH</t>
  </si>
  <si>
    <t>FIBER OPTIC CABLE - FTTH</t>
  </si>
  <si>
    <t>SUBTOTAL</t>
  </si>
  <si>
    <t>ORGANIZATION COST</t>
  </si>
  <si>
    <t>FRANCHISES</t>
  </si>
  <si>
    <t>TRADEMARK</t>
  </si>
  <si>
    <t>LEASEHOLD IMPROVEMENTS</t>
  </si>
  <si>
    <t>TOTAL WASHINGTON</t>
  </si>
  <si>
    <t>PLANT HELD FOR FUTURE USE</t>
  </si>
  <si>
    <t>Reg Assets</t>
  </si>
  <si>
    <t>Weighted Depreciation Calculation - WA</t>
  </si>
  <si>
    <t>Reg Accum Depr</t>
  </si>
  <si>
    <t>b</t>
  </si>
  <si>
    <t xml:space="preserve">e </t>
  </si>
  <si>
    <t xml:space="preserve">f </t>
  </si>
  <si>
    <t>g</t>
  </si>
  <si>
    <t>h</t>
  </si>
  <si>
    <t>i</t>
  </si>
  <si>
    <t>c / e</t>
  </si>
  <si>
    <t>1 / d</t>
  </si>
  <si>
    <t>c / total c</t>
  </si>
  <si>
    <t>g * h</t>
  </si>
  <si>
    <t>EXHIBIT 3</t>
  </si>
  <si>
    <t>Book 2017</t>
  </si>
  <si>
    <t>WEIGHTED REMAINING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</si>
</sst>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mmmm\ dd\,\ yyyy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4" fontId="3" fillId="0" borderId="0" xfId="2" applyNumberFormat="1" applyFont="1"/>
    <xf numFmtId="4" fontId="3" fillId="0" borderId="0" xfId="2" applyNumberFormat="1" applyFont="1" applyBorder="1"/>
    <xf numFmtId="4" fontId="3" fillId="0" borderId="0" xfId="2" applyNumberFormat="1" applyFont="1" applyAlignment="1">
      <alignment horizontal="center"/>
    </xf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40" fontId="5" fillId="0" borderId="0" xfId="2" applyNumberFormat="1" applyFont="1" applyFill="1" applyBorder="1"/>
    <xf numFmtId="40" fontId="5" fillId="0" borderId="4" xfId="2" applyNumberFormat="1" applyFont="1" applyFill="1" applyBorder="1"/>
    <xf numFmtId="40" fontId="5" fillId="0" borderId="0" xfId="2" applyNumberFormat="1" applyFont="1" applyBorder="1"/>
    <xf numFmtId="40" fontId="5" fillId="0" borderId="3" xfId="2" applyNumberFormat="1" applyFont="1" applyBorder="1"/>
    <xf numFmtId="40" fontId="5" fillId="0" borderId="5" xfId="2" applyNumberFormat="1" applyFont="1" applyFill="1" applyBorder="1"/>
    <xf numFmtId="0" fontId="6" fillId="0" borderId="0" xfId="0" applyFont="1"/>
    <xf numFmtId="0" fontId="7" fillId="0" borderId="0" xfId="0" applyNumberFormat="1" applyFont="1"/>
    <xf numFmtId="0" fontId="8" fillId="0" borderId="0" xfId="0" applyFont="1"/>
    <xf numFmtId="0" fontId="10" fillId="0" borderId="0" xfId="0" applyFont="1"/>
    <xf numFmtId="165" fontId="9" fillId="0" borderId="0" xfId="0" quotePrefix="1" applyNumberFormat="1" applyFont="1" applyAlignment="1">
      <alignment horizontal="left"/>
    </xf>
    <xf numFmtId="0" fontId="9" fillId="0" borderId="0" xfId="0" quotePrefix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/>
    <xf numFmtId="10" fontId="8" fillId="0" borderId="0" xfId="1" applyNumberFormat="1" applyFont="1"/>
    <xf numFmtId="10" fontId="8" fillId="0" borderId="0" xfId="1" applyNumberFormat="1" applyFont="1" applyFill="1"/>
    <xf numFmtId="3" fontId="8" fillId="0" borderId="1" xfId="0" applyNumberFormat="1" applyFont="1" applyBorder="1"/>
    <xf numFmtId="164" fontId="8" fillId="0" borderId="2" xfId="1" applyNumberFormat="1" applyFont="1" applyBorder="1"/>
    <xf numFmtId="164" fontId="8" fillId="0" borderId="0" xfId="1" applyNumberFormat="1" applyFont="1" applyBorder="1"/>
    <xf numFmtId="164" fontId="8" fillId="0" borderId="1" xfId="1" applyNumberFormat="1" applyFont="1" applyBorder="1"/>
    <xf numFmtId="164" fontId="8" fillId="0" borderId="0" xfId="1" applyNumberFormat="1" applyFont="1"/>
    <xf numFmtId="0" fontId="9" fillId="0" borderId="0" xfId="0" applyFont="1"/>
    <xf numFmtId="3" fontId="8" fillId="0" borderId="0" xfId="0" applyNumberFormat="1" applyFont="1" applyBorder="1"/>
    <xf numFmtId="164" fontId="8" fillId="0" borderId="3" xfId="1" applyNumberFormat="1" applyFont="1" applyBorder="1"/>
    <xf numFmtId="40" fontId="5" fillId="0" borderId="0" xfId="4" applyNumberFormat="1" applyFont="1" applyFill="1" applyBorder="1"/>
    <xf numFmtId="40" fontId="5" fillId="0" borderId="4" xfId="4" applyNumberFormat="1" applyFont="1" applyFill="1" applyBorder="1"/>
    <xf numFmtId="40" fontId="5" fillId="0" borderId="0" xfId="4" applyNumberFormat="1" applyFont="1" applyBorder="1"/>
    <xf numFmtId="40" fontId="5" fillId="0" borderId="3" xfId="4" applyNumberFormat="1" applyFont="1" applyBorder="1"/>
    <xf numFmtId="40" fontId="5" fillId="0" borderId="5" xfId="4" applyNumberFormat="1" applyFont="1" applyFill="1" applyBorder="1"/>
    <xf numFmtId="166" fontId="8" fillId="0" borderId="0" xfId="0" applyNumberFormat="1" applyFont="1"/>
    <xf numFmtId="2" fontId="8" fillId="0" borderId="0" xfId="0" applyNumberFormat="1" applyFont="1"/>
    <xf numFmtId="10" fontId="5" fillId="0" borderId="4" xfId="1" applyNumberFormat="1" applyFont="1" applyFill="1" applyBorder="1"/>
    <xf numFmtId="10" fontId="5" fillId="0" borderId="5" xfId="1" applyNumberFormat="1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8" fillId="0" borderId="0" xfId="0" applyFont="1" applyBorder="1"/>
    <xf numFmtId="40" fontId="3" fillId="2" borderId="5" xfId="2" applyNumberFormat="1" applyFont="1" applyFill="1" applyBorder="1"/>
    <xf numFmtId="4" fontId="5" fillId="0" borderId="0" xfId="2" applyNumberFormat="1" applyFont="1" applyBorder="1"/>
    <xf numFmtId="0" fontId="9" fillId="0" borderId="0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40" fontId="8" fillId="0" borderId="7" xfId="0" applyNumberFormat="1" applyFont="1" applyBorder="1"/>
    <xf numFmtId="165" fontId="7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</cellXfs>
  <cellStyles count="5">
    <cellStyle name="Normal" xfId="0" builtinId="0"/>
    <cellStyle name="Normal 2" xfId="2"/>
    <cellStyle name="Normal 2 2" xfId="4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M12" sqref="M12"/>
    </sheetView>
  </sheetViews>
  <sheetFormatPr defaultRowHeight="15" x14ac:dyDescent="0.25"/>
  <cols>
    <col min="1" max="1" width="4.42578125" customWidth="1"/>
    <col min="2" max="2" width="9.7109375" customWidth="1"/>
    <col min="3" max="3" width="37.5703125" customWidth="1"/>
    <col min="4" max="4" width="13.85546875" customWidth="1"/>
    <col min="5" max="5" width="15.5703125" customWidth="1"/>
    <col min="6" max="6" width="13.42578125" customWidth="1"/>
    <col min="7" max="7" width="12.85546875" customWidth="1"/>
    <col min="8" max="8" width="13.140625" customWidth="1"/>
    <col min="9" max="9" width="13.140625" hidden="1" customWidth="1"/>
    <col min="10" max="11" width="11.7109375" customWidth="1"/>
    <col min="12" max="12" width="15" bestFit="1" customWidth="1"/>
    <col min="13" max="13" width="15.28515625" customWidth="1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41" t="s">
        <v>68</v>
      </c>
      <c r="N1" s="13"/>
      <c r="O1" s="13"/>
      <c r="P1" s="13"/>
      <c r="Q1" s="13"/>
    </row>
    <row r="2" spans="1:17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50" t="s">
        <v>70</v>
      </c>
      <c r="M2" s="51"/>
      <c r="N2" s="13"/>
      <c r="O2" s="13"/>
      <c r="P2" s="13"/>
      <c r="Q2" s="13"/>
    </row>
    <row r="3" spans="1:17" x14ac:dyDescent="0.25">
      <c r="A3" s="13"/>
      <c r="B3" s="12" t="s">
        <v>23</v>
      </c>
      <c r="C3" s="11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13"/>
      <c r="B4" s="12" t="s">
        <v>56</v>
      </c>
      <c r="C4" s="11"/>
      <c r="D4" s="13"/>
      <c r="E4" s="13"/>
      <c r="F4" s="13"/>
      <c r="G4" s="13"/>
      <c r="H4" s="13"/>
      <c r="I4" s="14"/>
      <c r="J4" s="13"/>
      <c r="K4" s="13"/>
      <c r="L4" s="13"/>
      <c r="M4" s="13"/>
      <c r="N4" s="13"/>
      <c r="O4" s="13"/>
      <c r="P4" s="13"/>
      <c r="Q4" s="13"/>
    </row>
    <row r="5" spans="1:17" x14ac:dyDescent="0.25">
      <c r="A5" s="13"/>
      <c r="B5" s="49" t="s">
        <v>24</v>
      </c>
      <c r="C5" s="49"/>
      <c r="D5" s="15"/>
      <c r="E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3"/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x14ac:dyDescent="0.25">
      <c r="A7" s="13"/>
      <c r="B7" s="13"/>
      <c r="C7" s="13"/>
      <c r="D7" s="17" t="s">
        <v>8</v>
      </c>
      <c r="E7" s="17" t="s">
        <v>58</v>
      </c>
      <c r="F7" s="17" t="s">
        <v>9</v>
      </c>
      <c r="G7" s="17" t="s">
        <v>12</v>
      </c>
      <c r="H7" s="17" t="s">
        <v>59</v>
      </c>
      <c r="I7" s="17" t="s">
        <v>9</v>
      </c>
      <c r="J7" s="17" t="s">
        <v>60</v>
      </c>
      <c r="K7" s="17" t="s">
        <v>61</v>
      </c>
      <c r="L7" s="17" t="s">
        <v>62</v>
      </c>
      <c r="M7" s="17" t="s">
        <v>63</v>
      </c>
      <c r="N7" s="13"/>
      <c r="O7" s="13"/>
      <c r="P7" s="13"/>
      <c r="Q7" s="13"/>
    </row>
    <row r="8" spans="1:17" x14ac:dyDescent="0.25">
      <c r="A8" s="13"/>
      <c r="B8" s="18"/>
      <c r="C8" s="18"/>
      <c r="D8" s="18" t="s">
        <v>69</v>
      </c>
      <c r="E8" s="18" t="s">
        <v>69</v>
      </c>
      <c r="F8" s="18" t="s">
        <v>69</v>
      </c>
      <c r="G8" s="13"/>
      <c r="H8" s="18" t="s">
        <v>69</v>
      </c>
      <c r="I8" s="18" t="s">
        <v>6</v>
      </c>
      <c r="J8" s="18" t="s">
        <v>11</v>
      </c>
      <c r="K8" s="18" t="s">
        <v>18</v>
      </c>
      <c r="L8" s="18" t="s">
        <v>20</v>
      </c>
      <c r="M8" s="18" t="s">
        <v>6</v>
      </c>
      <c r="N8" s="13"/>
      <c r="O8" s="13"/>
      <c r="P8" s="13"/>
      <c r="Q8" s="13"/>
    </row>
    <row r="9" spans="1:17" x14ac:dyDescent="0.25">
      <c r="A9" s="13"/>
      <c r="B9" s="39"/>
      <c r="C9" s="39"/>
      <c r="D9" s="39" t="s">
        <v>55</v>
      </c>
      <c r="E9" s="39" t="s">
        <v>57</v>
      </c>
      <c r="F9" s="45" t="s">
        <v>18</v>
      </c>
      <c r="G9" s="39" t="s">
        <v>3</v>
      </c>
      <c r="H9" s="39" t="s">
        <v>3</v>
      </c>
      <c r="I9" s="39" t="s">
        <v>7</v>
      </c>
      <c r="J9" s="39" t="s">
        <v>10</v>
      </c>
      <c r="K9" s="40" t="s">
        <v>19</v>
      </c>
      <c r="L9" s="40" t="s">
        <v>21</v>
      </c>
      <c r="M9" s="39" t="s">
        <v>22</v>
      </c>
      <c r="N9" s="13"/>
      <c r="O9" s="13"/>
      <c r="P9" s="13"/>
      <c r="Q9" s="13"/>
    </row>
    <row r="10" spans="1:17" ht="15.75" thickBot="1" x14ac:dyDescent="0.3">
      <c r="A10" s="13"/>
      <c r="B10" s="46" t="s">
        <v>0</v>
      </c>
      <c r="C10" s="46" t="s">
        <v>1</v>
      </c>
      <c r="D10" s="46" t="s">
        <v>2</v>
      </c>
      <c r="E10" s="46" t="s">
        <v>2</v>
      </c>
      <c r="F10" s="46" t="s">
        <v>2</v>
      </c>
      <c r="G10" s="46" t="s">
        <v>4</v>
      </c>
      <c r="H10" s="46" t="s">
        <v>5</v>
      </c>
      <c r="I10" s="46" t="s">
        <v>13</v>
      </c>
      <c r="J10" s="46" t="s">
        <v>65</v>
      </c>
      <c r="K10" s="47" t="s">
        <v>64</v>
      </c>
      <c r="L10" s="47" t="s">
        <v>66</v>
      </c>
      <c r="M10" s="47" t="s">
        <v>67</v>
      </c>
      <c r="N10" s="13"/>
      <c r="O10" s="13"/>
      <c r="P10" s="13"/>
      <c r="Q10" s="13"/>
    </row>
    <row r="11" spans="1:17" x14ac:dyDescent="0.25">
      <c r="A11" s="13"/>
      <c r="B11" s="4">
        <v>2111</v>
      </c>
      <c r="C11" s="1" t="s">
        <v>25</v>
      </c>
      <c r="D11" s="6">
        <v>819850.33</v>
      </c>
      <c r="E11" s="44"/>
      <c r="F11" s="19"/>
      <c r="G11" s="20"/>
      <c r="H11" s="19"/>
      <c r="I11" s="20" t="e">
        <f>H11/F11</f>
        <v>#DIV/0!</v>
      </c>
      <c r="J11" s="13"/>
      <c r="K11" s="13"/>
      <c r="L11" s="20"/>
      <c r="M11" s="13"/>
      <c r="N11" s="13"/>
      <c r="O11" s="13"/>
      <c r="P11" s="13"/>
      <c r="Q11" s="13"/>
    </row>
    <row r="12" spans="1:17" x14ac:dyDescent="0.25">
      <c r="A12" s="13"/>
      <c r="B12" s="4">
        <v>2112</v>
      </c>
      <c r="C12" s="1" t="s">
        <v>26</v>
      </c>
      <c r="D12" s="6">
        <v>1246160.2299999995</v>
      </c>
      <c r="E12" s="6">
        <v>1096343.24</v>
      </c>
      <c r="F12" s="19">
        <f>D12-E12</f>
        <v>149816.98999999953</v>
      </c>
      <c r="G12" s="20">
        <v>0.16</v>
      </c>
      <c r="H12" s="30">
        <v>56491.649999999994</v>
      </c>
      <c r="I12" s="20">
        <f t="shared" ref="I12:I18" si="0">H12/F12</f>
        <v>0.37707105182129325</v>
      </c>
      <c r="J12" s="13">
        <f>ROUND((1/G12),0)</f>
        <v>6</v>
      </c>
      <c r="K12" s="36">
        <f>F12/H12</f>
        <v>2.6520200773034519</v>
      </c>
      <c r="L12" s="20">
        <f>F12/$F$45</f>
        <v>9.0925171443560285E-3</v>
      </c>
      <c r="M12" s="35">
        <f>K12*L12</f>
        <v>2.4113538020058035E-2</v>
      </c>
      <c r="N12" s="13"/>
      <c r="O12" s="13"/>
      <c r="P12" s="13"/>
      <c r="Q12" s="13"/>
    </row>
    <row r="13" spans="1:17" x14ac:dyDescent="0.25">
      <c r="A13" s="13"/>
      <c r="B13" s="4">
        <v>2115</v>
      </c>
      <c r="C13" s="1" t="s">
        <v>27</v>
      </c>
      <c r="D13" s="6">
        <v>25295.26</v>
      </c>
      <c r="E13" s="6">
        <v>25295.26</v>
      </c>
      <c r="F13" s="19">
        <f t="shared" ref="F13:F47" si="1">D13-E13</f>
        <v>0</v>
      </c>
      <c r="G13" s="20">
        <v>0.125</v>
      </c>
      <c r="H13" s="30">
        <v>0</v>
      </c>
      <c r="I13" s="20" t="e">
        <f t="shared" si="0"/>
        <v>#DIV/0!</v>
      </c>
      <c r="J13" s="13">
        <f t="shared" ref="J13:J42" si="2">ROUND((1/G13),0)</f>
        <v>8</v>
      </c>
      <c r="K13" s="36">
        <v>0</v>
      </c>
      <c r="L13" s="20">
        <f t="shared" ref="L13:L36" si="3">F13/$F$45</f>
        <v>0</v>
      </c>
      <c r="M13" s="35">
        <f t="shared" ref="M13:M41" si="4">K13*L13</f>
        <v>0</v>
      </c>
      <c r="N13" s="13"/>
      <c r="O13" s="13"/>
      <c r="P13" s="13"/>
      <c r="Q13" s="13"/>
    </row>
    <row r="14" spans="1:17" x14ac:dyDescent="0.25">
      <c r="A14" s="13"/>
      <c r="B14" s="4">
        <v>2116</v>
      </c>
      <c r="C14" s="1" t="s">
        <v>28</v>
      </c>
      <c r="D14" s="6">
        <v>1104526.42</v>
      </c>
      <c r="E14" s="6">
        <v>989839.07000000007</v>
      </c>
      <c r="F14" s="19">
        <f t="shared" si="1"/>
        <v>114687.34999999986</v>
      </c>
      <c r="G14" s="20">
        <v>0.16</v>
      </c>
      <c r="H14" s="30">
        <v>56092.5</v>
      </c>
      <c r="I14" s="20">
        <f t="shared" si="0"/>
        <v>0.48909055793860501</v>
      </c>
      <c r="J14" s="13">
        <f t="shared" si="2"/>
        <v>6</v>
      </c>
      <c r="K14" s="36">
        <f t="shared" ref="K14:K42" si="5">F14/H14</f>
        <v>2.044611133395728</v>
      </c>
      <c r="L14" s="20">
        <f t="shared" si="3"/>
        <v>6.9604702117948194E-3</v>
      </c>
      <c r="M14" s="35">
        <f t="shared" si="4"/>
        <v>1.4231454888705008E-2</v>
      </c>
      <c r="N14" s="13"/>
      <c r="O14" s="13"/>
      <c r="P14" s="13"/>
      <c r="Q14" s="13"/>
    </row>
    <row r="15" spans="1:17" x14ac:dyDescent="0.25">
      <c r="A15" s="13"/>
      <c r="B15" s="4">
        <v>2121</v>
      </c>
      <c r="C15" s="1" t="s">
        <v>29</v>
      </c>
      <c r="D15" s="6">
        <v>2477275.6800000002</v>
      </c>
      <c r="E15" s="6">
        <v>1629275.97</v>
      </c>
      <c r="F15" s="19">
        <f t="shared" si="1"/>
        <v>847999.7100000002</v>
      </c>
      <c r="G15" s="20">
        <v>0.04</v>
      </c>
      <c r="H15" s="30">
        <v>97937.279999999999</v>
      </c>
      <c r="I15" s="20">
        <f t="shared" si="0"/>
        <v>0.1154921149678223</v>
      </c>
      <c r="J15" s="13">
        <f t="shared" si="2"/>
        <v>25</v>
      </c>
      <c r="K15" s="36">
        <f t="shared" si="5"/>
        <v>8.6585997691583856</v>
      </c>
      <c r="L15" s="20">
        <f t="shared" si="3"/>
        <v>5.1465804389635418E-2</v>
      </c>
      <c r="M15" s="35">
        <f t="shared" si="4"/>
        <v>0.44562180200764784</v>
      </c>
      <c r="N15" s="13"/>
      <c r="O15" s="13"/>
      <c r="P15" s="13"/>
      <c r="Q15" s="13"/>
    </row>
    <row r="16" spans="1:17" x14ac:dyDescent="0.25">
      <c r="A16" s="13"/>
      <c r="B16" s="4">
        <v>2122</v>
      </c>
      <c r="C16" s="1" t="s">
        <v>30</v>
      </c>
      <c r="D16" s="6">
        <v>189988.77999999997</v>
      </c>
      <c r="E16" s="6">
        <v>187078.04</v>
      </c>
      <c r="F16" s="19">
        <f t="shared" si="1"/>
        <v>2910.7399999999616</v>
      </c>
      <c r="G16" s="20">
        <v>0.15</v>
      </c>
      <c r="H16" s="30">
        <v>1680.1599999999999</v>
      </c>
      <c r="I16" s="20">
        <f t="shared" si="0"/>
        <v>0.57722778399995256</v>
      </c>
      <c r="J16" s="13">
        <f t="shared" si="2"/>
        <v>7</v>
      </c>
      <c r="K16" s="36">
        <f t="shared" si="5"/>
        <v>1.7324183411103478</v>
      </c>
      <c r="L16" s="20">
        <f t="shared" si="3"/>
        <v>1.7665522016403211E-4</v>
      </c>
      <c r="M16" s="35">
        <f t="shared" si="4"/>
        <v>3.0604074346505579E-4</v>
      </c>
      <c r="N16" s="13"/>
      <c r="O16" s="13"/>
      <c r="P16" s="13"/>
      <c r="Q16" s="13"/>
    </row>
    <row r="17" spans="1:17" x14ac:dyDescent="0.25">
      <c r="A17" s="13"/>
      <c r="B17" s="4">
        <v>2123</v>
      </c>
      <c r="C17" s="1" t="s">
        <v>31</v>
      </c>
      <c r="D17" s="6">
        <v>257142.19000000003</v>
      </c>
      <c r="E17" s="6">
        <v>220873.28000000003</v>
      </c>
      <c r="F17" s="19">
        <f t="shared" si="1"/>
        <v>36268.910000000003</v>
      </c>
      <c r="G17" s="20">
        <v>0.2</v>
      </c>
      <c r="H17" s="30">
        <v>17105.78</v>
      </c>
      <c r="I17" s="20">
        <f t="shared" si="0"/>
        <v>0.47163755403732832</v>
      </c>
      <c r="J17" s="13">
        <f t="shared" si="2"/>
        <v>5</v>
      </c>
      <c r="K17" s="36">
        <f t="shared" si="5"/>
        <v>2.1202722120826998</v>
      </c>
      <c r="L17" s="20">
        <f t="shared" si="3"/>
        <v>2.2011901719698602E-3</v>
      </c>
      <c r="M17" s="35">
        <f t="shared" si="4"/>
        <v>4.667122355137234E-3</v>
      </c>
      <c r="N17" s="13"/>
      <c r="O17" s="13"/>
      <c r="P17" s="13"/>
      <c r="Q17" s="13"/>
    </row>
    <row r="18" spans="1:17" x14ac:dyDescent="0.25">
      <c r="A18" s="13"/>
      <c r="B18" s="4">
        <v>2123.0500000000002</v>
      </c>
      <c r="C18" s="1" t="s">
        <v>32</v>
      </c>
      <c r="D18" s="6">
        <v>66000.439999999988</v>
      </c>
      <c r="E18" s="6">
        <v>53160.76999999999</v>
      </c>
      <c r="F18" s="19">
        <f t="shared" si="1"/>
        <v>12839.669999999998</v>
      </c>
      <c r="G18" s="20">
        <v>0.2</v>
      </c>
      <c r="H18" s="30">
        <v>4001.79</v>
      </c>
      <c r="I18" s="20">
        <f t="shared" si="0"/>
        <v>0.3116738981609341</v>
      </c>
      <c r="J18" s="13">
        <f t="shared" si="2"/>
        <v>5</v>
      </c>
      <c r="K18" s="36">
        <f t="shared" si="5"/>
        <v>3.208481704437264</v>
      </c>
      <c r="L18" s="20">
        <f t="shared" si="3"/>
        <v>7.7925020121465604E-4</v>
      </c>
      <c r="M18" s="35">
        <f t="shared" si="4"/>
        <v>2.5002100137762806E-3</v>
      </c>
      <c r="N18" s="13"/>
      <c r="O18" s="13"/>
      <c r="P18" s="13"/>
      <c r="Q18" s="13"/>
    </row>
    <row r="19" spans="1:17" x14ac:dyDescent="0.25">
      <c r="A19" s="13"/>
      <c r="B19" s="4">
        <v>2124</v>
      </c>
      <c r="C19" s="1" t="s">
        <v>33</v>
      </c>
      <c r="D19" s="6">
        <v>159294.82</v>
      </c>
      <c r="E19" s="6">
        <v>158614.63999999998</v>
      </c>
      <c r="F19" s="19">
        <f t="shared" si="1"/>
        <v>680.18000000002212</v>
      </c>
      <c r="G19" s="20">
        <v>0.25</v>
      </c>
      <c r="H19" s="30">
        <v>648.63</v>
      </c>
      <c r="I19" s="20">
        <f t="shared" ref="I19:I21" si="6">H19/F19</f>
        <v>0.95361521950068939</v>
      </c>
      <c r="J19" s="13">
        <f t="shared" si="2"/>
        <v>4</v>
      </c>
      <c r="K19" s="36">
        <f t="shared" si="5"/>
        <v>1.0486409817615931</v>
      </c>
      <c r="L19" s="20">
        <f t="shared" si="3"/>
        <v>4.1280687265498415E-5</v>
      </c>
      <c r="M19" s="35">
        <f t="shared" si="4"/>
        <v>4.3288620421885555E-5</v>
      </c>
      <c r="N19" s="13"/>
      <c r="O19" s="13"/>
      <c r="P19" s="13"/>
      <c r="Q19" s="13"/>
    </row>
    <row r="20" spans="1:17" x14ac:dyDescent="0.25">
      <c r="A20" s="13"/>
      <c r="B20" s="4">
        <v>2124.0500000000002</v>
      </c>
      <c r="C20" s="1" t="s">
        <v>34</v>
      </c>
      <c r="D20" s="6">
        <v>224913.2</v>
      </c>
      <c r="E20" s="6">
        <v>210211.55000000002</v>
      </c>
      <c r="F20" s="19">
        <f t="shared" si="1"/>
        <v>14701.649999999994</v>
      </c>
      <c r="G20" s="21">
        <v>0.25</v>
      </c>
      <c r="H20" s="30">
        <v>5154.1499999999996</v>
      </c>
      <c r="I20" s="20">
        <f t="shared" si="6"/>
        <v>0.35058309781555141</v>
      </c>
      <c r="J20" s="13">
        <f t="shared" si="2"/>
        <v>4</v>
      </c>
      <c r="K20" s="36">
        <f t="shared" si="5"/>
        <v>2.8523907918861489</v>
      </c>
      <c r="L20" s="20">
        <f t="shared" si="3"/>
        <v>8.9225530879589933E-4</v>
      </c>
      <c r="M20" s="35">
        <f t="shared" si="4"/>
        <v>2.5450608268209555E-3</v>
      </c>
      <c r="N20" s="13"/>
      <c r="O20" s="13"/>
      <c r="P20" s="13"/>
      <c r="Q20" s="13"/>
    </row>
    <row r="21" spans="1:17" x14ac:dyDescent="0.25">
      <c r="A21" s="13"/>
      <c r="B21" s="4">
        <v>2210</v>
      </c>
      <c r="C21" s="1" t="s">
        <v>35</v>
      </c>
      <c r="D21" s="6">
        <v>2155574.5499999998</v>
      </c>
      <c r="E21" s="6">
        <v>832448.74999999977</v>
      </c>
      <c r="F21" s="19">
        <f t="shared" si="1"/>
        <v>1323125.8</v>
      </c>
      <c r="G21" s="20">
        <v>0.09</v>
      </c>
      <c r="H21" s="30">
        <v>185785.65999999997</v>
      </c>
      <c r="I21" s="20">
        <f t="shared" si="6"/>
        <v>0.14041420702400328</v>
      </c>
      <c r="J21" s="13">
        <f t="shared" si="2"/>
        <v>11</v>
      </c>
      <c r="K21" s="36">
        <f t="shared" si="5"/>
        <v>7.1217864715715962</v>
      </c>
      <c r="L21" s="20">
        <f t="shared" si="3"/>
        <v>8.0301600109839499E-2</v>
      </c>
      <c r="M21" s="35">
        <f t="shared" si="4"/>
        <v>0.57189084930780709</v>
      </c>
      <c r="N21" s="13"/>
      <c r="O21" s="13"/>
      <c r="P21" s="13"/>
      <c r="Q21" s="13"/>
    </row>
    <row r="22" spans="1:17" x14ac:dyDescent="0.25">
      <c r="A22" s="13"/>
      <c r="B22" s="4">
        <v>2230</v>
      </c>
      <c r="C22" s="1" t="s">
        <v>36</v>
      </c>
      <c r="D22" s="6">
        <v>1949312.804518627</v>
      </c>
      <c r="E22" s="6">
        <v>1576585.0199999998</v>
      </c>
      <c r="F22" s="19">
        <f t="shared" si="1"/>
        <v>372727.78451862722</v>
      </c>
      <c r="G22" s="20">
        <v>0.1119</v>
      </c>
      <c r="H22" s="30">
        <v>71216.75</v>
      </c>
      <c r="I22" s="22"/>
      <c r="J22" s="13">
        <f t="shared" si="2"/>
        <v>9</v>
      </c>
      <c r="K22" s="36">
        <f t="shared" si="5"/>
        <v>5.2337095489281271</v>
      </c>
      <c r="L22" s="20">
        <f t="shared" si="3"/>
        <v>2.2621157793341517E-2</v>
      </c>
      <c r="M22" s="35">
        <f t="shared" si="4"/>
        <v>0.11839256955082142</v>
      </c>
      <c r="N22" s="13"/>
      <c r="O22" s="13"/>
      <c r="P22" s="13"/>
      <c r="Q22" s="13"/>
    </row>
    <row r="23" spans="1:17" x14ac:dyDescent="0.25">
      <c r="A23" s="13"/>
      <c r="B23" s="4">
        <v>2232</v>
      </c>
      <c r="C23" s="1" t="s">
        <v>37</v>
      </c>
      <c r="D23" s="6">
        <v>398144.35</v>
      </c>
      <c r="E23" s="6">
        <v>382306.44000000006</v>
      </c>
      <c r="F23" s="19">
        <f t="shared" si="1"/>
        <v>15837.909999999916</v>
      </c>
      <c r="G23" s="20">
        <v>0.09</v>
      </c>
      <c r="H23" s="30">
        <v>16512.32</v>
      </c>
      <c r="I23" s="23">
        <f>H23/F23</f>
        <v>1.0425820073481973</v>
      </c>
      <c r="J23" s="13">
        <f t="shared" si="2"/>
        <v>11</v>
      </c>
      <c r="K23" s="36">
        <f t="shared" si="5"/>
        <v>0.95915716265188156</v>
      </c>
      <c r="L23" s="20">
        <f t="shared" si="3"/>
        <v>9.6121586881279262E-4</v>
      </c>
      <c r="M23" s="35">
        <f t="shared" si="4"/>
        <v>9.2195708542644136E-4</v>
      </c>
      <c r="N23" s="13"/>
      <c r="O23" s="13"/>
      <c r="P23" s="13"/>
      <c r="Q23" s="13"/>
    </row>
    <row r="24" spans="1:17" x14ac:dyDescent="0.25">
      <c r="A24" s="13"/>
      <c r="B24" s="4">
        <v>2232.0010000000002</v>
      </c>
      <c r="C24" s="1" t="s">
        <v>38</v>
      </c>
      <c r="D24" s="6">
        <v>364490.81</v>
      </c>
      <c r="E24" s="6">
        <v>47278.22</v>
      </c>
      <c r="F24" s="19">
        <f t="shared" si="1"/>
        <v>317212.58999999997</v>
      </c>
      <c r="G24" s="20">
        <v>0.09</v>
      </c>
      <c r="H24" s="30">
        <v>31883.919999999998</v>
      </c>
      <c r="I24" s="19"/>
      <c r="J24" s="13">
        <f t="shared" si="2"/>
        <v>11</v>
      </c>
      <c r="K24" s="36">
        <f t="shared" si="5"/>
        <v>9.9489833746916929</v>
      </c>
      <c r="L24" s="20">
        <f t="shared" si="3"/>
        <v>1.9251894681508341E-2</v>
      </c>
      <c r="M24" s="35">
        <f t="shared" si="4"/>
        <v>0.19153678011764191</v>
      </c>
      <c r="N24" s="13"/>
      <c r="O24" s="13"/>
      <c r="P24" s="13"/>
      <c r="Q24" s="13"/>
    </row>
    <row r="25" spans="1:17" x14ac:dyDescent="0.25">
      <c r="A25" s="13"/>
      <c r="B25" s="4">
        <v>2232.002</v>
      </c>
      <c r="C25" s="1" t="s">
        <v>39</v>
      </c>
      <c r="D25" s="6">
        <v>1467050.03</v>
      </c>
      <c r="E25" s="6">
        <v>158391.15000000002</v>
      </c>
      <c r="F25" s="19">
        <f t="shared" si="1"/>
        <v>1308658.8799999999</v>
      </c>
      <c r="G25" s="20">
        <v>0.09</v>
      </c>
      <c r="H25" s="30">
        <v>112063.32</v>
      </c>
      <c r="I25" s="24">
        <f>H25/F25</f>
        <v>8.5632185524160437E-2</v>
      </c>
      <c r="J25" s="13">
        <f t="shared" si="2"/>
        <v>11</v>
      </c>
      <c r="K25" s="36">
        <f t="shared" si="5"/>
        <v>11.677852128600151</v>
      </c>
      <c r="L25" s="20">
        <f t="shared" si="3"/>
        <v>7.9423590759057403E-2</v>
      </c>
      <c r="M25" s="35">
        <f t="shared" si="4"/>
        <v>0.9274969484067257</v>
      </c>
      <c r="N25" s="13"/>
      <c r="O25" s="13"/>
      <c r="P25" s="13"/>
      <c r="Q25" s="13"/>
    </row>
    <row r="26" spans="1:17" x14ac:dyDescent="0.25">
      <c r="A26" s="13"/>
      <c r="B26" s="4">
        <v>2232.0100000000002</v>
      </c>
      <c r="C26" s="1" t="s">
        <v>40</v>
      </c>
      <c r="D26" s="6">
        <v>281755.54000000004</v>
      </c>
      <c r="E26" s="6">
        <v>45657.919999999998</v>
      </c>
      <c r="F26" s="19">
        <f t="shared" si="1"/>
        <v>236097.62000000005</v>
      </c>
      <c r="G26" s="20">
        <v>0.09</v>
      </c>
      <c r="H26" s="30">
        <v>25425.09</v>
      </c>
      <c r="I26" s="25">
        <f>H26/F26</f>
        <v>0.1076888873339765</v>
      </c>
      <c r="J26" s="13">
        <f t="shared" si="2"/>
        <v>11</v>
      </c>
      <c r="K26" s="36">
        <f t="shared" si="5"/>
        <v>9.2860092137333652</v>
      </c>
      <c r="L26" s="20">
        <f t="shared" si="3"/>
        <v>1.4328960003746317E-2</v>
      </c>
      <c r="M26" s="35">
        <f t="shared" si="4"/>
        <v>0.13305885461800518</v>
      </c>
      <c r="N26" s="13"/>
      <c r="O26" s="13"/>
      <c r="P26" s="13"/>
      <c r="Q26" s="13"/>
    </row>
    <row r="27" spans="1:17" x14ac:dyDescent="0.25">
      <c r="A27" s="13"/>
      <c r="B27" s="4">
        <v>2233</v>
      </c>
      <c r="C27" s="1" t="s">
        <v>41</v>
      </c>
      <c r="D27" s="6">
        <v>80317.76999999999</v>
      </c>
      <c r="E27" s="6">
        <v>80317.770000000019</v>
      </c>
      <c r="F27" s="19">
        <f t="shared" si="1"/>
        <v>0</v>
      </c>
      <c r="G27" s="20">
        <v>0.09</v>
      </c>
      <c r="H27" s="30">
        <v>0</v>
      </c>
      <c r="I27" s="19"/>
      <c r="J27" s="13">
        <f t="shared" si="2"/>
        <v>11</v>
      </c>
      <c r="K27" s="36">
        <v>0</v>
      </c>
      <c r="L27" s="20">
        <f t="shared" si="3"/>
        <v>0</v>
      </c>
      <c r="M27" s="35">
        <f t="shared" si="4"/>
        <v>0</v>
      </c>
      <c r="N27" s="13"/>
      <c r="O27" s="13"/>
      <c r="P27" s="13"/>
      <c r="Q27" s="13"/>
    </row>
    <row r="28" spans="1:17" x14ac:dyDescent="0.25">
      <c r="A28" s="13"/>
      <c r="B28" s="4">
        <v>2321</v>
      </c>
      <c r="C28" s="1" t="s">
        <v>42</v>
      </c>
      <c r="D28" s="6">
        <v>0</v>
      </c>
      <c r="E28" s="6">
        <v>0</v>
      </c>
      <c r="F28" s="19">
        <f t="shared" si="1"/>
        <v>0</v>
      </c>
      <c r="G28" s="20">
        <v>0.15</v>
      </c>
      <c r="H28" s="30">
        <v>0</v>
      </c>
      <c r="I28" s="19"/>
      <c r="J28" s="13">
        <f t="shared" si="2"/>
        <v>7</v>
      </c>
      <c r="K28" s="36">
        <v>0</v>
      </c>
      <c r="L28" s="20">
        <f t="shared" si="3"/>
        <v>0</v>
      </c>
      <c r="M28" s="35">
        <f t="shared" si="4"/>
        <v>0</v>
      </c>
      <c r="N28" s="13"/>
      <c r="O28" s="13"/>
      <c r="P28" s="13"/>
      <c r="Q28" s="13"/>
    </row>
    <row r="29" spans="1:17" x14ac:dyDescent="0.25">
      <c r="A29" s="13"/>
      <c r="B29" s="4">
        <v>2351</v>
      </c>
      <c r="C29" s="1" t="s">
        <v>43</v>
      </c>
      <c r="D29" s="6">
        <v>0</v>
      </c>
      <c r="E29" s="6">
        <v>0</v>
      </c>
      <c r="F29" s="19">
        <f t="shared" si="1"/>
        <v>0</v>
      </c>
      <c r="G29" s="20">
        <v>0.15</v>
      </c>
      <c r="H29" s="30">
        <v>0</v>
      </c>
      <c r="I29" s="26" t="e">
        <f>H29/F29</f>
        <v>#DIV/0!</v>
      </c>
      <c r="J29" s="13">
        <f t="shared" si="2"/>
        <v>7</v>
      </c>
      <c r="K29" s="36">
        <v>0</v>
      </c>
      <c r="L29" s="20">
        <f t="shared" si="3"/>
        <v>0</v>
      </c>
      <c r="M29" s="35">
        <f t="shared" si="4"/>
        <v>0</v>
      </c>
      <c r="N29" s="13"/>
      <c r="O29" s="13"/>
      <c r="P29" s="13"/>
      <c r="Q29" s="13"/>
    </row>
    <row r="30" spans="1:17" x14ac:dyDescent="0.25">
      <c r="A30" s="13"/>
      <c r="B30" s="4">
        <v>2411</v>
      </c>
      <c r="C30" s="1" t="s">
        <v>44</v>
      </c>
      <c r="D30" s="6">
        <v>36985.75</v>
      </c>
      <c r="E30" s="6">
        <v>36985.75</v>
      </c>
      <c r="F30" s="19">
        <f t="shared" si="1"/>
        <v>0</v>
      </c>
      <c r="G30" s="20">
        <v>7.5899999999999995E-2</v>
      </c>
      <c r="H30" s="30">
        <v>0</v>
      </c>
      <c r="I30" s="26" t="e">
        <f t="shared" ref="I30:I37" si="7">H30/F30</f>
        <v>#DIV/0!</v>
      </c>
      <c r="J30" s="13">
        <f t="shared" si="2"/>
        <v>13</v>
      </c>
      <c r="K30" s="36">
        <v>0</v>
      </c>
      <c r="L30" s="20">
        <f t="shared" si="3"/>
        <v>0</v>
      </c>
      <c r="M30" s="35">
        <f t="shared" si="4"/>
        <v>0</v>
      </c>
      <c r="N30" s="13"/>
      <c r="O30" s="13"/>
      <c r="P30" s="13"/>
      <c r="Q30" s="13"/>
    </row>
    <row r="31" spans="1:17" x14ac:dyDescent="0.25">
      <c r="A31" s="13"/>
      <c r="B31" s="4">
        <v>2421</v>
      </c>
      <c r="C31" s="1" t="s">
        <v>14</v>
      </c>
      <c r="D31" s="6">
        <v>2385.64</v>
      </c>
      <c r="E31" s="6">
        <v>2385.64</v>
      </c>
      <c r="F31" s="19">
        <f t="shared" si="1"/>
        <v>0</v>
      </c>
      <c r="G31" s="20">
        <v>0.20399999999999999</v>
      </c>
      <c r="H31" s="30">
        <v>0</v>
      </c>
      <c r="I31" s="26" t="e">
        <f t="shared" si="7"/>
        <v>#DIV/0!</v>
      </c>
      <c r="J31" s="13">
        <f t="shared" si="2"/>
        <v>5</v>
      </c>
      <c r="K31" s="36">
        <v>0</v>
      </c>
      <c r="L31" s="20">
        <f t="shared" si="3"/>
        <v>0</v>
      </c>
      <c r="M31" s="35">
        <f t="shared" si="4"/>
        <v>0</v>
      </c>
      <c r="N31" s="13"/>
      <c r="O31" s="13"/>
      <c r="P31" s="13"/>
      <c r="Q31" s="13"/>
    </row>
    <row r="32" spans="1:17" x14ac:dyDescent="0.25">
      <c r="A32" s="13"/>
      <c r="B32" s="4">
        <v>2421.09</v>
      </c>
      <c r="C32" s="1" t="s">
        <v>45</v>
      </c>
      <c r="D32" s="6">
        <v>466764.88</v>
      </c>
      <c r="E32" s="6">
        <v>110190.34</v>
      </c>
      <c r="F32" s="19">
        <f t="shared" si="1"/>
        <v>356574.54000000004</v>
      </c>
      <c r="G32" s="20">
        <v>0.05</v>
      </c>
      <c r="H32" s="30">
        <v>22908.909999999996</v>
      </c>
      <c r="I32" s="26">
        <f t="shared" si="7"/>
        <v>6.4247183772571076E-2</v>
      </c>
      <c r="J32" s="13">
        <f t="shared" si="2"/>
        <v>20</v>
      </c>
      <c r="K32" s="36">
        <f t="shared" si="5"/>
        <v>15.56488457984252</v>
      </c>
      <c r="L32" s="20">
        <f t="shared" si="3"/>
        <v>2.1640804011553529E-2</v>
      </c>
      <c r="M32" s="35">
        <f t="shared" si="4"/>
        <v>0.33683661665482367</v>
      </c>
      <c r="N32" s="13"/>
      <c r="O32" s="13"/>
      <c r="P32" s="13"/>
      <c r="Q32" s="13"/>
    </row>
    <row r="33" spans="1:17" x14ac:dyDescent="0.25">
      <c r="A33" s="13"/>
      <c r="B33" s="4">
        <v>2421.0909999999999</v>
      </c>
      <c r="C33" s="1" t="s">
        <v>46</v>
      </c>
      <c r="D33" s="6">
        <v>208102.28999999998</v>
      </c>
      <c r="E33" s="6">
        <v>15607.670000000002</v>
      </c>
      <c r="F33" s="19">
        <f t="shared" si="1"/>
        <v>192494.61999999997</v>
      </c>
      <c r="G33" s="20">
        <v>0.05</v>
      </c>
      <c r="H33" s="30">
        <v>10405.11</v>
      </c>
      <c r="I33" s="26">
        <f t="shared" si="7"/>
        <v>5.4054030185363117E-2</v>
      </c>
      <c r="J33" s="13">
        <f t="shared" si="2"/>
        <v>20</v>
      </c>
      <c r="K33" s="36">
        <f t="shared" si="5"/>
        <v>18.500008169063079</v>
      </c>
      <c r="L33" s="20">
        <f t="shared" si="3"/>
        <v>1.1682657838382042E-2</v>
      </c>
      <c r="M33" s="35">
        <f>K33*L33</f>
        <v>0.2161292654464366</v>
      </c>
      <c r="N33" s="13"/>
      <c r="O33" s="13"/>
      <c r="P33" s="13"/>
      <c r="Q33" s="13"/>
    </row>
    <row r="34" spans="1:17" x14ac:dyDescent="0.25">
      <c r="A34" s="13"/>
      <c r="B34" s="4">
        <v>2423</v>
      </c>
      <c r="C34" s="1" t="s">
        <v>15</v>
      </c>
      <c r="D34" s="6">
        <v>5346101.16</v>
      </c>
      <c r="E34" s="6">
        <v>5041186.42</v>
      </c>
      <c r="F34" s="19">
        <f t="shared" si="1"/>
        <v>304914.74000000022</v>
      </c>
      <c r="G34" s="20">
        <v>0.06</v>
      </c>
      <c r="H34" s="30">
        <v>33433.760000000002</v>
      </c>
      <c r="I34" s="26">
        <f t="shared" si="7"/>
        <v>0.10964953678526652</v>
      </c>
      <c r="J34" s="13">
        <f t="shared" si="2"/>
        <v>17</v>
      </c>
      <c r="K34" s="36">
        <f t="shared" si="5"/>
        <v>9.1199655677375269</v>
      </c>
      <c r="L34" s="20">
        <f t="shared" si="3"/>
        <v>1.8505527984622249E-2</v>
      </c>
      <c r="M34" s="35">
        <f t="shared" si="4"/>
        <v>0.16876977803255813</v>
      </c>
      <c r="N34" s="13"/>
      <c r="O34" s="13"/>
      <c r="P34" s="13"/>
      <c r="Q34" s="13"/>
    </row>
    <row r="35" spans="1:17" x14ac:dyDescent="0.25">
      <c r="A35" s="13"/>
      <c r="B35" s="4">
        <v>2423.09</v>
      </c>
      <c r="C35" s="1" t="s">
        <v>16</v>
      </c>
      <c r="D35" s="6">
        <v>4362896.9349235222</v>
      </c>
      <c r="E35" s="6">
        <v>1196060.45</v>
      </c>
      <c r="F35" s="19">
        <f t="shared" si="1"/>
        <v>3166836.484923522</v>
      </c>
      <c r="G35" s="20">
        <v>0.05</v>
      </c>
      <c r="H35" s="30">
        <v>230873.12</v>
      </c>
      <c r="I35" s="26">
        <f t="shared" si="7"/>
        <v>7.2903391475728663E-2</v>
      </c>
      <c r="J35" s="13">
        <f t="shared" si="2"/>
        <v>20</v>
      </c>
      <c r="K35" s="36">
        <f t="shared" si="5"/>
        <v>13.716782988524269</v>
      </c>
      <c r="L35" s="20">
        <f t="shared" si="3"/>
        <v>0.19219792783541703</v>
      </c>
      <c r="M35" s="35">
        <f>K35*L35</f>
        <v>2.6363372669624634</v>
      </c>
      <c r="N35" s="13"/>
      <c r="O35" s="13"/>
      <c r="P35" s="13"/>
      <c r="Q35" s="13"/>
    </row>
    <row r="36" spans="1:17" x14ac:dyDescent="0.25">
      <c r="A36" s="13"/>
      <c r="B36" s="4">
        <v>2423.0909999999999</v>
      </c>
      <c r="C36" s="1" t="s">
        <v>47</v>
      </c>
      <c r="D36" s="6">
        <v>8314494.5999999996</v>
      </c>
      <c r="E36" s="6">
        <v>617294.44999999995</v>
      </c>
      <c r="F36" s="19">
        <f t="shared" si="1"/>
        <v>7697200.1499999994</v>
      </c>
      <c r="G36" s="20">
        <v>0.05</v>
      </c>
      <c r="H36" s="30">
        <v>412488.96000000002</v>
      </c>
      <c r="I36" s="26">
        <f t="shared" si="7"/>
        <v>5.3589480845187588E-2</v>
      </c>
      <c r="J36" s="13">
        <f t="shared" si="2"/>
        <v>20</v>
      </c>
      <c r="K36" s="36">
        <f>F36/H36</f>
        <v>18.660378571101635</v>
      </c>
      <c r="L36" s="20">
        <f t="shared" si="3"/>
        <v>0.46714944898716099</v>
      </c>
      <c r="M36" s="35">
        <f>K36*L36</f>
        <v>8.7171855673819554</v>
      </c>
      <c r="N36" s="13"/>
      <c r="O36" s="13"/>
      <c r="P36" s="13"/>
      <c r="Q36" s="13"/>
    </row>
    <row r="37" spans="1:17" ht="15.75" thickBot="1" x14ac:dyDescent="0.3">
      <c r="A37" s="13"/>
      <c r="B37" s="4">
        <v>2431</v>
      </c>
      <c r="C37" s="1" t="s">
        <v>17</v>
      </c>
      <c r="D37" s="6">
        <v>600</v>
      </c>
      <c r="E37" s="6">
        <v>600</v>
      </c>
      <c r="F37" s="19">
        <f t="shared" si="1"/>
        <v>0</v>
      </c>
      <c r="G37" s="20">
        <v>0.42059999999999997</v>
      </c>
      <c r="H37" s="30">
        <v>0</v>
      </c>
      <c r="I37" s="26" t="e">
        <f t="shared" si="7"/>
        <v>#DIV/0!</v>
      </c>
      <c r="J37" s="13">
        <f>ROUND((1/G37),0)</f>
        <v>2</v>
      </c>
      <c r="K37" s="36">
        <v>0</v>
      </c>
      <c r="L37" s="20">
        <f t="shared" ref="L37" si="8">F37/$F$38</f>
        <v>0</v>
      </c>
      <c r="M37" s="35">
        <f t="shared" si="4"/>
        <v>0</v>
      </c>
      <c r="N37" s="13"/>
      <c r="O37" s="13"/>
      <c r="P37" s="13"/>
      <c r="Q37" s="13"/>
    </row>
    <row r="38" spans="1:17" ht="15.75" thickBot="1" x14ac:dyDescent="0.3">
      <c r="A38" s="13"/>
      <c r="B38" s="4"/>
      <c r="C38" s="3" t="s">
        <v>48</v>
      </c>
      <c r="D38" s="7">
        <f>SUM(D11:D37)</f>
        <v>32005424.459442154</v>
      </c>
      <c r="E38" s="7">
        <f>SUM(E12:E37)</f>
        <v>14713987.809999999</v>
      </c>
      <c r="F38" s="7">
        <f>SUM(F12:F37)</f>
        <v>16471586.319442149</v>
      </c>
      <c r="G38" s="7"/>
      <c r="H38" s="31">
        <v>1392108.8599999999</v>
      </c>
      <c r="I38" s="7" t="e">
        <f t="shared" ref="I38:M38" si="9">SUM(I12:I37)</f>
        <v>#DIV/0!</v>
      </c>
      <c r="J38" s="6"/>
      <c r="K38" s="7">
        <f>F38/H38</f>
        <v>11.832110830357154</v>
      </c>
      <c r="L38" s="37">
        <f>SUM(L12:L37)</f>
        <v>0.99967420920863792</v>
      </c>
      <c r="M38" s="7">
        <f t="shared" si="9"/>
        <v>14.512584971040697</v>
      </c>
      <c r="N38" s="13"/>
      <c r="O38" s="13"/>
      <c r="P38" s="13"/>
      <c r="Q38" s="13"/>
    </row>
    <row r="39" spans="1:17" x14ac:dyDescent="0.25">
      <c r="A39" s="13"/>
      <c r="B39" s="4">
        <v>2690</v>
      </c>
      <c r="C39" s="1" t="s">
        <v>49</v>
      </c>
      <c r="D39" s="6">
        <v>1380.87</v>
      </c>
      <c r="E39" s="6">
        <v>0</v>
      </c>
      <c r="F39" s="19">
        <f t="shared" si="1"/>
        <v>1380.87</v>
      </c>
      <c r="G39" s="20">
        <v>0.04</v>
      </c>
      <c r="H39" s="30">
        <v>0</v>
      </c>
      <c r="I39" s="29"/>
      <c r="J39" s="13">
        <f t="shared" si="2"/>
        <v>25</v>
      </c>
      <c r="K39" s="36">
        <v>0</v>
      </c>
      <c r="L39" s="20">
        <f t="shared" ref="L39:L42" si="10">F39/$F$45</f>
        <v>8.3806143409548861E-5</v>
      </c>
      <c r="M39" s="35">
        <f t="shared" si="4"/>
        <v>0</v>
      </c>
      <c r="N39" s="13"/>
      <c r="O39" s="13"/>
      <c r="P39" s="13"/>
      <c r="Q39" s="13"/>
    </row>
    <row r="40" spans="1:17" x14ac:dyDescent="0.25">
      <c r="A40" s="13"/>
      <c r="B40" s="5">
        <v>2691</v>
      </c>
      <c r="C40" s="2" t="s">
        <v>50</v>
      </c>
      <c r="D40" s="6">
        <v>1779.8600000000001</v>
      </c>
      <c r="E40" s="6">
        <v>0</v>
      </c>
      <c r="F40" s="19">
        <f t="shared" si="1"/>
        <v>1779.8600000000001</v>
      </c>
      <c r="G40" s="20">
        <v>0.04</v>
      </c>
      <c r="H40" s="30">
        <v>0</v>
      </c>
      <c r="I40" s="28"/>
      <c r="J40" s="13">
        <f>ROUND((1/G40),0)</f>
        <v>25</v>
      </c>
      <c r="K40" s="36">
        <v>0</v>
      </c>
      <c r="L40" s="20">
        <f t="shared" si="10"/>
        <v>1.0802117680079924E-4</v>
      </c>
      <c r="M40" s="35">
        <f t="shared" si="4"/>
        <v>0</v>
      </c>
      <c r="N40" s="13"/>
      <c r="O40" s="13"/>
      <c r="P40" s="13"/>
      <c r="Q40" s="13"/>
    </row>
    <row r="41" spans="1:17" x14ac:dyDescent="0.25">
      <c r="A41" s="13"/>
      <c r="B41" s="5">
        <v>2692</v>
      </c>
      <c r="C41" s="2" t="s">
        <v>51</v>
      </c>
      <c r="D41" s="6">
        <v>684.31</v>
      </c>
      <c r="E41" s="6">
        <v>647.51</v>
      </c>
      <c r="F41" s="19">
        <f t="shared" si="1"/>
        <v>36.799999999999955</v>
      </c>
      <c r="G41" s="20">
        <v>6.7199999999999996E-2</v>
      </c>
      <c r="H41" s="30">
        <v>45.99</v>
      </c>
      <c r="I41" s="28"/>
      <c r="J41" s="13">
        <f t="shared" si="2"/>
        <v>15</v>
      </c>
      <c r="K41" s="36">
        <f>F41/H41</f>
        <v>0.80017395085888132</v>
      </c>
      <c r="L41" s="20">
        <f t="shared" si="10"/>
        <v>2.2334224637159143E-6</v>
      </c>
      <c r="M41" s="35">
        <f t="shared" si="4"/>
        <v>1.7871264767285397E-6</v>
      </c>
      <c r="O41" s="13"/>
      <c r="P41" s="13"/>
      <c r="Q41" s="13"/>
    </row>
    <row r="42" spans="1:17" x14ac:dyDescent="0.25">
      <c r="A42" s="13"/>
      <c r="B42" s="5">
        <v>2693</v>
      </c>
      <c r="C42" s="2" t="s">
        <v>52</v>
      </c>
      <c r="D42" s="6">
        <v>3391.39</v>
      </c>
      <c r="E42" s="6">
        <v>1220.8799999999999</v>
      </c>
      <c r="F42" s="19">
        <f t="shared" si="1"/>
        <v>2170.5100000000002</v>
      </c>
      <c r="G42" s="20">
        <v>0.04</v>
      </c>
      <c r="H42" s="30">
        <v>135.66</v>
      </c>
      <c r="I42" s="19"/>
      <c r="J42" s="13">
        <f t="shared" si="2"/>
        <v>25</v>
      </c>
      <c r="K42" s="36">
        <f t="shared" si="5"/>
        <v>15.999631431519978</v>
      </c>
      <c r="L42" s="20">
        <f t="shared" si="10"/>
        <v>1.3173004868804444E-4</v>
      </c>
      <c r="M42" s="35">
        <f>K42*L42</f>
        <v>2.1076322274648927E-3</v>
      </c>
      <c r="N42" s="13"/>
      <c r="O42" s="13"/>
      <c r="P42" s="13"/>
      <c r="Q42" s="13"/>
    </row>
    <row r="43" spans="1:17" ht="15.75" thickBot="1" x14ac:dyDescent="0.3">
      <c r="A43" s="13"/>
      <c r="B43" s="5"/>
      <c r="C43" s="2"/>
      <c r="D43" s="8"/>
      <c r="E43" s="8"/>
      <c r="F43" s="8"/>
      <c r="G43" s="8"/>
      <c r="H43" s="32"/>
      <c r="I43" s="8"/>
      <c r="J43" s="8"/>
      <c r="K43" s="8"/>
      <c r="L43" s="8"/>
      <c r="M43" s="8"/>
      <c r="N43" s="13"/>
      <c r="O43" s="13"/>
      <c r="P43" s="13"/>
      <c r="Q43" s="13"/>
    </row>
    <row r="44" spans="1:17" x14ac:dyDescent="0.25">
      <c r="A44" s="13"/>
      <c r="B44" s="4"/>
      <c r="C44" s="1"/>
      <c r="D44" s="9"/>
      <c r="E44" s="9"/>
      <c r="F44" s="9"/>
      <c r="G44" s="9"/>
      <c r="H44" s="33"/>
      <c r="I44" s="9"/>
      <c r="J44" s="8"/>
      <c r="K44" s="9"/>
      <c r="L44" s="9"/>
      <c r="M44" s="9"/>
      <c r="N44" s="13"/>
      <c r="O44" s="13"/>
      <c r="P44" s="13"/>
      <c r="Q44" s="13"/>
    </row>
    <row r="45" spans="1:17" ht="15.75" thickBot="1" x14ac:dyDescent="0.3">
      <c r="A45" s="13"/>
      <c r="B45" s="4"/>
      <c r="C45" s="1" t="s">
        <v>53</v>
      </c>
      <c r="D45" s="10">
        <f>SUM(D38:D44)</f>
        <v>32012660.889442153</v>
      </c>
      <c r="E45" s="10">
        <f>SUM(E38:E44)</f>
        <v>14715856.199999999</v>
      </c>
      <c r="F45" s="10">
        <f>SUM(F38:F44)</f>
        <v>16476954.359442148</v>
      </c>
      <c r="G45" s="10">
        <f t="shared" ref="G45:M45" si="11">SUM(G38:G44)</f>
        <v>0.18720000000000001</v>
      </c>
      <c r="H45" s="34">
        <v>1392290.5099999998</v>
      </c>
      <c r="I45" s="10" t="e">
        <f t="shared" si="11"/>
        <v>#DIV/0!</v>
      </c>
      <c r="J45" s="6"/>
      <c r="K45" s="10">
        <f>F45/H45</f>
        <v>11.834422658991011</v>
      </c>
      <c r="L45" s="38">
        <f t="shared" si="11"/>
        <v>1</v>
      </c>
      <c r="M45" s="43">
        <f t="shared" si="11"/>
        <v>14.51469439039464</v>
      </c>
      <c r="N45" s="27"/>
      <c r="O45" s="13"/>
      <c r="P45" s="13"/>
      <c r="Q45" s="13"/>
    </row>
    <row r="46" spans="1:17" ht="15.75" thickTop="1" x14ac:dyDescent="0.25">
      <c r="A46" s="13"/>
      <c r="B46" s="4"/>
      <c r="C46" s="1"/>
      <c r="D46" s="8"/>
      <c r="E46" s="8"/>
      <c r="F46" s="19"/>
      <c r="G46" s="19"/>
      <c r="H46" s="32"/>
      <c r="I46" s="19"/>
      <c r="J46" s="42"/>
      <c r="K46" s="13"/>
      <c r="L46" s="13"/>
      <c r="M46" s="13"/>
      <c r="N46" s="13"/>
      <c r="O46" s="13"/>
      <c r="P46" s="13"/>
      <c r="Q46" s="13"/>
    </row>
    <row r="47" spans="1:17" ht="15.75" thickBot="1" x14ac:dyDescent="0.3">
      <c r="A47" s="13"/>
      <c r="B47" s="4">
        <v>2002.4</v>
      </c>
      <c r="C47" s="1" t="s">
        <v>54</v>
      </c>
      <c r="D47" s="6">
        <v>10212.880000000005</v>
      </c>
      <c r="E47" s="6">
        <v>4583.57</v>
      </c>
      <c r="F47" s="19">
        <f t="shared" si="1"/>
        <v>5629.3100000000049</v>
      </c>
      <c r="G47" s="20">
        <v>0.04</v>
      </c>
      <c r="H47" s="30">
        <v>6446.35</v>
      </c>
      <c r="I47" s="19"/>
      <c r="J47" s="13">
        <f t="shared" ref="J47" si="12">ROUND((1/G47),0)</f>
        <v>25</v>
      </c>
      <c r="K47" s="36">
        <f t="shared" ref="K47" si="13">F47/H47</f>
        <v>0.87325540809915758</v>
      </c>
      <c r="L47" s="20">
        <f>F47/$F$47</f>
        <v>1</v>
      </c>
      <c r="M47" s="35">
        <f>K47*L47</f>
        <v>0.87325540809915758</v>
      </c>
      <c r="N47" s="13"/>
      <c r="O47" s="13"/>
      <c r="P47" s="13"/>
      <c r="Q47" s="13"/>
    </row>
    <row r="48" spans="1:17" ht="15.75" thickBot="1" x14ac:dyDescent="0.3">
      <c r="A48" s="13"/>
      <c r="B48" s="13"/>
      <c r="C48" s="13"/>
      <c r="D48" s="13"/>
      <c r="E48" s="48">
        <f>E47+E45</f>
        <v>14720439.77</v>
      </c>
      <c r="F48" s="19"/>
      <c r="G48" s="19"/>
      <c r="H48" s="28"/>
      <c r="I48" s="19"/>
      <c r="J48" s="13"/>
      <c r="K48" s="13"/>
      <c r="L48" s="13"/>
      <c r="M48" s="13"/>
      <c r="N48" s="13"/>
      <c r="O48" s="13"/>
      <c r="P48" s="13"/>
      <c r="Q48" s="13"/>
    </row>
    <row r="49" spans="1:17" ht="15.75" thickTop="1" x14ac:dyDescent="0.25">
      <c r="A49" s="13"/>
      <c r="B49" s="13"/>
      <c r="C49" s="13"/>
      <c r="D49" s="13"/>
      <c r="E49" s="13"/>
      <c r="F49" s="19"/>
      <c r="G49" s="19"/>
      <c r="H49" s="19"/>
      <c r="I49" s="19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9"/>
      <c r="G50" s="19"/>
      <c r="H50" s="19"/>
      <c r="I50" s="19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9"/>
      <c r="G51" s="19"/>
      <c r="H51" s="19"/>
      <c r="I51" s="19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</sheetData>
  <mergeCells count="2">
    <mergeCell ref="B5:C5"/>
    <mergeCell ref="L2:M2"/>
  </mergeCells>
  <pageMargins left="0.25" right="0.25" top="0.75" bottom="0.5" header="0" footer="0.3"/>
  <pageSetup scale="74" orientation="landscape" r:id="rId1"/>
  <headerFooter>
    <oddFooter>&amp;LFilename: &amp;F&amp;R&amp;"-,Bold"EXHIBIT 3
WEIGHTED REMAINING LIFE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1A777BDE989744AAFF20C50F6D0A78" ma:contentTypeVersion="76" ma:contentTypeDescription="" ma:contentTypeScope="" ma:versionID="d5ba176f0fe532946f9a28d83c0b9b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2018-01-09T08:00:00+00:00</OpenedDate>
    <SignificantOrder xmlns="dc463f71-b30c-4ab2-9473-d307f9d35888">false</SignificantOrder>
    <Date1 xmlns="dc463f71-b30c-4ab2-9473-d307f9d35888">2018-04-23T07:00:00+00:00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180021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5253376-119A-40A5-AAF0-5EFFB9F36A0C}"/>
</file>

<file path=customXml/itemProps2.xml><?xml version="1.0" encoding="utf-8"?>
<ds:datastoreItem xmlns:ds="http://schemas.openxmlformats.org/officeDocument/2006/customXml" ds:itemID="{0FD55F95-D810-4A67-B4F8-C83E941DE995}">
  <ds:schemaRefs>
    <ds:schemaRef ds:uri="http://schemas.microsoft.com/office/2006/metadata/properties"/>
    <ds:schemaRef ds:uri="6a7bd91e-004b-490a-8704-e368d63d59a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960261-9350-400D-AAA5-7E17B734E1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22E5C8-D0D7-42C6-90F3-759FBF0B5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Wtd Avg Rates </vt:lpstr>
      <vt:lpstr>'Wtd Avg Rates 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Wasnock</dc:creator>
  <cp:lastModifiedBy>Huey, Lorilyn (UTC)</cp:lastModifiedBy>
  <cp:lastPrinted>2018-04-21T20:35:43Z</cp:lastPrinted>
  <dcterms:created xsi:type="dcterms:W3CDTF">2016-02-24T18:24:24Z</dcterms:created>
  <dcterms:modified xsi:type="dcterms:W3CDTF">2018-04-23T20:23:05Z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Version">
    <vt:i4>20</vt:i4>
  </property>
  <property fmtid="{D5CDD505-2E9C-101B-9397-08002B2CF9AE}" pid="5" name="ContentTypeId">
    <vt:lpwstr>0x0101006E56B4D1795A2E4DB2F0B01679ED314A00CD1A777BDE989744AAFF20C50F6D0A78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