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14\Puget Quarterly Reports-Electric\"/>
    </mc:Choice>
  </mc:AlternateContent>
  <bookViews>
    <workbookView xWindow="0" yWindow="120" windowWidth="22980" windowHeight="10590"/>
  </bookViews>
  <sheets>
    <sheet name="SOE 7-2017" sheetId="4" r:id="rId1"/>
    <sheet name="SOE 8-2017" sheetId="3" r:id="rId2"/>
    <sheet name="SOE 9-2017" sheetId="2" r:id="rId3"/>
    <sheet name="SOE 12ME 9-2017" sheetId="1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52511" calcMode="autoNoTable"/>
</workbook>
</file>

<file path=xl/calcChain.xml><?xml version="1.0" encoding="utf-8"?>
<calcChain xmlns="http://schemas.openxmlformats.org/spreadsheetml/2006/main">
  <c r="L55" i="4" l="1"/>
  <c r="N55" i="4" s="1"/>
  <c r="Q18" i="4"/>
  <c r="P18" i="4"/>
  <c r="H54" i="4"/>
  <c r="F54" i="4"/>
  <c r="N51" i="4"/>
  <c r="L51" i="4"/>
  <c r="F51" i="4"/>
  <c r="H51" i="4" s="1"/>
  <c r="L50" i="4"/>
  <c r="N50" i="4" s="1"/>
  <c r="Q13" i="4"/>
  <c r="P13" i="4"/>
  <c r="F49" i="4"/>
  <c r="F48" i="4"/>
  <c r="H48" i="4" s="1"/>
  <c r="N47" i="4"/>
  <c r="L47" i="4"/>
  <c r="F47" i="4"/>
  <c r="D53" i="4"/>
  <c r="H25" i="4"/>
  <c r="F25" i="4"/>
  <c r="L25" i="4"/>
  <c r="N25" i="4" s="1"/>
  <c r="N24" i="4"/>
  <c r="L24" i="4"/>
  <c r="F24" i="4"/>
  <c r="H24" i="4"/>
  <c r="L23" i="4"/>
  <c r="N23" i="4" s="1"/>
  <c r="F23" i="4"/>
  <c r="J26" i="4"/>
  <c r="H22" i="4"/>
  <c r="D26" i="4"/>
  <c r="F22" i="4"/>
  <c r="F26" i="4" s="1"/>
  <c r="R18" i="4"/>
  <c r="L18" i="4"/>
  <c r="N18" i="4" s="1"/>
  <c r="F18" i="4"/>
  <c r="Q17" i="4"/>
  <c r="P17" i="4"/>
  <c r="H17" i="4"/>
  <c r="F17" i="4"/>
  <c r="L17" i="4"/>
  <c r="N17" i="4" s="1"/>
  <c r="Q14" i="4"/>
  <c r="P14" i="4"/>
  <c r="R14" i="4"/>
  <c r="H14" i="4"/>
  <c r="F14" i="4"/>
  <c r="L14" i="4"/>
  <c r="N14" i="4" s="1"/>
  <c r="R13" i="4"/>
  <c r="L13" i="4"/>
  <c r="N13" i="4" s="1"/>
  <c r="F13" i="4"/>
  <c r="Q12" i="4"/>
  <c r="P12" i="4"/>
  <c r="H12" i="4"/>
  <c r="F12" i="4"/>
  <c r="L12" i="4"/>
  <c r="N12" i="4" s="1"/>
  <c r="R11" i="4"/>
  <c r="L11" i="4"/>
  <c r="N11" i="4" s="1"/>
  <c r="Q11" i="4"/>
  <c r="F11" i="4"/>
  <c r="Q10" i="4"/>
  <c r="P10" i="4"/>
  <c r="J16" i="4"/>
  <c r="H10" i="4"/>
  <c r="F10" i="4"/>
  <c r="B16" i="4"/>
  <c r="B20" i="4" s="1"/>
  <c r="F16" i="4" l="1"/>
  <c r="F20" i="4" s="1"/>
  <c r="H18" i="4"/>
  <c r="F28" i="4"/>
  <c r="D57" i="4"/>
  <c r="J20" i="4"/>
  <c r="H13" i="4"/>
  <c r="H26" i="4"/>
  <c r="H23" i="4"/>
  <c r="H49" i="4"/>
  <c r="D16" i="4"/>
  <c r="B26" i="4"/>
  <c r="B28" i="4" s="1"/>
  <c r="L22" i="4"/>
  <c r="L26" i="4" s="1"/>
  <c r="N26" i="4" s="1"/>
  <c r="H47" i="4"/>
  <c r="L49" i="4"/>
  <c r="N49" i="4" s="1"/>
  <c r="F50" i="4"/>
  <c r="F53" i="4" s="1"/>
  <c r="B53" i="4"/>
  <c r="J53" i="4"/>
  <c r="L54" i="4"/>
  <c r="N54" i="4" s="1"/>
  <c r="F55" i="4"/>
  <c r="L10" i="4"/>
  <c r="R10" i="4"/>
  <c r="H11" i="4"/>
  <c r="P11" i="4"/>
  <c r="R12" i="4"/>
  <c r="R17" i="4"/>
  <c r="N22" i="4"/>
  <c r="L48" i="4"/>
  <c r="L53" i="4" s="1"/>
  <c r="L57" i="4" s="1"/>
  <c r="H55" i="4"/>
  <c r="F57" i="4" l="1"/>
  <c r="H57" i="4" s="1"/>
  <c r="H53" i="4"/>
  <c r="N48" i="4"/>
  <c r="D20" i="4"/>
  <c r="H16" i="4"/>
  <c r="N53" i="4"/>
  <c r="J57" i="4"/>
  <c r="N57" i="4" s="1"/>
  <c r="R16" i="4"/>
  <c r="H50" i="4"/>
  <c r="N10" i="4"/>
  <c r="L16" i="4"/>
  <c r="B57" i="4"/>
  <c r="P16" i="4"/>
  <c r="Q16" i="4"/>
  <c r="J28" i="4"/>
  <c r="L20" i="4" l="1"/>
  <c r="N16" i="4"/>
  <c r="H20" i="4"/>
  <c r="D28" i="4"/>
  <c r="H28" i="4" s="1"/>
  <c r="N20" i="4" l="1"/>
  <c r="L28" i="4"/>
  <c r="N28" i="4" s="1"/>
  <c r="L55" i="3" l="1"/>
  <c r="N55" i="3" s="1"/>
  <c r="F51" i="3"/>
  <c r="H51" i="3" s="1"/>
  <c r="L51" i="3"/>
  <c r="N51" i="3" s="1"/>
  <c r="L50" i="3"/>
  <c r="N50" i="3" s="1"/>
  <c r="Q11" i="3"/>
  <c r="F48" i="3"/>
  <c r="H48" i="3" s="1"/>
  <c r="F47" i="3"/>
  <c r="L47" i="3"/>
  <c r="F25" i="3"/>
  <c r="H25" i="3" s="1"/>
  <c r="N24" i="3"/>
  <c r="F24" i="3"/>
  <c r="H24" i="3" s="1"/>
  <c r="L24" i="3"/>
  <c r="L23" i="3"/>
  <c r="N23" i="3" s="1"/>
  <c r="L22" i="3"/>
  <c r="F22" i="3"/>
  <c r="R18" i="3"/>
  <c r="P18" i="3"/>
  <c r="L18" i="3"/>
  <c r="N18" i="3" s="1"/>
  <c r="F18" i="3"/>
  <c r="Q17" i="3"/>
  <c r="Q14" i="3"/>
  <c r="P14" i="3"/>
  <c r="R13" i="3"/>
  <c r="P13" i="3"/>
  <c r="L13" i="3"/>
  <c r="N13" i="3" s="1"/>
  <c r="Q12" i="3"/>
  <c r="R11" i="3"/>
  <c r="L11" i="3"/>
  <c r="N11" i="3" s="1"/>
  <c r="Q10" i="3"/>
  <c r="P10" i="3"/>
  <c r="F17" i="3" l="1"/>
  <c r="H17" i="3" s="1"/>
  <c r="L17" i="3"/>
  <c r="Q18" i="3"/>
  <c r="H55" i="3"/>
  <c r="F55" i="3"/>
  <c r="J16" i="3"/>
  <c r="R10" i="3"/>
  <c r="H22" i="3"/>
  <c r="D26" i="3"/>
  <c r="F23" i="3"/>
  <c r="F26" i="3" s="1"/>
  <c r="B26" i="3"/>
  <c r="B28" i="3" s="1"/>
  <c r="N47" i="3"/>
  <c r="R17" i="3"/>
  <c r="N14" i="3"/>
  <c r="R14" i="3"/>
  <c r="P17" i="3"/>
  <c r="H47" i="3"/>
  <c r="F54" i="3"/>
  <c r="L54" i="3"/>
  <c r="N54" i="3" s="1"/>
  <c r="H11" i="3"/>
  <c r="F14" i="3"/>
  <c r="H14" i="3" s="1"/>
  <c r="L14" i="3"/>
  <c r="N49" i="3"/>
  <c r="R12" i="3"/>
  <c r="H54" i="3"/>
  <c r="B16" i="3"/>
  <c r="B20" i="3" s="1"/>
  <c r="F10" i="3"/>
  <c r="L10" i="3"/>
  <c r="N10" i="3" s="1"/>
  <c r="F11" i="3"/>
  <c r="F12" i="3"/>
  <c r="H12" i="3" s="1"/>
  <c r="L12" i="3"/>
  <c r="N12" i="3" s="1"/>
  <c r="P12" i="3"/>
  <c r="F13" i="3"/>
  <c r="H13" i="3" s="1"/>
  <c r="D16" i="3"/>
  <c r="N17" i="3"/>
  <c r="H18" i="3"/>
  <c r="N22" i="3"/>
  <c r="J26" i="3"/>
  <c r="F49" i="3"/>
  <c r="F53" i="3" s="1"/>
  <c r="F57" i="3" s="1"/>
  <c r="L49" i="3"/>
  <c r="Q13" i="3"/>
  <c r="F50" i="3"/>
  <c r="H50" i="3" s="1"/>
  <c r="B53" i="3"/>
  <c r="J53" i="3"/>
  <c r="P11" i="3"/>
  <c r="L25" i="3"/>
  <c r="L26" i="3" s="1"/>
  <c r="L48" i="3"/>
  <c r="L53" i="3" s="1"/>
  <c r="L57" i="3" s="1"/>
  <c r="D53" i="3"/>
  <c r="H49" i="3" l="1"/>
  <c r="N25" i="3"/>
  <c r="L28" i="3"/>
  <c r="D57" i="3"/>
  <c r="H57" i="3" s="1"/>
  <c r="Q16" i="3"/>
  <c r="H53" i="3"/>
  <c r="N48" i="3"/>
  <c r="H23" i="3"/>
  <c r="N53" i="3"/>
  <c r="J57" i="3"/>
  <c r="N57" i="3" s="1"/>
  <c r="R16" i="3"/>
  <c r="F16" i="3"/>
  <c r="F20" i="3" s="1"/>
  <c r="F28" i="3" s="1"/>
  <c r="H10" i="3"/>
  <c r="B57" i="3"/>
  <c r="P16" i="3"/>
  <c r="N26" i="3"/>
  <c r="D20" i="3"/>
  <c r="L16" i="3"/>
  <c r="L20" i="3" s="1"/>
  <c r="H26" i="3"/>
  <c r="D28" i="3"/>
  <c r="J20" i="3"/>
  <c r="N20" i="3" l="1"/>
  <c r="H20" i="3"/>
  <c r="H28" i="3"/>
  <c r="J28" i="3"/>
  <c r="N28" i="3" s="1"/>
  <c r="N16" i="3"/>
  <c r="H16" i="3"/>
  <c r="L55" i="2" l="1"/>
  <c r="N55" i="2" s="1"/>
  <c r="Q18" i="2"/>
  <c r="F54" i="2"/>
  <c r="H54" i="2" s="1"/>
  <c r="F51" i="2"/>
  <c r="H51" i="2" s="1"/>
  <c r="L51" i="2"/>
  <c r="N51" i="2" s="1"/>
  <c r="L50" i="2"/>
  <c r="N50" i="2" s="1"/>
  <c r="Q13" i="2"/>
  <c r="F49" i="2"/>
  <c r="F48" i="2"/>
  <c r="H48" i="2" s="1"/>
  <c r="F47" i="2"/>
  <c r="D53" i="2"/>
  <c r="L47" i="2"/>
  <c r="F25" i="2"/>
  <c r="H25" i="2" s="1"/>
  <c r="L24" i="2"/>
  <c r="N24" i="2" s="1"/>
  <c r="F24" i="2"/>
  <c r="H24" i="2" s="1"/>
  <c r="L23" i="2"/>
  <c r="N23" i="2" s="1"/>
  <c r="J26" i="2"/>
  <c r="H22" i="2"/>
  <c r="L22" i="2"/>
  <c r="R18" i="2"/>
  <c r="L18" i="2"/>
  <c r="N18" i="2" s="1"/>
  <c r="P18" i="2"/>
  <c r="Q17" i="2"/>
  <c r="P17" i="2"/>
  <c r="F17" i="2"/>
  <c r="H17" i="2" s="1"/>
  <c r="Q14" i="2"/>
  <c r="P14" i="2"/>
  <c r="F14" i="2"/>
  <c r="H14" i="2" s="1"/>
  <c r="R13" i="2"/>
  <c r="P13" i="2"/>
  <c r="L13" i="2"/>
  <c r="N13" i="2" s="1"/>
  <c r="F13" i="2"/>
  <c r="Q12" i="2"/>
  <c r="P12" i="2"/>
  <c r="F12" i="2"/>
  <c r="H12" i="2" s="1"/>
  <c r="R11" i="2"/>
  <c r="L11" i="2"/>
  <c r="N11" i="2" s="1"/>
  <c r="Q11" i="2"/>
  <c r="Q10" i="2"/>
  <c r="P10" i="2"/>
  <c r="J16" i="2"/>
  <c r="B16" i="2"/>
  <c r="B20" i="2" s="1"/>
  <c r="L56" i="1"/>
  <c r="N56" i="1" s="1"/>
  <c r="Q19" i="1"/>
  <c r="F55" i="1"/>
  <c r="F54" i="1"/>
  <c r="F58" i="1" s="1"/>
  <c r="D54" i="1"/>
  <c r="D58" i="1" s="1"/>
  <c r="H58" i="1" s="1"/>
  <c r="F52" i="1"/>
  <c r="H52" i="1" s="1"/>
  <c r="F51" i="1"/>
  <c r="H51" i="1" s="1"/>
  <c r="L51" i="1"/>
  <c r="N51" i="1" s="1"/>
  <c r="L50" i="1"/>
  <c r="N50" i="1" s="1"/>
  <c r="Q13" i="1"/>
  <c r="J54" i="1"/>
  <c r="P12" i="1"/>
  <c r="H48" i="1"/>
  <c r="F48" i="1"/>
  <c r="F26" i="1"/>
  <c r="H26" i="1" s="1"/>
  <c r="F25" i="1"/>
  <c r="H25" i="1" s="1"/>
  <c r="L25" i="1"/>
  <c r="N25" i="1" s="1"/>
  <c r="L24" i="1"/>
  <c r="N24" i="1" s="1"/>
  <c r="J27" i="1"/>
  <c r="L23" i="1"/>
  <c r="R19" i="1"/>
  <c r="P19" i="1"/>
  <c r="L19" i="1"/>
  <c r="N19" i="1" s="1"/>
  <c r="Q18" i="1"/>
  <c r="P18" i="1"/>
  <c r="F18" i="1"/>
  <c r="H18" i="1" s="1"/>
  <c r="F17" i="1"/>
  <c r="F21" i="1" s="1"/>
  <c r="D17" i="1"/>
  <c r="D21" i="1" s="1"/>
  <c r="H21" i="1" s="1"/>
  <c r="Q15" i="1"/>
  <c r="P15" i="1"/>
  <c r="F15" i="1"/>
  <c r="H15" i="1" s="1"/>
  <c r="R14" i="1"/>
  <c r="P14" i="1"/>
  <c r="L14" i="1"/>
  <c r="N14" i="1" s="1"/>
  <c r="Q14" i="1"/>
  <c r="P13" i="1"/>
  <c r="F13" i="1"/>
  <c r="H13" i="1" s="1"/>
  <c r="R12" i="1"/>
  <c r="L12" i="1"/>
  <c r="N12" i="1" s="1"/>
  <c r="Q11" i="1"/>
  <c r="P11" i="1"/>
  <c r="J17" i="1"/>
  <c r="B17" i="1"/>
  <c r="B21" i="1" s="1"/>
  <c r="N47" i="2" l="1"/>
  <c r="L53" i="2"/>
  <c r="L57" i="2" s="1"/>
  <c r="H49" i="2"/>
  <c r="D57" i="2"/>
  <c r="J20" i="2"/>
  <c r="B26" i="2"/>
  <c r="B28" i="2" s="1"/>
  <c r="F11" i="2"/>
  <c r="H11" i="2" s="1"/>
  <c r="F18" i="2"/>
  <c r="H18" i="2" s="1"/>
  <c r="F23" i="2"/>
  <c r="H23" i="2" s="1"/>
  <c r="D26" i="2"/>
  <c r="H47" i="2"/>
  <c r="L49" i="2"/>
  <c r="N49" i="2" s="1"/>
  <c r="J53" i="2"/>
  <c r="L54" i="2"/>
  <c r="N54" i="2" s="1"/>
  <c r="F55" i="2"/>
  <c r="L10" i="2"/>
  <c r="R10" i="2"/>
  <c r="P11" i="2"/>
  <c r="L12" i="2"/>
  <c r="N12" i="2" s="1"/>
  <c r="R12" i="2"/>
  <c r="H13" i="2"/>
  <c r="L14" i="2"/>
  <c r="N14" i="2" s="1"/>
  <c r="R14" i="2"/>
  <c r="L17" i="2"/>
  <c r="N17" i="2" s="1"/>
  <c r="R17" i="2"/>
  <c r="F22" i="2"/>
  <c r="N22" i="2"/>
  <c r="L25" i="2"/>
  <c r="N25" i="2" s="1"/>
  <c r="L48" i="2"/>
  <c r="N48" i="2" s="1"/>
  <c r="H55" i="2"/>
  <c r="D16" i="2"/>
  <c r="F50" i="2"/>
  <c r="H50" i="2" s="1"/>
  <c r="B53" i="2"/>
  <c r="F10" i="2"/>
  <c r="N10" i="2"/>
  <c r="J21" i="1"/>
  <c r="H24" i="1"/>
  <c r="N26" i="1"/>
  <c r="J58" i="1"/>
  <c r="R17" i="1"/>
  <c r="H55" i="1"/>
  <c r="B27" i="1"/>
  <c r="B29" i="1" s="1"/>
  <c r="B54" i="1"/>
  <c r="F12" i="1"/>
  <c r="H12" i="1" s="1"/>
  <c r="F14" i="1"/>
  <c r="H14" i="1" s="1"/>
  <c r="F19" i="1"/>
  <c r="H19" i="1" s="1"/>
  <c r="F24" i="1"/>
  <c r="F50" i="1"/>
  <c r="H50" i="1" s="1"/>
  <c r="L55" i="1"/>
  <c r="N55" i="1" s="1"/>
  <c r="L11" i="1"/>
  <c r="L13" i="1"/>
  <c r="N13" i="1" s="1"/>
  <c r="L15" i="1"/>
  <c r="N15" i="1" s="1"/>
  <c r="R15" i="1"/>
  <c r="H17" i="1"/>
  <c r="L18" i="1"/>
  <c r="N18" i="1" s="1"/>
  <c r="R18" i="1"/>
  <c r="F23" i="1"/>
  <c r="F27" i="1" s="1"/>
  <c r="F29" i="1" s="1"/>
  <c r="N23" i="1"/>
  <c r="L26" i="1"/>
  <c r="L27" i="1" s="1"/>
  <c r="N27" i="1" s="1"/>
  <c r="L48" i="1"/>
  <c r="F49" i="1"/>
  <c r="H49" i="1" s="1"/>
  <c r="L52" i="1"/>
  <c r="N52" i="1" s="1"/>
  <c r="H56" i="1"/>
  <c r="D27" i="1"/>
  <c r="L49" i="1"/>
  <c r="N49" i="1" s="1"/>
  <c r="F56" i="1"/>
  <c r="R11" i="1"/>
  <c r="R13" i="1"/>
  <c r="F11" i="1"/>
  <c r="H11" i="1" s="1"/>
  <c r="Q12" i="1"/>
  <c r="Q17" i="1"/>
  <c r="H54" i="1"/>
  <c r="L17" i="1" l="1"/>
  <c r="L21" i="1" s="1"/>
  <c r="L29" i="1" s="1"/>
  <c r="L16" i="2"/>
  <c r="N16" i="2" s="1"/>
  <c r="F53" i="2"/>
  <c r="F57" i="2" s="1"/>
  <c r="D20" i="2"/>
  <c r="H20" i="2" s="1"/>
  <c r="N53" i="2"/>
  <c r="R16" i="2"/>
  <c r="J57" i="2"/>
  <c r="N57" i="2" s="1"/>
  <c r="H57" i="2"/>
  <c r="B57" i="2"/>
  <c r="P16" i="2"/>
  <c r="F26" i="2"/>
  <c r="F28" i="2" s="1"/>
  <c r="Q16" i="2"/>
  <c r="H10" i="2"/>
  <c r="F16" i="2"/>
  <c r="F20" i="2" s="1"/>
  <c r="L20" i="2"/>
  <c r="N20" i="2" s="1"/>
  <c r="J28" i="2"/>
  <c r="H53" i="2"/>
  <c r="L26" i="2"/>
  <c r="N11" i="1"/>
  <c r="L54" i="1"/>
  <c r="H23" i="1"/>
  <c r="N21" i="1"/>
  <c r="J29" i="1"/>
  <c r="H27" i="1"/>
  <c r="D29" i="1"/>
  <c r="H29" i="1" s="1"/>
  <c r="B58" i="1"/>
  <c r="P17" i="1"/>
  <c r="N48" i="1"/>
  <c r="N29" i="1" l="1"/>
  <c r="N17" i="1"/>
  <c r="L28" i="2"/>
  <c r="N28" i="2" s="1"/>
  <c r="N26" i="2"/>
  <c r="H26" i="2"/>
  <c r="D28" i="2"/>
  <c r="H28" i="2" s="1"/>
  <c r="H16" i="2"/>
  <c r="L58" i="1"/>
  <c r="N58" i="1" s="1"/>
  <c r="N54" i="1"/>
</calcChain>
</file>

<file path=xl/sharedStrings.xml><?xml version="1.0" encoding="utf-8"?>
<sst xmlns="http://schemas.openxmlformats.org/spreadsheetml/2006/main" count="292" uniqueCount="46">
  <si>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</si>
  <si>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</si>
  <si>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</si>
  <si>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</si>
  <si>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</si>
  <si>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</si>
  <si>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</si>
  <si>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</si>
  <si>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</si>
  <si>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</si>
  <si>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</si>
  <si>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</si>
  <si>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</si>
  <si>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</si>
  <si>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</si>
  <si>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</si>
  <si>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</si>
  <si>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</si>
  <si>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</si>
  <si>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</si>
  <si>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</si>
  <si>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</si>
  <si>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</si>
  <si>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</si>
  <si>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</si>
  <si>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</si>
  <si>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</si>
  <si>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</si>
  <si>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</si>
  <si>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</si>
  <si>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</si>
  <si>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</si>
  <si>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</si>
  <si>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</si>
  <si>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</si>
  <si>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</si>
  <si>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</si>
  <si>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</si>
  <si>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</si>
  <si>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</si>
  <si>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TWELVE MONTHS ENDED SEPTEMBER 30, 2017</t>
  </si>
  <si>
    <t>VARIANCE FROM 2016</t>
  </si>
  <si>
    <t>BUDGET *</t>
  </si>
  <si>
    <t>MONTH OF SEPTEMBER 2017</t>
  </si>
  <si>
    <t>MONTH OF JULY 2017</t>
  </si>
  <si>
    <t>MONTH OF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</si>
</sst>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2" x14ac:knownFonts="1">
    <font>
      <sz val="10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2">
    <xf numFmtId="0" fontId="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1" fillId="0" borderId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2" fontId="3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3" fontId="12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3" fillId="31" borderId="5" applyNumberFormat="0" applyProtection="0">
      <alignment horizontal="left" vertical="center" indent="1"/>
    </xf>
    <xf numFmtId="0" fontId="3" fillId="31" borderId="5" applyNumberFormat="0" applyProtection="0">
      <alignment horizontal="left" vertical="top" indent="1"/>
    </xf>
    <xf numFmtId="0" fontId="3" fillId="19" borderId="5" applyNumberFormat="0" applyProtection="0">
      <alignment horizontal="left" vertical="center" indent="1"/>
    </xf>
    <xf numFmtId="0" fontId="3" fillId="19" borderId="5" applyNumberFormat="0" applyProtection="0">
      <alignment horizontal="left" vertical="top" indent="1"/>
    </xf>
    <xf numFmtId="0" fontId="3" fillId="32" borderId="5" applyNumberFormat="0" applyProtection="0">
      <alignment horizontal="left" vertical="center" indent="1"/>
    </xf>
    <xf numFmtId="0" fontId="3" fillId="32" borderId="5" applyNumberFormat="0" applyProtection="0">
      <alignment horizontal="left" vertical="top" indent="1"/>
    </xf>
    <xf numFmtId="0" fontId="3" fillId="30" borderId="5" applyNumberFormat="0" applyProtection="0">
      <alignment horizontal="left" vertical="center" indent="1"/>
    </xf>
    <xf numFmtId="0" fontId="3" fillId="30" borderId="5" applyNumberFormat="0" applyProtection="0">
      <alignment horizontal="left" vertical="top" indent="1"/>
    </xf>
    <xf numFmtId="0" fontId="3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4" fontId="22" fillId="0" borderId="9" applyNumberFormat="0" applyProtection="0">
      <alignment horizontal="right" vertical="center"/>
    </xf>
    <xf numFmtId="174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4" fontId="27" fillId="39" borderId="12" applyNumberFormat="0" applyBorder="0" applyAlignment="0" applyProtection="0">
      <alignment horizontal="right" vertical="center" indent="1"/>
    </xf>
    <xf numFmtId="174" fontId="28" fillId="40" borderId="12" applyNumberFormat="0" applyBorder="0" applyAlignment="0" applyProtection="0">
      <alignment horizontal="right" vertical="center" indent="1"/>
    </xf>
    <xf numFmtId="174" fontId="28" fillId="41" borderId="12" applyNumberFormat="0" applyBorder="0" applyAlignment="0" applyProtection="0">
      <alignment horizontal="right" vertical="center" indent="1"/>
    </xf>
    <xf numFmtId="174" fontId="29" fillId="42" borderId="12" applyNumberFormat="0" applyBorder="0" applyAlignment="0" applyProtection="0">
      <alignment horizontal="right" vertical="center" indent="1"/>
    </xf>
    <xf numFmtId="174" fontId="29" fillId="43" borderId="12" applyNumberFormat="0" applyBorder="0" applyAlignment="0" applyProtection="0">
      <alignment horizontal="right" vertical="center" indent="1"/>
    </xf>
    <xf numFmtId="174" fontId="29" fillId="44" borderId="12" applyNumberFormat="0" applyBorder="0" applyAlignment="0" applyProtection="0">
      <alignment horizontal="right" vertical="center" indent="1"/>
    </xf>
    <xf numFmtId="174" fontId="30" fillId="45" borderId="12" applyNumberFormat="0" applyBorder="0" applyAlignment="0" applyProtection="0">
      <alignment horizontal="right" vertical="center" indent="1"/>
    </xf>
    <xf numFmtId="174" fontId="30" fillId="46" borderId="12" applyNumberFormat="0" applyBorder="0" applyAlignment="0" applyProtection="0">
      <alignment horizontal="right" vertical="center" indent="1"/>
    </xf>
    <xf numFmtId="174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2" fillId="51" borderId="9" applyNumberFormat="0" applyBorder="0" applyProtection="0">
      <alignment horizontal="right" vertical="center"/>
    </xf>
    <xf numFmtId="174" fontId="23" fillId="51" borderId="10" applyNumberFormat="0" applyBorder="0" applyProtection="0">
      <alignment horizontal="right" vertical="center"/>
    </xf>
    <xf numFmtId="174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09">
    <xf numFmtId="0" fontId="0" fillId="0" borderId="0" xfId="0"/>
    <xf numFmtId="39" fontId="2" fillId="0" borderId="0" xfId="3" applyFont="1" applyFill="1" applyAlignment="1" applyProtection="1">
      <alignment horizontal="centerContinuous"/>
    </xf>
    <xf numFmtId="0" fontId="0" fillId="0" borderId="0" xfId="0" applyFill="1" applyProtection="1"/>
    <xf numFmtId="39" fontId="2" fillId="0" borderId="0" xfId="3" applyFont="1" applyFill="1" applyBorder="1" applyAlignment="1" applyProtection="1">
      <alignment horizontal="centerContinuous"/>
    </xf>
    <xf numFmtId="14" fontId="2" fillId="0" borderId="0" xfId="3" applyNumberFormat="1" applyFont="1" applyFill="1" applyAlignment="1" applyProtection="1">
      <alignment horizontal="centerContinuous"/>
    </xf>
    <xf numFmtId="39" fontId="4" fillId="0" borderId="0" xfId="3" applyFont="1" applyFill="1" applyAlignment="1" applyProtection="1">
      <alignment horizontal="centerContinuous"/>
    </xf>
    <xf numFmtId="39" fontId="5" fillId="0" borderId="0" xfId="3" applyFont="1" applyFill="1" applyAlignment="1" applyProtection="1">
      <alignment horizontal="centerContinuous"/>
    </xf>
    <xf numFmtId="39" fontId="5" fillId="0" borderId="0" xfId="3" applyFont="1" applyFill="1" applyAlignment="1" applyProtection="1"/>
    <xf numFmtId="39" fontId="3" fillId="0" borderId="0" xfId="3" applyFont="1" applyFill="1" applyAlignment="1" applyProtection="1"/>
    <xf numFmtId="39" fontId="3" fillId="0" borderId="0" xfId="3" applyFont="1" applyFill="1" applyProtection="1"/>
    <xf numFmtId="39" fontId="5" fillId="0" borderId="0" xfId="3" applyNumberFormat="1" applyFont="1" applyFill="1" applyProtection="1"/>
    <xf numFmtId="39" fontId="3" fillId="0" borderId="0" xfId="3" applyNumberFormat="1" applyFont="1" applyFill="1" applyProtection="1"/>
    <xf numFmtId="43" fontId="3" fillId="0" borderId="1" xfId="3" applyNumberFormat="1" applyFont="1" applyFill="1" applyBorder="1" applyAlignment="1" applyProtection="1">
      <alignment horizontal="centerContinuous"/>
    </xf>
    <xf numFmtId="39" fontId="3" fillId="0" borderId="0" xfId="3" applyNumberFormat="1" applyFont="1" applyFill="1" applyBorder="1" applyProtection="1"/>
    <xf numFmtId="39" fontId="3" fillId="0" borderId="1" xfId="3" applyNumberFormat="1" applyFont="1" applyFill="1" applyBorder="1" applyAlignment="1" applyProtection="1">
      <alignment horizontal="centerContinuous"/>
    </xf>
    <xf numFmtId="39" fontId="3" fillId="0" borderId="1" xfId="3" applyFont="1" applyFill="1" applyBorder="1" applyAlignment="1" applyProtection="1">
      <alignment horizontal="centerContinuous"/>
    </xf>
    <xf numFmtId="39" fontId="3" fillId="0" borderId="0" xfId="3" applyNumberFormat="1" applyFont="1" applyFill="1" applyAlignment="1" applyProtection="1">
      <alignment horizontal="left"/>
    </xf>
    <xf numFmtId="39" fontId="3" fillId="0" borderId="0" xfId="3" applyNumberFormat="1" applyFont="1" applyFill="1" applyAlignment="1" applyProtection="1">
      <alignment horizontal="center"/>
    </xf>
    <xf numFmtId="39" fontId="3" fillId="0" borderId="0" xfId="3" quotePrefix="1" applyFont="1" applyFill="1" applyAlignment="1" applyProtection="1">
      <alignment horizontal="center"/>
    </xf>
    <xf numFmtId="39" fontId="3" fillId="0" borderId="0" xfId="3" applyFont="1" applyFill="1" applyAlignment="1" applyProtection="1">
      <alignment horizontal="center"/>
    </xf>
    <xf numFmtId="39" fontId="3" fillId="0" borderId="0" xfId="3" applyNumberFormat="1" applyFont="1" applyFill="1" applyBorder="1" applyAlignment="1" applyProtection="1">
      <alignment horizontal="center"/>
    </xf>
    <xf numFmtId="39" fontId="3" fillId="0" borderId="0" xfId="3" applyNumberFormat="1" applyFont="1" applyFill="1" applyBorder="1" applyAlignment="1" applyProtection="1">
      <alignment horizontal="left"/>
    </xf>
    <xf numFmtId="39" fontId="3" fillId="0" borderId="0" xfId="3" applyFont="1" applyFill="1" applyBorder="1" applyProtection="1"/>
    <xf numFmtId="39" fontId="3" fillId="0" borderId="0" xfId="3" applyFont="1" applyFill="1" applyBorder="1" applyAlignment="1" applyProtection="1">
      <alignment horizontal="center"/>
    </xf>
    <xf numFmtId="39" fontId="5" fillId="0" borderId="0" xfId="3" applyNumberFormat="1" applyFont="1" applyFill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center"/>
    </xf>
    <xf numFmtId="39" fontId="3" fillId="0" borderId="1" xfId="3" applyNumberFormat="1" applyFont="1" applyFill="1" applyBorder="1" applyAlignment="1" applyProtection="1">
      <alignment horizontal="center"/>
    </xf>
    <xf numFmtId="39" fontId="3" fillId="0" borderId="1" xfId="3" applyFont="1" applyFill="1" applyBorder="1" applyAlignment="1" applyProtection="1">
      <alignment horizontal="center"/>
    </xf>
    <xf numFmtId="39" fontId="6" fillId="0" borderId="0" xfId="3" applyNumberFormat="1" applyFont="1" applyFill="1" applyProtection="1"/>
    <xf numFmtId="39" fontId="6" fillId="0" borderId="0" xfId="3" applyNumberFormat="1" applyFont="1" applyFill="1" applyAlignment="1" applyProtection="1">
      <alignment horizontal="fill"/>
    </xf>
    <xf numFmtId="39" fontId="6" fillId="0" borderId="0" xfId="3" applyFont="1" applyFill="1" applyAlignment="1" applyProtection="1">
      <alignment horizontal="fill"/>
    </xf>
    <xf numFmtId="39" fontId="6" fillId="0" borderId="0" xfId="3" applyFont="1" applyFill="1" applyProtection="1"/>
    <xf numFmtId="39" fontId="6" fillId="0" borderId="0" xfId="3" applyNumberFormat="1" applyFont="1" applyFill="1" applyAlignment="1" applyProtection="1">
      <alignment horizontal="left"/>
    </xf>
    <xf numFmtId="44" fontId="6" fillId="0" borderId="0" xfId="3" applyNumberFormat="1" applyFont="1" applyFill="1" applyAlignment="1" applyProtection="1">
      <alignment horizontal="right"/>
    </xf>
    <xf numFmtId="39" fontId="6" fillId="0" borderId="0" xfId="3" applyNumberFormat="1" applyFont="1" applyFill="1" applyAlignment="1" applyProtection="1">
      <alignment horizontal="right"/>
    </xf>
    <xf numFmtId="164" fontId="6" fillId="0" borderId="0" xfId="3" applyNumberFormat="1" applyFont="1" applyFill="1" applyAlignment="1" applyProtection="1">
      <alignment horizontal="right"/>
    </xf>
    <xf numFmtId="10" fontId="6" fillId="0" borderId="0" xfId="3" applyNumberFormat="1" applyFont="1" applyFill="1" applyAlignment="1" applyProtection="1">
      <alignment horizontal="right"/>
    </xf>
    <xf numFmtId="166" fontId="6" fillId="0" borderId="0" xfId="2" applyNumberFormat="1" applyFont="1" applyFill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43" fontId="6" fillId="0" borderId="0" xfId="3" applyNumberFormat="1" applyFont="1" applyFill="1" applyAlignment="1" applyProtection="1">
      <alignment horizontal="right"/>
    </xf>
    <xf numFmtId="168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Border="1" applyAlignment="1" applyProtection="1">
      <alignment horizontal="right"/>
    </xf>
    <xf numFmtId="43" fontId="6" fillId="0" borderId="0" xfId="3" applyNumberFormat="1" applyFont="1" applyFill="1" applyBorder="1" applyAlignment="1" applyProtection="1">
      <alignment horizontal="right"/>
    </xf>
    <xf numFmtId="10" fontId="6" fillId="0" borderId="0" xfId="3" applyNumberFormat="1" applyFont="1" applyFill="1" applyBorder="1" applyAlignment="1" applyProtection="1">
      <alignment horizontal="right"/>
    </xf>
    <xf numFmtId="43" fontId="6" fillId="0" borderId="2" xfId="3" applyNumberFormat="1" applyFont="1" applyFill="1" applyBorder="1" applyAlignment="1" applyProtection="1">
      <alignment horizontal="right"/>
    </xf>
    <xf numFmtId="39" fontId="6" fillId="0" borderId="2" xfId="3" applyFont="1" applyFill="1" applyBorder="1" applyAlignment="1" applyProtection="1">
      <alignment horizontal="right"/>
    </xf>
    <xf numFmtId="169" fontId="6" fillId="0" borderId="2" xfId="3" applyNumberFormat="1" applyFont="1" applyFill="1" applyBorder="1" applyAlignment="1" applyProtection="1">
      <alignment horizontal="right"/>
    </xf>
    <xf numFmtId="39" fontId="6" fillId="0" borderId="0" xfId="3" applyNumberFormat="1" applyFont="1" applyFill="1" applyAlignment="1" applyProtection="1">
      <alignment horizontal="left" indent="1"/>
    </xf>
    <xf numFmtId="43" fontId="6" fillId="0" borderId="1" xfId="3" applyNumberFormat="1" applyFont="1" applyFill="1" applyBorder="1" applyAlignment="1" applyProtection="1">
      <alignment horizontal="right"/>
    </xf>
    <xf numFmtId="164" fontId="6" fillId="0" borderId="1" xfId="3" applyNumberFormat="1" applyFont="1" applyFill="1" applyBorder="1" applyAlignment="1" applyProtection="1">
      <alignment horizontal="right"/>
    </xf>
    <xf numFmtId="168" fontId="6" fillId="0" borderId="1" xfId="1" applyNumberFormat="1" applyFont="1" applyFill="1" applyBorder="1" applyAlignment="1" applyProtection="1">
      <alignment horizontal="right"/>
    </xf>
    <xf numFmtId="164" fontId="6" fillId="0" borderId="0" xfId="3" applyNumberFormat="1" applyFont="1" applyFill="1" applyBorder="1" applyAlignment="1" applyProtection="1">
      <alignment horizontal="right"/>
    </xf>
    <xf numFmtId="43" fontId="3" fillId="0" borderId="2" xfId="3" applyNumberFormat="1" applyFont="1" applyFill="1" applyBorder="1" applyAlignment="1" applyProtection="1">
      <alignment horizontal="right"/>
    </xf>
    <xf numFmtId="43" fontId="3" fillId="0" borderId="0" xfId="3" applyNumberFormat="1" applyFont="1" applyFill="1" applyAlignment="1" applyProtection="1">
      <alignment horizontal="right"/>
    </xf>
    <xf numFmtId="39" fontId="3" fillId="0" borderId="0" xfId="3" applyFont="1" applyFill="1" applyAlignment="1" applyProtection="1">
      <alignment horizontal="right"/>
    </xf>
    <xf numFmtId="39" fontId="6" fillId="0" borderId="0" xfId="3" applyFont="1" applyFill="1" applyBorder="1" applyAlignment="1" applyProtection="1">
      <alignment horizontal="left" indent="1"/>
    </xf>
    <xf numFmtId="39" fontId="6" fillId="0" borderId="0" xfId="3" applyFont="1" applyFill="1" applyAlignment="1" applyProtection="1">
      <alignment horizontal="right"/>
    </xf>
    <xf numFmtId="39" fontId="6" fillId="0" borderId="0" xfId="3" applyFont="1" applyFill="1" applyBorder="1" applyAlignment="1" applyProtection="1">
      <alignment horizontal="left"/>
    </xf>
    <xf numFmtId="39" fontId="6" fillId="0" borderId="0" xfId="3" applyFont="1" applyFill="1" applyBorder="1" applyAlignment="1" applyProtection="1">
      <alignment horizontal="right"/>
    </xf>
    <xf numFmtId="44" fontId="6" fillId="0" borderId="0" xfId="3" applyNumberFormat="1" applyFont="1" applyFill="1" applyBorder="1" applyAlignment="1" applyProtection="1">
      <alignment horizontal="right"/>
    </xf>
    <xf numFmtId="39" fontId="6" fillId="0" borderId="0" xfId="3" applyFont="1" applyFill="1" applyAlignment="1" applyProtection="1">
      <alignment horizontal="left" indent="1"/>
    </xf>
    <xf numFmtId="44" fontId="6" fillId="0" borderId="3" xfId="3" applyNumberFormat="1" applyFont="1" applyFill="1" applyBorder="1" applyAlignment="1" applyProtection="1">
      <alignment horizontal="right"/>
    </xf>
    <xf numFmtId="164" fontId="6" fillId="0" borderId="3" xfId="3" applyNumberFormat="1" applyFont="1" applyFill="1" applyBorder="1" applyAlignment="1" applyProtection="1">
      <alignment horizontal="right"/>
    </xf>
    <xf numFmtId="39" fontId="6" fillId="0" borderId="0" xfId="3" applyFont="1" applyFill="1" applyAlignment="1" applyProtection="1">
      <alignment horizontal="left"/>
    </xf>
    <xf numFmtId="170" fontId="6" fillId="0" borderId="0" xfId="3" applyNumberFormat="1" applyFont="1" applyFill="1" applyBorder="1" applyAlignment="1" applyProtection="1">
      <alignment horizontal="right"/>
    </xf>
    <xf numFmtId="44" fontId="3" fillId="0" borderId="0" xfId="3" applyNumberFormat="1" applyFont="1" applyFill="1" applyBorder="1" applyAlignment="1" applyProtection="1">
      <alignment horizontal="right"/>
    </xf>
    <xf numFmtId="43" fontId="3" fillId="0" borderId="0" xfId="3" applyNumberFormat="1" applyFont="1" applyFill="1" applyBorder="1" applyAlignment="1" applyProtection="1">
      <alignment horizontal="right"/>
    </xf>
    <xf numFmtId="39" fontId="3" fillId="0" borderId="0" xfId="3" applyFont="1" applyFill="1" applyBorder="1" applyAlignment="1" applyProtection="1">
      <alignment horizontal="right"/>
    </xf>
    <xf numFmtId="43" fontId="6" fillId="0" borderId="0" xfId="3" applyNumberFormat="1" applyFont="1" applyFill="1" applyProtection="1"/>
    <xf numFmtId="44" fontId="6" fillId="0" borderId="0" xfId="3" applyNumberFormat="1" applyFont="1" applyFill="1" applyProtection="1"/>
    <xf numFmtId="39" fontId="6" fillId="0" borderId="0" xfId="4" applyFont="1" applyFill="1" applyAlignment="1" applyProtection="1">
      <alignment horizontal="left"/>
    </xf>
    <xf numFmtId="44" fontId="7" fillId="0" borderId="0" xfId="3" applyNumberFormat="1" applyFont="1" applyFill="1" applyProtection="1"/>
    <xf numFmtId="44" fontId="3" fillId="0" borderId="0" xfId="3" applyNumberFormat="1" applyFont="1" applyFill="1" applyProtection="1"/>
    <xf numFmtId="43" fontId="3" fillId="0" borderId="0" xfId="3" applyNumberFormat="1" applyFont="1" applyFill="1" applyProtection="1"/>
    <xf numFmtId="44" fontId="3" fillId="0" borderId="1" xfId="3" applyNumberFormat="1" applyFont="1" applyFill="1" applyBorder="1" applyAlignment="1" applyProtection="1">
      <alignment horizontal="centerContinuous"/>
    </xf>
    <xf numFmtId="44" fontId="3" fillId="0" borderId="0" xfId="3" applyNumberFormat="1" applyFont="1" applyFill="1" applyAlignment="1" applyProtection="1">
      <alignment horizontal="center"/>
    </xf>
    <xf numFmtId="44" fontId="3" fillId="0" borderId="0" xfId="3" applyNumberFormat="1" applyFont="1" applyFill="1" applyAlignment="1" applyProtection="1">
      <alignment horizontal="left"/>
    </xf>
    <xf numFmtId="39" fontId="3" fillId="0" borderId="0" xfId="3" applyNumberFormat="1" applyFont="1" applyFill="1" applyAlignment="1" applyProtection="1">
      <alignment horizontal="fill"/>
    </xf>
    <xf numFmtId="44" fontId="3" fillId="0" borderId="1" xfId="3" quotePrefix="1" applyNumberFormat="1" applyFont="1" applyFill="1" applyBorder="1" applyAlignment="1" applyProtection="1">
      <alignment horizontal="center"/>
    </xf>
    <xf numFmtId="44" fontId="3" fillId="0" borderId="1" xfId="3" applyNumberFormat="1" applyFont="1" applyFill="1" applyBorder="1" applyAlignment="1" applyProtection="1">
      <alignment horizontal="center"/>
    </xf>
    <xf numFmtId="44" fontId="6" fillId="0" borderId="0" xfId="3" applyNumberFormat="1" applyFont="1" applyFill="1" applyAlignment="1" applyProtection="1">
      <alignment horizontal="fill"/>
    </xf>
    <xf numFmtId="43" fontId="6" fillId="0" borderId="0" xfId="3" applyNumberFormat="1" applyFont="1" applyFill="1" applyAlignment="1" applyProtection="1">
      <alignment horizontal="fill"/>
    </xf>
    <xf numFmtId="171" fontId="6" fillId="0" borderId="0" xfId="3" applyNumberFormat="1" applyFont="1" applyFill="1" applyAlignment="1" applyProtection="1">
      <alignment horizontal="right"/>
    </xf>
    <xf numFmtId="171" fontId="6" fillId="0" borderId="0" xfId="3" applyNumberFormat="1" applyFont="1" applyFill="1" applyBorder="1" applyAlignment="1" applyProtection="1">
      <alignment horizontal="right"/>
    </xf>
    <xf numFmtId="41" fontId="6" fillId="0" borderId="0" xfId="3" applyNumberFormat="1" applyFont="1" applyFill="1" applyAlignment="1" applyProtection="1">
      <alignment horizontal="right"/>
    </xf>
    <xf numFmtId="10" fontId="6" fillId="0" borderId="0" xfId="3" applyNumberFormat="1" applyFont="1" applyFill="1" applyProtection="1"/>
    <xf numFmtId="165" fontId="6" fillId="0" borderId="0" xfId="2" applyFont="1" applyFill="1" applyProtection="1"/>
    <xf numFmtId="41" fontId="6" fillId="0" borderId="0" xfId="3" applyNumberFormat="1" applyFont="1" applyFill="1" applyBorder="1" applyAlignment="1" applyProtection="1">
      <alignment horizontal="right"/>
    </xf>
    <xf numFmtId="171" fontId="3" fillId="0" borderId="2" xfId="3" applyNumberFormat="1" applyFont="1" applyFill="1" applyBorder="1" applyAlignment="1" applyProtection="1">
      <alignment horizontal="right"/>
    </xf>
    <xf numFmtId="171" fontId="3" fillId="0" borderId="0" xfId="3" applyNumberFormat="1" applyFont="1" applyFill="1" applyAlignment="1" applyProtection="1">
      <alignment horizontal="right"/>
    </xf>
    <xf numFmtId="41" fontId="3" fillId="0" borderId="0" xfId="3" applyNumberFormat="1" applyFont="1" applyFill="1" applyAlignment="1" applyProtection="1">
      <alignment horizontal="right"/>
    </xf>
    <xf numFmtId="41" fontId="3" fillId="0" borderId="2" xfId="3" applyNumberFormat="1" applyFont="1" applyFill="1" applyBorder="1" applyAlignment="1" applyProtection="1">
      <alignment horizontal="right"/>
    </xf>
    <xf numFmtId="171" fontId="6" fillId="0" borderId="1" xfId="3" applyNumberFormat="1" applyFont="1" applyFill="1" applyBorder="1" applyAlignment="1" applyProtection="1">
      <alignment horizontal="right"/>
    </xf>
    <xf numFmtId="171" fontId="6" fillId="0" borderId="2" xfId="3" applyNumberFormat="1" applyFont="1" applyFill="1" applyBorder="1" applyAlignment="1" applyProtection="1">
      <alignment horizontal="right"/>
    </xf>
    <xf numFmtId="41" fontId="6" fillId="0" borderId="2" xfId="3" applyNumberFormat="1" applyFont="1" applyFill="1" applyBorder="1" applyAlignment="1" applyProtection="1">
      <alignment horizontal="right"/>
    </xf>
    <xf numFmtId="171" fontId="6" fillId="0" borderId="3" xfId="3" applyNumberFormat="1" applyFont="1" applyFill="1" applyBorder="1" applyAlignment="1" applyProtection="1">
      <alignment horizontal="right"/>
    </xf>
    <xf numFmtId="43" fontId="3" fillId="0" borderId="0" xfId="3" applyNumberFormat="1" applyFont="1" applyFill="1" applyBorder="1" applyAlignment="1" applyProtection="1">
      <alignment horizontal="fill"/>
    </xf>
    <xf numFmtId="43" fontId="3" fillId="0" borderId="0" xfId="3" applyNumberFormat="1" applyFont="1" applyFill="1" applyAlignment="1" applyProtection="1">
      <alignment horizontal="left"/>
    </xf>
    <xf numFmtId="41" fontId="3" fillId="0" borderId="0" xfId="3" applyNumberFormat="1" applyFont="1" applyFill="1" applyProtection="1"/>
    <xf numFmtId="41" fontId="3" fillId="0" borderId="0" xfId="3" applyNumberFormat="1" applyFont="1" applyFill="1" applyBorder="1" applyAlignment="1" applyProtection="1">
      <alignment horizontal="fill"/>
    </xf>
    <xf numFmtId="43" fontId="0" fillId="0" borderId="0" xfId="0" applyNumberFormat="1" applyFill="1" applyProtection="1"/>
    <xf numFmtId="7" fontId="6" fillId="0" borderId="0" xfId="3" applyNumberFormat="1" applyFont="1" applyFill="1" applyAlignment="1" applyProtection="1">
      <alignment horizontal="right"/>
    </xf>
    <xf numFmtId="166" fontId="0" fillId="0" borderId="0" xfId="0" applyNumberFormat="1" applyFill="1" applyProtection="1"/>
    <xf numFmtId="9" fontId="0" fillId="0" borderId="0" xfId="31" applyFont="1" applyFill="1" applyProtection="1"/>
    <xf numFmtId="167" fontId="0" fillId="0" borderId="0" xfId="1" applyFont="1" applyFill="1" applyProtection="1"/>
    <xf numFmtId="43" fontId="3" fillId="0" borderId="1" xfId="3" applyNumberFormat="1" applyFont="1" applyFill="1" applyBorder="1" applyAlignment="1" applyProtection="1">
      <alignment horizontal="center"/>
    </xf>
    <xf numFmtId="41" fontId="3" fillId="0" borderId="0" xfId="3" applyNumberFormat="1" applyFont="1" applyFill="1" applyAlignment="1" applyProtection="1">
      <alignment horizontal="left"/>
    </xf>
    <xf numFmtId="39" fontId="3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02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3"/>
    <cellStyle name="Normal_Year To Date" xfId="4"/>
    <cellStyle name="Percent [2]" xfId="30"/>
    <cellStyle name="Percent 2" xfId="31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Normal="100" workbookViewId="0">
      <pane xSplit="1" ySplit="9" topLeftCell="B49" activePane="bottomRight" state="frozen"/>
      <selection activeCell="A4" sqref="A4:D4"/>
      <selection pane="topRight" activeCell="A4" sqref="A4:D4"/>
      <selection pane="bottomLeft" activeCell="A4" sqref="A4:D4"/>
      <selection pane="bottomRight" activeCell="A60" sqref="A60:R60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2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" x14ac:dyDescent="0.25">
      <c r="A3" s="1" t="s">
        <v>44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20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">
      <c r="A8" s="24" t="s">
        <v>7</v>
      </c>
      <c r="B8" s="25">
        <v>2017</v>
      </c>
      <c r="C8" s="11"/>
      <c r="D8" s="26" t="s">
        <v>42</v>
      </c>
      <c r="E8" s="11"/>
      <c r="F8" s="26" t="s">
        <v>9</v>
      </c>
      <c r="G8" s="11"/>
      <c r="H8" s="27" t="s">
        <v>10</v>
      </c>
      <c r="I8" s="11"/>
      <c r="J8" s="25">
        <v>2016</v>
      </c>
      <c r="K8" s="9"/>
      <c r="L8" s="26" t="s">
        <v>9</v>
      </c>
      <c r="M8" s="11"/>
      <c r="N8" s="27" t="s">
        <v>10</v>
      </c>
      <c r="O8" s="20"/>
      <c r="P8" s="25">
        <v>2017</v>
      </c>
      <c r="Q8" s="26" t="s">
        <v>8</v>
      </c>
      <c r="R8" s="25">
        <v>2016</v>
      </c>
    </row>
    <row r="9" spans="1:20" ht="6.6" customHeight="1" x14ac:dyDescent="0.2">
      <c r="A9" s="28"/>
      <c r="B9" s="29"/>
      <c r="C9" s="28"/>
      <c r="D9" s="29"/>
      <c r="E9" s="28"/>
      <c r="F9" s="29"/>
      <c r="G9" s="28"/>
      <c r="H9" s="30"/>
      <c r="I9" s="28"/>
      <c r="J9" s="29"/>
      <c r="K9" s="31"/>
      <c r="L9" s="29"/>
      <c r="M9" s="28"/>
      <c r="N9" s="30"/>
      <c r="O9" s="29"/>
      <c r="P9" s="29"/>
      <c r="Q9" s="29"/>
      <c r="R9" s="29"/>
    </row>
    <row r="10" spans="1:20" x14ac:dyDescent="0.2">
      <c r="A10" s="32" t="s">
        <v>11</v>
      </c>
      <c r="B10" s="33">
        <v>79165727.030000001</v>
      </c>
      <c r="C10" s="33"/>
      <c r="D10" s="33">
        <v>76468000</v>
      </c>
      <c r="E10" s="33"/>
      <c r="F10" s="33">
        <f>B10-D10</f>
        <v>2697727.0300000012</v>
      </c>
      <c r="G10" s="101"/>
      <c r="H10" s="35">
        <f>IF(D10=0,"n/a",IF(AND(F10/D10&lt;1,F10/D10&gt;-1),F10/D10,"n/a"))</f>
        <v>3.5279162917821849E-2</v>
      </c>
      <c r="I10" s="34"/>
      <c r="J10" s="33">
        <v>77891014.560000002</v>
      </c>
      <c r="K10" s="33"/>
      <c r="L10" s="33">
        <f>B10-J10</f>
        <v>1274712.4699999988</v>
      </c>
      <c r="M10" s="34"/>
      <c r="N10" s="35">
        <f>IF(J10=0,"n/a",IF(AND(L10/J10&lt;1,L10/J10&gt;-1),L10/J10,"n/a"))</f>
        <v>1.6365334014465542E-2</v>
      </c>
      <c r="O10" s="36"/>
      <c r="P10" s="37">
        <f>IF(B47=0,"n/a",B10/B47)</f>
        <v>0.11486034098798438</v>
      </c>
      <c r="Q10" s="38">
        <f>IF(D47=0,"n/a",D10/D47)</f>
        <v>0.11661275835197631</v>
      </c>
      <c r="R10" s="38">
        <f>IF(J47=0,"n/a",J10/J47)</f>
        <v>0.11209567980130167</v>
      </c>
      <c r="T10" s="102"/>
    </row>
    <row r="11" spans="1:20" x14ac:dyDescent="0.2">
      <c r="A11" s="32" t="s">
        <v>12</v>
      </c>
      <c r="B11" s="39">
        <v>70903185.640000001</v>
      </c>
      <c r="C11" s="39"/>
      <c r="D11" s="39">
        <v>75054000</v>
      </c>
      <c r="E11" s="39"/>
      <c r="F11" s="39">
        <f>B11-D11</f>
        <v>-4150814.3599999994</v>
      </c>
      <c r="G11" s="39"/>
      <c r="H11" s="35">
        <f>IF(D11=0,"n/a",IF(AND(F11/D11&lt;1,F11/D11&gt;-1),F11/D11,"n/a"))</f>
        <v>-5.5304372318597271E-2</v>
      </c>
      <c r="I11" s="39"/>
      <c r="J11" s="39">
        <v>69436083.590000004</v>
      </c>
      <c r="K11" s="39"/>
      <c r="L11" s="39">
        <f>B11-J11</f>
        <v>1467102.049999997</v>
      </c>
      <c r="M11" s="39"/>
      <c r="N11" s="35">
        <f>IF(J11=0,"n/a",IF(AND(L11/J11&lt;1,L11/J11&gt;-1),L11/J11,"n/a"))</f>
        <v>2.1128813351035326E-2</v>
      </c>
      <c r="O11" s="36"/>
      <c r="P11" s="40">
        <f>IF(B48=0,"n/a",B11/B48)</f>
        <v>9.4304917934514107E-2</v>
      </c>
      <c r="Q11" s="41">
        <f>IF(D48=0,"n/a",D11/D48)</f>
        <v>9.7115669531889895E-2</v>
      </c>
      <c r="R11" s="41">
        <f>IF(J48=0,"n/a",J11/J48)</f>
        <v>9.451029499465341E-2</v>
      </c>
    </row>
    <row r="12" spans="1:20" x14ac:dyDescent="0.2">
      <c r="A12" s="32" t="s">
        <v>13</v>
      </c>
      <c r="B12" s="39">
        <v>9439487.7300000004</v>
      </c>
      <c r="C12" s="39"/>
      <c r="D12" s="39">
        <v>10453000</v>
      </c>
      <c r="E12" s="39"/>
      <c r="F12" s="39">
        <f>B12-D12</f>
        <v>-1013512.2699999996</v>
      </c>
      <c r="G12" s="39"/>
      <c r="H12" s="35">
        <f>IF(D12=0,"n/a",IF(AND(F12/D12&lt;1,F12/D12&gt;-1),F12/D12,"n/a"))</f>
        <v>-9.6958984980388366E-2</v>
      </c>
      <c r="I12" s="39"/>
      <c r="J12" s="39">
        <v>10637746.810000001</v>
      </c>
      <c r="K12" s="39"/>
      <c r="L12" s="39">
        <f>B12-J12</f>
        <v>-1198259.08</v>
      </c>
      <c r="M12" s="39"/>
      <c r="N12" s="35">
        <f>IF(J12=0,"n/a",IF(AND(L12/J12&lt;1,L12/J12&gt;-1),L12/J12,"n/a"))</f>
        <v>-0.11264218836958764</v>
      </c>
      <c r="O12" s="36"/>
      <c r="P12" s="40">
        <f>IF(B49=0,"n/a",B12/B49)</f>
        <v>8.7177956383586594E-2</v>
      </c>
      <c r="Q12" s="41">
        <f>IF(D49=0,"n/a",D12/D49)</f>
        <v>9.1581317516361629E-2</v>
      </c>
      <c r="R12" s="41">
        <f>IF(J49=0,"n/a",J12/J49)</f>
        <v>8.5666014207550642E-2</v>
      </c>
    </row>
    <row r="13" spans="1:20" x14ac:dyDescent="0.2">
      <c r="A13" s="32" t="s">
        <v>14</v>
      </c>
      <c r="B13" s="39">
        <v>1531935.9</v>
      </c>
      <c r="C13" s="39"/>
      <c r="D13" s="39">
        <v>1536000</v>
      </c>
      <c r="E13" s="39"/>
      <c r="F13" s="39">
        <f>B13-D13</f>
        <v>-4064.1000000000931</v>
      </c>
      <c r="G13" s="39"/>
      <c r="H13" s="35">
        <f>IF(D13=0,"n/a",IF(AND(F13/D13&lt;1,F13/D13&gt;-1),F13/D13,"n/a"))</f>
        <v>-2.6458984375000607E-3</v>
      </c>
      <c r="I13" s="39"/>
      <c r="J13" s="39">
        <v>1594765.24</v>
      </c>
      <c r="K13" s="39"/>
      <c r="L13" s="39">
        <f>B13-J13</f>
        <v>-62829.340000000084</v>
      </c>
      <c r="M13" s="39"/>
      <c r="N13" s="35">
        <f>IF(J13=0,"n/a",IF(AND(L13/J13&lt;1,L13/J13&gt;-1),L13/J13,"n/a"))</f>
        <v>-3.9397234416772266E-2</v>
      </c>
      <c r="O13" s="36"/>
      <c r="P13" s="40">
        <f>IF(B50=0,"n/a",B13/B50)</f>
        <v>0.25615611419962064</v>
      </c>
      <c r="Q13" s="41">
        <f>IF(D50=0,"n/a",D13/D50)</f>
        <v>0.2350061199510404</v>
      </c>
      <c r="R13" s="41">
        <f>IF(J50=0,"n/a",J13/J50)</f>
        <v>0.23629788321124906</v>
      </c>
      <c r="S13" s="103"/>
    </row>
    <row r="14" spans="1:20" x14ac:dyDescent="0.2">
      <c r="A14" s="32" t="s">
        <v>15</v>
      </c>
      <c r="B14" s="39">
        <v>14692.81</v>
      </c>
      <c r="C14" s="42"/>
      <c r="D14" s="39">
        <v>21000</v>
      </c>
      <c r="E14" s="42"/>
      <c r="F14" s="39">
        <f>B14-D14</f>
        <v>-6307.1900000000005</v>
      </c>
      <c r="G14" s="42"/>
      <c r="H14" s="35">
        <f>IF(D14=0,"n/a",IF(AND(F14/D14&lt;1,F14/D14&gt;-1),F14/D14,"n/a"))</f>
        <v>-0.30034238095238097</v>
      </c>
      <c r="I14" s="42"/>
      <c r="J14" s="39">
        <v>12418.67</v>
      </c>
      <c r="K14" s="39"/>
      <c r="L14" s="39">
        <f>B14-J14</f>
        <v>2274.1399999999994</v>
      </c>
      <c r="M14" s="42"/>
      <c r="N14" s="35">
        <f>IF(J14=0,"n/a",IF(AND(L14/J14&lt;1,L14/J14&gt;-1),L14/J14,"n/a"))</f>
        <v>0.18312266933576618</v>
      </c>
      <c r="O14" s="43"/>
      <c r="P14" s="40">
        <f>IF(B51=0,"n/a",B14/B51)</f>
        <v>5.0177448713701729E-2</v>
      </c>
      <c r="Q14" s="41">
        <f>IF(D51=0,"n/a",D14/D51)</f>
        <v>8.6888162522239236E-4</v>
      </c>
      <c r="R14" s="41">
        <f>IF(J51=0,"n/a",J14/J51)</f>
        <v>5.2267129629629629E-2</v>
      </c>
    </row>
    <row r="15" spans="1:20" ht="8.4499999999999993" customHeight="1" x14ac:dyDescent="0.2">
      <c r="A15" s="28"/>
      <c r="B15" s="44"/>
      <c r="C15" s="39"/>
      <c r="D15" s="44"/>
      <c r="E15" s="39"/>
      <c r="F15" s="44"/>
      <c r="G15" s="39"/>
      <c r="H15" s="45" t="s">
        <v>3</v>
      </c>
      <c r="I15" s="39"/>
      <c r="J15" s="44"/>
      <c r="K15" s="39"/>
      <c r="L15" s="44"/>
      <c r="M15" s="39"/>
      <c r="N15" s="45" t="s">
        <v>3</v>
      </c>
      <c r="O15" s="36"/>
      <c r="P15" s="46"/>
      <c r="Q15" s="46" t="s">
        <v>16</v>
      </c>
      <c r="R15" s="46" t="s">
        <v>16</v>
      </c>
    </row>
    <row r="16" spans="1:20" x14ac:dyDescent="0.2">
      <c r="A16" s="47" t="s">
        <v>17</v>
      </c>
      <c r="B16" s="48">
        <f>SUM(B10:B15)</f>
        <v>161055029.11000001</v>
      </c>
      <c r="C16" s="39"/>
      <c r="D16" s="48">
        <f>SUM(D10:D15)</f>
        <v>163532000</v>
      </c>
      <c r="E16" s="39"/>
      <c r="F16" s="48">
        <f>SUM(F10:F15)</f>
        <v>-2476970.8899999978</v>
      </c>
      <c r="G16" s="84"/>
      <c r="H16" s="49">
        <f>IF(D16=0,"n/a",IF(AND(F16/D16&lt;1,F16/D16&gt;-1),F16/D16,"n/a"))</f>
        <v>-1.5146704559352285E-2</v>
      </c>
      <c r="I16" s="84"/>
      <c r="J16" s="48">
        <f>SUM(J10:J15)</f>
        <v>159572028.87</v>
      </c>
      <c r="K16" s="39"/>
      <c r="L16" s="48">
        <f>SUM(L10:L15)</f>
        <v>1483000.2399999956</v>
      </c>
      <c r="M16" s="84"/>
      <c r="N16" s="49">
        <f>IF(J16=0,"n/a",IF(AND(L16/J16&lt;1,L16/J16&gt;-1),L16/J16,"n/a"))</f>
        <v>9.2936102304506316E-3</v>
      </c>
      <c r="O16" s="36"/>
      <c r="P16" s="50">
        <f>IF(B53=0,"n/a",B16/B53)</f>
        <v>0.1035299769784281</v>
      </c>
      <c r="Q16" s="50">
        <f>IF(D53=0,"n/a",D16/D53)</f>
        <v>0.10393423743722266</v>
      </c>
      <c r="R16" s="50">
        <f>IF(J53=0,"n/a",J16/J53)</f>
        <v>0.1022426550975257</v>
      </c>
    </row>
    <row r="17" spans="1:20" x14ac:dyDescent="0.2">
      <c r="A17" s="32" t="s">
        <v>18</v>
      </c>
      <c r="B17" s="39">
        <v>1037951.15</v>
      </c>
      <c r="C17" s="39"/>
      <c r="D17" s="39">
        <v>395000</v>
      </c>
      <c r="E17" s="39"/>
      <c r="F17" s="39">
        <f>B17-D17</f>
        <v>642951.15</v>
      </c>
      <c r="G17" s="39"/>
      <c r="H17" s="35" t="str">
        <f>IF(D17=0,"n/a",IF(AND(F17/D17&lt;1,F17/D17&gt;-1),F17/D17,"n/a"))</f>
        <v>n/a</v>
      </c>
      <c r="I17" s="39"/>
      <c r="J17" s="39">
        <v>793688.08</v>
      </c>
      <c r="K17" s="39"/>
      <c r="L17" s="39">
        <f>B17-J17</f>
        <v>244263.07000000007</v>
      </c>
      <c r="M17" s="39"/>
      <c r="N17" s="35">
        <f>IF(J17=0,"n/a",IF(AND(L17/J17&lt;1,L17/J17&gt;-1),L17/J17,"n/a"))</f>
        <v>0.30775700952948681</v>
      </c>
      <c r="O17" s="43"/>
      <c r="P17" s="41">
        <f>IF(B54=0,"n/a",B17/B54)</f>
        <v>6.2651332439134675E-3</v>
      </c>
      <c r="Q17" s="41">
        <f>IF(D54=0,"n/a",D17/D54)</f>
        <v>2.3445475913483225E-3</v>
      </c>
      <c r="R17" s="41">
        <f>IF(J54=0,"n/a",J17/J54)</f>
        <v>4.5308775889141102E-3</v>
      </c>
    </row>
    <row r="18" spans="1:20" ht="12.75" customHeight="1" x14ac:dyDescent="0.2">
      <c r="A18" s="32" t="s">
        <v>19</v>
      </c>
      <c r="B18" s="39">
        <v>7834534.71</v>
      </c>
      <c r="C18" s="42"/>
      <c r="D18" s="39">
        <v>8194000</v>
      </c>
      <c r="E18" s="42"/>
      <c r="F18" s="39">
        <f>B18-D18</f>
        <v>-359465.29000000004</v>
      </c>
      <c r="G18" s="42"/>
      <c r="H18" s="35">
        <f>IF(D18=0,"n/a",IF(AND(F18/D18&lt;1,F18/D18&gt;-1),F18/D18,"n/a"))</f>
        <v>-4.3869329997559194E-2</v>
      </c>
      <c r="I18" s="42"/>
      <c r="J18" s="39">
        <v>5832582.3600000003</v>
      </c>
      <c r="K18" s="39"/>
      <c r="L18" s="39">
        <f>B18-J18</f>
        <v>2001952.3499999996</v>
      </c>
      <c r="M18" s="42"/>
      <c r="N18" s="35">
        <f>IF(J18=0,"n/a",IF(AND(L18/J18&lt;1,L18/J18&gt;-1),L18/J18,"n/a"))</f>
        <v>0.34323601904525863</v>
      </c>
      <c r="O18" s="36"/>
      <c r="P18" s="50">
        <f>IF(B55=0,"n/a",B18/B55)</f>
        <v>2.3387111780254079E-2</v>
      </c>
      <c r="Q18" s="50" t="str">
        <f>IF(D55=0,"n/a",D18/D55)</f>
        <v>n/a</v>
      </c>
      <c r="R18" s="50">
        <f>IF(J55=0,"n/a",J18/J55)</f>
        <v>2.1983281860703533E-2</v>
      </c>
    </row>
    <row r="19" spans="1:20" ht="6" customHeight="1" x14ac:dyDescent="0.2">
      <c r="A19" s="31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">
      <c r="A20" s="55" t="s">
        <v>20</v>
      </c>
      <c r="B20" s="39">
        <f>SUM(B16:B18)</f>
        <v>169927514.97000003</v>
      </c>
      <c r="C20" s="39"/>
      <c r="D20" s="39">
        <f>SUM(D16:D18)</f>
        <v>172121000</v>
      </c>
      <c r="E20" s="39"/>
      <c r="F20" s="39">
        <f>SUM(F16:F18)</f>
        <v>-2193485.0299999979</v>
      </c>
      <c r="G20" s="39"/>
      <c r="H20" s="51">
        <f>IF(D20=0,"n/a",IF(AND(F20/D20&lt;1,F20/D20&gt;-1),F20/D20,"n/a"))</f>
        <v>-1.2743854788201312E-2</v>
      </c>
      <c r="I20" s="39"/>
      <c r="J20" s="39">
        <f>SUM(J16:J18)</f>
        <v>166198299.31000003</v>
      </c>
      <c r="K20" s="39"/>
      <c r="L20" s="39">
        <f>SUM(L16:L18)</f>
        <v>3729215.6599999955</v>
      </c>
      <c r="M20" s="39"/>
      <c r="N20" s="51">
        <f>IF(J20=0,"n/a",IF(AND(L20/J20&lt;1,L20/J20&gt;-1),L20/J20,"n/a"))</f>
        <v>2.2438350304921629E-2</v>
      </c>
      <c r="O20" s="36"/>
      <c r="P20" s="34"/>
      <c r="Q20" s="56"/>
      <c r="R20" s="56"/>
    </row>
    <row r="21" spans="1:20" ht="6.6" customHeight="1" x14ac:dyDescent="0.2">
      <c r="A21" s="57"/>
      <c r="B21" s="42"/>
      <c r="C21" s="42"/>
      <c r="D21" s="42"/>
      <c r="E21" s="42"/>
      <c r="F21" s="42"/>
      <c r="G21" s="42"/>
      <c r="H21" s="58" t="s">
        <v>3</v>
      </c>
      <c r="I21" s="42"/>
      <c r="J21" s="42"/>
      <c r="K21" s="42"/>
      <c r="L21" s="42"/>
      <c r="M21" s="42"/>
      <c r="N21" s="58" t="s">
        <v>3</v>
      </c>
      <c r="O21" s="43"/>
      <c r="P21" s="58"/>
      <c r="Q21" s="58"/>
      <c r="R21" s="58"/>
    </row>
    <row r="22" spans="1:20" x14ac:dyDescent="0.2">
      <c r="A22" s="32" t="s">
        <v>21</v>
      </c>
      <c r="B22" s="39">
        <v>-235496.47</v>
      </c>
      <c r="C22" s="39"/>
      <c r="D22" s="39">
        <v>0</v>
      </c>
      <c r="E22" s="39"/>
      <c r="F22" s="39">
        <f>B22-D22</f>
        <v>-235496.47</v>
      </c>
      <c r="G22" s="39"/>
      <c r="H22" s="35" t="str">
        <f>IF(D22=0,"n/a",IF(AND(F22/D22&lt;1,F22/D22&gt;-1),F22/D22,"n/a"))</f>
        <v>n/a</v>
      </c>
      <c r="I22" s="39"/>
      <c r="J22" s="39">
        <v>273966.18</v>
      </c>
      <c r="K22" s="39"/>
      <c r="L22" s="39">
        <f>B22-J22</f>
        <v>-509462.65</v>
      </c>
      <c r="M22" s="39"/>
      <c r="N22" s="35" t="str">
        <f>IF(J22=0,"n/a",IF(AND(L22/J22&lt;1,L22/J22&gt;-1),L22/J22,"n/a"))</f>
        <v>n/a</v>
      </c>
      <c r="O22" s="43"/>
      <c r="P22" s="58"/>
      <c r="Q22" s="58"/>
      <c r="R22" s="58"/>
    </row>
    <row r="23" spans="1:20" x14ac:dyDescent="0.2">
      <c r="A23" s="32" t="s">
        <v>22</v>
      </c>
      <c r="B23" s="39">
        <v>1574951.23</v>
      </c>
      <c r="C23" s="39"/>
      <c r="D23" s="39">
        <v>1317000</v>
      </c>
      <c r="E23" s="39"/>
      <c r="F23" s="39">
        <f>B23-D23</f>
        <v>257951.22999999998</v>
      </c>
      <c r="G23" s="39"/>
      <c r="H23" s="35">
        <f>IF(D23=0,"n/a",IF(AND(F23/D23&lt;1,F23/D23&gt;-1),F23/D23,"n/a"))</f>
        <v>0.19586274107820803</v>
      </c>
      <c r="I23" s="39"/>
      <c r="J23" s="39">
        <v>1266010.03</v>
      </c>
      <c r="K23" s="39"/>
      <c r="L23" s="39">
        <f>B23-J23</f>
        <v>308941.19999999995</v>
      </c>
      <c r="M23" s="39"/>
      <c r="N23" s="35">
        <f>IF(J23=0,"n/a",IF(AND(L23/J23&lt;1,L23/J23&gt;-1),L23/J23,"n/a"))</f>
        <v>0.24402745055661207</v>
      </c>
      <c r="O23" s="43"/>
      <c r="P23" s="58"/>
      <c r="Q23" s="58"/>
      <c r="R23" s="58"/>
    </row>
    <row r="24" spans="1:20" x14ac:dyDescent="0.2">
      <c r="A24" s="32" t="s">
        <v>23</v>
      </c>
      <c r="B24" s="39">
        <v>4406415.3600000003</v>
      </c>
      <c r="C24" s="39"/>
      <c r="D24" s="39">
        <v>1799000</v>
      </c>
      <c r="E24" s="39"/>
      <c r="F24" s="39">
        <f>B24-D24</f>
        <v>2607415.3600000003</v>
      </c>
      <c r="G24" s="39"/>
      <c r="H24" s="35" t="str">
        <f>IF(D24=0,"n/a",IF(AND(F24/D24&lt;1,F24/D24&gt;-1),F24/D24,"n/a"))</f>
        <v>n/a</v>
      </c>
      <c r="I24" s="39"/>
      <c r="J24" s="39">
        <v>-2002790.96</v>
      </c>
      <c r="K24" s="39"/>
      <c r="L24" s="39">
        <f>B24-J24</f>
        <v>6409206.3200000003</v>
      </c>
      <c r="M24" s="39"/>
      <c r="N24" s="35" t="str">
        <f>IF(J24=0,"n/a",IF(AND(L24/J24&lt;1,L24/J24&gt;-1),L24/J24,"n/a"))</f>
        <v>n/a</v>
      </c>
      <c r="O24" s="43"/>
      <c r="P24" s="58"/>
      <c r="Q24" s="58"/>
      <c r="R24" s="58"/>
    </row>
    <row r="25" spans="1:20" x14ac:dyDescent="0.2">
      <c r="A25" s="32" t="s">
        <v>24</v>
      </c>
      <c r="B25" s="48">
        <v>2851463.69</v>
      </c>
      <c r="C25" s="42"/>
      <c r="D25" s="48">
        <v>2262000</v>
      </c>
      <c r="E25" s="42"/>
      <c r="F25" s="48">
        <f>B25-D25</f>
        <v>589463.68999999994</v>
      </c>
      <c r="G25" s="42"/>
      <c r="H25" s="49">
        <f>IF(D25=0,"n/a",IF(AND(F25/D25&lt;1,F25/D25&gt;-1),F25/D25,"n/a"))</f>
        <v>0.26059402740937221</v>
      </c>
      <c r="I25" s="42"/>
      <c r="J25" s="48">
        <v>1180207.71</v>
      </c>
      <c r="K25" s="39"/>
      <c r="L25" s="48">
        <f>B25-J25</f>
        <v>1671255.98</v>
      </c>
      <c r="M25" s="42"/>
      <c r="N25" s="49" t="str">
        <f>IF(J25=0,"n/a",IF(AND(L25/J25&lt;1,L25/J25&gt;-1),L25/J25,"n/a"))</f>
        <v>n/a</v>
      </c>
      <c r="O25" s="43"/>
      <c r="P25" s="58"/>
      <c r="Q25" s="58"/>
      <c r="R25" s="58"/>
    </row>
    <row r="26" spans="1:20" ht="12.75" customHeight="1" x14ac:dyDescent="0.2">
      <c r="A26" s="32" t="s">
        <v>25</v>
      </c>
      <c r="B26" s="48">
        <f>SUM(B22:B25)</f>
        <v>8597333.8100000005</v>
      </c>
      <c r="C26" s="39"/>
      <c r="D26" s="48">
        <f>SUM(D22:D25)</f>
        <v>5378000</v>
      </c>
      <c r="E26" s="39"/>
      <c r="F26" s="48">
        <f>SUM(F22:F25)</f>
        <v>3219333.81</v>
      </c>
      <c r="G26" s="39"/>
      <c r="H26" s="49">
        <f>IF(D26=0,"n/a",IF(AND(F26/D26&lt;1,F26/D26&gt;-1),F26/D26,"n/a"))</f>
        <v>0.59861171625139453</v>
      </c>
      <c r="I26" s="39"/>
      <c r="J26" s="48">
        <f>SUM(J22:J25)</f>
        <v>717392.96</v>
      </c>
      <c r="K26" s="39"/>
      <c r="L26" s="48">
        <f>SUM(L22:L25)</f>
        <v>7879940.8499999996</v>
      </c>
      <c r="M26" s="39"/>
      <c r="N26" s="49" t="str">
        <f>IF(J26=0,"n/a",IF(AND(L26/J26&lt;1,L26/J26&gt;-1),L26/J26,"n/a"))</f>
        <v>n/a</v>
      </c>
      <c r="O26" s="36"/>
      <c r="P26" s="56"/>
      <c r="Q26" s="56"/>
      <c r="R26" s="56"/>
    </row>
    <row r="27" spans="1:20" ht="6.6" customHeight="1" x14ac:dyDescent="0.2">
      <c r="A27" s="57"/>
      <c r="B27" s="59"/>
      <c r="C27" s="59"/>
      <c r="D27" s="59"/>
      <c r="E27" s="59"/>
      <c r="F27" s="59"/>
      <c r="G27" s="42"/>
      <c r="H27" s="58" t="s">
        <v>3</v>
      </c>
      <c r="I27" s="42"/>
      <c r="J27" s="59"/>
      <c r="K27" s="59"/>
      <c r="L27" s="59"/>
      <c r="M27" s="42"/>
      <c r="N27" s="58" t="s">
        <v>3</v>
      </c>
      <c r="O27" s="43"/>
      <c r="P27" s="58"/>
      <c r="Q27" s="58"/>
      <c r="R27" s="58"/>
    </row>
    <row r="28" spans="1:20" ht="13.5" thickBot="1" x14ac:dyDescent="0.25">
      <c r="A28" s="60" t="s">
        <v>26</v>
      </c>
      <c r="B28" s="61">
        <f>+B26+B20</f>
        <v>178524848.78000003</v>
      </c>
      <c r="C28" s="33"/>
      <c r="D28" s="61">
        <f>+D26+D20</f>
        <v>177499000</v>
      </c>
      <c r="E28" s="33"/>
      <c r="F28" s="61">
        <f>+F26+F20</f>
        <v>1025848.7800000021</v>
      </c>
      <c r="G28" s="39"/>
      <c r="H28" s="62">
        <f>IF(D28=0,"n/a",IF(AND(F28/D28&lt;1,F28/D28&gt;-1),F28/D28,"n/a"))</f>
        <v>5.7794623068299095E-3</v>
      </c>
      <c r="I28" s="39"/>
      <c r="J28" s="61">
        <f>+J26+J20</f>
        <v>166915692.27000004</v>
      </c>
      <c r="K28" s="33"/>
      <c r="L28" s="61">
        <f>+L26+L20</f>
        <v>11609156.509999994</v>
      </c>
      <c r="M28" s="39"/>
      <c r="N28" s="62">
        <f>IF(J28=0,"n/a",IF(AND(L28/J28&lt;1,L28/J28&gt;-1),L28/J28,"n/a"))</f>
        <v>6.955101915295786E-2</v>
      </c>
      <c r="O28" s="36"/>
      <c r="P28" s="56"/>
      <c r="Q28" s="56"/>
      <c r="R28" s="56"/>
    </row>
    <row r="29" spans="1:20" ht="4.1500000000000004" customHeight="1" thickTop="1" x14ac:dyDescent="0.2">
      <c r="A29" s="63"/>
      <c r="B29" s="59"/>
      <c r="C29" s="33"/>
      <c r="D29" s="59"/>
      <c r="E29" s="33"/>
      <c r="F29" s="59"/>
      <c r="G29" s="39"/>
      <c r="H29" s="42"/>
      <c r="I29" s="39"/>
      <c r="J29" s="59"/>
      <c r="K29" s="33"/>
      <c r="L29" s="59"/>
      <c r="M29" s="39"/>
      <c r="N29" s="64"/>
      <c r="O29" s="36"/>
      <c r="P29" s="56"/>
      <c r="Q29" s="56"/>
      <c r="R29" s="56"/>
    </row>
    <row r="30" spans="1:20" ht="12.75" customHeight="1" x14ac:dyDescent="0.2">
      <c r="A30" s="31"/>
      <c r="B30" s="65"/>
      <c r="C30" s="65"/>
      <c r="D30" s="65"/>
      <c r="E30" s="65"/>
      <c r="F30" s="65"/>
      <c r="G30" s="66"/>
      <c r="H30" s="66"/>
      <c r="I30" s="66"/>
      <c r="J30" s="65"/>
      <c r="K30" s="65"/>
      <c r="L30" s="65"/>
      <c r="M30" s="66"/>
      <c r="N30" s="39"/>
      <c r="O30" s="67"/>
      <c r="P30" s="54"/>
      <c r="Q30" s="54"/>
      <c r="R30" s="54"/>
    </row>
    <row r="31" spans="1:20" x14ac:dyDescent="0.2">
      <c r="A31" s="32" t="s">
        <v>27</v>
      </c>
      <c r="B31" s="33">
        <v>6247445.25</v>
      </c>
      <c r="C31" s="33"/>
      <c r="D31" s="33">
        <v>6255967</v>
      </c>
      <c r="E31" s="33"/>
      <c r="F31" s="33"/>
      <c r="G31" s="39"/>
      <c r="H31" s="39"/>
      <c r="I31" s="39"/>
      <c r="J31" s="33">
        <v>6065838.9400000004</v>
      </c>
      <c r="K31" s="33"/>
      <c r="L31" s="33"/>
      <c r="M31" s="39"/>
      <c r="N31" s="39"/>
      <c r="O31" s="56"/>
      <c r="P31" s="34"/>
      <c r="Q31" s="56"/>
      <c r="R31" s="56"/>
    </row>
    <row r="32" spans="1:20" x14ac:dyDescent="0.2">
      <c r="A32" s="32" t="s">
        <v>28</v>
      </c>
      <c r="B32" s="39">
        <v>-4953156.33</v>
      </c>
      <c r="C32" s="39"/>
      <c r="D32" s="39">
        <v>-4692414</v>
      </c>
      <c r="E32" s="39"/>
      <c r="F32" s="39"/>
      <c r="G32" s="39"/>
      <c r="H32" s="39"/>
      <c r="I32" s="39"/>
      <c r="J32" s="39">
        <v>-4999208.87</v>
      </c>
      <c r="K32" s="33"/>
      <c r="L32" s="33"/>
      <c r="M32" s="39"/>
      <c r="N32" s="39"/>
      <c r="O32" s="36"/>
      <c r="P32" s="34"/>
      <c r="Q32" s="56"/>
      <c r="R32" s="56"/>
      <c r="T32" s="104"/>
    </row>
    <row r="33" spans="1:20" x14ac:dyDescent="0.2">
      <c r="A33" s="32" t="s">
        <v>29</v>
      </c>
      <c r="B33" s="39">
        <v>8341499.3399999999</v>
      </c>
      <c r="C33" s="39"/>
      <c r="D33" s="39">
        <v>7520175</v>
      </c>
      <c r="E33" s="68"/>
      <c r="F33" s="39"/>
      <c r="G33" s="68"/>
      <c r="H33" s="68"/>
      <c r="I33" s="68"/>
      <c r="J33" s="39">
        <v>7228268.3200000003</v>
      </c>
      <c r="K33" s="69"/>
      <c r="L33" s="33"/>
      <c r="M33" s="68"/>
      <c r="N33" s="68"/>
      <c r="O33" s="31"/>
      <c r="P33" s="28"/>
      <c r="Q33" s="31"/>
      <c r="R33" s="31"/>
      <c r="T33" s="104"/>
    </row>
    <row r="34" spans="1:20" x14ac:dyDescent="0.2">
      <c r="A34" s="32" t="s">
        <v>30</v>
      </c>
      <c r="B34" s="39">
        <v>-3715572.69</v>
      </c>
      <c r="C34" s="39"/>
      <c r="D34" s="39">
        <v>-3792877</v>
      </c>
      <c r="E34" s="39"/>
      <c r="F34" s="39"/>
      <c r="G34" s="39"/>
      <c r="H34" s="39"/>
      <c r="I34" s="39"/>
      <c r="J34" s="39">
        <v>-4224076.92</v>
      </c>
      <c r="K34" s="33"/>
      <c r="L34" s="33"/>
      <c r="M34" s="39"/>
      <c r="N34" s="39"/>
      <c r="O34" s="56"/>
      <c r="P34" s="34"/>
      <c r="Q34" s="56"/>
      <c r="R34" s="56"/>
      <c r="T34" s="100"/>
    </row>
    <row r="35" spans="1:20" x14ac:dyDescent="0.2">
      <c r="A35" s="32" t="s">
        <v>31</v>
      </c>
      <c r="B35" s="39">
        <v>1277178.72</v>
      </c>
      <c r="C35" s="39"/>
      <c r="D35" s="39">
        <v>1294649</v>
      </c>
      <c r="E35" s="39"/>
      <c r="F35" s="39"/>
      <c r="G35" s="39"/>
      <c r="H35" s="39"/>
      <c r="I35" s="39"/>
      <c r="J35" s="39">
        <v>1293206.81</v>
      </c>
      <c r="K35" s="33"/>
      <c r="L35" s="33"/>
      <c r="M35" s="39"/>
      <c r="N35" s="39"/>
      <c r="O35" s="56"/>
      <c r="P35" s="34"/>
      <c r="Q35" s="56"/>
      <c r="R35" s="56"/>
      <c r="T35" s="100"/>
    </row>
    <row r="36" spans="1:20" x14ac:dyDescent="0.2">
      <c r="A36" s="32" t="s">
        <v>32</v>
      </c>
      <c r="B36" s="39">
        <v>-449176.22</v>
      </c>
      <c r="C36" s="39"/>
      <c r="D36" s="39">
        <v>-484319</v>
      </c>
      <c r="E36" s="39"/>
      <c r="F36" s="39"/>
      <c r="G36" s="39"/>
      <c r="H36" s="39"/>
      <c r="I36" s="39"/>
      <c r="J36" s="39">
        <v>-478467.75</v>
      </c>
      <c r="K36" s="33"/>
      <c r="L36" s="33"/>
      <c r="M36" s="39"/>
      <c r="N36" s="39"/>
      <c r="O36" s="56"/>
      <c r="P36" s="34"/>
      <c r="Q36" s="56"/>
      <c r="R36" s="56"/>
    </row>
    <row r="37" spans="1:20" x14ac:dyDescent="0.2">
      <c r="A37" s="32" t="s">
        <v>33</v>
      </c>
      <c r="B37" s="39">
        <v>-92.95</v>
      </c>
      <c r="C37" s="39"/>
      <c r="D37" s="39">
        <v>0</v>
      </c>
      <c r="E37" s="39"/>
      <c r="F37" s="39"/>
      <c r="G37" s="39"/>
      <c r="H37" s="39"/>
      <c r="I37" s="39"/>
      <c r="J37" s="39">
        <v>-22.78</v>
      </c>
      <c r="K37" s="33"/>
      <c r="L37" s="33"/>
      <c r="M37" s="39"/>
      <c r="N37" s="39"/>
      <c r="O37" s="56"/>
      <c r="P37" s="34"/>
      <c r="Q37" s="56"/>
      <c r="R37" s="56"/>
    </row>
    <row r="38" spans="1:20" x14ac:dyDescent="0.2">
      <c r="A38" s="32" t="s">
        <v>34</v>
      </c>
      <c r="B38" s="39">
        <v>-34.270000000000003</v>
      </c>
      <c r="C38" s="39"/>
      <c r="D38" s="39">
        <v>0</v>
      </c>
      <c r="E38" s="39"/>
      <c r="F38" s="39"/>
      <c r="G38" s="39"/>
      <c r="H38" s="39"/>
      <c r="I38" s="39"/>
      <c r="J38" s="39">
        <v>-115981.58</v>
      </c>
      <c r="K38" s="33"/>
      <c r="L38" s="33"/>
      <c r="M38" s="39"/>
      <c r="N38" s="39"/>
      <c r="O38" s="56"/>
      <c r="P38" s="34"/>
      <c r="Q38" s="56"/>
      <c r="R38" s="56"/>
    </row>
    <row r="39" spans="1:20" x14ac:dyDescent="0.2">
      <c r="A39" s="32" t="s">
        <v>35</v>
      </c>
      <c r="B39" s="39">
        <v>4546648.88</v>
      </c>
      <c r="C39" s="39"/>
      <c r="D39" s="39">
        <v>5582221</v>
      </c>
      <c r="E39" s="39"/>
      <c r="F39" s="39"/>
      <c r="G39" s="39"/>
      <c r="H39" s="39"/>
      <c r="I39" s="39"/>
      <c r="J39" s="39">
        <v>4650070.3</v>
      </c>
      <c r="K39" s="33"/>
      <c r="L39" s="33"/>
      <c r="M39" s="39"/>
      <c r="N39" s="39"/>
      <c r="O39" s="56"/>
      <c r="P39" s="34"/>
      <c r="Q39" s="56"/>
      <c r="R39" s="56"/>
    </row>
    <row r="40" spans="1:20" x14ac:dyDescent="0.2">
      <c r="A40" s="32" t="s">
        <v>36</v>
      </c>
      <c r="B40" s="39">
        <v>1690389.02</v>
      </c>
      <c r="C40" s="39"/>
      <c r="D40" s="39">
        <v>0</v>
      </c>
      <c r="E40" s="39"/>
      <c r="F40" s="39"/>
      <c r="G40" s="39"/>
      <c r="H40" s="39"/>
      <c r="I40" s="39"/>
      <c r="J40" s="39">
        <v>1713240.43</v>
      </c>
      <c r="K40" s="33"/>
      <c r="L40" s="33"/>
      <c r="M40" s="39"/>
      <c r="N40" s="39"/>
      <c r="O40" s="56"/>
      <c r="P40" s="34"/>
      <c r="Q40" s="56"/>
      <c r="R40" s="56"/>
    </row>
    <row r="41" spans="1:20" x14ac:dyDescent="0.2">
      <c r="A41" s="32" t="s">
        <v>37</v>
      </c>
      <c r="B41" s="39">
        <v>10251413.619999999</v>
      </c>
      <c r="C41" s="39"/>
      <c r="D41" s="39">
        <v>0</v>
      </c>
      <c r="E41" s="39"/>
      <c r="F41" s="39"/>
      <c r="G41" s="39"/>
      <c r="H41" s="39"/>
      <c r="I41" s="39"/>
      <c r="J41" s="39">
        <v>29744410.300000001</v>
      </c>
      <c r="K41" s="33"/>
      <c r="L41" s="33"/>
      <c r="M41" s="39"/>
      <c r="N41" s="39"/>
      <c r="O41" s="56"/>
      <c r="P41" s="34"/>
      <c r="Q41" s="56"/>
      <c r="R41" s="56"/>
    </row>
    <row r="42" spans="1:20" x14ac:dyDescent="0.2">
      <c r="A42" s="70"/>
      <c r="B42" s="33"/>
      <c r="C42" s="71"/>
      <c r="D42" s="33"/>
      <c r="E42" s="72"/>
      <c r="F42" s="33"/>
      <c r="G42" s="73"/>
      <c r="H42" s="73"/>
      <c r="I42" s="73"/>
      <c r="J42" s="33"/>
      <c r="K42" s="72"/>
      <c r="L42" s="72"/>
      <c r="M42" s="73"/>
      <c r="N42" s="73"/>
      <c r="O42" s="9"/>
      <c r="P42" s="9"/>
      <c r="Q42" s="9"/>
      <c r="R42" s="9"/>
    </row>
    <row r="43" spans="1:20" ht="12.75" customHeight="1" x14ac:dyDescent="0.2">
      <c r="A43" s="16"/>
      <c r="B43" s="72"/>
      <c r="C43" s="72"/>
      <c r="D43" s="72"/>
      <c r="E43" s="72"/>
      <c r="F43" s="74" t="s">
        <v>4</v>
      </c>
      <c r="G43" s="12"/>
      <c r="H43" s="12"/>
      <c r="I43" s="11"/>
      <c r="J43" s="72"/>
      <c r="K43" s="72"/>
      <c r="L43" s="74" t="s">
        <v>41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5" t="s">
        <v>6</v>
      </c>
      <c r="C44" s="72"/>
      <c r="D44" s="75"/>
      <c r="E44" s="76"/>
      <c r="F44" s="75"/>
      <c r="G44" s="9"/>
      <c r="H44" s="9"/>
      <c r="I44" s="11"/>
      <c r="J44" s="75" t="s">
        <v>6</v>
      </c>
      <c r="K44" s="72"/>
      <c r="L44" s="72"/>
      <c r="M44" s="9"/>
      <c r="N44" s="9"/>
      <c r="O44" s="77"/>
      <c r="P44" s="11"/>
      <c r="Q44" s="9"/>
      <c r="R44" s="9"/>
    </row>
    <row r="45" spans="1:20" x14ac:dyDescent="0.2">
      <c r="A45" s="24" t="s">
        <v>38</v>
      </c>
      <c r="B45" s="25">
        <v>2017</v>
      </c>
      <c r="C45" s="72"/>
      <c r="D45" s="78" t="s">
        <v>42</v>
      </c>
      <c r="E45" s="72"/>
      <c r="F45" s="78" t="s">
        <v>9</v>
      </c>
      <c r="G45" s="11"/>
      <c r="H45" s="27" t="s">
        <v>10</v>
      </c>
      <c r="I45" s="11"/>
      <c r="J45" s="25">
        <v>2016</v>
      </c>
      <c r="K45" s="73"/>
      <c r="L45" s="105" t="s">
        <v>9</v>
      </c>
      <c r="M45" s="11"/>
      <c r="N45" s="27" t="s">
        <v>10</v>
      </c>
      <c r="O45" s="17"/>
      <c r="P45" s="11"/>
      <c r="Q45" s="9"/>
      <c r="R45" s="9"/>
    </row>
    <row r="46" spans="1:20" ht="6" customHeight="1" x14ac:dyDescent="0.2">
      <c r="A46" s="28"/>
      <c r="B46" s="80"/>
      <c r="C46" s="69"/>
      <c r="D46" s="80"/>
      <c r="E46" s="69"/>
      <c r="F46" s="80"/>
      <c r="G46" s="68"/>
      <c r="H46" s="81"/>
      <c r="I46" s="68"/>
      <c r="J46" s="81"/>
      <c r="K46" s="68"/>
      <c r="L46" s="81"/>
      <c r="M46" s="68"/>
      <c r="N46" s="81"/>
      <c r="O46" s="29"/>
      <c r="P46" s="28"/>
      <c r="Q46" s="31"/>
      <c r="R46" s="31"/>
    </row>
    <row r="47" spans="1:20" ht="12.75" customHeight="1" x14ac:dyDescent="0.2">
      <c r="A47" s="32" t="s">
        <v>11</v>
      </c>
      <c r="B47" s="82">
        <v>689234650.96000004</v>
      </c>
      <c r="C47" s="82"/>
      <c r="D47" s="82">
        <v>655743000</v>
      </c>
      <c r="E47" s="82"/>
      <c r="F47" s="82">
        <f>B47-D47</f>
        <v>33491650.960000038</v>
      </c>
      <c r="G47" s="84"/>
      <c r="H47" s="51">
        <f>IF(D47=0,"n/a",IF(AND(F47/D47&lt;1,F47/D47&gt;-1),F47/D47,"n/a"))</f>
        <v>5.1074355288581105E-2</v>
      </c>
      <c r="I47" s="84"/>
      <c r="J47" s="82">
        <v>694861877.79999995</v>
      </c>
      <c r="K47" s="82"/>
      <c r="L47" s="82">
        <f>+B47-J47</f>
        <v>-5627226.8399999142</v>
      </c>
      <c r="M47" s="84"/>
      <c r="N47" s="51">
        <f>IF(J47=0,"n/a",IF(AND(L47/J47&lt;1,L47/J47&gt;-1),L47/J47,"n/a"))</f>
        <v>-8.098338705551468E-3</v>
      </c>
      <c r="O47" s="85"/>
      <c r="P47" s="28"/>
      <c r="Q47" s="31"/>
      <c r="R47" s="31"/>
    </row>
    <row r="48" spans="1:20" x14ac:dyDescent="0.2">
      <c r="A48" s="32" t="s">
        <v>12</v>
      </c>
      <c r="B48" s="82">
        <v>751850350.89300001</v>
      </c>
      <c r="C48" s="82"/>
      <c r="D48" s="82">
        <v>772831000</v>
      </c>
      <c r="E48" s="82"/>
      <c r="F48" s="82">
        <f>B48-D48</f>
        <v>-20980649.106999993</v>
      </c>
      <c r="G48" s="84"/>
      <c r="H48" s="51">
        <f>IF(D48=0,"n/a",IF(AND(F48/D48&lt;1,F48/D48&gt;-1),F48/D48,"n/a"))</f>
        <v>-2.7147784065338985E-2</v>
      </c>
      <c r="I48" s="84"/>
      <c r="J48" s="82">
        <v>734693332.551</v>
      </c>
      <c r="K48" s="82"/>
      <c r="L48" s="82">
        <f>+B48-J48</f>
        <v>17157018.342000008</v>
      </c>
      <c r="M48" s="84"/>
      <c r="N48" s="51">
        <f>IF(J48=0,"n/a",IF(AND(L48/J48&lt;1,L48/J48&gt;-1),L48/J48,"n/a"))</f>
        <v>2.3352625621941417E-2</v>
      </c>
      <c r="O48" s="85"/>
      <c r="P48" s="28"/>
      <c r="Q48" s="31"/>
      <c r="R48" s="31"/>
    </row>
    <row r="49" spans="1:18" ht="12.75" customHeight="1" x14ac:dyDescent="0.2">
      <c r="A49" s="32" t="s">
        <v>13</v>
      </c>
      <c r="B49" s="82">
        <v>108278378.177</v>
      </c>
      <c r="C49" s="82"/>
      <c r="D49" s="82">
        <v>114139000</v>
      </c>
      <c r="E49" s="82"/>
      <c r="F49" s="82">
        <f>B49-D49</f>
        <v>-5860621.8229999989</v>
      </c>
      <c r="G49" s="84"/>
      <c r="H49" s="51">
        <f>IF(D49=0,"n/a",IF(AND(F49/D49&lt;1,F49/D49&gt;-1),F49/D49,"n/a"))</f>
        <v>-5.1346356836839281E-2</v>
      </c>
      <c r="I49" s="84"/>
      <c r="J49" s="82">
        <v>124176978.565</v>
      </c>
      <c r="K49" s="82"/>
      <c r="L49" s="82">
        <f>+B49-J49</f>
        <v>-15898600.387999997</v>
      </c>
      <c r="M49" s="84"/>
      <c r="N49" s="51">
        <f>IF(J49=0,"n/a",IF(AND(L49/J49&lt;1,L49/J49&gt;-1),L49/J49,"n/a"))</f>
        <v>-0.12803178634015427</v>
      </c>
      <c r="O49" s="85"/>
      <c r="P49" s="28"/>
      <c r="Q49" s="31"/>
      <c r="R49" s="31"/>
    </row>
    <row r="50" spans="1:18" x14ac:dyDescent="0.2">
      <c r="A50" s="32" t="s">
        <v>14</v>
      </c>
      <c r="B50" s="82">
        <v>5980477.5880000005</v>
      </c>
      <c r="C50" s="82"/>
      <c r="D50" s="82">
        <v>6536000</v>
      </c>
      <c r="E50" s="82"/>
      <c r="F50" s="82">
        <f>B50-D50</f>
        <v>-555522.41199999955</v>
      </c>
      <c r="G50" s="84"/>
      <c r="H50" s="51">
        <f>IF(D50=0,"n/a",IF(AND(F50/D50&lt;1,F50/D50&gt;-1),F50/D50,"n/a"))</f>
        <v>-8.499424908200727E-2</v>
      </c>
      <c r="I50" s="84"/>
      <c r="J50" s="82">
        <v>6748961.1770000001</v>
      </c>
      <c r="K50" s="82"/>
      <c r="L50" s="82">
        <f>+B50-J50</f>
        <v>-768483.58899999969</v>
      </c>
      <c r="M50" s="84"/>
      <c r="N50" s="51">
        <f>IF(J50=0,"n/a",IF(AND(L50/J50&lt;1,L50/J50&gt;-1),L50/J50,"n/a"))</f>
        <v>-0.1138669446816407</v>
      </c>
      <c r="O50" s="85"/>
      <c r="P50" s="86"/>
      <c r="Q50" s="31"/>
      <c r="R50" s="31"/>
    </row>
    <row r="51" spans="1:18" x14ac:dyDescent="0.2">
      <c r="A51" s="32" t="s">
        <v>15</v>
      </c>
      <c r="B51" s="82">
        <v>292817</v>
      </c>
      <c r="C51" s="83"/>
      <c r="D51" s="82">
        <v>24169000</v>
      </c>
      <c r="E51" s="83"/>
      <c r="F51" s="82">
        <f>B51-D51</f>
        <v>-23876183</v>
      </c>
      <c r="G51" s="87"/>
      <c r="H51" s="51">
        <f>IF(D51=0,"n/a",IF(AND(F51/D51&lt;1,F51/D51&gt;-1),F51/D51,"n/a"))</f>
        <v>-0.98788460424510738</v>
      </c>
      <c r="I51" s="87"/>
      <c r="J51" s="82">
        <v>237600</v>
      </c>
      <c r="K51" s="83"/>
      <c r="L51" s="82">
        <f>+B51-J51</f>
        <v>55217</v>
      </c>
      <c r="M51" s="87"/>
      <c r="N51" s="51">
        <f>IF(J51=0,"n/a",IF(AND(L51/J51&lt;1,L51/J51&gt;-1),L51/J51,"n/a"))</f>
        <v>0.23239478114478115</v>
      </c>
      <c r="O51" s="85"/>
      <c r="P51" s="28"/>
      <c r="Q51" s="31"/>
      <c r="R51" s="31"/>
    </row>
    <row r="52" spans="1:18" ht="6" customHeight="1" x14ac:dyDescent="0.2">
      <c r="A52" s="28"/>
      <c r="B52" s="88"/>
      <c r="C52" s="89"/>
      <c r="D52" s="88"/>
      <c r="E52" s="89"/>
      <c r="F52" s="88"/>
      <c r="G52" s="90"/>
      <c r="H52" s="91"/>
      <c r="I52" s="90"/>
      <c r="J52" s="88"/>
      <c r="K52" s="89"/>
      <c r="L52" s="88"/>
      <c r="M52" s="90"/>
      <c r="N52" s="91"/>
      <c r="O52" s="9"/>
      <c r="P52" s="9"/>
      <c r="Q52" s="9"/>
      <c r="R52" s="9"/>
    </row>
    <row r="53" spans="1:18" ht="12.75" customHeight="1" x14ac:dyDescent="0.2">
      <c r="A53" s="47" t="s">
        <v>17</v>
      </c>
      <c r="B53" s="92">
        <f>SUM(B47:B52)</f>
        <v>1555636674.6180003</v>
      </c>
      <c r="C53" s="82"/>
      <c r="D53" s="92">
        <f>SUM(D47:D52)</f>
        <v>1573418000</v>
      </c>
      <c r="E53" s="82"/>
      <c r="F53" s="92">
        <f>SUM(F47:F52)</f>
        <v>-17781325.381999955</v>
      </c>
      <c r="G53" s="84"/>
      <c r="H53" s="49">
        <f>IF(D53=0,"n/a",IF(AND(F53/D53&lt;1,F53/D53&gt;-1),F53/D53,"n/a"))</f>
        <v>-1.1301081710009644E-2</v>
      </c>
      <c r="I53" s="84"/>
      <c r="J53" s="92">
        <f>SUM(J47:J52)</f>
        <v>1560718750.0929999</v>
      </c>
      <c r="K53" s="82"/>
      <c r="L53" s="92">
        <f>SUM(L47:L52)</f>
        <v>-5082075.4749999028</v>
      </c>
      <c r="M53" s="84"/>
      <c r="N53" s="49">
        <f>IF(J53=0,"n/a",IF(AND(L53/J53&lt;1,L53/J53&gt;-1),L53/J53,"n/a"))</f>
        <v>-3.2562404178825125E-3</v>
      </c>
      <c r="O53" s="85"/>
      <c r="P53" s="28"/>
      <c r="Q53" s="31"/>
      <c r="R53" s="31"/>
    </row>
    <row r="54" spans="1:18" ht="12.75" customHeight="1" x14ac:dyDescent="0.2">
      <c r="A54" s="32" t="s">
        <v>18</v>
      </c>
      <c r="B54" s="82">
        <v>165671041.55500001</v>
      </c>
      <c r="C54" s="83"/>
      <c r="D54" s="82">
        <v>168476000</v>
      </c>
      <c r="E54" s="83"/>
      <c r="F54" s="82">
        <f>B54-D54</f>
        <v>-2804958.4449999928</v>
      </c>
      <c r="G54" s="87"/>
      <c r="H54" s="51">
        <f>IF(D54=0,"n/a",IF(AND(F54/D54&lt;1,F54/D54&gt;-1),F54/D54,"n/a"))</f>
        <v>-1.6649009027992077E-2</v>
      </c>
      <c r="I54" s="87"/>
      <c r="J54" s="82">
        <v>175173145.69299999</v>
      </c>
      <c r="K54" s="83"/>
      <c r="L54" s="82">
        <f>+B54-J54</f>
        <v>-9502104.1379999816</v>
      </c>
      <c r="M54" s="87"/>
      <c r="N54" s="51">
        <f>IF(J54=0,"n/a",IF(AND(L54/J54&lt;1,L54/J54&gt;-1),L54/J54,"n/a"))</f>
        <v>-5.4244068635114377E-2</v>
      </c>
      <c r="O54" s="85"/>
      <c r="P54" s="28"/>
      <c r="Q54" s="31"/>
      <c r="R54" s="31"/>
    </row>
    <row r="55" spans="1:18" x14ac:dyDescent="0.2">
      <c r="A55" s="32" t="s">
        <v>19</v>
      </c>
      <c r="B55" s="82">
        <v>334993683</v>
      </c>
      <c r="C55" s="83"/>
      <c r="D55" s="82">
        <v>0</v>
      </c>
      <c r="E55" s="83"/>
      <c r="F55" s="82">
        <f>B55-D55</f>
        <v>334993683</v>
      </c>
      <c r="G55" s="87"/>
      <c r="H55" s="51" t="str">
        <f>IF(D55=0,"n/a",IF(AND(F55/D55&lt;1,F55/D55&gt;-1),F55/D55,"n/a"))</f>
        <v>n/a</v>
      </c>
      <c r="I55" s="87"/>
      <c r="J55" s="82">
        <v>265319000</v>
      </c>
      <c r="K55" s="83"/>
      <c r="L55" s="82">
        <f>+B55-J55</f>
        <v>69674683</v>
      </c>
      <c r="M55" s="87"/>
      <c r="N55" s="51">
        <f>IF(J55=0,"n/a",IF(AND(L55/J55&lt;1,L55/J55&gt;-1),L55/J55,"n/a"))</f>
        <v>0.2626072124499188</v>
      </c>
      <c r="O55" s="85"/>
      <c r="P55" s="28"/>
      <c r="Q55" s="31"/>
      <c r="R55" s="31"/>
    </row>
    <row r="56" spans="1:18" ht="6" customHeight="1" x14ac:dyDescent="0.2">
      <c r="A56" s="9"/>
      <c r="B56" s="93"/>
      <c r="C56" s="82"/>
      <c r="D56" s="93"/>
      <c r="E56" s="82"/>
      <c r="F56" s="93"/>
      <c r="G56" s="84"/>
      <c r="H56" s="94"/>
      <c r="I56" s="84"/>
      <c r="J56" s="93"/>
      <c r="K56" s="82"/>
      <c r="L56" s="93"/>
      <c r="M56" s="84"/>
      <c r="N56" s="94"/>
      <c r="O56" s="9"/>
      <c r="P56" s="9"/>
      <c r="Q56" s="9"/>
      <c r="R56" s="9"/>
    </row>
    <row r="57" spans="1:18" ht="13.5" thickBot="1" x14ac:dyDescent="0.25">
      <c r="A57" s="47" t="s">
        <v>39</v>
      </c>
      <c r="B57" s="95">
        <f>SUM(B53:B55)</f>
        <v>2056301399.1730003</v>
      </c>
      <c r="C57" s="82"/>
      <c r="D57" s="95">
        <f>SUM(D53:D55)</f>
        <v>1741894000</v>
      </c>
      <c r="E57" s="82"/>
      <c r="F57" s="95">
        <f>SUM(F53:F55)</f>
        <v>314407399.17300004</v>
      </c>
      <c r="G57" s="84"/>
      <c r="H57" s="62">
        <f>IF(D57=0,"n/a",IF(AND(F57/D57&lt;1,F57/D57&gt;-1),F57/D57,"n/a"))</f>
        <v>0.18049743507526866</v>
      </c>
      <c r="I57" s="84"/>
      <c r="J57" s="95">
        <f>SUM(J53:J55)</f>
        <v>2001210895.786</v>
      </c>
      <c r="K57" s="82"/>
      <c r="L57" s="95">
        <f>SUM(L53:L55)</f>
        <v>55090503.387000114</v>
      </c>
      <c r="M57" s="84"/>
      <c r="N57" s="62">
        <f>IF(J57=0,"n/a",IF(AND(L57/J57&lt;1,L57/J57&gt;-1),L57/J57,"n/a"))</f>
        <v>2.7528584569974892E-2</v>
      </c>
      <c r="O57" s="85"/>
      <c r="P57" s="31"/>
      <c r="Q57" s="31"/>
      <c r="R57" s="31"/>
    </row>
    <row r="58" spans="1:18" ht="12.75" customHeight="1" thickTop="1" x14ac:dyDescent="0.2">
      <c r="A58" s="11"/>
      <c r="B58" s="99"/>
      <c r="C58" s="98"/>
      <c r="D58" s="99"/>
      <c r="E58" s="98"/>
      <c r="F58" s="99"/>
      <c r="G58" s="106"/>
      <c r="H58" s="99"/>
      <c r="I58" s="98"/>
      <c r="J58" s="99"/>
      <c r="K58" s="98"/>
      <c r="L58" s="99"/>
      <c r="M58" s="98"/>
      <c r="N58" s="99"/>
      <c r="O58" s="77"/>
      <c r="P58" s="9"/>
      <c r="Q58" s="9"/>
      <c r="R58" s="9"/>
    </row>
    <row r="59" spans="1:18" x14ac:dyDescent="0.2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35" activePane="bottomRight" state="frozen"/>
      <selection activeCell="A4" sqref="A4:D4"/>
      <selection pane="topRight" activeCell="A4" sqref="A4:D4"/>
      <selection pane="bottomLeft" activeCell="A4" sqref="A4:D4"/>
      <selection pane="bottomRight" activeCell="A65" sqref="A64:A65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2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20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">
      <c r="A8" s="24" t="s">
        <v>7</v>
      </c>
      <c r="B8" s="25">
        <v>2017</v>
      </c>
      <c r="C8" s="11"/>
      <c r="D8" s="26" t="s">
        <v>42</v>
      </c>
      <c r="E8" s="11"/>
      <c r="F8" s="26" t="s">
        <v>9</v>
      </c>
      <c r="G8" s="11"/>
      <c r="H8" s="27" t="s">
        <v>10</v>
      </c>
      <c r="I8" s="11"/>
      <c r="J8" s="25">
        <v>2016</v>
      </c>
      <c r="K8" s="9"/>
      <c r="L8" s="26" t="s">
        <v>9</v>
      </c>
      <c r="M8" s="11"/>
      <c r="N8" s="27" t="s">
        <v>10</v>
      </c>
      <c r="O8" s="20"/>
      <c r="P8" s="25">
        <v>2017</v>
      </c>
      <c r="Q8" s="26" t="s">
        <v>8</v>
      </c>
      <c r="R8" s="25">
        <v>2016</v>
      </c>
    </row>
    <row r="9" spans="1:20" ht="6.6" customHeight="1" x14ac:dyDescent="0.2">
      <c r="A9" s="28"/>
      <c r="B9" s="29"/>
      <c r="C9" s="28"/>
      <c r="D9" s="29"/>
      <c r="E9" s="28"/>
      <c r="F9" s="29"/>
      <c r="G9" s="28"/>
      <c r="H9" s="30"/>
      <c r="I9" s="28"/>
      <c r="J9" s="29"/>
      <c r="K9" s="31"/>
      <c r="L9" s="29"/>
      <c r="M9" s="28"/>
      <c r="N9" s="30"/>
      <c r="O9" s="29"/>
      <c r="P9" s="29"/>
      <c r="Q9" s="29"/>
      <c r="R9" s="29"/>
    </row>
    <row r="10" spans="1:20" x14ac:dyDescent="0.2">
      <c r="A10" s="32" t="s">
        <v>11</v>
      </c>
      <c r="B10" s="33">
        <v>82490945.140000001</v>
      </c>
      <c r="C10" s="33"/>
      <c r="D10" s="33">
        <v>76051000</v>
      </c>
      <c r="E10" s="33"/>
      <c r="F10" s="33">
        <f>B10-D10</f>
        <v>6439945.1400000006</v>
      </c>
      <c r="G10" s="101"/>
      <c r="H10" s="35">
        <f>IF(D10=0,"n/a",IF(AND(F10/D10&lt;1,F10/D10&gt;-1),F10/D10,"n/a"))</f>
        <v>8.4679295998737691E-2</v>
      </c>
      <c r="I10" s="34"/>
      <c r="J10" s="33">
        <v>77713890.530000001</v>
      </c>
      <c r="K10" s="33"/>
      <c r="L10" s="33">
        <f>B10-J10</f>
        <v>4777054.6099999994</v>
      </c>
      <c r="M10" s="34"/>
      <c r="N10" s="35">
        <f>IF(J10=0,"n/a",IF(AND(L10/J10&lt;1,L10/J10&gt;-1),L10/J10,"n/a"))</f>
        <v>6.1469765281612125E-2</v>
      </c>
      <c r="O10" s="36"/>
      <c r="P10" s="37">
        <f>IF(B47=0,"n/a",B10/B47)</f>
        <v>0.11399415451886759</v>
      </c>
      <c r="Q10" s="38">
        <f>IF(D47=0,"n/a",D10/D47)</f>
        <v>0.1163784660586399</v>
      </c>
      <c r="R10" s="38">
        <f>IF(J47=0,"n/a",J10/J47)</f>
        <v>0.1124659152695355</v>
      </c>
      <c r="T10" s="102"/>
    </row>
    <row r="11" spans="1:20" x14ac:dyDescent="0.2">
      <c r="A11" s="32" t="s">
        <v>12</v>
      </c>
      <c r="B11" s="39">
        <v>75969526.739999995</v>
      </c>
      <c r="C11" s="39"/>
      <c r="D11" s="39">
        <v>76432000</v>
      </c>
      <c r="E11" s="39"/>
      <c r="F11" s="39">
        <f>B11-D11</f>
        <v>-462473.26000000536</v>
      </c>
      <c r="G11" s="39"/>
      <c r="H11" s="35">
        <f>IF(D11=0,"n/a",IF(AND(F11/D11&lt;1,F11/D11&gt;-1),F11/D11,"n/a"))</f>
        <v>-6.050780563114996E-3</v>
      </c>
      <c r="I11" s="39"/>
      <c r="J11" s="39">
        <v>74310113.900000006</v>
      </c>
      <c r="K11" s="39"/>
      <c r="L11" s="39">
        <f>B11-J11</f>
        <v>1659412.8399999887</v>
      </c>
      <c r="M11" s="39"/>
      <c r="N11" s="35">
        <f>IF(J11=0,"n/a",IF(AND(L11/J11&lt;1,L11/J11&gt;-1),L11/J11,"n/a"))</f>
        <v>2.2330915038470806E-2</v>
      </c>
      <c r="O11" s="36"/>
      <c r="P11" s="40">
        <f>IF(B48=0,"n/a",B11/B48)</f>
        <v>9.4123925528533325E-2</v>
      </c>
      <c r="Q11" s="41">
        <f>IF(D48=0,"n/a",D11/D48)</f>
        <v>9.6311090669674082E-2</v>
      </c>
      <c r="R11" s="41">
        <f>IF(J48=0,"n/a",J11/J48)</f>
        <v>9.4428679123572432E-2</v>
      </c>
    </row>
    <row r="12" spans="1:20" x14ac:dyDescent="0.2">
      <c r="A12" s="32" t="s">
        <v>13</v>
      </c>
      <c r="B12" s="39">
        <v>9654291.2599999998</v>
      </c>
      <c r="C12" s="39"/>
      <c r="D12" s="39">
        <v>10508000</v>
      </c>
      <c r="E12" s="39"/>
      <c r="F12" s="39">
        <f>B12-D12</f>
        <v>-853708.74000000022</v>
      </c>
      <c r="G12" s="39"/>
      <c r="H12" s="35">
        <f>IF(D12=0,"n/a",IF(AND(F12/D12&lt;1,F12/D12&gt;-1),F12/D12,"n/a"))</f>
        <v>-8.1243694328130972E-2</v>
      </c>
      <c r="I12" s="39"/>
      <c r="J12" s="39">
        <v>10053411.43</v>
      </c>
      <c r="K12" s="39"/>
      <c r="L12" s="39">
        <f>B12-J12</f>
        <v>-399120.16999999993</v>
      </c>
      <c r="M12" s="39"/>
      <c r="N12" s="35">
        <f>IF(J12=0,"n/a",IF(AND(L12/J12&lt;1,L12/J12&gt;-1),L12/J12,"n/a"))</f>
        <v>-3.9699973763035371E-2</v>
      </c>
      <c r="O12" s="36"/>
      <c r="P12" s="40">
        <f>IF(B49=0,"n/a",B12/B49)</f>
        <v>8.7676960092861675E-2</v>
      </c>
      <c r="Q12" s="41">
        <f>IF(D49=0,"n/a",D12/D49)</f>
        <v>9.0900440315227635E-2</v>
      </c>
      <c r="R12" s="41">
        <f>IF(J49=0,"n/a",J12/J49)</f>
        <v>9.3491253136788813E-2</v>
      </c>
    </row>
    <row r="13" spans="1:20" x14ac:dyDescent="0.2">
      <c r="A13" s="32" t="s">
        <v>14</v>
      </c>
      <c r="B13" s="39">
        <v>1722530.96</v>
      </c>
      <c r="C13" s="39"/>
      <c r="D13" s="39">
        <v>1535000</v>
      </c>
      <c r="E13" s="39"/>
      <c r="F13" s="39">
        <f>B13-D13</f>
        <v>187530.95999999996</v>
      </c>
      <c r="G13" s="39"/>
      <c r="H13" s="35">
        <f>IF(D13=0,"n/a",IF(AND(F13/D13&lt;1,F13/D13&gt;-1),F13/D13,"n/a"))</f>
        <v>0.12217000651465795</v>
      </c>
      <c r="I13" s="39"/>
      <c r="J13" s="39">
        <v>1588000.57</v>
      </c>
      <c r="K13" s="39"/>
      <c r="L13" s="39">
        <f>B13-J13</f>
        <v>134530.3899999999</v>
      </c>
      <c r="M13" s="39"/>
      <c r="N13" s="35">
        <f>IF(J13=0,"n/a",IF(AND(L13/J13&lt;1,L13/J13&gt;-1),L13/J13,"n/a"))</f>
        <v>8.4716839868640537E-2</v>
      </c>
      <c r="O13" s="36"/>
      <c r="P13" s="40">
        <f>IF(B50=0,"n/a",B13/B50)</f>
        <v>0.25143348220124268</v>
      </c>
      <c r="Q13" s="41">
        <f>IF(D50=0,"n/a",D13/D50)</f>
        <v>0.23521299417713759</v>
      </c>
      <c r="R13" s="41">
        <f>IF(J50=0,"n/a",J13/J50)</f>
        <v>0.23022104628421028</v>
      </c>
      <c r="S13" s="103"/>
    </row>
    <row r="14" spans="1:20" x14ac:dyDescent="0.2">
      <c r="A14" s="32" t="s">
        <v>15</v>
      </c>
      <c r="B14" s="39">
        <v>14621.86</v>
      </c>
      <c r="C14" s="42"/>
      <c r="D14" s="39">
        <v>20000</v>
      </c>
      <c r="E14" s="42"/>
      <c r="F14" s="39">
        <f>B14-D14</f>
        <v>-5378.1399999999994</v>
      </c>
      <c r="G14" s="42"/>
      <c r="H14" s="35">
        <f>IF(D14=0,"n/a",IF(AND(F14/D14&lt;1,F14/D14&gt;-1),F14/D14,"n/a"))</f>
        <v>-0.26890699999999995</v>
      </c>
      <c r="I14" s="42"/>
      <c r="J14" s="39">
        <v>14404.2</v>
      </c>
      <c r="K14" s="39"/>
      <c r="L14" s="39">
        <f>B14-J14</f>
        <v>217.65999999999985</v>
      </c>
      <c r="M14" s="42"/>
      <c r="N14" s="35">
        <f>IF(J14=0,"n/a",IF(AND(L14/J14&lt;1,L14/J14&gt;-1),L14/J14,"n/a"))</f>
        <v>1.5110870440565935E-2</v>
      </c>
      <c r="O14" s="43"/>
      <c r="P14" s="40">
        <f>IF(B51=0,"n/a",B14/B51)</f>
        <v>4.690627957334189E-2</v>
      </c>
      <c r="Q14" s="41">
        <f>IF(D51=0,"n/a",D14/D51)</f>
        <v>1.1786198361718428E-3</v>
      </c>
      <c r="R14" s="41">
        <f>IF(J51=0,"n/a",J14/J51)</f>
        <v>4.8839866513994357E-2</v>
      </c>
    </row>
    <row r="15" spans="1:20" ht="8.4499999999999993" customHeight="1" x14ac:dyDescent="0.2">
      <c r="A15" s="28"/>
      <c r="B15" s="44"/>
      <c r="C15" s="39"/>
      <c r="D15" s="44"/>
      <c r="E15" s="39"/>
      <c r="F15" s="44"/>
      <c r="G15" s="39"/>
      <c r="H15" s="45" t="s">
        <v>3</v>
      </c>
      <c r="I15" s="39"/>
      <c r="J15" s="44"/>
      <c r="K15" s="39"/>
      <c r="L15" s="44"/>
      <c r="M15" s="39"/>
      <c r="N15" s="45" t="s">
        <v>3</v>
      </c>
      <c r="O15" s="36"/>
      <c r="P15" s="46"/>
      <c r="Q15" s="46" t="s">
        <v>16</v>
      </c>
      <c r="R15" s="46" t="s">
        <v>16</v>
      </c>
    </row>
    <row r="16" spans="1:20" x14ac:dyDescent="0.2">
      <c r="A16" s="47" t="s">
        <v>17</v>
      </c>
      <c r="B16" s="48">
        <f>SUM(B10:B15)</f>
        <v>169851915.96000001</v>
      </c>
      <c r="C16" s="39"/>
      <c r="D16" s="48">
        <f>SUM(D10:D15)</f>
        <v>164546000</v>
      </c>
      <c r="E16" s="39"/>
      <c r="F16" s="48">
        <f>SUM(F10:F15)</f>
        <v>5305915.9599999953</v>
      </c>
      <c r="G16" s="84"/>
      <c r="H16" s="49">
        <f>IF(D16=0,"n/a",IF(AND(F16/D16&lt;1,F16/D16&gt;-1),F16/D16,"n/a"))</f>
        <v>3.2245791207321933E-2</v>
      </c>
      <c r="I16" s="84"/>
      <c r="J16" s="48">
        <f>SUM(J10:J15)</f>
        <v>163679820.63</v>
      </c>
      <c r="K16" s="39"/>
      <c r="L16" s="48">
        <f>SUM(L10:L15)</f>
        <v>6172095.329999988</v>
      </c>
      <c r="M16" s="84"/>
      <c r="N16" s="49">
        <f>IF(J16=0,"n/a",IF(AND(L16/J16&lt;1,L16/J16&gt;-1),L16/J16,"n/a"))</f>
        <v>3.7708346125036853E-2</v>
      </c>
      <c r="O16" s="36"/>
      <c r="P16" s="50">
        <f>IF(B53=0,"n/a",B16/B53)</f>
        <v>0.10306305024129715</v>
      </c>
      <c r="Q16" s="50">
        <f>IF(D53=0,"n/a",D16/D53)</f>
        <v>0.10373800017526506</v>
      </c>
      <c r="R16" s="50">
        <f>IF(J53=0,"n/a",J16/J53)</f>
        <v>0.10277072867648654</v>
      </c>
    </row>
    <row r="17" spans="1:20" x14ac:dyDescent="0.2">
      <c r="A17" s="32" t="s">
        <v>18</v>
      </c>
      <c r="B17" s="39">
        <v>1052379.67</v>
      </c>
      <c r="C17" s="39"/>
      <c r="D17" s="39">
        <v>395000</v>
      </c>
      <c r="E17" s="39"/>
      <c r="F17" s="39">
        <f>B17-D17</f>
        <v>657379.66999999993</v>
      </c>
      <c r="G17" s="39"/>
      <c r="H17" s="35" t="str">
        <f>IF(D17=0,"n/a",IF(AND(F17/D17&lt;1,F17/D17&gt;-1),F17/D17,"n/a"))</f>
        <v>n/a</v>
      </c>
      <c r="I17" s="39"/>
      <c r="J17" s="39">
        <v>631206.16</v>
      </c>
      <c r="K17" s="39"/>
      <c r="L17" s="39">
        <f>B17-J17</f>
        <v>421173.50999999989</v>
      </c>
      <c r="M17" s="39"/>
      <c r="N17" s="35">
        <f>IF(J17=0,"n/a",IF(AND(L17/J17&lt;1,L17/J17&gt;-1),L17/J17,"n/a"))</f>
        <v>0.667251900710221</v>
      </c>
      <c r="O17" s="43"/>
      <c r="P17" s="41">
        <f>IF(B54=0,"n/a",B17/B54)</f>
        <v>6.959884761042397E-3</v>
      </c>
      <c r="Q17" s="41">
        <f>IF(D54=0,"n/a",D17/D54)</f>
        <v>2.3449790732880168E-3</v>
      </c>
      <c r="R17" s="41">
        <f>IF(J54=0,"n/a",J17/J54)</f>
        <v>3.6857654572116385E-3</v>
      </c>
    </row>
    <row r="18" spans="1:20" ht="12.75" customHeight="1" x14ac:dyDescent="0.2">
      <c r="A18" s="32" t="s">
        <v>19</v>
      </c>
      <c r="B18" s="39">
        <v>9986550.4299999997</v>
      </c>
      <c r="C18" s="42"/>
      <c r="D18" s="39">
        <v>6332000</v>
      </c>
      <c r="E18" s="42"/>
      <c r="F18" s="39">
        <f>B18-D18</f>
        <v>3654550.4299999997</v>
      </c>
      <c r="G18" s="42"/>
      <c r="H18" s="35">
        <f>IF(D18=0,"n/a",IF(AND(F18/D18&lt;1,F18/D18&gt;-1),F18/D18,"n/a"))</f>
        <v>0.57715578490208463</v>
      </c>
      <c r="I18" s="42"/>
      <c r="J18" s="39">
        <v>9163008.2400000002</v>
      </c>
      <c r="K18" s="39"/>
      <c r="L18" s="39">
        <f>B18-J18</f>
        <v>823542.18999999948</v>
      </c>
      <c r="M18" s="42"/>
      <c r="N18" s="35">
        <f>IF(J18=0,"n/a",IF(AND(L18/J18&lt;1,L18/J18&gt;-1),L18/J18,"n/a"))</f>
        <v>8.9876836125163131E-2</v>
      </c>
      <c r="O18" s="36"/>
      <c r="P18" s="50">
        <f>IF(B55=0,"n/a",B18/B55)</f>
        <v>3.1463215329790378E-2</v>
      </c>
      <c r="Q18" s="50" t="str">
        <f>IF(D55=0,"n/a",D18/D55)</f>
        <v>n/a</v>
      </c>
      <c r="R18" s="50">
        <f>IF(J55=0,"n/a",J18/J55)</f>
        <v>2.6189676309268273E-2</v>
      </c>
    </row>
    <row r="19" spans="1:20" ht="6" customHeight="1" x14ac:dyDescent="0.2">
      <c r="A19" s="31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">
      <c r="A20" s="55" t="s">
        <v>20</v>
      </c>
      <c r="B20" s="39">
        <f>SUM(B16:B18)</f>
        <v>180890846.06</v>
      </c>
      <c r="C20" s="39"/>
      <c r="D20" s="39">
        <f>SUM(D16:D18)</f>
        <v>171273000</v>
      </c>
      <c r="E20" s="39"/>
      <c r="F20" s="39">
        <f>SUM(F16:F18)</f>
        <v>9617846.0599999949</v>
      </c>
      <c r="G20" s="39"/>
      <c r="H20" s="51">
        <f>IF(D20=0,"n/a",IF(AND(F20/D20&lt;1,F20/D20&gt;-1),F20/D20,"n/a"))</f>
        <v>5.6155062736099645E-2</v>
      </c>
      <c r="I20" s="39"/>
      <c r="J20" s="39">
        <f>SUM(J16:J18)</f>
        <v>173474035.03</v>
      </c>
      <c r="K20" s="39"/>
      <c r="L20" s="39">
        <f>SUM(L16:L18)</f>
        <v>7416811.0299999872</v>
      </c>
      <c r="M20" s="39"/>
      <c r="N20" s="51">
        <f>IF(J20=0,"n/a",IF(AND(L20/J20&lt;1,L20/J20&gt;-1),L20/J20,"n/a"))</f>
        <v>4.275458877011392E-2</v>
      </c>
      <c r="O20" s="36"/>
      <c r="P20" s="34"/>
      <c r="Q20" s="56"/>
      <c r="R20" s="56"/>
    </row>
    <row r="21" spans="1:20" ht="6.6" customHeight="1" x14ac:dyDescent="0.2">
      <c r="A21" s="57"/>
      <c r="B21" s="42"/>
      <c r="C21" s="42"/>
      <c r="D21" s="42"/>
      <c r="E21" s="42"/>
      <c r="F21" s="42"/>
      <c r="G21" s="42"/>
      <c r="H21" s="58" t="s">
        <v>3</v>
      </c>
      <c r="I21" s="42"/>
      <c r="J21" s="42"/>
      <c r="K21" s="42"/>
      <c r="L21" s="42"/>
      <c r="M21" s="42"/>
      <c r="N21" s="58" t="s">
        <v>3</v>
      </c>
      <c r="O21" s="43"/>
      <c r="P21" s="58"/>
      <c r="Q21" s="58"/>
      <c r="R21" s="58"/>
    </row>
    <row r="22" spans="1:20" x14ac:dyDescent="0.2">
      <c r="A22" s="32" t="s">
        <v>21</v>
      </c>
      <c r="B22" s="39">
        <v>70081.3</v>
      </c>
      <c r="C22" s="39"/>
      <c r="D22" s="39">
        <v>0</v>
      </c>
      <c r="E22" s="39"/>
      <c r="F22" s="39">
        <f>B22-D22</f>
        <v>70081.3</v>
      </c>
      <c r="G22" s="39"/>
      <c r="H22" s="35" t="str">
        <f>IF(D22=0,"n/a",IF(AND(F22/D22&lt;1,F22/D22&gt;-1),F22/D22,"n/a"))</f>
        <v>n/a</v>
      </c>
      <c r="I22" s="39"/>
      <c r="J22" s="39">
        <v>516627.12</v>
      </c>
      <c r="K22" s="39"/>
      <c r="L22" s="39">
        <f>B22-J22</f>
        <v>-446545.82</v>
      </c>
      <c r="M22" s="39"/>
      <c r="N22" s="35">
        <f>IF(J22=0,"n/a",IF(AND(L22/J22&lt;1,L22/J22&gt;-1),L22/J22,"n/a"))</f>
        <v>-0.86434839115685602</v>
      </c>
      <c r="O22" s="43"/>
      <c r="P22" s="58"/>
      <c r="Q22" s="58"/>
      <c r="R22" s="58"/>
    </row>
    <row r="23" spans="1:20" x14ac:dyDescent="0.2">
      <c r="A23" s="32" t="s">
        <v>22</v>
      </c>
      <c r="B23" s="39">
        <v>1484791.5</v>
      </c>
      <c r="C23" s="39"/>
      <c r="D23" s="39">
        <v>1317000</v>
      </c>
      <c r="E23" s="39"/>
      <c r="F23" s="39">
        <f>B23-D23</f>
        <v>167791.5</v>
      </c>
      <c r="G23" s="39"/>
      <c r="H23" s="35">
        <f>IF(D23=0,"n/a",IF(AND(F23/D23&lt;1,F23/D23&gt;-1),F23/D23,"n/a"))</f>
        <v>0.12740432801822324</v>
      </c>
      <c r="I23" s="39"/>
      <c r="J23" s="39">
        <v>1759251.81</v>
      </c>
      <c r="K23" s="39"/>
      <c r="L23" s="39">
        <f>B23-J23</f>
        <v>-274460.31000000006</v>
      </c>
      <c r="M23" s="39"/>
      <c r="N23" s="35">
        <f>IF(J23=0,"n/a",IF(AND(L23/J23&lt;1,L23/J23&gt;-1),L23/J23,"n/a"))</f>
        <v>-0.15600967891003623</v>
      </c>
      <c r="O23" s="43"/>
      <c r="P23" s="58"/>
      <c r="Q23" s="58"/>
      <c r="R23" s="58"/>
    </row>
    <row r="24" spans="1:20" x14ac:dyDescent="0.2">
      <c r="A24" s="32" t="s">
        <v>23</v>
      </c>
      <c r="B24" s="39">
        <v>-1667928.15</v>
      </c>
      <c r="C24" s="39"/>
      <c r="D24" s="39">
        <v>1730000</v>
      </c>
      <c r="E24" s="39"/>
      <c r="F24" s="39">
        <f>B24-D24</f>
        <v>-3397928.15</v>
      </c>
      <c r="G24" s="39"/>
      <c r="H24" s="35" t="str">
        <f>IF(D24=0,"n/a",IF(AND(F24/D24&lt;1,F24/D24&gt;-1),F24/D24,"n/a"))</f>
        <v>n/a</v>
      </c>
      <c r="I24" s="39"/>
      <c r="J24" s="39">
        <v>-2666438.13</v>
      </c>
      <c r="K24" s="39"/>
      <c r="L24" s="39">
        <f>B24-J24</f>
        <v>998509.98</v>
      </c>
      <c r="M24" s="39"/>
      <c r="N24" s="35">
        <f>IF(J24=0,"n/a",IF(AND(L24/J24&lt;1,L24/J24&gt;-1),L24/J24,"n/a"))</f>
        <v>-0.3744733353329297</v>
      </c>
      <c r="O24" s="43"/>
      <c r="P24" s="58"/>
      <c r="Q24" s="58"/>
      <c r="R24" s="58"/>
    </row>
    <row r="25" spans="1:20" x14ac:dyDescent="0.2">
      <c r="A25" s="32" t="s">
        <v>24</v>
      </c>
      <c r="B25" s="48">
        <v>3709561.43</v>
      </c>
      <c r="C25" s="42"/>
      <c r="D25" s="48">
        <v>2259000</v>
      </c>
      <c r="E25" s="42"/>
      <c r="F25" s="48">
        <f>B25-D25</f>
        <v>1450561.4300000002</v>
      </c>
      <c r="G25" s="42"/>
      <c r="H25" s="49">
        <f>IF(D25=0,"n/a",IF(AND(F25/D25&lt;1,F25/D25&gt;-1),F25/D25,"n/a"))</f>
        <v>0.64212546702080575</v>
      </c>
      <c r="I25" s="42"/>
      <c r="J25" s="48">
        <v>1567899.66</v>
      </c>
      <c r="K25" s="39"/>
      <c r="L25" s="48">
        <f>B25-J25</f>
        <v>2141661.7700000005</v>
      </c>
      <c r="M25" s="42"/>
      <c r="N25" s="49" t="str">
        <f>IF(J25=0,"n/a",IF(AND(L25/J25&lt;1,L25/J25&gt;-1),L25/J25,"n/a"))</f>
        <v>n/a</v>
      </c>
      <c r="O25" s="43"/>
      <c r="P25" s="58"/>
      <c r="Q25" s="58"/>
      <c r="R25" s="58"/>
    </row>
    <row r="26" spans="1:20" ht="12.75" customHeight="1" x14ac:dyDescent="0.2">
      <c r="A26" s="32" t="s">
        <v>25</v>
      </c>
      <c r="B26" s="48">
        <f>SUM(B22:B25)</f>
        <v>3596506.08</v>
      </c>
      <c r="C26" s="39"/>
      <c r="D26" s="48">
        <f>SUM(D22:D25)</f>
        <v>5306000</v>
      </c>
      <c r="E26" s="39"/>
      <c r="F26" s="48">
        <f>SUM(F22:F25)</f>
        <v>-1709493.92</v>
      </c>
      <c r="G26" s="39"/>
      <c r="H26" s="49">
        <f>IF(D26=0,"n/a",IF(AND(F26/D26&lt;1,F26/D26&gt;-1),F26/D26,"n/a"))</f>
        <v>-0.32218128910667165</v>
      </c>
      <c r="I26" s="39"/>
      <c r="J26" s="48">
        <f>SUM(J22:J25)</f>
        <v>1177340.4600000002</v>
      </c>
      <c r="K26" s="39"/>
      <c r="L26" s="48">
        <f>SUM(L22:L25)</f>
        <v>2419165.62</v>
      </c>
      <c r="M26" s="39"/>
      <c r="N26" s="49" t="str">
        <f>IF(J26=0,"n/a",IF(AND(L26/J26&lt;1,L26/J26&gt;-1),L26/J26,"n/a"))</f>
        <v>n/a</v>
      </c>
      <c r="O26" s="36"/>
      <c r="P26" s="56"/>
      <c r="Q26" s="56"/>
      <c r="R26" s="56"/>
    </row>
    <row r="27" spans="1:20" ht="6.6" customHeight="1" x14ac:dyDescent="0.2">
      <c r="A27" s="57"/>
      <c r="B27" s="59"/>
      <c r="C27" s="59"/>
      <c r="D27" s="59"/>
      <c r="E27" s="59"/>
      <c r="F27" s="59"/>
      <c r="G27" s="42"/>
      <c r="H27" s="58" t="s">
        <v>3</v>
      </c>
      <c r="I27" s="42"/>
      <c r="J27" s="59"/>
      <c r="K27" s="59"/>
      <c r="L27" s="59"/>
      <c r="M27" s="42"/>
      <c r="N27" s="58" t="s">
        <v>3</v>
      </c>
      <c r="O27" s="43"/>
      <c r="P27" s="58"/>
      <c r="Q27" s="58"/>
      <c r="R27" s="58"/>
    </row>
    <row r="28" spans="1:20" ht="13.5" thickBot="1" x14ac:dyDescent="0.25">
      <c r="A28" s="60" t="s">
        <v>26</v>
      </c>
      <c r="B28" s="61">
        <f>+B26+B20</f>
        <v>184487352.14000002</v>
      </c>
      <c r="C28" s="33"/>
      <c r="D28" s="61">
        <f>+D26+D20</f>
        <v>176579000</v>
      </c>
      <c r="E28" s="33"/>
      <c r="F28" s="61">
        <f>+F26+F20</f>
        <v>7908352.139999995</v>
      </c>
      <c r="G28" s="39"/>
      <c r="H28" s="62">
        <f>IF(D28=0,"n/a",IF(AND(F28/D28&lt;1,F28/D28&gt;-1),F28/D28,"n/a"))</f>
        <v>4.4786481631451047E-2</v>
      </c>
      <c r="I28" s="39"/>
      <c r="J28" s="61">
        <f>+J26+J20</f>
        <v>174651375.49000001</v>
      </c>
      <c r="K28" s="33"/>
      <c r="L28" s="61">
        <f>+L26+L20</f>
        <v>9835976.6499999873</v>
      </c>
      <c r="M28" s="39"/>
      <c r="N28" s="62">
        <f>IF(J28=0,"n/a",IF(AND(L28/J28&lt;1,L28/J28&gt;-1),L28/J28,"n/a"))</f>
        <v>5.6317773750159582E-2</v>
      </c>
      <c r="O28" s="36"/>
      <c r="P28" s="56"/>
      <c r="Q28" s="56"/>
      <c r="R28" s="56"/>
    </row>
    <row r="29" spans="1:20" ht="4.1500000000000004" customHeight="1" thickTop="1" x14ac:dyDescent="0.2">
      <c r="A29" s="63"/>
      <c r="B29" s="59"/>
      <c r="C29" s="33"/>
      <c r="D29" s="59"/>
      <c r="E29" s="33"/>
      <c r="F29" s="59"/>
      <c r="G29" s="39"/>
      <c r="H29" s="42"/>
      <c r="I29" s="39"/>
      <c r="J29" s="59"/>
      <c r="K29" s="33"/>
      <c r="L29" s="59"/>
      <c r="M29" s="39"/>
      <c r="N29" s="64"/>
      <c r="O29" s="36"/>
      <c r="P29" s="56"/>
      <c r="Q29" s="56"/>
      <c r="R29" s="56"/>
    </row>
    <row r="30" spans="1:20" ht="12.75" customHeight="1" x14ac:dyDescent="0.2">
      <c r="A30" s="31"/>
      <c r="B30" s="65"/>
      <c r="C30" s="65"/>
      <c r="D30" s="65"/>
      <c r="E30" s="65"/>
      <c r="F30" s="65"/>
      <c r="G30" s="66"/>
      <c r="H30" s="66"/>
      <c r="I30" s="66"/>
      <c r="J30" s="65"/>
      <c r="K30" s="65"/>
      <c r="L30" s="65"/>
      <c r="M30" s="66"/>
      <c r="N30" s="39"/>
      <c r="O30" s="67"/>
      <c r="P30" s="54"/>
      <c r="Q30" s="54"/>
      <c r="R30" s="54"/>
    </row>
    <row r="31" spans="1:20" x14ac:dyDescent="0.2">
      <c r="A31" s="32" t="s">
        <v>27</v>
      </c>
      <c r="B31" s="33">
        <v>6556740.21</v>
      </c>
      <c r="C31" s="33"/>
      <c r="D31" s="33">
        <v>6320032</v>
      </c>
      <c r="E31" s="33"/>
      <c r="F31" s="33"/>
      <c r="G31" s="39"/>
      <c r="H31" s="39"/>
      <c r="I31" s="39"/>
      <c r="J31" s="33">
        <v>6721790.5</v>
      </c>
      <c r="K31" s="33"/>
      <c r="L31" s="33"/>
      <c r="M31" s="39"/>
      <c r="N31" s="39"/>
      <c r="O31" s="56"/>
      <c r="P31" s="34"/>
      <c r="Q31" s="56"/>
      <c r="R31" s="56"/>
    </row>
    <row r="32" spans="1:20" x14ac:dyDescent="0.2">
      <c r="A32" s="32" t="s">
        <v>28</v>
      </c>
      <c r="B32" s="39">
        <v>-5198840.6500000004</v>
      </c>
      <c r="C32" s="39"/>
      <c r="D32" s="39">
        <v>-4734978</v>
      </c>
      <c r="E32" s="39"/>
      <c r="F32" s="39"/>
      <c r="G32" s="39"/>
      <c r="H32" s="39"/>
      <c r="I32" s="39"/>
      <c r="J32" s="39">
        <v>-4946303.67</v>
      </c>
      <c r="K32" s="33"/>
      <c r="L32" s="33"/>
      <c r="M32" s="39"/>
      <c r="N32" s="39"/>
      <c r="O32" s="36"/>
      <c r="P32" s="34"/>
      <c r="Q32" s="56"/>
      <c r="R32" s="56"/>
      <c r="T32" s="104"/>
    </row>
    <row r="33" spans="1:20" x14ac:dyDescent="0.2">
      <c r="A33" s="32" t="s">
        <v>29</v>
      </c>
      <c r="B33" s="39">
        <v>8831091.4399999995</v>
      </c>
      <c r="C33" s="39"/>
      <c r="D33" s="39">
        <v>7573631</v>
      </c>
      <c r="E33" s="68"/>
      <c r="F33" s="39"/>
      <c r="G33" s="68"/>
      <c r="H33" s="68"/>
      <c r="I33" s="68"/>
      <c r="J33" s="39">
        <v>7338877.0099999998</v>
      </c>
      <c r="K33" s="69"/>
      <c r="L33" s="33"/>
      <c r="M33" s="68"/>
      <c r="N33" s="68"/>
      <c r="O33" s="31"/>
      <c r="P33" s="28"/>
      <c r="Q33" s="31"/>
      <c r="R33" s="31"/>
      <c r="T33" s="104"/>
    </row>
    <row r="34" spans="1:20" x14ac:dyDescent="0.2">
      <c r="A34" s="32" t="s">
        <v>30</v>
      </c>
      <c r="B34" s="39">
        <v>-3932605.3</v>
      </c>
      <c r="C34" s="39"/>
      <c r="D34" s="39">
        <v>-3781532</v>
      </c>
      <c r="E34" s="39"/>
      <c r="F34" s="39"/>
      <c r="G34" s="39"/>
      <c r="H34" s="39"/>
      <c r="I34" s="39"/>
      <c r="J34" s="39">
        <v>-4301741.5199999996</v>
      </c>
      <c r="K34" s="33"/>
      <c r="L34" s="33"/>
      <c r="M34" s="39"/>
      <c r="N34" s="39"/>
      <c r="O34" s="56"/>
      <c r="P34" s="34"/>
      <c r="Q34" s="56"/>
      <c r="R34" s="56"/>
      <c r="T34" s="100"/>
    </row>
    <row r="35" spans="1:20" x14ac:dyDescent="0.2">
      <c r="A35" s="32" t="s">
        <v>31</v>
      </c>
      <c r="B35" s="39">
        <v>1354283.93</v>
      </c>
      <c r="C35" s="39"/>
      <c r="D35" s="39">
        <v>1306229</v>
      </c>
      <c r="E35" s="39"/>
      <c r="F35" s="39"/>
      <c r="G35" s="39"/>
      <c r="H35" s="39"/>
      <c r="I35" s="39"/>
      <c r="J35" s="39">
        <v>1312217.1499999999</v>
      </c>
      <c r="K35" s="33"/>
      <c r="L35" s="33"/>
      <c r="M35" s="39"/>
      <c r="N35" s="39"/>
      <c r="O35" s="56"/>
      <c r="P35" s="34"/>
      <c r="Q35" s="56"/>
      <c r="R35" s="56"/>
      <c r="T35" s="100"/>
    </row>
    <row r="36" spans="1:20" x14ac:dyDescent="0.2">
      <c r="A36" s="32" t="s">
        <v>32</v>
      </c>
      <c r="B36" s="39">
        <v>-477261.1</v>
      </c>
      <c r="C36" s="39"/>
      <c r="D36" s="39">
        <v>-489150</v>
      </c>
      <c r="E36" s="39"/>
      <c r="F36" s="39"/>
      <c r="G36" s="39"/>
      <c r="H36" s="39"/>
      <c r="I36" s="39"/>
      <c r="J36" s="39">
        <v>-482839.63</v>
      </c>
      <c r="K36" s="33"/>
      <c r="L36" s="33"/>
      <c r="M36" s="39"/>
      <c r="N36" s="39"/>
      <c r="O36" s="56"/>
      <c r="P36" s="34"/>
      <c r="Q36" s="56"/>
      <c r="R36" s="56"/>
    </row>
    <row r="37" spans="1:20" x14ac:dyDescent="0.2">
      <c r="A37" s="32" t="s">
        <v>33</v>
      </c>
      <c r="B37" s="39">
        <v>1528.49</v>
      </c>
      <c r="C37" s="39"/>
      <c r="D37" s="39">
        <v>0</v>
      </c>
      <c r="E37" s="39"/>
      <c r="F37" s="39"/>
      <c r="G37" s="39"/>
      <c r="H37" s="39"/>
      <c r="I37" s="39"/>
      <c r="J37" s="39">
        <v>-3215.86</v>
      </c>
      <c r="K37" s="33"/>
      <c r="L37" s="33"/>
      <c r="M37" s="39"/>
      <c r="N37" s="39"/>
      <c r="O37" s="56"/>
      <c r="P37" s="34"/>
      <c r="Q37" s="56"/>
      <c r="R37" s="56"/>
    </row>
    <row r="38" spans="1:20" x14ac:dyDescent="0.2">
      <c r="A38" s="32" t="s">
        <v>34</v>
      </c>
      <c r="B38" s="39">
        <v>885.87</v>
      </c>
      <c r="C38" s="39"/>
      <c r="D38" s="39">
        <v>0</v>
      </c>
      <c r="E38" s="39"/>
      <c r="F38" s="39"/>
      <c r="G38" s="39"/>
      <c r="H38" s="39"/>
      <c r="I38" s="39"/>
      <c r="J38" s="39">
        <v>-123524.91</v>
      </c>
      <c r="K38" s="33"/>
      <c r="L38" s="33"/>
      <c r="M38" s="39"/>
      <c r="N38" s="39"/>
      <c r="O38" s="56"/>
      <c r="P38" s="34"/>
      <c r="Q38" s="56"/>
      <c r="R38" s="56"/>
    </row>
    <row r="39" spans="1:20" x14ac:dyDescent="0.2">
      <c r="A39" s="32" t="s">
        <v>35</v>
      </c>
      <c r="B39" s="39">
        <v>4820541.63</v>
      </c>
      <c r="C39" s="39"/>
      <c r="D39" s="39">
        <v>5703340</v>
      </c>
      <c r="E39" s="39"/>
      <c r="F39" s="39"/>
      <c r="G39" s="39"/>
      <c r="H39" s="39"/>
      <c r="I39" s="39"/>
      <c r="J39" s="39">
        <v>4734121.99</v>
      </c>
      <c r="K39" s="33"/>
      <c r="L39" s="33"/>
      <c r="M39" s="39"/>
      <c r="N39" s="39"/>
      <c r="O39" s="56"/>
      <c r="P39" s="34"/>
      <c r="Q39" s="56"/>
      <c r="R39" s="56"/>
    </row>
    <row r="40" spans="1:20" x14ac:dyDescent="0.2">
      <c r="A40" s="32" t="s">
        <v>36</v>
      </c>
      <c r="B40" s="39">
        <v>1802773.3</v>
      </c>
      <c r="C40" s="39"/>
      <c r="D40" s="39">
        <v>0</v>
      </c>
      <c r="E40" s="39"/>
      <c r="F40" s="39"/>
      <c r="G40" s="39"/>
      <c r="H40" s="39"/>
      <c r="I40" s="39"/>
      <c r="J40" s="39">
        <v>1727908.19</v>
      </c>
      <c r="K40" s="33"/>
      <c r="L40" s="33"/>
      <c r="M40" s="39"/>
      <c r="N40" s="39"/>
      <c r="O40" s="56"/>
      <c r="P40" s="34"/>
      <c r="Q40" s="56"/>
      <c r="R40" s="56"/>
    </row>
    <row r="41" spans="1:20" x14ac:dyDescent="0.2">
      <c r="A41" s="32" t="s">
        <v>37</v>
      </c>
      <c r="B41" s="39">
        <v>10805084.630000001</v>
      </c>
      <c r="C41" s="39"/>
      <c r="D41" s="39">
        <v>0</v>
      </c>
      <c r="E41" s="39"/>
      <c r="F41" s="39"/>
      <c r="G41" s="39"/>
      <c r="H41" s="39"/>
      <c r="I41" s="39"/>
      <c r="J41" s="39">
        <v>-42825958.270000003</v>
      </c>
      <c r="K41" s="33"/>
      <c r="L41" s="33"/>
      <c r="M41" s="39"/>
      <c r="N41" s="39"/>
      <c r="O41" s="56"/>
      <c r="P41" s="34"/>
      <c r="Q41" s="56"/>
      <c r="R41" s="56"/>
    </row>
    <row r="42" spans="1:20" x14ac:dyDescent="0.2">
      <c r="A42" s="70"/>
      <c r="B42" s="33"/>
      <c r="C42" s="71"/>
      <c r="D42" s="33"/>
      <c r="E42" s="72"/>
      <c r="F42" s="33"/>
      <c r="G42" s="73"/>
      <c r="H42" s="73"/>
      <c r="I42" s="73"/>
      <c r="J42" s="33"/>
      <c r="K42" s="72"/>
      <c r="L42" s="72"/>
      <c r="M42" s="73"/>
      <c r="N42" s="73"/>
      <c r="O42" s="9"/>
      <c r="P42" s="9"/>
      <c r="Q42" s="9"/>
      <c r="R42" s="9"/>
    </row>
    <row r="43" spans="1:20" ht="12.75" customHeight="1" x14ac:dyDescent="0.2">
      <c r="A43" s="16"/>
      <c r="B43" s="72"/>
      <c r="C43" s="72"/>
      <c r="D43" s="72"/>
      <c r="E43" s="72"/>
      <c r="F43" s="74" t="s">
        <v>4</v>
      </c>
      <c r="G43" s="12"/>
      <c r="H43" s="12"/>
      <c r="I43" s="11"/>
      <c r="J43" s="72"/>
      <c r="K43" s="72"/>
      <c r="L43" s="74" t="s">
        <v>41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5" t="s">
        <v>6</v>
      </c>
      <c r="C44" s="72"/>
      <c r="D44" s="75"/>
      <c r="E44" s="76"/>
      <c r="F44" s="75"/>
      <c r="G44" s="9"/>
      <c r="H44" s="9"/>
      <c r="I44" s="11"/>
      <c r="J44" s="75" t="s">
        <v>6</v>
      </c>
      <c r="K44" s="72"/>
      <c r="L44" s="72"/>
      <c r="M44" s="9"/>
      <c r="N44" s="9"/>
      <c r="O44" s="77"/>
      <c r="P44" s="11"/>
      <c r="Q44" s="9"/>
      <c r="R44" s="9"/>
    </row>
    <row r="45" spans="1:20" x14ac:dyDescent="0.2">
      <c r="A45" s="24" t="s">
        <v>38</v>
      </c>
      <c r="B45" s="25">
        <v>2017</v>
      </c>
      <c r="C45" s="72"/>
      <c r="D45" s="78" t="s">
        <v>42</v>
      </c>
      <c r="E45" s="72"/>
      <c r="F45" s="78" t="s">
        <v>9</v>
      </c>
      <c r="G45" s="11"/>
      <c r="H45" s="27" t="s">
        <v>10</v>
      </c>
      <c r="I45" s="11"/>
      <c r="J45" s="25">
        <v>2016</v>
      </c>
      <c r="K45" s="73"/>
      <c r="L45" s="105" t="s">
        <v>9</v>
      </c>
      <c r="M45" s="11"/>
      <c r="N45" s="27" t="s">
        <v>10</v>
      </c>
      <c r="O45" s="17"/>
      <c r="P45" s="11"/>
      <c r="Q45" s="9"/>
      <c r="R45" s="9"/>
    </row>
    <row r="46" spans="1:20" ht="6" customHeight="1" x14ac:dyDescent="0.2">
      <c r="A46" s="28"/>
      <c r="B46" s="80"/>
      <c r="C46" s="69"/>
      <c r="D46" s="80"/>
      <c r="E46" s="69"/>
      <c r="F46" s="80"/>
      <c r="G46" s="68"/>
      <c r="H46" s="81"/>
      <c r="I46" s="68"/>
      <c r="J46" s="81"/>
      <c r="K46" s="68"/>
      <c r="L46" s="81"/>
      <c r="M46" s="68"/>
      <c r="N46" s="81"/>
      <c r="O46" s="29"/>
      <c r="P46" s="28"/>
      <c r="Q46" s="31"/>
      <c r="R46" s="31"/>
    </row>
    <row r="47" spans="1:20" ht="12.75" customHeight="1" x14ac:dyDescent="0.2">
      <c r="A47" s="32" t="s">
        <v>11</v>
      </c>
      <c r="B47" s="82">
        <v>723641887.5</v>
      </c>
      <c r="C47" s="82"/>
      <c r="D47" s="82">
        <v>653480000</v>
      </c>
      <c r="E47" s="82"/>
      <c r="F47" s="82">
        <f>B47-D47</f>
        <v>70161887.5</v>
      </c>
      <c r="G47" s="84"/>
      <c r="H47" s="51">
        <f>IF(D47=0,"n/a",IF(AND(F47/D47&lt;1,F47/D47&gt;-1),F47/D47,"n/a"))</f>
        <v>0.1073665414396768</v>
      </c>
      <c r="I47" s="84"/>
      <c r="J47" s="82">
        <v>690999493.88</v>
      </c>
      <c r="K47" s="82"/>
      <c r="L47" s="82">
        <f>+B47-J47</f>
        <v>32642393.620000005</v>
      </c>
      <c r="M47" s="84"/>
      <c r="N47" s="51">
        <f>IF(J47=0,"n/a",IF(AND(L47/J47&lt;1,L47/J47&gt;-1),L47/J47,"n/a"))</f>
        <v>4.7239388608971589E-2</v>
      </c>
      <c r="O47" s="85"/>
      <c r="P47" s="28"/>
      <c r="Q47" s="31"/>
      <c r="R47" s="31"/>
    </row>
    <row r="48" spans="1:20" x14ac:dyDescent="0.2">
      <c r="A48" s="32" t="s">
        <v>12</v>
      </c>
      <c r="B48" s="82">
        <v>807122379.495</v>
      </c>
      <c r="C48" s="82"/>
      <c r="D48" s="82">
        <v>793595000</v>
      </c>
      <c r="E48" s="82"/>
      <c r="F48" s="82">
        <f>B48-D48</f>
        <v>13527379.495000005</v>
      </c>
      <c r="G48" s="84"/>
      <c r="H48" s="51">
        <f>IF(D48=0,"n/a",IF(AND(F48/D48&lt;1,F48/D48&gt;-1),F48/D48,"n/a"))</f>
        <v>1.7045696476162279E-2</v>
      </c>
      <c r="I48" s="84"/>
      <c r="J48" s="82">
        <v>786944332.90499997</v>
      </c>
      <c r="K48" s="82"/>
      <c r="L48" s="82">
        <f>+B48-J48</f>
        <v>20178046.590000033</v>
      </c>
      <c r="M48" s="84"/>
      <c r="N48" s="51">
        <f>IF(J48=0,"n/a",IF(AND(L48/J48&lt;1,L48/J48&gt;-1),L48/J48,"n/a"))</f>
        <v>2.5641008831606811E-2</v>
      </c>
      <c r="O48" s="85"/>
      <c r="P48" s="28"/>
      <c r="Q48" s="31"/>
      <c r="R48" s="31"/>
    </row>
    <row r="49" spans="1:18" ht="12.75" customHeight="1" x14ac:dyDescent="0.2">
      <c r="A49" s="32" t="s">
        <v>13</v>
      </c>
      <c r="B49" s="82">
        <v>110112066.49699999</v>
      </c>
      <c r="C49" s="82"/>
      <c r="D49" s="82">
        <v>115599000</v>
      </c>
      <c r="E49" s="82"/>
      <c r="F49" s="82">
        <f>B49-D49</f>
        <v>-5486933.5030000061</v>
      </c>
      <c r="G49" s="84"/>
      <c r="H49" s="51">
        <f>IF(D49=0,"n/a",IF(AND(F49/D49&lt;1,F49/D49&gt;-1),F49/D49,"n/a"))</f>
        <v>-4.7465233289215356E-2</v>
      </c>
      <c r="I49" s="84"/>
      <c r="J49" s="82">
        <v>107533176.55599999</v>
      </c>
      <c r="K49" s="82"/>
      <c r="L49" s="82">
        <f>+B49-J49</f>
        <v>2578889.9409999996</v>
      </c>
      <c r="M49" s="84"/>
      <c r="N49" s="51">
        <f>IF(J49=0,"n/a",IF(AND(L49/J49&lt;1,L49/J49&gt;-1),L49/J49,"n/a"))</f>
        <v>2.3982272481804651E-2</v>
      </c>
      <c r="O49" s="85"/>
      <c r="P49" s="28"/>
      <c r="Q49" s="31"/>
      <c r="R49" s="31"/>
    </row>
    <row r="50" spans="1:18" x14ac:dyDescent="0.2">
      <c r="A50" s="32" t="s">
        <v>14</v>
      </c>
      <c r="B50" s="82">
        <v>6850841.602</v>
      </c>
      <c r="C50" s="82"/>
      <c r="D50" s="82">
        <v>6526000</v>
      </c>
      <c r="E50" s="82"/>
      <c r="F50" s="82">
        <f>B50-D50</f>
        <v>324841.60199999996</v>
      </c>
      <c r="G50" s="84"/>
      <c r="H50" s="51">
        <f>IF(D50=0,"n/a",IF(AND(F50/D50&lt;1,F50/D50&gt;-1),F50/D50,"n/a"))</f>
        <v>4.9776524977015013E-2</v>
      </c>
      <c r="I50" s="84"/>
      <c r="J50" s="82">
        <v>6897721.1059999997</v>
      </c>
      <c r="K50" s="82"/>
      <c r="L50" s="82">
        <f>+B50-J50</f>
        <v>-46879.503999999724</v>
      </c>
      <c r="M50" s="84"/>
      <c r="N50" s="51">
        <f>IF(J50=0,"n/a",IF(AND(L50/J50&lt;1,L50/J50&gt;-1),L50/J50,"n/a"))</f>
        <v>-6.7963756840243184E-3</v>
      </c>
      <c r="O50" s="85"/>
      <c r="P50" s="86"/>
      <c r="Q50" s="31"/>
      <c r="R50" s="31"/>
    </row>
    <row r="51" spans="1:18" x14ac:dyDescent="0.2">
      <c r="A51" s="32" t="s">
        <v>15</v>
      </c>
      <c r="B51" s="82">
        <v>311725</v>
      </c>
      <c r="C51" s="83"/>
      <c r="D51" s="82">
        <v>16969000</v>
      </c>
      <c r="E51" s="83"/>
      <c r="F51" s="82">
        <f>B51-D51</f>
        <v>-16657275</v>
      </c>
      <c r="G51" s="87"/>
      <c r="H51" s="51">
        <f>IF(D51=0,"n/a",IF(AND(F51/D51&lt;1,F51/D51&gt;-1),F51/D51,"n/a"))</f>
        <v>-0.98162973657846664</v>
      </c>
      <c r="I51" s="87"/>
      <c r="J51" s="82">
        <v>294927.09600000002</v>
      </c>
      <c r="K51" s="83"/>
      <c r="L51" s="82">
        <f>+B51-J51</f>
        <v>16797.90399999998</v>
      </c>
      <c r="M51" s="87"/>
      <c r="N51" s="51">
        <f>IF(J51=0,"n/a",IF(AND(L51/J51&lt;1,L51/J51&gt;-1),L51/J51,"n/a"))</f>
        <v>5.6956123149837612E-2</v>
      </c>
      <c r="O51" s="85"/>
      <c r="P51" s="28"/>
      <c r="Q51" s="31"/>
      <c r="R51" s="31"/>
    </row>
    <row r="52" spans="1:18" ht="6" customHeight="1" x14ac:dyDescent="0.2">
      <c r="A52" s="28"/>
      <c r="B52" s="88"/>
      <c r="C52" s="89"/>
      <c r="D52" s="88"/>
      <c r="E52" s="89"/>
      <c r="F52" s="88"/>
      <c r="G52" s="90"/>
      <c r="H52" s="91"/>
      <c r="I52" s="90"/>
      <c r="J52" s="88"/>
      <c r="K52" s="89"/>
      <c r="L52" s="88"/>
      <c r="M52" s="90"/>
      <c r="N52" s="91"/>
      <c r="O52" s="9"/>
      <c r="P52" s="9"/>
      <c r="Q52" s="9"/>
      <c r="R52" s="9"/>
    </row>
    <row r="53" spans="1:18" ht="12.75" customHeight="1" x14ac:dyDescent="0.2">
      <c r="A53" s="47" t="s">
        <v>17</v>
      </c>
      <c r="B53" s="92">
        <f>SUM(B47:B52)</f>
        <v>1648038900.0939999</v>
      </c>
      <c r="C53" s="82"/>
      <c r="D53" s="92">
        <f>SUM(D47:D52)</f>
        <v>1586169000</v>
      </c>
      <c r="E53" s="82"/>
      <c r="F53" s="92">
        <f>SUM(F47:F52)</f>
        <v>61869900.093999997</v>
      </c>
      <c r="G53" s="84"/>
      <c r="H53" s="49">
        <f>IF(D53=0,"n/a",IF(AND(F53/D53&lt;1,F53/D53&gt;-1),F53/D53,"n/a"))</f>
        <v>3.9005868916868254E-2</v>
      </c>
      <c r="I53" s="84"/>
      <c r="J53" s="92">
        <f>SUM(J47:J52)</f>
        <v>1592669651.5429997</v>
      </c>
      <c r="K53" s="82"/>
      <c r="L53" s="92">
        <f>SUM(L47:L52)</f>
        <v>55369248.551000036</v>
      </c>
      <c r="M53" s="84"/>
      <c r="N53" s="49">
        <f>IF(J53=0,"n/a",IF(AND(L53/J53&lt;1,L53/J53&gt;-1),L53/J53,"n/a"))</f>
        <v>3.4765055325413879E-2</v>
      </c>
      <c r="O53" s="85"/>
      <c r="P53" s="28"/>
      <c r="Q53" s="31"/>
      <c r="R53" s="31"/>
    </row>
    <row r="54" spans="1:18" ht="12.75" customHeight="1" x14ac:dyDescent="0.2">
      <c r="A54" s="32" t="s">
        <v>18</v>
      </c>
      <c r="B54" s="82">
        <v>151206479.14899999</v>
      </c>
      <c r="C54" s="83"/>
      <c r="D54" s="82">
        <v>168445000</v>
      </c>
      <c r="E54" s="83"/>
      <c r="F54" s="82">
        <f>B54-D54</f>
        <v>-17238520.851000011</v>
      </c>
      <c r="G54" s="87"/>
      <c r="H54" s="51">
        <f>IF(D54=0,"n/a",IF(AND(F54/D54&lt;1,F54/D54&gt;-1),F54/D54,"n/a"))</f>
        <v>-0.10233916620261813</v>
      </c>
      <c r="I54" s="87"/>
      <c r="J54" s="82">
        <v>171255107.61000001</v>
      </c>
      <c r="K54" s="83"/>
      <c r="L54" s="82">
        <f>+B54-J54</f>
        <v>-20048628.461000025</v>
      </c>
      <c r="M54" s="87"/>
      <c r="N54" s="51">
        <f>IF(J54=0,"n/a",IF(AND(L54/J54&lt;1,L54/J54&gt;-1),L54/J54,"n/a"))</f>
        <v>-0.11706879135340507</v>
      </c>
      <c r="O54" s="85"/>
      <c r="P54" s="28"/>
      <c r="Q54" s="31"/>
      <c r="R54" s="31"/>
    </row>
    <row r="55" spans="1:18" x14ac:dyDescent="0.2">
      <c r="A55" s="32" t="s">
        <v>19</v>
      </c>
      <c r="B55" s="82">
        <v>317404001</v>
      </c>
      <c r="C55" s="83"/>
      <c r="D55" s="82">
        <v>0</v>
      </c>
      <c r="E55" s="83"/>
      <c r="F55" s="82">
        <f>B55-D55</f>
        <v>317404001</v>
      </c>
      <c r="G55" s="87"/>
      <c r="H55" s="51" t="str">
        <f>IF(D55=0,"n/a",IF(AND(F55/D55&lt;1,F55/D55&gt;-1),F55/D55,"n/a"))</f>
        <v>n/a</v>
      </c>
      <c r="I55" s="87"/>
      <c r="J55" s="82">
        <v>349871000</v>
      </c>
      <c r="K55" s="83"/>
      <c r="L55" s="82">
        <f>+B55-J55</f>
        <v>-32466999</v>
      </c>
      <c r="M55" s="87"/>
      <c r="N55" s="51">
        <f>IF(J55=0,"n/a",IF(AND(L55/J55&lt;1,L55/J55&gt;-1),L55/J55,"n/a"))</f>
        <v>-9.2797056629443417E-2</v>
      </c>
      <c r="O55" s="85"/>
      <c r="P55" s="28"/>
      <c r="Q55" s="31"/>
      <c r="R55" s="31"/>
    </row>
    <row r="56" spans="1:18" ht="6" customHeight="1" x14ac:dyDescent="0.2">
      <c r="A56" s="9"/>
      <c r="B56" s="93"/>
      <c r="C56" s="82"/>
      <c r="D56" s="93"/>
      <c r="E56" s="82"/>
      <c r="F56" s="93"/>
      <c r="G56" s="84"/>
      <c r="H56" s="94"/>
      <c r="I56" s="84"/>
      <c r="J56" s="93"/>
      <c r="K56" s="82"/>
      <c r="L56" s="93"/>
      <c r="M56" s="84"/>
      <c r="N56" s="94"/>
      <c r="O56" s="9"/>
      <c r="P56" s="9"/>
      <c r="Q56" s="9"/>
      <c r="R56" s="9"/>
    </row>
    <row r="57" spans="1:18" ht="13.5" thickBot="1" x14ac:dyDescent="0.25">
      <c r="A57" s="47" t="s">
        <v>39</v>
      </c>
      <c r="B57" s="95">
        <f>SUM(B53:B55)</f>
        <v>2116649380.2429998</v>
      </c>
      <c r="C57" s="82"/>
      <c r="D57" s="95">
        <f>SUM(D53:D55)</f>
        <v>1754614000</v>
      </c>
      <c r="E57" s="82"/>
      <c r="F57" s="95">
        <f>SUM(F53:F55)</f>
        <v>362035380.24299997</v>
      </c>
      <c r="G57" s="84"/>
      <c r="H57" s="62">
        <f>IF(D57=0,"n/a",IF(AND(F57/D57&lt;1,F57/D57&gt;-1),F57/D57,"n/a"))</f>
        <v>0.20633334752999805</v>
      </c>
      <c r="I57" s="84"/>
      <c r="J57" s="95">
        <f>SUM(J53:J55)</f>
        <v>2113795759.1529999</v>
      </c>
      <c r="K57" s="82"/>
      <c r="L57" s="95">
        <f>SUM(L53:L55)</f>
        <v>2853621.090000011</v>
      </c>
      <c r="M57" s="84"/>
      <c r="N57" s="62">
        <f>IF(J57=0,"n/a",IF(AND(L57/J57&lt;1,L57/J57&gt;-1),L57/J57,"n/a"))</f>
        <v>1.3499984932997785E-3</v>
      </c>
      <c r="O57" s="85"/>
      <c r="P57" s="31"/>
      <c r="Q57" s="31"/>
      <c r="R57" s="31"/>
    </row>
    <row r="58" spans="1:18" ht="12.75" customHeight="1" thickTop="1" x14ac:dyDescent="0.2">
      <c r="A58" s="11"/>
      <c r="B58" s="99"/>
      <c r="C58" s="98"/>
      <c r="D58" s="99"/>
      <c r="E58" s="98"/>
      <c r="F58" s="99"/>
      <c r="G58" s="106"/>
      <c r="H58" s="99"/>
      <c r="I58" s="98"/>
      <c r="J58" s="99"/>
      <c r="K58" s="98"/>
      <c r="L58" s="99"/>
      <c r="M58" s="98"/>
      <c r="N58" s="99"/>
      <c r="O58" s="77"/>
      <c r="P58" s="9"/>
      <c r="Q58" s="9"/>
      <c r="R58" s="9"/>
    </row>
    <row r="59" spans="1:18" x14ac:dyDescent="0.2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29" activePane="bottomRight" state="frozen"/>
      <selection activeCell="A4" sqref="A4:D4"/>
      <selection pane="topRight" activeCell="A4" sqref="A4:D4"/>
      <selection pane="bottomLeft" activeCell="A4" sqref="A4:D4"/>
      <selection pane="bottomRight" activeCell="A57" sqref="A57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2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" x14ac:dyDescent="0.25">
      <c r="A3" s="1" t="s">
        <v>43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20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">
      <c r="A8" s="24" t="s">
        <v>7</v>
      </c>
      <c r="B8" s="25">
        <v>2017</v>
      </c>
      <c r="C8" s="11"/>
      <c r="D8" s="26" t="s">
        <v>42</v>
      </c>
      <c r="E8" s="11"/>
      <c r="F8" s="26" t="s">
        <v>9</v>
      </c>
      <c r="G8" s="11"/>
      <c r="H8" s="27" t="s">
        <v>10</v>
      </c>
      <c r="I8" s="11"/>
      <c r="J8" s="25">
        <v>2016</v>
      </c>
      <c r="K8" s="9"/>
      <c r="L8" s="26" t="s">
        <v>9</v>
      </c>
      <c r="M8" s="11"/>
      <c r="N8" s="27" t="s">
        <v>10</v>
      </c>
      <c r="O8" s="20"/>
      <c r="P8" s="25">
        <v>2017</v>
      </c>
      <c r="Q8" s="26" t="s">
        <v>8</v>
      </c>
      <c r="R8" s="25">
        <v>2016</v>
      </c>
    </row>
    <row r="9" spans="1:20" ht="6.6" customHeight="1" x14ac:dyDescent="0.2">
      <c r="A9" s="28"/>
      <c r="B9" s="29"/>
      <c r="C9" s="28"/>
      <c r="D9" s="29"/>
      <c r="E9" s="28"/>
      <c r="F9" s="29"/>
      <c r="G9" s="28"/>
      <c r="H9" s="30"/>
      <c r="I9" s="28"/>
      <c r="J9" s="29"/>
      <c r="K9" s="31"/>
      <c r="L9" s="29"/>
      <c r="M9" s="28"/>
      <c r="N9" s="30"/>
      <c r="O9" s="29"/>
      <c r="P9" s="29"/>
      <c r="Q9" s="29"/>
      <c r="R9" s="29"/>
    </row>
    <row r="10" spans="1:20" x14ac:dyDescent="0.2">
      <c r="A10" s="32" t="s">
        <v>11</v>
      </c>
      <c r="B10" s="33">
        <v>77621412.75</v>
      </c>
      <c r="C10" s="33"/>
      <c r="D10" s="33">
        <v>75518000</v>
      </c>
      <c r="E10" s="33"/>
      <c r="F10" s="33">
        <f>B10-D10</f>
        <v>2103412.75</v>
      </c>
      <c r="G10" s="101"/>
      <c r="H10" s="35">
        <f>IF(D10=0,"n/a",IF(AND(F10/D10&lt;1,F10/D10&gt;-1),F10/D10,"n/a"))</f>
        <v>2.7853131041605975E-2</v>
      </c>
      <c r="I10" s="34"/>
      <c r="J10" s="33">
        <v>69381856.829999998</v>
      </c>
      <c r="K10" s="33"/>
      <c r="L10" s="33">
        <f>B10-J10</f>
        <v>8239555.9200000018</v>
      </c>
      <c r="M10" s="34"/>
      <c r="N10" s="35">
        <f>IF(J10=0,"n/a",IF(AND(L10/J10&lt;1,L10/J10&gt;-1),L10/J10,"n/a"))</f>
        <v>0.11875663604951696</v>
      </c>
      <c r="O10" s="36"/>
      <c r="P10" s="37">
        <f>IF(B47=0,"n/a",B10/B47)</f>
        <v>0.11613947886815812</v>
      </c>
      <c r="Q10" s="38">
        <f>IF(D47=0,"n/a",D10/D47)</f>
        <v>0.11586975967742183</v>
      </c>
      <c r="R10" s="38">
        <f>IF(J47=0,"n/a",J10/J47)</f>
        <v>0.11340358187839657</v>
      </c>
      <c r="T10" s="102"/>
    </row>
    <row r="11" spans="1:20" x14ac:dyDescent="0.2">
      <c r="A11" s="32" t="s">
        <v>12</v>
      </c>
      <c r="B11" s="39">
        <v>68519284.349999994</v>
      </c>
      <c r="C11" s="39"/>
      <c r="D11" s="39">
        <v>75885000</v>
      </c>
      <c r="E11" s="39"/>
      <c r="F11" s="39">
        <f>B11-D11</f>
        <v>-7365715.650000006</v>
      </c>
      <c r="G11" s="39"/>
      <c r="H11" s="35">
        <f>IF(D11=0,"n/a",IF(AND(F11/D11&lt;1,F11/D11&gt;-1),F11/D11,"n/a"))</f>
        <v>-9.7064184621466765E-2</v>
      </c>
      <c r="I11" s="39"/>
      <c r="J11" s="39">
        <v>70885604.120000005</v>
      </c>
      <c r="K11" s="39"/>
      <c r="L11" s="39">
        <f>B11-J11</f>
        <v>-2366319.7700000107</v>
      </c>
      <c r="M11" s="39"/>
      <c r="N11" s="35">
        <f>IF(J11=0,"n/a",IF(AND(L11/J11&lt;1,L11/J11&gt;-1),L11/J11,"n/a"))</f>
        <v>-3.3382233238700237E-2</v>
      </c>
      <c r="O11" s="36"/>
      <c r="P11" s="40">
        <f>IF(B48=0,"n/a",B11/B48)</f>
        <v>9.6071443117016597E-2</v>
      </c>
      <c r="Q11" s="41">
        <f>IF(D48=0,"n/a",D11/D48)</f>
        <v>9.5708775921520953E-2</v>
      </c>
      <c r="R11" s="41">
        <f>IF(J48=0,"n/a",J11/J48)</f>
        <v>9.5176305305161274E-2</v>
      </c>
    </row>
    <row r="12" spans="1:20" x14ac:dyDescent="0.2">
      <c r="A12" s="32" t="s">
        <v>13</v>
      </c>
      <c r="B12" s="39">
        <v>8742217.8499999996</v>
      </c>
      <c r="C12" s="39"/>
      <c r="D12" s="39">
        <v>10242000</v>
      </c>
      <c r="E12" s="39"/>
      <c r="F12" s="39">
        <f>B12-D12</f>
        <v>-1499782.1500000004</v>
      </c>
      <c r="G12" s="39"/>
      <c r="H12" s="35">
        <f>IF(D12=0,"n/a",IF(AND(F12/D12&lt;1,F12/D12&gt;-1),F12/D12,"n/a"))</f>
        <v>-0.14643450009763723</v>
      </c>
      <c r="I12" s="39"/>
      <c r="J12" s="39">
        <v>9048355.3499999996</v>
      </c>
      <c r="K12" s="39"/>
      <c r="L12" s="39">
        <f>B12-J12</f>
        <v>-306137.5</v>
      </c>
      <c r="M12" s="39"/>
      <c r="N12" s="35">
        <f>IF(J12=0,"n/a",IF(AND(L12/J12&lt;1,L12/J12&gt;-1),L12/J12,"n/a"))</f>
        <v>-3.3833496603335768E-2</v>
      </c>
      <c r="O12" s="36"/>
      <c r="P12" s="40">
        <f>IF(B49=0,"n/a",B12/B49)</f>
        <v>8.9516228467240305E-2</v>
      </c>
      <c r="Q12" s="41">
        <f>IF(D49=0,"n/a",D12/D49)</f>
        <v>9.0316663874216274E-2</v>
      </c>
      <c r="R12" s="41">
        <f>IF(J49=0,"n/a",J12/J49)</f>
        <v>8.8364497142519358E-2</v>
      </c>
    </row>
    <row r="13" spans="1:20" x14ac:dyDescent="0.2">
      <c r="A13" s="32" t="s">
        <v>14</v>
      </c>
      <c r="B13" s="39">
        <v>1539141.53</v>
      </c>
      <c r="C13" s="39"/>
      <c r="D13" s="39">
        <v>1501000</v>
      </c>
      <c r="E13" s="39"/>
      <c r="F13" s="39">
        <f>B13-D13</f>
        <v>38141.530000000028</v>
      </c>
      <c r="G13" s="39"/>
      <c r="H13" s="35">
        <f>IF(D13=0,"n/a",IF(AND(F13/D13&lt;1,F13/D13&gt;-1),F13/D13,"n/a"))</f>
        <v>2.5410746169220538E-2</v>
      </c>
      <c r="I13" s="39"/>
      <c r="J13" s="39">
        <v>1805639.32</v>
      </c>
      <c r="K13" s="39"/>
      <c r="L13" s="39">
        <f>B13-J13</f>
        <v>-266497.79000000004</v>
      </c>
      <c r="M13" s="39"/>
      <c r="N13" s="35">
        <f>IF(J13=0,"n/a",IF(AND(L13/J13&lt;1,L13/J13&gt;-1),L13/J13,"n/a"))</f>
        <v>-0.14759192882441219</v>
      </c>
      <c r="O13" s="36"/>
      <c r="P13" s="40">
        <f>IF(B50=0,"n/a",B13/B50)</f>
        <v>0.25120799676743483</v>
      </c>
      <c r="Q13" s="41">
        <f>IF(D50=0,"n/a",D13/D50)</f>
        <v>0.23160006171887054</v>
      </c>
      <c r="R13" s="41">
        <f>IF(J50=0,"n/a",J13/J50)</f>
        <v>0.20608805156522131</v>
      </c>
      <c r="S13" s="103"/>
    </row>
    <row r="14" spans="1:20" x14ac:dyDescent="0.2">
      <c r="A14" s="32" t="s">
        <v>15</v>
      </c>
      <c r="B14" s="39">
        <v>15837.49</v>
      </c>
      <c r="C14" s="42"/>
      <c r="D14" s="39">
        <v>21000</v>
      </c>
      <c r="E14" s="42"/>
      <c r="F14" s="39">
        <f>B14-D14</f>
        <v>-5162.51</v>
      </c>
      <c r="G14" s="42"/>
      <c r="H14" s="35">
        <f>IF(D14=0,"n/a",IF(AND(F14/D14&lt;1,F14/D14&gt;-1),F14/D14,"n/a"))</f>
        <v>-0.24583380952380954</v>
      </c>
      <c r="I14" s="42"/>
      <c r="J14" s="39">
        <v>16250.66</v>
      </c>
      <c r="K14" s="39"/>
      <c r="L14" s="39">
        <f>B14-J14</f>
        <v>-413.17000000000007</v>
      </c>
      <c r="M14" s="42"/>
      <c r="N14" s="35">
        <f>IF(J14=0,"n/a",IF(AND(L14/J14&lt;1,L14/J14&gt;-1),L14/J14,"n/a"))</f>
        <v>-2.5424813515266462E-2</v>
      </c>
      <c r="O14" s="43"/>
      <c r="P14" s="40">
        <f>IF(B51=0,"n/a",B14/B51)</f>
        <v>5.0064772080672691E-2</v>
      </c>
      <c r="Q14" s="41">
        <f>IF(D51=0,"n/a",D14/D51)</f>
        <v>-6.3093378199735606E-4</v>
      </c>
      <c r="R14" s="41">
        <f>IF(J51=0,"n/a",J14/J51)</f>
        <v>4.9172468083772555E-2</v>
      </c>
    </row>
    <row r="15" spans="1:20" ht="8.4499999999999993" customHeight="1" x14ac:dyDescent="0.2">
      <c r="A15" s="28"/>
      <c r="B15" s="44"/>
      <c r="C15" s="39"/>
      <c r="D15" s="44"/>
      <c r="E15" s="39"/>
      <c r="F15" s="44"/>
      <c r="G15" s="39"/>
      <c r="H15" s="45" t="s">
        <v>3</v>
      </c>
      <c r="I15" s="39"/>
      <c r="J15" s="44"/>
      <c r="K15" s="39"/>
      <c r="L15" s="44"/>
      <c r="M15" s="39"/>
      <c r="N15" s="45" t="s">
        <v>3</v>
      </c>
      <c r="O15" s="36"/>
      <c r="P15" s="46"/>
      <c r="Q15" s="46" t="s">
        <v>16</v>
      </c>
      <c r="R15" s="46" t="s">
        <v>16</v>
      </c>
    </row>
    <row r="16" spans="1:20" x14ac:dyDescent="0.2">
      <c r="A16" s="47" t="s">
        <v>17</v>
      </c>
      <c r="B16" s="48">
        <f>SUM(B10:B15)</f>
        <v>156437893.97</v>
      </c>
      <c r="C16" s="39"/>
      <c r="D16" s="48">
        <f>SUM(D10:D15)</f>
        <v>163167000</v>
      </c>
      <c r="E16" s="39"/>
      <c r="F16" s="48">
        <f>SUM(F10:F15)</f>
        <v>-6729106.0300000058</v>
      </c>
      <c r="G16" s="84"/>
      <c r="H16" s="49">
        <f>IF(D16=0,"n/a",IF(AND(F16/D16&lt;1,F16/D16&gt;-1),F16/D16,"n/a"))</f>
        <v>-4.1240606433899048E-2</v>
      </c>
      <c r="I16" s="84"/>
      <c r="J16" s="48">
        <f>SUM(J10:J15)</f>
        <v>151137706.27999997</v>
      </c>
      <c r="K16" s="39"/>
      <c r="L16" s="48">
        <f>SUM(L10:L15)</f>
        <v>5300187.6899999911</v>
      </c>
      <c r="M16" s="84"/>
      <c r="N16" s="49">
        <f>IF(J16=0,"n/a",IF(AND(L16/J16&lt;1,L16/J16&gt;-1),L16/J16,"n/a"))</f>
        <v>3.5068599494164507E-2</v>
      </c>
      <c r="O16" s="36"/>
      <c r="P16" s="50">
        <f>IF(B53=0,"n/a",B16/B53)</f>
        <v>0.10529842321137788</v>
      </c>
      <c r="Q16" s="50">
        <f>IF(D53=0,"n/a",D16/D53)</f>
        <v>0.10656005893336103</v>
      </c>
      <c r="R16" s="50">
        <f>IF(J53=0,"n/a",J16/J53)</f>
        <v>0.10294882765246699</v>
      </c>
    </row>
    <row r="17" spans="1:20" x14ac:dyDescent="0.2">
      <c r="A17" s="32" t="s">
        <v>18</v>
      </c>
      <c r="B17" s="39">
        <v>1331868.68</v>
      </c>
      <c r="C17" s="39"/>
      <c r="D17" s="39">
        <v>395000</v>
      </c>
      <c r="E17" s="39"/>
      <c r="F17" s="39">
        <f>B17-D17</f>
        <v>936868.67999999993</v>
      </c>
      <c r="G17" s="39"/>
      <c r="H17" s="35" t="str">
        <f>IF(D17=0,"n/a",IF(AND(F17/D17&lt;1,F17/D17&gt;-1),F17/D17,"n/a"))</f>
        <v>n/a</v>
      </c>
      <c r="I17" s="39"/>
      <c r="J17" s="39">
        <v>1038881.09</v>
      </c>
      <c r="K17" s="39"/>
      <c r="L17" s="39">
        <f>B17-J17</f>
        <v>292987.58999999997</v>
      </c>
      <c r="M17" s="39"/>
      <c r="N17" s="35">
        <f>IF(J17=0,"n/a",IF(AND(L17/J17&lt;1,L17/J17&gt;-1),L17/J17,"n/a"))</f>
        <v>0.28202225723446367</v>
      </c>
      <c r="O17" s="43"/>
      <c r="P17" s="41">
        <f>IF(B54=0,"n/a",B17/B54)</f>
        <v>7.0594875037695371E-3</v>
      </c>
      <c r="Q17" s="41">
        <f>IF(D54=0,"n/a",D17/D54)</f>
        <v>2.3455360589056144E-3</v>
      </c>
      <c r="R17" s="41">
        <f>IF(J54=0,"n/a",J17/J54)</f>
        <v>5.8999405072188271E-3</v>
      </c>
    </row>
    <row r="18" spans="1:20" ht="12.75" customHeight="1" x14ac:dyDescent="0.2">
      <c r="A18" s="32" t="s">
        <v>19</v>
      </c>
      <c r="B18" s="39">
        <v>5895401.5099999998</v>
      </c>
      <c r="C18" s="42"/>
      <c r="D18" s="39">
        <v>3247000</v>
      </c>
      <c r="E18" s="42"/>
      <c r="F18" s="39">
        <f>B18-D18</f>
        <v>2648401.5099999998</v>
      </c>
      <c r="G18" s="42"/>
      <c r="H18" s="35">
        <f>IF(D18=0,"n/a",IF(AND(F18/D18&lt;1,F18/D18&gt;-1),F18/D18,"n/a"))</f>
        <v>0.81564567600862325</v>
      </c>
      <c r="I18" s="42"/>
      <c r="J18" s="39">
        <v>5498599.2599999998</v>
      </c>
      <c r="K18" s="39"/>
      <c r="L18" s="39">
        <f>B18-J18</f>
        <v>396802.25</v>
      </c>
      <c r="M18" s="42"/>
      <c r="N18" s="35">
        <f>IF(J18=0,"n/a",IF(AND(L18/J18&lt;1,L18/J18&gt;-1),L18/J18,"n/a"))</f>
        <v>7.2164242425624595E-2</v>
      </c>
      <c r="O18" s="36"/>
      <c r="P18" s="50">
        <f>IF(B55=0,"n/a",B18/B55)</f>
        <v>3.6711547332352615E-2</v>
      </c>
      <c r="Q18" s="50" t="str">
        <f>IF(D55=0,"n/a",D18/D55)</f>
        <v>n/a</v>
      </c>
      <c r="R18" s="50">
        <f>IF(J55=0,"n/a",J18/J55)</f>
        <v>2.4440608681737769E-2</v>
      </c>
    </row>
    <row r="19" spans="1:20" ht="6" customHeight="1" x14ac:dyDescent="0.2">
      <c r="A19" s="31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">
      <c r="A20" s="55" t="s">
        <v>20</v>
      </c>
      <c r="B20" s="39">
        <f>SUM(B16:B18)</f>
        <v>163665164.16</v>
      </c>
      <c r="C20" s="39"/>
      <c r="D20" s="39">
        <f>SUM(D16:D18)</f>
        <v>166809000</v>
      </c>
      <c r="E20" s="39"/>
      <c r="F20" s="39">
        <f>SUM(F16:F18)</f>
        <v>-3143835.8400000064</v>
      </c>
      <c r="G20" s="39"/>
      <c r="H20" s="51">
        <f>IF(D20=0,"n/a",IF(AND(F20/D20&lt;1,F20/D20&gt;-1),F20/D20,"n/a"))</f>
        <v>-1.8846919770516019E-2</v>
      </c>
      <c r="I20" s="39"/>
      <c r="J20" s="39">
        <f>SUM(J16:J18)</f>
        <v>157675186.62999997</v>
      </c>
      <c r="K20" s="39"/>
      <c r="L20" s="39">
        <f>SUM(L16:L18)</f>
        <v>5989977.5299999909</v>
      </c>
      <c r="M20" s="39"/>
      <c r="N20" s="51">
        <f>IF(J20=0,"n/a",IF(AND(L20/J20&lt;1,L20/J20&gt;-1),L20/J20,"n/a"))</f>
        <v>3.798934796288557E-2</v>
      </c>
      <c r="O20" s="36"/>
      <c r="P20" s="34"/>
      <c r="Q20" s="56"/>
      <c r="R20" s="56"/>
    </row>
    <row r="21" spans="1:20" ht="6.6" customHeight="1" x14ac:dyDescent="0.2">
      <c r="A21" s="57"/>
      <c r="B21" s="42"/>
      <c r="C21" s="42"/>
      <c r="D21" s="42"/>
      <c r="E21" s="42"/>
      <c r="F21" s="42"/>
      <c r="G21" s="42"/>
      <c r="H21" s="58" t="s">
        <v>3</v>
      </c>
      <c r="I21" s="42"/>
      <c r="J21" s="42"/>
      <c r="K21" s="42"/>
      <c r="L21" s="42"/>
      <c r="M21" s="42"/>
      <c r="N21" s="58" t="s">
        <v>3</v>
      </c>
      <c r="O21" s="43"/>
      <c r="P21" s="58"/>
      <c r="Q21" s="58"/>
      <c r="R21" s="58"/>
    </row>
    <row r="22" spans="1:20" x14ac:dyDescent="0.2">
      <c r="A22" s="32" t="s">
        <v>21</v>
      </c>
      <c r="B22" s="39">
        <v>-76672.75</v>
      </c>
      <c r="C22" s="39"/>
      <c r="D22" s="39">
        <v>0</v>
      </c>
      <c r="E22" s="39"/>
      <c r="F22" s="39">
        <f>B22-D22</f>
        <v>-76672.75</v>
      </c>
      <c r="G22" s="39"/>
      <c r="H22" s="35" t="str">
        <f>IF(D22=0,"n/a",IF(AND(F22/D22&lt;1,F22/D22&gt;-1),F22/D22,"n/a"))</f>
        <v>n/a</v>
      </c>
      <c r="I22" s="39"/>
      <c r="J22" s="39">
        <v>775729.89</v>
      </c>
      <c r="K22" s="39"/>
      <c r="L22" s="39">
        <f>B22-J22</f>
        <v>-852402.64</v>
      </c>
      <c r="M22" s="39"/>
      <c r="N22" s="35" t="str">
        <f>IF(J22=0,"n/a",IF(AND(L22/J22&lt;1,L22/J22&gt;-1),L22/J22,"n/a"))</f>
        <v>n/a</v>
      </c>
      <c r="O22" s="43"/>
      <c r="P22" s="58"/>
      <c r="Q22" s="58"/>
      <c r="R22" s="58"/>
    </row>
    <row r="23" spans="1:20" x14ac:dyDescent="0.2">
      <c r="A23" s="32" t="s">
        <v>22</v>
      </c>
      <c r="B23" s="39">
        <v>1751728.75</v>
      </c>
      <c r="C23" s="39"/>
      <c r="D23" s="39">
        <v>1317000</v>
      </c>
      <c r="E23" s="39"/>
      <c r="F23" s="39">
        <f>B23-D23</f>
        <v>434728.75</v>
      </c>
      <c r="G23" s="39"/>
      <c r="H23" s="35">
        <f>IF(D23=0,"n/a",IF(AND(F23/D23&lt;1,F23/D23&gt;-1),F23/D23,"n/a"))</f>
        <v>0.33009016704631738</v>
      </c>
      <c r="I23" s="39"/>
      <c r="J23" s="39">
        <v>1279551.78</v>
      </c>
      <c r="K23" s="39"/>
      <c r="L23" s="39">
        <f>B23-J23</f>
        <v>472176.97</v>
      </c>
      <c r="M23" s="39"/>
      <c r="N23" s="35">
        <f>IF(J23=0,"n/a",IF(AND(L23/J23&lt;1,L23/J23&gt;-1),L23/J23,"n/a"))</f>
        <v>0.36901747735445295</v>
      </c>
      <c r="O23" s="43"/>
      <c r="P23" s="58"/>
      <c r="Q23" s="58"/>
      <c r="R23" s="58"/>
    </row>
    <row r="24" spans="1:20" x14ac:dyDescent="0.2">
      <c r="A24" s="32" t="s">
        <v>23</v>
      </c>
      <c r="B24" s="39">
        <v>6563568.7800000003</v>
      </c>
      <c r="C24" s="39"/>
      <c r="D24" s="39">
        <v>4382000</v>
      </c>
      <c r="E24" s="39"/>
      <c r="F24" s="39">
        <f>B24-D24</f>
        <v>2181568.7800000003</v>
      </c>
      <c r="G24" s="39"/>
      <c r="H24" s="35">
        <f>IF(D24=0,"n/a",IF(AND(F24/D24&lt;1,F24/D24&gt;-1),F24/D24,"n/a"))</f>
        <v>0.49784773619351902</v>
      </c>
      <c r="I24" s="39"/>
      <c r="J24" s="39">
        <v>-7470560.0999999996</v>
      </c>
      <c r="K24" s="39"/>
      <c r="L24" s="39">
        <f>B24-J24</f>
        <v>14034128.879999999</v>
      </c>
      <c r="M24" s="39"/>
      <c r="N24" s="35" t="str">
        <f>IF(J24=0,"n/a",IF(AND(L24/J24&lt;1,L24/J24&gt;-1),L24/J24,"n/a"))</f>
        <v>n/a</v>
      </c>
      <c r="O24" s="43"/>
      <c r="P24" s="58"/>
      <c r="Q24" s="58"/>
      <c r="R24" s="58"/>
    </row>
    <row r="25" spans="1:20" x14ac:dyDescent="0.2">
      <c r="A25" s="32" t="s">
        <v>24</v>
      </c>
      <c r="B25" s="48">
        <v>2626967.71</v>
      </c>
      <c r="C25" s="42"/>
      <c r="D25" s="48">
        <v>2268000</v>
      </c>
      <c r="E25" s="42"/>
      <c r="F25" s="48">
        <f>B25-D25</f>
        <v>358967.70999999996</v>
      </c>
      <c r="G25" s="42"/>
      <c r="H25" s="49">
        <f>IF(D25=0,"n/a",IF(AND(F25/D25&lt;1,F25/D25&gt;-1),F25/D25,"n/a"))</f>
        <v>0.15827500440917106</v>
      </c>
      <c r="I25" s="42"/>
      <c r="J25" s="48">
        <v>1493548.89</v>
      </c>
      <c r="K25" s="39"/>
      <c r="L25" s="48">
        <f>B25-J25</f>
        <v>1133418.82</v>
      </c>
      <c r="M25" s="42"/>
      <c r="N25" s="49">
        <f>IF(J25=0,"n/a",IF(AND(L25/J25&lt;1,L25/J25&gt;-1),L25/J25,"n/a"))</f>
        <v>0.75887627622286946</v>
      </c>
      <c r="O25" s="43"/>
      <c r="P25" s="58"/>
      <c r="Q25" s="58"/>
      <c r="R25" s="58"/>
    </row>
    <row r="26" spans="1:20" ht="12.75" customHeight="1" x14ac:dyDescent="0.2">
      <c r="A26" s="32" t="s">
        <v>25</v>
      </c>
      <c r="B26" s="48">
        <f>SUM(B22:B25)</f>
        <v>10865592.49</v>
      </c>
      <c r="C26" s="39"/>
      <c r="D26" s="48">
        <f>SUM(D22:D25)</f>
        <v>7967000</v>
      </c>
      <c r="E26" s="39"/>
      <c r="F26" s="48">
        <f>SUM(F22:F25)</f>
        <v>2898592.49</v>
      </c>
      <c r="G26" s="39"/>
      <c r="H26" s="49">
        <f>IF(D26=0,"n/a",IF(AND(F26/D26&lt;1,F26/D26&gt;-1),F26/D26,"n/a"))</f>
        <v>0.36382483870967747</v>
      </c>
      <c r="I26" s="39"/>
      <c r="J26" s="48">
        <f>SUM(J22:J25)</f>
        <v>-3921729.54</v>
      </c>
      <c r="K26" s="39"/>
      <c r="L26" s="48">
        <f>SUM(L22:L25)</f>
        <v>14787322.029999999</v>
      </c>
      <c r="M26" s="39"/>
      <c r="N26" s="49" t="str">
        <f>IF(J26=0,"n/a",IF(AND(L26/J26&lt;1,L26/J26&gt;-1),L26/J26,"n/a"))</f>
        <v>n/a</v>
      </c>
      <c r="O26" s="36"/>
      <c r="P26" s="56"/>
      <c r="Q26" s="56"/>
      <c r="R26" s="56"/>
    </row>
    <row r="27" spans="1:20" ht="6.6" customHeight="1" x14ac:dyDescent="0.2">
      <c r="A27" s="57"/>
      <c r="B27" s="59"/>
      <c r="C27" s="59"/>
      <c r="D27" s="59"/>
      <c r="E27" s="59"/>
      <c r="F27" s="59"/>
      <c r="G27" s="42"/>
      <c r="H27" s="58" t="s">
        <v>3</v>
      </c>
      <c r="I27" s="42"/>
      <c r="J27" s="59"/>
      <c r="K27" s="59"/>
      <c r="L27" s="59"/>
      <c r="M27" s="42"/>
      <c r="N27" s="58" t="s">
        <v>3</v>
      </c>
      <c r="O27" s="43"/>
      <c r="P27" s="58"/>
      <c r="Q27" s="58"/>
      <c r="R27" s="58"/>
    </row>
    <row r="28" spans="1:20" ht="13.5" thickBot="1" x14ac:dyDescent="0.25">
      <c r="A28" s="60" t="s">
        <v>26</v>
      </c>
      <c r="B28" s="61">
        <f>+B26+B20</f>
        <v>174530756.65000001</v>
      </c>
      <c r="C28" s="33"/>
      <c r="D28" s="61">
        <f>+D26+D20</f>
        <v>174776000</v>
      </c>
      <c r="E28" s="33"/>
      <c r="F28" s="61">
        <f>+F26+F20</f>
        <v>-245243.35000000615</v>
      </c>
      <c r="G28" s="39"/>
      <c r="H28" s="62">
        <f>IF(D28=0,"n/a",IF(AND(F28/D28&lt;1,F28/D28&gt;-1),F28/D28,"n/a"))</f>
        <v>-1.403186650341043E-3</v>
      </c>
      <c r="I28" s="39"/>
      <c r="J28" s="61">
        <f>+J26+J20</f>
        <v>153753457.08999997</v>
      </c>
      <c r="K28" s="33"/>
      <c r="L28" s="61">
        <f>+L26+L20</f>
        <v>20777299.559999991</v>
      </c>
      <c r="M28" s="39"/>
      <c r="N28" s="62">
        <f>IF(J28=0,"n/a",IF(AND(L28/J28&lt;1,L28/J28&gt;-1),L28/J28,"n/a"))</f>
        <v>0.13513386920359097</v>
      </c>
      <c r="O28" s="36"/>
      <c r="P28" s="56"/>
      <c r="Q28" s="56"/>
      <c r="R28" s="56"/>
    </row>
    <row r="29" spans="1:20" ht="4.1500000000000004" customHeight="1" thickTop="1" x14ac:dyDescent="0.2">
      <c r="A29" s="63"/>
      <c r="B29" s="59"/>
      <c r="C29" s="33"/>
      <c r="D29" s="59"/>
      <c r="E29" s="33"/>
      <c r="F29" s="59"/>
      <c r="G29" s="39"/>
      <c r="H29" s="42"/>
      <c r="I29" s="39"/>
      <c r="J29" s="59"/>
      <c r="K29" s="33"/>
      <c r="L29" s="59"/>
      <c r="M29" s="39"/>
      <c r="N29" s="64"/>
      <c r="O29" s="36"/>
      <c r="P29" s="56"/>
      <c r="Q29" s="56"/>
      <c r="R29" s="56"/>
    </row>
    <row r="30" spans="1:20" ht="12.75" customHeight="1" x14ac:dyDescent="0.2">
      <c r="A30" s="31"/>
      <c r="B30" s="65"/>
      <c r="C30" s="65"/>
      <c r="D30" s="65"/>
      <c r="E30" s="65"/>
      <c r="F30" s="65"/>
      <c r="G30" s="66"/>
      <c r="H30" s="66"/>
      <c r="I30" s="66"/>
      <c r="J30" s="65"/>
      <c r="K30" s="65"/>
      <c r="L30" s="65"/>
      <c r="M30" s="66"/>
      <c r="N30" s="39"/>
      <c r="O30" s="67"/>
      <c r="P30" s="54"/>
      <c r="Q30" s="54"/>
      <c r="R30" s="54"/>
    </row>
    <row r="31" spans="1:20" x14ac:dyDescent="0.2">
      <c r="A31" s="32" t="s">
        <v>27</v>
      </c>
      <c r="B31" s="33">
        <v>6500046.2000000002</v>
      </c>
      <c r="C31" s="33"/>
      <c r="D31" s="33">
        <v>6292191</v>
      </c>
      <c r="E31" s="33"/>
      <c r="F31" s="33"/>
      <c r="G31" s="39"/>
      <c r="H31" s="39"/>
      <c r="I31" s="39"/>
      <c r="J31" s="33">
        <v>6379507.9400000004</v>
      </c>
      <c r="K31" s="33"/>
      <c r="L31" s="33"/>
      <c r="M31" s="39"/>
      <c r="N31" s="39"/>
      <c r="O31" s="56"/>
      <c r="P31" s="34"/>
      <c r="Q31" s="56"/>
      <c r="R31" s="56"/>
    </row>
    <row r="32" spans="1:20" x14ac:dyDescent="0.2">
      <c r="A32" s="32" t="s">
        <v>28</v>
      </c>
      <c r="B32" s="39">
        <v>-4774856.21</v>
      </c>
      <c r="C32" s="39"/>
      <c r="D32" s="39">
        <v>-4600342</v>
      </c>
      <c r="E32" s="39"/>
      <c r="F32" s="39"/>
      <c r="G32" s="39"/>
      <c r="H32" s="39"/>
      <c r="I32" s="39"/>
      <c r="J32" s="39">
        <v>-4409623.74</v>
      </c>
      <c r="K32" s="33"/>
      <c r="L32" s="33"/>
      <c r="M32" s="39"/>
      <c r="N32" s="39"/>
      <c r="O32" s="36"/>
      <c r="P32" s="34"/>
      <c r="Q32" s="56"/>
      <c r="R32" s="56"/>
      <c r="T32" s="104"/>
    </row>
    <row r="33" spans="1:20" x14ac:dyDescent="0.2">
      <c r="A33" s="32" t="s">
        <v>29</v>
      </c>
      <c r="B33" s="39">
        <v>8002379.0700000003</v>
      </c>
      <c r="C33" s="39"/>
      <c r="D33" s="39">
        <v>7317021</v>
      </c>
      <c r="E33" s="68"/>
      <c r="F33" s="39"/>
      <c r="G33" s="68"/>
      <c r="H33" s="68"/>
      <c r="I33" s="68"/>
      <c r="J33" s="39">
        <v>6765616.1299999999</v>
      </c>
      <c r="K33" s="69"/>
      <c r="L33" s="33"/>
      <c r="M33" s="68"/>
      <c r="N33" s="68"/>
      <c r="O33" s="31"/>
      <c r="P33" s="28"/>
      <c r="Q33" s="31"/>
      <c r="R33" s="31"/>
      <c r="T33" s="104"/>
    </row>
    <row r="34" spans="1:20" x14ac:dyDescent="0.2">
      <c r="A34" s="32" t="s">
        <v>30</v>
      </c>
      <c r="B34" s="39">
        <v>-3557803.46</v>
      </c>
      <c r="C34" s="39"/>
      <c r="D34" s="39">
        <v>-3506724</v>
      </c>
      <c r="E34" s="39"/>
      <c r="F34" s="39"/>
      <c r="G34" s="39"/>
      <c r="H34" s="39"/>
      <c r="I34" s="39"/>
      <c r="J34" s="39">
        <v>-3947462.54</v>
      </c>
      <c r="K34" s="33"/>
      <c r="L34" s="33"/>
      <c r="M34" s="39"/>
      <c r="N34" s="39"/>
      <c r="O34" s="56"/>
      <c r="P34" s="34"/>
      <c r="Q34" s="56"/>
      <c r="R34" s="56"/>
      <c r="T34" s="100"/>
    </row>
    <row r="35" spans="1:20" x14ac:dyDescent="0.2">
      <c r="A35" s="32" t="s">
        <v>31</v>
      </c>
      <c r="B35" s="39">
        <v>1222084.3400000001</v>
      </c>
      <c r="C35" s="39"/>
      <c r="D35" s="39">
        <v>1261429</v>
      </c>
      <c r="E35" s="39"/>
      <c r="F35" s="39"/>
      <c r="G35" s="39"/>
      <c r="H35" s="39"/>
      <c r="I35" s="39"/>
      <c r="J35" s="39">
        <v>1212834.0900000001</v>
      </c>
      <c r="K35" s="33"/>
      <c r="L35" s="33"/>
      <c r="M35" s="39"/>
      <c r="N35" s="39"/>
      <c r="O35" s="56"/>
      <c r="P35" s="34"/>
      <c r="Q35" s="56"/>
      <c r="R35" s="56"/>
      <c r="T35" s="100"/>
    </row>
    <row r="36" spans="1:20" x14ac:dyDescent="0.2">
      <c r="A36" s="32" t="s">
        <v>32</v>
      </c>
      <c r="B36" s="39">
        <v>-431203.48</v>
      </c>
      <c r="C36" s="39"/>
      <c r="D36" s="39">
        <v>-472362</v>
      </c>
      <c r="E36" s="39"/>
      <c r="F36" s="39"/>
      <c r="G36" s="39"/>
      <c r="H36" s="39"/>
      <c r="I36" s="39"/>
      <c r="J36" s="39">
        <v>-447604.64</v>
      </c>
      <c r="K36" s="33"/>
      <c r="L36" s="33"/>
      <c r="M36" s="39"/>
      <c r="N36" s="39"/>
      <c r="O36" s="56"/>
      <c r="P36" s="34"/>
      <c r="Q36" s="56"/>
      <c r="R36" s="56"/>
    </row>
    <row r="37" spans="1:20" x14ac:dyDescent="0.2">
      <c r="A37" s="32" t="s">
        <v>33</v>
      </c>
      <c r="B37" s="39">
        <v>0.2</v>
      </c>
      <c r="C37" s="39"/>
      <c r="D37" s="39">
        <v>0</v>
      </c>
      <c r="E37" s="39"/>
      <c r="F37" s="39"/>
      <c r="G37" s="39"/>
      <c r="H37" s="39"/>
      <c r="I37" s="39"/>
      <c r="J37" s="39">
        <v>91.47</v>
      </c>
      <c r="K37" s="33"/>
      <c r="L37" s="33"/>
      <c r="M37" s="39"/>
      <c r="N37" s="39"/>
      <c r="O37" s="56"/>
      <c r="P37" s="34"/>
      <c r="Q37" s="56"/>
      <c r="R37" s="56"/>
    </row>
    <row r="38" spans="1:20" x14ac:dyDescent="0.2">
      <c r="A38" s="32" t="s">
        <v>34</v>
      </c>
      <c r="B38" s="39">
        <v>2.21</v>
      </c>
      <c r="C38" s="39"/>
      <c r="D38" s="39">
        <v>0</v>
      </c>
      <c r="E38" s="39"/>
      <c r="F38" s="39"/>
      <c r="G38" s="39"/>
      <c r="H38" s="39"/>
      <c r="I38" s="39"/>
      <c r="J38" s="39">
        <v>-108369.52</v>
      </c>
      <c r="K38" s="33"/>
      <c r="L38" s="33"/>
      <c r="M38" s="39"/>
      <c r="N38" s="39"/>
      <c r="O38" s="56"/>
      <c r="P38" s="34"/>
      <c r="Q38" s="56"/>
      <c r="R38" s="56"/>
    </row>
    <row r="39" spans="1:20" x14ac:dyDescent="0.2">
      <c r="A39" s="32" t="s">
        <v>35</v>
      </c>
      <c r="B39" s="39">
        <v>4389588.3099999996</v>
      </c>
      <c r="C39" s="39"/>
      <c r="D39" s="39">
        <v>5388409</v>
      </c>
      <c r="E39" s="39"/>
      <c r="F39" s="39"/>
      <c r="G39" s="39"/>
      <c r="H39" s="39"/>
      <c r="I39" s="39"/>
      <c r="J39" s="39">
        <v>4395669.05</v>
      </c>
      <c r="K39" s="33"/>
      <c r="L39" s="33"/>
      <c r="M39" s="39"/>
      <c r="N39" s="39"/>
      <c r="O39" s="56"/>
      <c r="P39" s="34"/>
      <c r="Q39" s="56"/>
      <c r="R39" s="56"/>
    </row>
    <row r="40" spans="1:20" x14ac:dyDescent="0.2">
      <c r="A40" s="32" t="s">
        <v>36</v>
      </c>
      <c r="B40" s="39">
        <v>1611884.16</v>
      </c>
      <c r="C40" s="39"/>
      <c r="D40" s="39">
        <v>0</v>
      </c>
      <c r="E40" s="39"/>
      <c r="F40" s="39"/>
      <c r="G40" s="39"/>
      <c r="H40" s="39"/>
      <c r="I40" s="39"/>
      <c r="J40" s="39">
        <v>1575409.39</v>
      </c>
      <c r="K40" s="33"/>
      <c r="L40" s="33"/>
      <c r="M40" s="39"/>
      <c r="N40" s="39"/>
      <c r="O40" s="56"/>
      <c r="P40" s="34"/>
      <c r="Q40" s="56"/>
      <c r="R40" s="56"/>
    </row>
    <row r="41" spans="1:20" x14ac:dyDescent="0.2">
      <c r="A41" s="32" t="s">
        <v>37</v>
      </c>
      <c r="B41" s="39">
        <v>9899756.4000000004</v>
      </c>
      <c r="C41" s="39"/>
      <c r="D41" s="39">
        <v>0</v>
      </c>
      <c r="E41" s="39"/>
      <c r="F41" s="39"/>
      <c r="G41" s="39"/>
      <c r="H41" s="39"/>
      <c r="I41" s="39"/>
      <c r="J41" s="39">
        <v>-11723290.51</v>
      </c>
      <c r="K41" s="33"/>
      <c r="L41" s="33"/>
      <c r="M41" s="39"/>
      <c r="N41" s="39"/>
      <c r="O41" s="56"/>
      <c r="P41" s="34"/>
      <c r="Q41" s="56"/>
      <c r="R41" s="56"/>
    </row>
    <row r="42" spans="1:20" x14ac:dyDescent="0.2">
      <c r="A42" s="70"/>
      <c r="B42" s="33"/>
      <c r="C42" s="71"/>
      <c r="D42" s="33"/>
      <c r="E42" s="72"/>
      <c r="F42" s="33"/>
      <c r="G42" s="73"/>
      <c r="H42" s="73"/>
      <c r="I42" s="73"/>
      <c r="J42" s="33"/>
      <c r="K42" s="72"/>
      <c r="L42" s="72"/>
      <c r="M42" s="73"/>
      <c r="N42" s="73"/>
      <c r="O42" s="9"/>
      <c r="P42" s="9"/>
      <c r="Q42" s="9"/>
      <c r="R42" s="9"/>
    </row>
    <row r="43" spans="1:20" ht="12.75" customHeight="1" x14ac:dyDescent="0.2">
      <c r="A43" s="16"/>
      <c r="B43" s="72"/>
      <c r="C43" s="72"/>
      <c r="D43" s="72"/>
      <c r="E43" s="72"/>
      <c r="F43" s="74" t="s">
        <v>4</v>
      </c>
      <c r="G43" s="12"/>
      <c r="H43" s="12"/>
      <c r="I43" s="11"/>
      <c r="J43" s="72"/>
      <c r="K43" s="72"/>
      <c r="L43" s="74" t="s">
        <v>41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5" t="s">
        <v>6</v>
      </c>
      <c r="C44" s="72"/>
      <c r="D44" s="75"/>
      <c r="E44" s="76"/>
      <c r="F44" s="75"/>
      <c r="G44" s="9"/>
      <c r="H44" s="9"/>
      <c r="I44" s="11"/>
      <c r="J44" s="75" t="s">
        <v>6</v>
      </c>
      <c r="K44" s="72"/>
      <c r="L44" s="72"/>
      <c r="M44" s="9"/>
      <c r="N44" s="9"/>
      <c r="O44" s="77"/>
      <c r="P44" s="11"/>
      <c r="Q44" s="9"/>
      <c r="R44" s="9"/>
    </row>
    <row r="45" spans="1:20" x14ac:dyDescent="0.2">
      <c r="A45" s="24" t="s">
        <v>38</v>
      </c>
      <c r="B45" s="25">
        <v>2017</v>
      </c>
      <c r="C45" s="72"/>
      <c r="D45" s="78" t="s">
        <v>42</v>
      </c>
      <c r="E45" s="72"/>
      <c r="F45" s="78" t="s">
        <v>9</v>
      </c>
      <c r="G45" s="11"/>
      <c r="H45" s="27" t="s">
        <v>10</v>
      </c>
      <c r="I45" s="11"/>
      <c r="J45" s="25">
        <v>2016</v>
      </c>
      <c r="K45" s="73"/>
      <c r="L45" s="105" t="s">
        <v>9</v>
      </c>
      <c r="M45" s="11"/>
      <c r="N45" s="27" t="s">
        <v>10</v>
      </c>
      <c r="O45" s="17"/>
      <c r="P45" s="11"/>
      <c r="Q45" s="9"/>
      <c r="R45" s="9"/>
    </row>
    <row r="46" spans="1:20" ht="6" customHeight="1" x14ac:dyDescent="0.2">
      <c r="A46" s="28"/>
      <c r="B46" s="80"/>
      <c r="C46" s="69"/>
      <c r="D46" s="80"/>
      <c r="E46" s="69"/>
      <c r="F46" s="80"/>
      <c r="G46" s="68"/>
      <c r="H46" s="81"/>
      <c r="I46" s="68"/>
      <c r="J46" s="81"/>
      <c r="K46" s="68"/>
      <c r="L46" s="81"/>
      <c r="M46" s="68"/>
      <c r="N46" s="81"/>
      <c r="O46" s="29"/>
      <c r="P46" s="28"/>
      <c r="Q46" s="31"/>
      <c r="R46" s="31"/>
    </row>
    <row r="47" spans="1:20" ht="12.75" customHeight="1" x14ac:dyDescent="0.2">
      <c r="A47" s="32" t="s">
        <v>11</v>
      </c>
      <c r="B47" s="82">
        <v>668346487.39999998</v>
      </c>
      <c r="C47" s="82"/>
      <c r="D47" s="82">
        <v>651749000</v>
      </c>
      <c r="E47" s="82"/>
      <c r="F47" s="82">
        <f>B47-D47</f>
        <v>16597487.399999976</v>
      </c>
      <c r="G47" s="84"/>
      <c r="H47" s="51">
        <f>IF(D47=0,"n/a",IF(AND(F47/D47&lt;1,F47/D47&gt;-1),F47/D47,"n/a"))</f>
        <v>2.5466072675216958E-2</v>
      </c>
      <c r="I47" s="84"/>
      <c r="J47" s="82">
        <v>611813627.75999999</v>
      </c>
      <c r="K47" s="82"/>
      <c r="L47" s="82">
        <f>+B47-J47</f>
        <v>56532859.639999986</v>
      </c>
      <c r="M47" s="84"/>
      <c r="N47" s="51">
        <f>IF(J47=0,"n/a",IF(AND(L47/J47&lt;1,L47/J47&gt;-1),L47/J47,"n/a"))</f>
        <v>9.2402092851348663E-2</v>
      </c>
      <c r="O47" s="85"/>
      <c r="P47" s="28"/>
      <c r="Q47" s="31"/>
      <c r="R47" s="31"/>
    </row>
    <row r="48" spans="1:20" x14ac:dyDescent="0.2">
      <c r="A48" s="32" t="s">
        <v>12</v>
      </c>
      <c r="B48" s="82">
        <v>713211773.727</v>
      </c>
      <c r="C48" s="82"/>
      <c r="D48" s="82">
        <v>792874000</v>
      </c>
      <c r="E48" s="82"/>
      <c r="F48" s="82">
        <f>B48-D48</f>
        <v>-79662226.273000002</v>
      </c>
      <c r="G48" s="84"/>
      <c r="H48" s="51">
        <f>IF(D48=0,"n/a",IF(AND(F48/D48&lt;1,F48/D48&gt;-1),F48/D48,"n/a"))</f>
        <v>-0.10047274380670826</v>
      </c>
      <c r="I48" s="84"/>
      <c r="J48" s="82">
        <v>744782053.60800004</v>
      </c>
      <c r="K48" s="82"/>
      <c r="L48" s="82">
        <f>+B48-J48</f>
        <v>-31570279.881000042</v>
      </c>
      <c r="M48" s="84"/>
      <c r="N48" s="51">
        <f>IF(J48=0,"n/a",IF(AND(L48/J48&lt;1,L48/J48&gt;-1),L48/J48,"n/a"))</f>
        <v>-4.2388615203685316E-2</v>
      </c>
      <c r="O48" s="85"/>
      <c r="P48" s="28"/>
      <c r="Q48" s="31"/>
      <c r="R48" s="31"/>
    </row>
    <row r="49" spans="1:18" ht="12.75" customHeight="1" x14ac:dyDescent="0.2">
      <c r="A49" s="32" t="s">
        <v>13</v>
      </c>
      <c r="B49" s="82">
        <v>97660703.535999998</v>
      </c>
      <c r="C49" s="82"/>
      <c r="D49" s="82">
        <v>113401000</v>
      </c>
      <c r="E49" s="82"/>
      <c r="F49" s="82">
        <f>B49-D49</f>
        <v>-15740296.464000002</v>
      </c>
      <c r="G49" s="84"/>
      <c r="H49" s="51">
        <f>IF(D49=0,"n/a",IF(AND(F49/D49&lt;1,F49/D49&gt;-1),F49/D49,"n/a"))</f>
        <v>-0.13880209578398781</v>
      </c>
      <c r="I49" s="84"/>
      <c r="J49" s="82">
        <v>102398085.686</v>
      </c>
      <c r="K49" s="82"/>
      <c r="L49" s="82">
        <f>+B49-J49</f>
        <v>-4737382.150000006</v>
      </c>
      <c r="M49" s="84"/>
      <c r="N49" s="51">
        <f>IF(J49=0,"n/a",IF(AND(L49/J49&lt;1,L49/J49&gt;-1),L49/J49,"n/a"))</f>
        <v>-4.6264362446452517E-2</v>
      </c>
      <c r="O49" s="85"/>
      <c r="P49" s="28"/>
      <c r="Q49" s="31"/>
      <c r="R49" s="31"/>
    </row>
    <row r="50" spans="1:18" x14ac:dyDescent="0.2">
      <c r="A50" s="32" t="s">
        <v>14</v>
      </c>
      <c r="B50" s="82">
        <v>6126960.7249999996</v>
      </c>
      <c r="C50" s="82"/>
      <c r="D50" s="82">
        <v>6481000</v>
      </c>
      <c r="E50" s="82"/>
      <c r="F50" s="82">
        <f>B50-D50</f>
        <v>-354039.27500000037</v>
      </c>
      <c r="G50" s="84"/>
      <c r="H50" s="51">
        <f>IF(D50=0,"n/a",IF(AND(F50/D50&lt;1,F50/D50&gt;-1),F50/D50,"n/a"))</f>
        <v>-5.4627260453633759E-2</v>
      </c>
      <c r="I50" s="84"/>
      <c r="J50" s="82">
        <v>8761494.4499999993</v>
      </c>
      <c r="K50" s="82"/>
      <c r="L50" s="82">
        <f>+B50-J50</f>
        <v>-2634533.7249999996</v>
      </c>
      <c r="M50" s="84"/>
      <c r="N50" s="51">
        <f>IF(J50=0,"n/a",IF(AND(L50/J50&lt;1,L50/J50&gt;-1),L50/J50,"n/a"))</f>
        <v>-0.30069456073215911</v>
      </c>
      <c r="O50" s="85"/>
      <c r="P50" s="86"/>
      <c r="Q50" s="31"/>
      <c r="R50" s="31"/>
    </row>
    <row r="51" spans="1:18" x14ac:dyDescent="0.2">
      <c r="A51" s="32" t="s">
        <v>15</v>
      </c>
      <c r="B51" s="82">
        <v>316340</v>
      </c>
      <c r="C51" s="83"/>
      <c r="D51" s="82">
        <v>-33284000</v>
      </c>
      <c r="E51" s="83"/>
      <c r="F51" s="82">
        <f>B51-D51</f>
        <v>33600340</v>
      </c>
      <c r="G51" s="87"/>
      <c r="H51" s="51" t="str">
        <f>IF(D51=0,"n/a",IF(AND(F51/D51&lt;1,F51/D51&gt;-1),F51/D51,"n/a"))</f>
        <v>n/a</v>
      </c>
      <c r="I51" s="87"/>
      <c r="J51" s="82">
        <v>330482.90299999999</v>
      </c>
      <c r="K51" s="83"/>
      <c r="L51" s="82">
        <f>+B51-J51</f>
        <v>-14142.902999999991</v>
      </c>
      <c r="M51" s="87"/>
      <c r="N51" s="51">
        <f>IF(J51=0,"n/a",IF(AND(L51/J51&lt;1,L51/J51&gt;-1),L51/J51,"n/a"))</f>
        <v>-4.2794658578752531E-2</v>
      </c>
      <c r="O51" s="85"/>
      <c r="P51" s="28"/>
      <c r="Q51" s="31"/>
      <c r="R51" s="31"/>
    </row>
    <row r="52" spans="1:18" ht="6" customHeight="1" x14ac:dyDescent="0.2">
      <c r="A52" s="28"/>
      <c r="B52" s="88"/>
      <c r="C52" s="89"/>
      <c r="D52" s="88"/>
      <c r="E52" s="89"/>
      <c r="F52" s="88"/>
      <c r="G52" s="90"/>
      <c r="H52" s="91"/>
      <c r="I52" s="90"/>
      <c r="J52" s="88"/>
      <c r="K52" s="89"/>
      <c r="L52" s="88"/>
      <c r="M52" s="90"/>
      <c r="N52" s="91"/>
      <c r="O52" s="9"/>
      <c r="P52" s="9"/>
      <c r="Q52" s="9"/>
      <c r="R52" s="9"/>
    </row>
    <row r="53" spans="1:18" ht="12.75" customHeight="1" x14ac:dyDescent="0.2">
      <c r="A53" s="47" t="s">
        <v>17</v>
      </c>
      <c r="B53" s="92">
        <f>SUM(B47:B52)</f>
        <v>1485662265.3879998</v>
      </c>
      <c r="C53" s="82"/>
      <c r="D53" s="92">
        <f>SUM(D47:D52)</f>
        <v>1531221000</v>
      </c>
      <c r="E53" s="82"/>
      <c r="F53" s="92">
        <f>SUM(F47:F52)</f>
        <v>-45558734.612000033</v>
      </c>
      <c r="G53" s="84"/>
      <c r="H53" s="49">
        <f>IF(D53=0,"n/a",IF(AND(F53/D53&lt;1,F53/D53&gt;-1),F53/D53,"n/a"))</f>
        <v>-2.9753206501217024E-2</v>
      </c>
      <c r="I53" s="84"/>
      <c r="J53" s="92">
        <f>SUM(J47:J52)</f>
        <v>1468085744.4070003</v>
      </c>
      <c r="K53" s="82"/>
      <c r="L53" s="92">
        <f>SUM(L47:L52)</f>
        <v>17576520.980999935</v>
      </c>
      <c r="M53" s="84"/>
      <c r="N53" s="49">
        <f>IF(J53=0,"n/a",IF(AND(L53/J53&lt;1,L53/J53&gt;-1),L53/J53,"n/a"))</f>
        <v>1.197240763896905E-2</v>
      </c>
      <c r="O53" s="85"/>
      <c r="P53" s="28"/>
      <c r="Q53" s="31"/>
      <c r="R53" s="31"/>
    </row>
    <row r="54" spans="1:18" ht="12.75" customHeight="1" x14ac:dyDescent="0.2">
      <c r="A54" s="32" t="s">
        <v>18</v>
      </c>
      <c r="B54" s="82">
        <v>188663650.058</v>
      </c>
      <c r="C54" s="83"/>
      <c r="D54" s="82">
        <v>168405000</v>
      </c>
      <c r="E54" s="83"/>
      <c r="F54" s="82">
        <f>B54-D54</f>
        <v>20258650.057999998</v>
      </c>
      <c r="G54" s="87"/>
      <c r="H54" s="51">
        <f>IF(D54=0,"n/a",IF(AND(F54/D54&lt;1,F54/D54&gt;-1),F54/D54,"n/a"))</f>
        <v>0.12029720054630207</v>
      </c>
      <c r="I54" s="87"/>
      <c r="J54" s="82">
        <v>176083316.21799999</v>
      </c>
      <c r="K54" s="83"/>
      <c r="L54" s="82">
        <f>+B54-J54</f>
        <v>12580333.840000004</v>
      </c>
      <c r="M54" s="87"/>
      <c r="N54" s="51">
        <f>IF(J54=0,"n/a",IF(AND(L54/J54&lt;1,L54/J54&gt;-1),L54/J54,"n/a"))</f>
        <v>7.1445348203375031E-2</v>
      </c>
      <c r="O54" s="85"/>
      <c r="P54" s="28"/>
      <c r="Q54" s="31"/>
      <c r="R54" s="31"/>
    </row>
    <row r="55" spans="1:18" x14ac:dyDescent="0.2">
      <c r="A55" s="32" t="s">
        <v>19</v>
      </c>
      <c r="B55" s="82">
        <v>160587116</v>
      </c>
      <c r="C55" s="83"/>
      <c r="D55" s="82">
        <v>0</v>
      </c>
      <c r="E55" s="83"/>
      <c r="F55" s="82">
        <f>B55-D55</f>
        <v>160587116</v>
      </c>
      <c r="G55" s="87"/>
      <c r="H55" s="51" t="str">
        <f>IF(D55=0,"n/a",IF(AND(F55/D55&lt;1,F55/D55&gt;-1),F55/D55,"n/a"))</f>
        <v>n/a</v>
      </c>
      <c r="I55" s="87"/>
      <c r="J55" s="82">
        <v>224978000</v>
      </c>
      <c r="K55" s="83"/>
      <c r="L55" s="82">
        <f>+B55-J55</f>
        <v>-64390884</v>
      </c>
      <c r="M55" s="87"/>
      <c r="N55" s="51">
        <f>IF(J55=0,"n/a",IF(AND(L55/J55&lt;1,L55/J55&gt;-1),L55/J55,"n/a"))</f>
        <v>-0.28620969161429116</v>
      </c>
      <c r="O55" s="85"/>
      <c r="P55" s="28"/>
      <c r="Q55" s="31"/>
      <c r="R55" s="31"/>
    </row>
    <row r="56" spans="1:18" ht="6" customHeight="1" x14ac:dyDescent="0.2">
      <c r="A56" s="9"/>
      <c r="B56" s="93"/>
      <c r="C56" s="82"/>
      <c r="D56" s="93"/>
      <c r="E56" s="82"/>
      <c r="F56" s="93"/>
      <c r="G56" s="84"/>
      <c r="H56" s="94"/>
      <c r="I56" s="84"/>
      <c r="J56" s="93"/>
      <c r="K56" s="82"/>
      <c r="L56" s="93"/>
      <c r="M56" s="84"/>
      <c r="N56" s="94"/>
      <c r="O56" s="9"/>
      <c r="P56" s="9"/>
      <c r="Q56" s="9"/>
      <c r="R56" s="9"/>
    </row>
    <row r="57" spans="1:18" ht="13.5" thickBot="1" x14ac:dyDescent="0.25">
      <c r="A57" s="47" t="s">
        <v>39</v>
      </c>
      <c r="B57" s="95">
        <f>SUM(B53:B55)</f>
        <v>1834913031.4459999</v>
      </c>
      <c r="C57" s="82"/>
      <c r="D57" s="95">
        <f>SUM(D53:D55)</f>
        <v>1699626000</v>
      </c>
      <c r="E57" s="82"/>
      <c r="F57" s="95">
        <f>SUM(F53:F55)</f>
        <v>135287031.44599998</v>
      </c>
      <c r="G57" s="84"/>
      <c r="H57" s="62">
        <f>IF(D57=0,"n/a",IF(AND(F57/D57&lt;1,F57/D57&gt;-1),F57/D57,"n/a"))</f>
        <v>7.9598118318971345E-2</v>
      </c>
      <c r="I57" s="84"/>
      <c r="J57" s="95">
        <f>SUM(J53:J55)</f>
        <v>1869147060.6250002</v>
      </c>
      <c r="K57" s="82"/>
      <c r="L57" s="95">
        <f>SUM(L53:L55)</f>
        <v>-34234029.179000065</v>
      </c>
      <c r="M57" s="84"/>
      <c r="N57" s="62">
        <f>IF(J57=0,"n/a",IF(AND(L57/J57&lt;1,L57/J57&gt;-1),L57/J57,"n/a"))</f>
        <v>-1.8315321410586595E-2</v>
      </c>
      <c r="O57" s="85"/>
      <c r="P57" s="31"/>
      <c r="Q57" s="31"/>
      <c r="R57" s="31"/>
    </row>
    <row r="58" spans="1:18" ht="12.75" customHeight="1" thickTop="1" x14ac:dyDescent="0.2">
      <c r="A58" s="11"/>
      <c r="B58" s="99"/>
      <c r="C58" s="98"/>
      <c r="D58" s="99"/>
      <c r="E58" s="98"/>
      <c r="F58" s="99"/>
      <c r="G58" s="106"/>
      <c r="H58" s="99"/>
      <c r="I58" s="98"/>
      <c r="J58" s="99"/>
      <c r="K58" s="98"/>
      <c r="L58" s="99"/>
      <c r="M58" s="98"/>
      <c r="N58" s="99"/>
      <c r="O58" s="77"/>
      <c r="P58" s="9"/>
      <c r="Q58" s="9"/>
      <c r="R58" s="9"/>
    </row>
    <row r="59" spans="1:18" x14ac:dyDescent="0.2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5" activePane="bottomLeft" state="frozen"/>
      <selection activeCell="F24" sqref="F24"/>
      <selection pane="bottomLeft" activeCell="A44" sqref="A44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7.140625" style="2" hidden="1" customWidth="1"/>
    <col min="5" max="5" width="0.7109375" style="2" hidden="1" customWidth="1"/>
    <col min="6" max="6" width="16.140625" style="2" hidden="1" customWidth="1"/>
    <col min="7" max="7" width="0.7109375" style="2" hidden="1" customWidth="1"/>
    <col min="8" max="8" width="7.7109375" style="2" hidden="1" customWidth="1"/>
    <col min="9" max="9" width="0.7109375" style="2" customWidth="1"/>
    <col min="10" max="10" width="18.140625" style="2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bestFit="1" customWidth="1"/>
    <col min="15" max="15" width="0.7109375" style="2" customWidth="1"/>
    <col min="16" max="16" width="7.7109375" style="2" customWidth="1"/>
    <col min="17" max="17" width="9.140625" style="2" hidden="1" customWidth="1"/>
    <col min="18" max="18" width="7.8554687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40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2.75" customHeight="1" x14ac:dyDescent="0.2">
      <c r="A9" s="24" t="s">
        <v>7</v>
      </c>
      <c r="B9" s="25">
        <v>2017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2016</v>
      </c>
      <c r="K9" s="9"/>
      <c r="L9" s="26" t="s">
        <v>9</v>
      </c>
      <c r="M9" s="11"/>
      <c r="N9" s="27" t="s">
        <v>10</v>
      </c>
      <c r="O9" s="20"/>
      <c r="P9" s="25">
        <v>2017</v>
      </c>
      <c r="Q9" s="26" t="s">
        <v>8</v>
      </c>
      <c r="R9" s="25">
        <v>2016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11</v>
      </c>
      <c r="B11" s="33">
        <v>1214820058.8599999</v>
      </c>
      <c r="C11" s="33"/>
      <c r="D11" s="33">
        <v>925540000</v>
      </c>
      <c r="E11" s="33"/>
      <c r="F11" s="33">
        <f>B11-D11</f>
        <v>289280058.8599999</v>
      </c>
      <c r="G11" s="33"/>
      <c r="H11" s="33">
        <f>IF(D11=0,"n/a",IF(AND(F11/D11&lt;1,F11/D11&gt;-1),F11/D11,"n/a"))</f>
        <v>0.31255273554897672</v>
      </c>
      <c r="I11" s="33"/>
      <c r="J11" s="33">
        <v>1133291978.5999999</v>
      </c>
      <c r="K11" s="33"/>
      <c r="L11" s="33">
        <f>B11-J11</f>
        <v>81528080.25999999</v>
      </c>
      <c r="M11" s="34"/>
      <c r="N11" s="35">
        <f>IF(J11=0,"n/a",IF(AND(L11/J11&lt;1,L11/J11&gt;-1),L11/J11,"n/a"))</f>
        <v>7.1939166427979873E-2</v>
      </c>
      <c r="O11" s="36"/>
      <c r="P11" s="37">
        <f>IF(B48=0,"n/a",B11/B48)</f>
        <v>0.11188524692104429</v>
      </c>
      <c r="Q11" s="38" t="str">
        <f>IF(D48=0,"n/a",D11/D48)</f>
        <v>n/a</v>
      </c>
      <c r="R11" s="38">
        <f>IF(J48=0,"n/a",J11/J48)</f>
        <v>0.11108540938292644</v>
      </c>
    </row>
    <row r="12" spans="1:18" x14ac:dyDescent="0.2">
      <c r="A12" s="32" t="s">
        <v>12</v>
      </c>
      <c r="B12" s="39">
        <v>884493606.39999998</v>
      </c>
      <c r="C12" s="39"/>
      <c r="D12" s="39">
        <v>124701000</v>
      </c>
      <c r="E12" s="39"/>
      <c r="F12" s="39">
        <f>B12-D12</f>
        <v>759792606.39999998</v>
      </c>
      <c r="G12" s="39"/>
      <c r="H12" s="39" t="str">
        <f>IF(D12=0,"n/a",IF(AND(F12/D12&lt;1,F12/D12&gt;-1),F12/D12,"n/a"))</f>
        <v>n/a</v>
      </c>
      <c r="I12" s="39"/>
      <c r="J12" s="39">
        <v>875461388.69000006</v>
      </c>
      <c r="K12" s="39"/>
      <c r="L12" s="39">
        <f>B12-J12</f>
        <v>9032217.7099999189</v>
      </c>
      <c r="M12" s="39"/>
      <c r="N12" s="35">
        <f>IF(J12=0,"n/a",IF(AND(L12/J12&lt;1,L12/J12&gt;-1),L12/J12,"n/a"))</f>
        <v>1.0317094307854413E-2</v>
      </c>
      <c r="O12" s="36"/>
      <c r="P12" s="40">
        <f>IF(B49=0,"n/a",B12/B49)</f>
        <v>9.7805450181564349E-2</v>
      </c>
      <c r="Q12" s="41">
        <f>IF(D49=0,"n/a",D12/D49)</f>
        <v>1.1520656024108126E-2</v>
      </c>
      <c r="R12" s="41">
        <f>IF(J49=0,"n/a",J12/J49)</f>
        <v>9.8030825641513095E-2</v>
      </c>
    </row>
    <row r="13" spans="1:18" x14ac:dyDescent="0.2">
      <c r="A13" s="32" t="s">
        <v>13</v>
      </c>
      <c r="B13" s="39">
        <v>112468918.87</v>
      </c>
      <c r="C13" s="39"/>
      <c r="D13" s="39">
        <v>18075000</v>
      </c>
      <c r="E13" s="39"/>
      <c r="F13" s="39">
        <f>B13-D13</f>
        <v>94393918.870000005</v>
      </c>
      <c r="G13" s="39"/>
      <c r="H13" s="39" t="str">
        <f>IF(D13=0,"n/a",IF(AND(F13/D13&lt;1,F13/D13&gt;-1),F13/D13,"n/a"))</f>
        <v>n/a</v>
      </c>
      <c r="I13" s="39"/>
      <c r="J13" s="39">
        <v>114069443.54000001</v>
      </c>
      <c r="K13" s="39"/>
      <c r="L13" s="39">
        <f>B13-J13</f>
        <v>-1600524.6700000018</v>
      </c>
      <c r="M13" s="39"/>
      <c r="N13" s="35">
        <f>IF(J13=0,"n/a",IF(AND(L13/J13&lt;1,L13/J13&gt;-1),L13/J13,"n/a"))</f>
        <v>-1.4031142962828218E-2</v>
      </c>
      <c r="O13" s="36"/>
      <c r="P13" s="40">
        <f>IF(B50=0,"n/a",B13/B50)</f>
        <v>9.2828203679773971E-2</v>
      </c>
      <c r="Q13" s="41">
        <f>IF(D50=0,"n/a",D13/D50)</f>
        <v>1.8990464138003704E-3</v>
      </c>
      <c r="R13" s="41">
        <f>IF(J50=0,"n/a",J13/J50)</f>
        <v>9.2489389105257627E-2</v>
      </c>
    </row>
    <row r="14" spans="1:18" x14ac:dyDescent="0.2">
      <c r="A14" s="32" t="s">
        <v>14</v>
      </c>
      <c r="B14" s="39">
        <v>18994058.850000001</v>
      </c>
      <c r="C14" s="39"/>
      <c r="D14" s="39">
        <v>366000</v>
      </c>
      <c r="E14" s="39"/>
      <c r="F14" s="39">
        <f>B14-D14</f>
        <v>18628058.850000001</v>
      </c>
      <c r="G14" s="39"/>
      <c r="H14" s="39" t="str">
        <f>IF(D14=0,"n/a",IF(AND(F14/D14&lt;1,F14/D14&gt;-1),F14/D14,"n/a"))</f>
        <v>n/a</v>
      </c>
      <c r="I14" s="39"/>
      <c r="J14" s="39">
        <v>19921374.530000001</v>
      </c>
      <c r="K14" s="39"/>
      <c r="L14" s="39">
        <f>B14-J14</f>
        <v>-927315.6799999997</v>
      </c>
      <c r="M14" s="39"/>
      <c r="N14" s="35">
        <f>IF(J14=0,"n/a",IF(AND(L14/J14&lt;1,L14/J14&gt;-1),L14/J14,"n/a"))</f>
        <v>-4.654877998521318E-2</v>
      </c>
      <c r="O14" s="36"/>
      <c r="P14" s="40">
        <f>IF(B51=0,"n/a",B14/B51)</f>
        <v>0.24293368972559223</v>
      </c>
      <c r="Q14" s="41">
        <f>IF(D51=0,"n/a",D14/D51)</f>
        <v>2.7924473689228618E-4</v>
      </c>
      <c r="R14" s="41">
        <f>IF(J51=0,"n/a",J14/J51)</f>
        <v>0.231385715575712</v>
      </c>
    </row>
    <row r="15" spans="1:18" x14ac:dyDescent="0.2">
      <c r="A15" s="32" t="s">
        <v>15</v>
      </c>
      <c r="B15" s="39">
        <v>351655.04</v>
      </c>
      <c r="C15" s="42"/>
      <c r="D15" s="39">
        <v>2245115000</v>
      </c>
      <c r="E15" s="42"/>
      <c r="F15" s="39">
        <f>B15-D15</f>
        <v>-2244763344.96</v>
      </c>
      <c r="G15" s="42"/>
      <c r="H15" s="39">
        <f>IF(D15=0,"n/a",IF(AND(F15/D15&lt;1,F15/D15&gt;-1),F15/D15,"n/a"))</f>
        <v>-0.99984336880738856</v>
      </c>
      <c r="I15" s="42"/>
      <c r="J15" s="39">
        <v>324382.2</v>
      </c>
      <c r="K15" s="39"/>
      <c r="L15" s="39">
        <f>B15-J15</f>
        <v>27272.839999999967</v>
      </c>
      <c r="M15" s="42"/>
      <c r="N15" s="35">
        <f>IF(J15=0,"n/a",IF(AND(L15/J15&lt;1,L15/J15&gt;-1),L15/J15,"n/a"))</f>
        <v>8.407625325927244E-2</v>
      </c>
      <c r="O15" s="43"/>
      <c r="P15" s="40">
        <f>IF(B52=0,"n/a",B15/B52)</f>
        <v>4.7406087675752384E-2</v>
      </c>
      <c r="Q15" s="41">
        <f>IF(D52=0,"n/a",D15/D52)</f>
        <v>27.0747718777884</v>
      </c>
      <c r="R15" s="41">
        <f>IF(J52=0,"n/a",J15/J52)</f>
        <v>4.7814997110573826E-2</v>
      </c>
    </row>
    <row r="16" spans="1:18" ht="8.4499999999999993" customHeight="1" x14ac:dyDescent="0.2">
      <c r="A16" s="28"/>
      <c r="B16" s="44"/>
      <c r="C16" s="39"/>
      <c r="D16" s="44"/>
      <c r="E16" s="39"/>
      <c r="F16" s="44"/>
      <c r="G16" s="39"/>
      <c r="H16" s="44" t="s">
        <v>3</v>
      </c>
      <c r="I16" s="39"/>
      <c r="J16" s="44"/>
      <c r="K16" s="39"/>
      <c r="L16" s="44"/>
      <c r="M16" s="39"/>
      <c r="N16" s="45" t="s">
        <v>3</v>
      </c>
      <c r="O16" s="36"/>
      <c r="P16" s="46"/>
      <c r="Q16" s="46" t="s">
        <v>16</v>
      </c>
      <c r="R16" s="46" t="s">
        <v>16</v>
      </c>
    </row>
    <row r="17" spans="1:18" x14ac:dyDescent="0.2">
      <c r="A17" s="47" t="s">
        <v>17</v>
      </c>
      <c r="B17" s="48">
        <f>SUM(B11:B16)</f>
        <v>2231128298.0199995</v>
      </c>
      <c r="C17" s="39"/>
      <c r="D17" s="39" t="e">
        <f>SUM(#REF!)</f>
        <v>#REF!</v>
      </c>
      <c r="E17" s="39"/>
      <c r="F17" s="39" t="e">
        <f>SUM(#REF!)</f>
        <v>#REF!</v>
      </c>
      <c r="G17" s="39"/>
      <c r="H17" s="42" t="e">
        <f>IF(D17=0,"n/a",IF(AND(F17/D17&lt;1,F17/D17&gt;-1),F17/D17,"n/a"))</f>
        <v>#REF!</v>
      </c>
      <c r="I17" s="39"/>
      <c r="J17" s="48">
        <f>SUM(J11:J16)</f>
        <v>2143068567.5599999</v>
      </c>
      <c r="K17" s="39"/>
      <c r="L17" s="48">
        <f>SUM(L11:L16)</f>
        <v>88059730.459999919</v>
      </c>
      <c r="M17" s="39"/>
      <c r="N17" s="49">
        <f>IF(J17=0,"n/a",IF(AND(L17/J17&lt;1,L17/J17&gt;-1),L17/J17,"n/a"))</f>
        <v>4.1090486694161495E-2</v>
      </c>
      <c r="O17" s="36"/>
      <c r="P17" s="50">
        <f>IF(B54=0,"n/a",B17/B54)</f>
        <v>0.10525026286743575</v>
      </c>
      <c r="Q17" s="41" t="e">
        <f>IF(D54=0,"n/a",D17/D54)</f>
        <v>#REF!</v>
      </c>
      <c r="R17" s="50">
        <f>IF(J54=0,"n/a",J17/J54)</f>
        <v>0.10475115534186516</v>
      </c>
    </row>
    <row r="18" spans="1:18" x14ac:dyDescent="0.2">
      <c r="A18" s="32" t="s">
        <v>18</v>
      </c>
      <c r="B18" s="39">
        <v>11987019.33</v>
      </c>
      <c r="C18" s="39"/>
      <c r="D18" s="39">
        <v>34288000</v>
      </c>
      <c r="E18" s="39"/>
      <c r="F18" s="39">
        <f>B18-D18</f>
        <v>-22300980.670000002</v>
      </c>
      <c r="G18" s="39"/>
      <c r="H18" s="42">
        <f>IF(D18=0,"n/a",IF(AND(F18/D18&lt;1,F18/D18&gt;-1),F18/D18,"n/a"))</f>
        <v>-0.65040190941437248</v>
      </c>
      <c r="I18" s="39"/>
      <c r="J18" s="39">
        <v>10750627.710000001</v>
      </c>
      <c r="K18" s="39"/>
      <c r="L18" s="39">
        <f>B18-J18</f>
        <v>1236391.6199999992</v>
      </c>
      <c r="M18" s="39"/>
      <c r="N18" s="51">
        <f>IF(J18=0,"n/a",IF(AND(L18/J18&lt;1,L18/J18&gt;-1),L18/J18,"n/a"))</f>
        <v>0.11500645853915437</v>
      </c>
      <c r="O18" s="43"/>
      <c r="P18" s="41">
        <f>IF(B55=0,"n/a",B18/B55)</f>
        <v>5.9224775325723367E-3</v>
      </c>
      <c r="Q18" s="41">
        <f>IF(D55=0,"n/a",D18/D55)</f>
        <v>1.6066627396645473E-3</v>
      </c>
      <c r="R18" s="41">
        <f>IF(J55=0,"n/a",J18/J55)</f>
        <v>5.1239736313874558E-3</v>
      </c>
    </row>
    <row r="19" spans="1:18" x14ac:dyDescent="0.2">
      <c r="A19" s="32" t="s">
        <v>19</v>
      </c>
      <c r="B19" s="39">
        <v>50495330.710000001</v>
      </c>
      <c r="C19" s="39"/>
      <c r="D19" s="39">
        <v>2284197000</v>
      </c>
      <c r="E19" s="39"/>
      <c r="F19" s="39">
        <f>B19-D19</f>
        <v>-2233701669.29</v>
      </c>
      <c r="G19" s="39"/>
      <c r="H19" s="42">
        <f>IF(D19=0,"n/a",IF(AND(F19/D19&lt;1,F19/D19&gt;-1),F19/D19,"n/a"))</f>
        <v>-0.97789361832188726</v>
      </c>
      <c r="I19" s="39"/>
      <c r="J19" s="39">
        <v>53788170.890000001</v>
      </c>
      <c r="K19" s="39"/>
      <c r="L19" s="39">
        <f>B19-J19</f>
        <v>-3292840.1799999997</v>
      </c>
      <c r="M19" s="39"/>
      <c r="N19" s="51">
        <f>IF(J19=0,"n/a",IF(AND(L19/J19&lt;1,L19/J19&gt;-1),L19/J19,"n/a"))</f>
        <v>-6.12186680735817E-2</v>
      </c>
      <c r="O19" s="36"/>
      <c r="P19" s="50">
        <f>IF(B56=0,"n/a",B19/B56)</f>
        <v>2.1230573118525633E-2</v>
      </c>
      <c r="Q19" s="50" t="e">
        <f>IF(D56=0,"n/a",D19/D56)</f>
        <v>#REF!</v>
      </c>
      <c r="R19" s="50">
        <f>IF(J56=0,"n/a",J19/J56)</f>
        <v>1.970081537924535E-2</v>
      </c>
    </row>
    <row r="20" spans="1:18" ht="6" customHeight="1" x14ac:dyDescent="0.2">
      <c r="A20" s="31"/>
      <c r="B20" s="52"/>
      <c r="C20" s="53"/>
      <c r="D20" s="52"/>
      <c r="E20" s="53"/>
      <c r="F20" s="52"/>
      <c r="G20" s="53"/>
      <c r="H20" s="52" t="s">
        <v>3</v>
      </c>
      <c r="I20" s="53"/>
      <c r="J20" s="52"/>
      <c r="K20" s="53"/>
      <c r="L20" s="52"/>
      <c r="M20" s="53"/>
      <c r="N20" s="52" t="s">
        <v>3</v>
      </c>
      <c r="O20" s="54"/>
      <c r="P20" s="54"/>
      <c r="Q20" s="54"/>
      <c r="R20" s="54"/>
    </row>
    <row r="21" spans="1:18" x14ac:dyDescent="0.2">
      <c r="A21" s="55" t="s">
        <v>20</v>
      </c>
      <c r="B21" s="39">
        <f>SUM(B17:B19)</f>
        <v>2293610648.0599995</v>
      </c>
      <c r="C21" s="39"/>
      <c r="D21" s="39" t="e">
        <f>SUM(D17:D19)</f>
        <v>#REF!</v>
      </c>
      <c r="E21" s="39"/>
      <c r="F21" s="39" t="e">
        <f>SUM(F17:F19)</f>
        <v>#REF!</v>
      </c>
      <c r="G21" s="39"/>
      <c r="H21" s="42" t="e">
        <f>IF(D21=0,"n/a",IF(AND(F21/D21&lt;1,F21/D21&gt;-1),F21/D21,"n/a"))</f>
        <v>#REF!</v>
      </c>
      <c r="I21" s="39"/>
      <c r="J21" s="39">
        <f>SUM(J17:J19)</f>
        <v>2207607366.1599998</v>
      </c>
      <c r="K21" s="39"/>
      <c r="L21" s="39">
        <f>SUM(L17:L19)</f>
        <v>86003281.899999917</v>
      </c>
      <c r="M21" s="39"/>
      <c r="N21" s="51">
        <f>IF(J21=0,"n/a",IF(AND(L21/J21&lt;1,L21/J21&gt;-1),L21/J21,"n/a"))</f>
        <v>3.8957689314833843E-2</v>
      </c>
      <c r="O21" s="36"/>
      <c r="P21" s="34"/>
      <c r="Q21" s="56"/>
      <c r="R21" s="56"/>
    </row>
    <row r="22" spans="1:18" ht="6.6" customHeight="1" x14ac:dyDescent="0.2">
      <c r="A22" s="57"/>
      <c r="B22" s="42"/>
      <c r="C22" s="42"/>
      <c r="D22" s="42"/>
      <c r="E22" s="42"/>
      <c r="F22" s="42"/>
      <c r="G22" s="42"/>
      <c r="H22" s="42" t="s">
        <v>3</v>
      </c>
      <c r="I22" s="42"/>
      <c r="J22" s="42"/>
      <c r="K22" s="42"/>
      <c r="L22" s="42"/>
      <c r="M22" s="42"/>
      <c r="N22" s="58" t="s">
        <v>3</v>
      </c>
      <c r="O22" s="43"/>
      <c r="P22" s="58"/>
      <c r="Q22" s="58"/>
      <c r="R22" s="58"/>
    </row>
    <row r="23" spans="1:18" x14ac:dyDescent="0.2">
      <c r="A23" s="32" t="s">
        <v>21</v>
      </c>
      <c r="B23" s="39">
        <v>8643829.6500000004</v>
      </c>
      <c r="C23" s="42"/>
      <c r="D23" s="42">
        <v>15493000</v>
      </c>
      <c r="E23" s="42"/>
      <c r="F23" s="42">
        <f>B23-D23</f>
        <v>-6849170.3499999996</v>
      </c>
      <c r="G23" s="42"/>
      <c r="H23" s="42">
        <f>IF(D23=0,"n/a",IF(AND(F23/D23&lt;1,F23/D23&gt;-1),F23/D23,"n/a"))</f>
        <v>-0.44208160782288775</v>
      </c>
      <c r="I23" s="42"/>
      <c r="J23" s="39">
        <v>-18023677.969999999</v>
      </c>
      <c r="K23" s="42"/>
      <c r="L23" s="39">
        <f>B23-J23</f>
        <v>26667507.619999997</v>
      </c>
      <c r="M23" s="42"/>
      <c r="N23" s="51" t="str">
        <f>IF(J23=0,"n/a",IF(AND(L23/J23&lt;1,L23/J23&gt;-1),L23/J23,"n/a"))</f>
        <v>n/a</v>
      </c>
      <c r="O23" s="43"/>
      <c r="P23" s="58"/>
      <c r="Q23" s="58"/>
      <c r="R23" s="58"/>
    </row>
    <row r="24" spans="1:18" x14ac:dyDescent="0.2">
      <c r="A24" s="32" t="s">
        <v>22</v>
      </c>
      <c r="B24" s="39">
        <v>18417214.629999999</v>
      </c>
      <c r="C24" s="42"/>
      <c r="D24" s="42">
        <v>8736106</v>
      </c>
      <c r="E24" s="42"/>
      <c r="F24" s="42">
        <f>B24-D24</f>
        <v>9681108.629999999</v>
      </c>
      <c r="G24" s="42"/>
      <c r="H24" s="42" t="str">
        <f>IF(D24=0,"n/a",IF(AND(F24/D24&lt;1,F24/D24&gt;-1),F24/D24,"n/a"))</f>
        <v>n/a</v>
      </c>
      <c r="I24" s="42"/>
      <c r="J24" s="39">
        <v>18992179.940000001</v>
      </c>
      <c r="K24" s="42"/>
      <c r="L24" s="39">
        <f>B24-J24</f>
        <v>-574965.31000000238</v>
      </c>
      <c r="M24" s="42"/>
      <c r="N24" s="51">
        <f>IF(J24=0,"n/a",IF(AND(L24/J24&lt;1,L24/J24&gt;-1),L24/J24,"n/a"))</f>
        <v>-3.0273792256414477E-2</v>
      </c>
      <c r="O24" s="43"/>
      <c r="P24" s="58"/>
      <c r="Q24" s="58"/>
      <c r="R24" s="58"/>
    </row>
    <row r="25" spans="1:18" x14ac:dyDescent="0.2">
      <c r="A25" s="32" t="s">
        <v>23</v>
      </c>
      <c r="B25" s="39">
        <v>2311490.38</v>
      </c>
      <c r="C25" s="42"/>
      <c r="D25" s="42">
        <v>17349000</v>
      </c>
      <c r="E25" s="42"/>
      <c r="F25" s="42">
        <f>B25-D25</f>
        <v>-15037509.620000001</v>
      </c>
      <c r="G25" s="42"/>
      <c r="H25" s="42">
        <f>IF(D25=0,"n/a",IF(AND(F25/D25&lt;1,F25/D25&gt;-1),F25/D25,"n/a"))</f>
        <v>-0.86676520952216274</v>
      </c>
      <c r="I25" s="42"/>
      <c r="J25" s="39">
        <v>2778658.09</v>
      </c>
      <c r="K25" s="42"/>
      <c r="L25" s="39">
        <f>B25-J25</f>
        <v>-467167.70999999996</v>
      </c>
      <c r="M25" s="42"/>
      <c r="N25" s="51">
        <f>IF(J25=0,"n/a",IF(AND(L25/J25&lt;1,L25/J25&gt;-1),L25/J25,"n/a"))</f>
        <v>-0.16812709403912304</v>
      </c>
      <c r="O25" s="43"/>
      <c r="P25" s="58"/>
      <c r="Q25" s="58"/>
      <c r="R25" s="58"/>
    </row>
    <row r="26" spans="1:18" x14ac:dyDescent="0.2">
      <c r="A26" s="32" t="s">
        <v>24</v>
      </c>
      <c r="B26" s="48">
        <v>29179893.949999999</v>
      </c>
      <c r="C26" s="42"/>
      <c r="D26" s="48">
        <v>41578106</v>
      </c>
      <c r="E26" s="42"/>
      <c r="F26" s="48">
        <f>B26-D26</f>
        <v>-12398212.050000001</v>
      </c>
      <c r="G26" s="42"/>
      <c r="H26" s="48">
        <f>IF(D26=0,"n/a",IF(AND(F26/D26&lt;1,F26/D26&gt;-1),F26/D26,"n/a"))</f>
        <v>-0.29819088079673473</v>
      </c>
      <c r="I26" s="42"/>
      <c r="J26" s="48">
        <v>13748034.01</v>
      </c>
      <c r="K26" s="42"/>
      <c r="L26" s="48">
        <f>B26-J26</f>
        <v>15431859.939999999</v>
      </c>
      <c r="M26" s="42"/>
      <c r="N26" s="49" t="str">
        <f>IF(J26=0,"n/a",IF(AND(L26/J26&lt;1,L26/J26&gt;-1),L26/J26,"n/a"))</f>
        <v>n/a</v>
      </c>
      <c r="O26" s="43"/>
      <c r="P26" s="58"/>
      <c r="Q26" s="58"/>
      <c r="R26" s="58"/>
    </row>
    <row r="27" spans="1:18" x14ac:dyDescent="0.2">
      <c r="A27" s="32" t="s">
        <v>25</v>
      </c>
      <c r="B27" s="48">
        <f>SUM(B23:B26)</f>
        <v>58552428.609999999</v>
      </c>
      <c r="C27" s="39"/>
      <c r="D27" s="48">
        <f>SUM(D23:D26)</f>
        <v>83156212</v>
      </c>
      <c r="E27" s="39"/>
      <c r="F27" s="48">
        <f>SUM(F23:F26)</f>
        <v>-24603783.390000001</v>
      </c>
      <c r="G27" s="39"/>
      <c r="H27" s="48">
        <f>IF(D27=0,"n/a",IF(AND(F27/D27&lt;1,F27/D27&gt;-1),F27/D27,"n/a"))</f>
        <v>-0.2958742684190569</v>
      </c>
      <c r="I27" s="39"/>
      <c r="J27" s="48">
        <f>SUM(J23:J26)</f>
        <v>17495194.07</v>
      </c>
      <c r="K27" s="39"/>
      <c r="L27" s="48">
        <f>SUM(L23:L26)</f>
        <v>41057234.539999992</v>
      </c>
      <c r="M27" s="39"/>
      <c r="N27" s="49" t="str">
        <f>IF(J27=0,"n/a",IF(AND(L27/J27&lt;1,L27/J27&gt;-1),L27/J27,"n/a"))</f>
        <v>n/a</v>
      </c>
      <c r="O27" s="36"/>
      <c r="P27" s="56"/>
      <c r="Q27" s="56"/>
      <c r="R27" s="56"/>
    </row>
    <row r="28" spans="1:18" ht="6.6" customHeight="1" x14ac:dyDescent="0.2">
      <c r="A28" s="57"/>
      <c r="B28" s="59"/>
      <c r="C28" s="59"/>
      <c r="D28" s="59"/>
      <c r="E28" s="59"/>
      <c r="F28" s="59"/>
      <c r="G28" s="59"/>
      <c r="H28" s="59" t="s">
        <v>3</v>
      </c>
      <c r="I28" s="59"/>
      <c r="J28" s="59"/>
      <c r="K28" s="59"/>
      <c r="L28" s="59"/>
      <c r="M28" s="42"/>
      <c r="N28" s="58" t="s">
        <v>3</v>
      </c>
      <c r="O28" s="43"/>
      <c r="P28" s="58"/>
      <c r="Q28" s="58"/>
      <c r="R28" s="58"/>
    </row>
    <row r="29" spans="1:18" ht="13.5" thickBot="1" x14ac:dyDescent="0.25">
      <c r="A29" s="60" t="s">
        <v>26</v>
      </c>
      <c r="B29" s="61">
        <f>+B27+B21</f>
        <v>2352163076.6699996</v>
      </c>
      <c r="C29" s="33"/>
      <c r="D29" s="61" t="e">
        <f>+D27+D21</f>
        <v>#REF!</v>
      </c>
      <c r="E29" s="33"/>
      <c r="F29" s="61" t="e">
        <f>+F27+F21</f>
        <v>#REF!</v>
      </c>
      <c r="G29" s="33"/>
      <c r="H29" s="61" t="e">
        <f>IF(D29=0,"n/a",IF(AND(F29/D29&lt;1,F29/D29&gt;-1),F29/D29,"n/a"))</f>
        <v>#REF!</v>
      </c>
      <c r="I29" s="33"/>
      <c r="J29" s="61">
        <f>+J27+J21</f>
        <v>2225102560.23</v>
      </c>
      <c r="K29" s="33"/>
      <c r="L29" s="61">
        <f>+L27+L21</f>
        <v>127060516.43999991</v>
      </c>
      <c r="M29" s="39"/>
      <c r="N29" s="62">
        <f>IF(J29=0,"n/a",IF(AND(L29/J29&lt;1,L29/J29&gt;-1),L29/J29,"n/a"))</f>
        <v>5.7103217941947886E-2</v>
      </c>
      <c r="O29" s="36"/>
      <c r="P29" s="56"/>
      <c r="Q29" s="56"/>
      <c r="R29" s="56"/>
    </row>
    <row r="30" spans="1:18" ht="4.1500000000000004" customHeight="1" thickTop="1" x14ac:dyDescent="0.2">
      <c r="A30" s="63"/>
      <c r="B30" s="59"/>
      <c r="C30" s="33"/>
      <c r="D30" s="59"/>
      <c r="E30" s="33"/>
      <c r="F30" s="59"/>
      <c r="G30" s="33"/>
      <c r="H30" s="59"/>
      <c r="I30" s="33"/>
      <c r="J30" s="59"/>
      <c r="K30" s="33"/>
      <c r="L30" s="59"/>
      <c r="M30" s="39"/>
      <c r="N30" s="64"/>
      <c r="O30" s="36"/>
      <c r="P30" s="56"/>
      <c r="Q30" s="56"/>
      <c r="R30" s="56"/>
    </row>
    <row r="31" spans="1:18" ht="13.15" customHeight="1" x14ac:dyDescent="0.2">
      <c r="A31" s="31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39"/>
      <c r="O31" s="67"/>
      <c r="P31" s="54"/>
      <c r="Q31" s="54"/>
      <c r="R31" s="54"/>
    </row>
    <row r="32" spans="1:18" x14ac:dyDescent="0.2">
      <c r="A32" s="32" t="s">
        <v>27</v>
      </c>
      <c r="B32" s="33">
        <v>87048531.010000005</v>
      </c>
      <c r="C32" s="33"/>
      <c r="D32" s="33">
        <v>-77875667</v>
      </c>
      <c r="E32" s="33"/>
      <c r="F32" s="33"/>
      <c r="G32" s="33"/>
      <c r="H32" s="33"/>
      <c r="I32" s="33"/>
      <c r="J32" s="33">
        <v>84703827.25</v>
      </c>
      <c r="K32" s="33"/>
      <c r="L32" s="33"/>
      <c r="M32" s="39"/>
      <c r="N32" s="39"/>
      <c r="O32" s="56"/>
      <c r="P32" s="34"/>
      <c r="Q32" s="56"/>
      <c r="R32" s="56"/>
    </row>
    <row r="33" spans="1:18" x14ac:dyDescent="0.2">
      <c r="A33" s="32" t="s">
        <v>28</v>
      </c>
      <c r="B33" s="39">
        <v>-77060236.650000006</v>
      </c>
      <c r="C33" s="39"/>
      <c r="D33" s="39">
        <v>107160672</v>
      </c>
      <c r="E33" s="39"/>
      <c r="F33" s="39"/>
      <c r="G33" s="39"/>
      <c r="H33" s="39"/>
      <c r="I33" s="39"/>
      <c r="J33" s="39">
        <v>-72579362.799999997</v>
      </c>
      <c r="K33" s="33"/>
      <c r="L33" s="33"/>
      <c r="M33" s="39"/>
      <c r="N33" s="39"/>
      <c r="O33" s="36"/>
      <c r="P33" s="34"/>
      <c r="Q33" s="56"/>
      <c r="R33" s="56"/>
    </row>
    <row r="34" spans="1:18" ht="12" customHeight="1" x14ac:dyDescent="0.2">
      <c r="A34" s="32" t="s">
        <v>29</v>
      </c>
      <c r="B34" s="39">
        <v>104789668.28</v>
      </c>
      <c r="C34" s="68"/>
      <c r="D34" s="39">
        <v>-51295105</v>
      </c>
      <c r="E34" s="68"/>
      <c r="F34" s="39"/>
      <c r="G34" s="68"/>
      <c r="H34" s="68"/>
      <c r="I34" s="68"/>
      <c r="J34" s="39">
        <v>102287066.92</v>
      </c>
      <c r="K34" s="69"/>
      <c r="L34" s="69"/>
      <c r="M34" s="68"/>
      <c r="N34" s="68"/>
      <c r="O34" s="31"/>
      <c r="P34" s="28"/>
      <c r="Q34" s="31"/>
      <c r="R34" s="31"/>
    </row>
    <row r="35" spans="1:18" x14ac:dyDescent="0.2">
      <c r="A35" s="32" t="s">
        <v>30</v>
      </c>
      <c r="B35" s="39">
        <v>-53351714.340000004</v>
      </c>
      <c r="C35" s="39"/>
      <c r="D35" s="39">
        <v>17175374</v>
      </c>
      <c r="E35" s="39"/>
      <c r="F35" s="39"/>
      <c r="G35" s="39"/>
      <c r="H35" s="39"/>
      <c r="I35" s="39"/>
      <c r="J35" s="39">
        <v>-54955983.909999996</v>
      </c>
      <c r="K35" s="33"/>
      <c r="L35" s="33"/>
      <c r="M35" s="39"/>
      <c r="N35" s="39"/>
      <c r="O35" s="56"/>
      <c r="P35" s="34"/>
      <c r="Q35" s="56"/>
      <c r="R35" s="56"/>
    </row>
    <row r="36" spans="1:18" x14ac:dyDescent="0.2">
      <c r="A36" s="32" t="s">
        <v>31</v>
      </c>
      <c r="B36" s="39">
        <v>17672613.02</v>
      </c>
      <c r="C36" s="39"/>
      <c r="D36" s="39">
        <v>-6661149</v>
      </c>
      <c r="E36" s="39"/>
      <c r="F36" s="39"/>
      <c r="G36" s="39"/>
      <c r="H36" s="39"/>
      <c r="I36" s="39"/>
      <c r="J36" s="39">
        <v>17088658.920000002</v>
      </c>
      <c r="K36" s="33"/>
      <c r="L36" s="33"/>
      <c r="M36" s="39"/>
      <c r="N36" s="39"/>
      <c r="O36" s="56"/>
      <c r="P36" s="34"/>
      <c r="Q36" s="56"/>
      <c r="R36" s="56"/>
    </row>
    <row r="37" spans="1:18" x14ac:dyDescent="0.2">
      <c r="A37" s="32" t="s">
        <v>32</v>
      </c>
      <c r="B37" s="39">
        <v>-6425006.8899999997</v>
      </c>
      <c r="C37" s="39"/>
      <c r="D37" s="39">
        <v>0</v>
      </c>
      <c r="E37" s="39"/>
      <c r="F37" s="39"/>
      <c r="G37" s="39"/>
      <c r="H37" s="39"/>
      <c r="I37" s="39"/>
      <c r="J37" s="39">
        <v>-6318302.8499999996</v>
      </c>
      <c r="K37" s="33"/>
      <c r="L37" s="33"/>
      <c r="M37" s="39"/>
      <c r="N37" s="39"/>
      <c r="O37" s="56"/>
      <c r="P37" s="34"/>
      <c r="Q37" s="56"/>
      <c r="R37" s="56"/>
    </row>
    <row r="38" spans="1:18" x14ac:dyDescent="0.2">
      <c r="A38" s="32" t="s">
        <v>33</v>
      </c>
      <c r="B38" s="39">
        <v>401.6</v>
      </c>
      <c r="C38" s="39"/>
      <c r="D38" s="39"/>
      <c r="E38" s="39"/>
      <c r="F38" s="39"/>
      <c r="G38" s="39"/>
      <c r="H38" s="39"/>
      <c r="I38" s="39"/>
      <c r="J38" s="39">
        <v>-257285.08</v>
      </c>
      <c r="K38" s="33"/>
      <c r="L38" s="33"/>
      <c r="M38" s="39"/>
      <c r="N38" s="39"/>
      <c r="O38" s="56"/>
      <c r="P38" s="34"/>
      <c r="Q38" s="56"/>
      <c r="R38" s="56"/>
    </row>
    <row r="39" spans="1:18" x14ac:dyDescent="0.2">
      <c r="A39" s="32" t="s">
        <v>34</v>
      </c>
      <c r="B39" s="39">
        <v>-429728.98</v>
      </c>
      <c r="C39" s="39"/>
      <c r="D39" s="39" t="e">
        <v>#REF!</v>
      </c>
      <c r="E39" s="39"/>
      <c r="F39" s="39"/>
      <c r="G39" s="39"/>
      <c r="H39" s="39"/>
      <c r="I39" s="39"/>
      <c r="J39" s="39">
        <v>-2081681.16</v>
      </c>
      <c r="K39" s="33"/>
      <c r="L39" s="33"/>
      <c r="M39" s="39"/>
      <c r="N39" s="39"/>
      <c r="O39" s="56"/>
      <c r="P39" s="34"/>
      <c r="Q39" s="56"/>
      <c r="R39" s="56"/>
    </row>
    <row r="40" spans="1:18" x14ac:dyDescent="0.2">
      <c r="A40" s="32" t="s">
        <v>35</v>
      </c>
      <c r="B40" s="39">
        <v>64753200.460000001</v>
      </c>
      <c r="C40" s="39"/>
      <c r="D40" s="39" t="e">
        <v>#REF!</v>
      </c>
      <c r="E40" s="39"/>
      <c r="F40" s="39"/>
      <c r="G40" s="39"/>
      <c r="H40" s="39"/>
      <c r="I40" s="39"/>
      <c r="J40" s="39">
        <v>58666195.899999999</v>
      </c>
      <c r="K40" s="33"/>
      <c r="L40" s="33"/>
      <c r="M40" s="39"/>
      <c r="N40" s="39"/>
      <c r="O40" s="56"/>
      <c r="P40" s="34"/>
      <c r="Q40" s="56"/>
      <c r="R40" s="56"/>
    </row>
    <row r="41" spans="1:18" x14ac:dyDescent="0.2">
      <c r="A41" s="32" t="s">
        <v>36</v>
      </c>
      <c r="B41" s="39">
        <v>24445117.899999999</v>
      </c>
      <c r="C41" s="39"/>
      <c r="D41" s="39" t="e">
        <v>#REF!</v>
      </c>
      <c r="E41" s="39"/>
      <c r="F41" s="39"/>
      <c r="G41" s="39"/>
      <c r="H41" s="39"/>
      <c r="I41" s="39"/>
      <c r="J41" s="39">
        <v>23455353.390000001</v>
      </c>
      <c r="K41" s="33"/>
      <c r="L41" s="33"/>
      <c r="M41" s="39"/>
      <c r="N41" s="39"/>
      <c r="O41" s="56"/>
      <c r="P41" s="34"/>
      <c r="Q41" s="56"/>
      <c r="R41" s="56"/>
    </row>
    <row r="42" spans="1:18" x14ac:dyDescent="0.2">
      <c r="A42" s="32" t="s">
        <v>37</v>
      </c>
      <c r="B42" s="39">
        <v>75980666.019999996</v>
      </c>
      <c r="C42" s="39"/>
      <c r="D42" s="39" t="e">
        <v>#REF!</v>
      </c>
      <c r="E42" s="39"/>
      <c r="F42" s="39"/>
      <c r="G42" s="39"/>
      <c r="H42" s="39"/>
      <c r="I42" s="39"/>
      <c r="J42" s="39">
        <v>64093836.729999997</v>
      </c>
      <c r="K42" s="33"/>
      <c r="L42" s="33"/>
      <c r="M42" s="39"/>
      <c r="N42" s="39"/>
      <c r="O42" s="56"/>
      <c r="P42" s="34"/>
      <c r="Q42" s="56"/>
      <c r="R42" s="56"/>
    </row>
    <row r="43" spans="1:18" ht="12.75" customHeight="1" x14ac:dyDescent="0.2">
      <c r="A43" s="70"/>
      <c r="B43" s="33"/>
      <c r="C43" s="71"/>
      <c r="D43" s="33"/>
      <c r="E43" s="72"/>
      <c r="F43" s="33"/>
      <c r="G43" s="72"/>
      <c r="H43" s="72"/>
      <c r="I43" s="72"/>
      <c r="J43" s="33"/>
      <c r="K43" s="72"/>
      <c r="L43" s="72"/>
      <c r="M43" s="73"/>
      <c r="N43" s="73"/>
      <c r="O43" s="9"/>
      <c r="P43" s="9"/>
      <c r="Q43" s="9"/>
      <c r="R43" s="9"/>
    </row>
    <row r="44" spans="1:18" ht="13.15" customHeight="1" x14ac:dyDescent="0.2">
      <c r="A44" s="16"/>
      <c r="B44" s="72"/>
      <c r="C44" s="72"/>
      <c r="D44" s="72"/>
      <c r="E44" s="72"/>
      <c r="F44" s="74" t="s">
        <v>4</v>
      </c>
      <c r="G44" s="74"/>
      <c r="H44" s="74"/>
      <c r="I44" s="72"/>
      <c r="J44" s="72"/>
      <c r="K44" s="72"/>
      <c r="L44" s="74" t="s">
        <v>41</v>
      </c>
      <c r="M44" s="12"/>
      <c r="N44" s="12"/>
      <c r="O44" s="11"/>
      <c r="P44" s="11"/>
      <c r="Q44" s="9"/>
      <c r="R44" s="9"/>
    </row>
    <row r="45" spans="1:18" x14ac:dyDescent="0.2">
      <c r="A45" s="11"/>
      <c r="B45" s="75" t="s">
        <v>6</v>
      </c>
      <c r="C45" s="72"/>
      <c r="D45" s="75"/>
      <c r="E45" s="76"/>
      <c r="F45" s="75"/>
      <c r="G45" s="72"/>
      <c r="H45" s="72"/>
      <c r="I45" s="72"/>
      <c r="J45" s="75" t="s">
        <v>6</v>
      </c>
      <c r="K45" s="72"/>
      <c r="L45" s="72"/>
      <c r="M45" s="9"/>
      <c r="N45" s="9"/>
      <c r="O45" s="77"/>
      <c r="P45" s="11"/>
      <c r="Q45" s="9"/>
      <c r="R45" s="9"/>
    </row>
    <row r="46" spans="1:18" ht="13.15" customHeight="1" x14ac:dyDescent="0.2">
      <c r="A46" s="24" t="s">
        <v>38</v>
      </c>
      <c r="B46" s="25">
        <v>2017</v>
      </c>
      <c r="C46" s="72"/>
      <c r="D46" s="78" t="s">
        <v>8</v>
      </c>
      <c r="E46" s="72"/>
      <c r="F46" s="78" t="s">
        <v>9</v>
      </c>
      <c r="G46" s="72"/>
      <c r="H46" s="79" t="s">
        <v>10</v>
      </c>
      <c r="I46" s="72"/>
      <c r="J46" s="25">
        <v>2016</v>
      </c>
      <c r="K46" s="72"/>
      <c r="L46" s="79" t="s">
        <v>9</v>
      </c>
      <c r="M46" s="11"/>
      <c r="N46" s="27" t="s">
        <v>10</v>
      </c>
      <c r="O46" s="17"/>
      <c r="P46" s="11"/>
      <c r="Q46" s="9"/>
      <c r="R46" s="9"/>
    </row>
    <row r="47" spans="1:18" ht="6" customHeight="1" x14ac:dyDescent="0.2">
      <c r="A47" s="28"/>
      <c r="B47" s="80"/>
      <c r="C47" s="69"/>
      <c r="D47" s="80"/>
      <c r="E47" s="69"/>
      <c r="F47" s="80"/>
      <c r="G47" s="69"/>
      <c r="H47" s="80"/>
      <c r="I47" s="69"/>
      <c r="J47" s="80"/>
      <c r="K47" s="69"/>
      <c r="L47" s="80"/>
      <c r="M47" s="68"/>
      <c r="N47" s="81"/>
      <c r="O47" s="29"/>
      <c r="P47" s="28"/>
      <c r="Q47" s="31"/>
      <c r="R47" s="31"/>
    </row>
    <row r="48" spans="1:18" x14ac:dyDescent="0.2">
      <c r="A48" s="32" t="s">
        <v>11</v>
      </c>
      <c r="B48" s="82">
        <v>10857732295.280001</v>
      </c>
      <c r="C48" s="82"/>
      <c r="D48" s="82">
        <v>0</v>
      </c>
      <c r="E48" s="82"/>
      <c r="F48" s="82">
        <f>B48-D48</f>
        <v>10857732295.280001</v>
      </c>
      <c r="G48" s="82"/>
      <c r="H48" s="83" t="str">
        <f>IF(D48=0,"n/a",IF(AND(F48/D48&lt;1,F48/D48&gt;-1),F48/D48,"n/a"))</f>
        <v>n/a</v>
      </c>
      <c r="I48" s="82"/>
      <c r="J48" s="82">
        <v>10201987685.83</v>
      </c>
      <c r="K48" s="82"/>
      <c r="L48" s="82">
        <f>+B48-J48</f>
        <v>655744609.45000076</v>
      </c>
      <c r="M48" s="84"/>
      <c r="N48" s="51">
        <f>IF(J48=0,"n/a",IF(AND(L48/J48&lt;1,L48/J48&gt;-1),L48/J48,"n/a"))</f>
        <v>6.4276161630815731E-2</v>
      </c>
      <c r="O48" s="85"/>
      <c r="P48" s="28"/>
      <c r="Q48" s="31"/>
      <c r="R48" s="31"/>
    </row>
    <row r="49" spans="1:18" ht="12.75" customHeight="1" x14ac:dyDescent="0.2">
      <c r="A49" s="32" t="s">
        <v>12</v>
      </c>
      <c r="B49" s="82">
        <v>9043397937.007</v>
      </c>
      <c r="C49" s="82"/>
      <c r="D49" s="82">
        <v>10824123187</v>
      </c>
      <c r="E49" s="82"/>
      <c r="F49" s="82">
        <f>B49-D49</f>
        <v>-1780725249.993</v>
      </c>
      <c r="G49" s="82"/>
      <c r="H49" s="83">
        <f>IF(D49=0,"n/a",IF(AND(F49/D49&lt;1,F49/D49&gt;-1),F49/D49,"n/a"))</f>
        <v>-0.16451450332084991</v>
      </c>
      <c r="I49" s="82"/>
      <c r="J49" s="82">
        <v>8930470420.5130005</v>
      </c>
      <c r="K49" s="82"/>
      <c r="L49" s="82">
        <f>+B49-J49</f>
        <v>112927516.49399948</v>
      </c>
      <c r="M49" s="84"/>
      <c r="N49" s="51">
        <f>IF(J49=0,"n/a",IF(AND(L49/J49&lt;1,L49/J49&gt;-1),L49/J49,"n/a"))</f>
        <v>1.2645192378064277E-2</v>
      </c>
      <c r="O49" s="85"/>
      <c r="P49" s="28"/>
      <c r="Q49" s="31"/>
      <c r="R49" s="31"/>
    </row>
    <row r="50" spans="1:18" x14ac:dyDescent="0.2">
      <c r="A50" s="32" t="s">
        <v>13</v>
      </c>
      <c r="B50" s="82">
        <v>1211581334.2460001</v>
      </c>
      <c r="C50" s="82"/>
      <c r="D50" s="82">
        <v>9517934827</v>
      </c>
      <c r="E50" s="82"/>
      <c r="F50" s="82">
        <f>B50-D50</f>
        <v>-8306353492.7539997</v>
      </c>
      <c r="G50" s="82"/>
      <c r="H50" s="83">
        <f>IF(D50=0,"n/a",IF(AND(F50/D50&lt;1,F50/D50&gt;-1),F50/D50,"n/a"))</f>
        <v>-0.87270543912435217</v>
      </c>
      <c r="I50" s="82"/>
      <c r="J50" s="82">
        <v>1233324651.006</v>
      </c>
      <c r="K50" s="82"/>
      <c r="L50" s="82">
        <f>+B50-J50</f>
        <v>-21743316.75999999</v>
      </c>
      <c r="M50" s="84"/>
      <c r="N50" s="51">
        <f>IF(J50=0,"n/a",IF(AND(L50/J50&lt;1,L50/J50&gt;-1),L50/J50,"n/a"))</f>
        <v>-1.762984040111772E-2</v>
      </c>
      <c r="O50" s="85"/>
      <c r="P50" s="28"/>
      <c r="Q50" s="31"/>
      <c r="R50" s="31"/>
    </row>
    <row r="51" spans="1:18" x14ac:dyDescent="0.2">
      <c r="A51" s="32" t="s">
        <v>14</v>
      </c>
      <c r="B51" s="82">
        <v>78186186.820999995</v>
      </c>
      <c r="C51" s="82"/>
      <c r="D51" s="82">
        <v>1310678239</v>
      </c>
      <c r="E51" s="82"/>
      <c r="F51" s="82">
        <f>B51-D51</f>
        <v>-1232492052.1789999</v>
      </c>
      <c r="G51" s="82"/>
      <c r="H51" s="83">
        <f>IF(D51=0,"n/a",IF(AND(F51/D51&lt;1,F51/D51&gt;-1),F51/D51,"n/a"))</f>
        <v>-0.94034677276655376</v>
      </c>
      <c r="I51" s="82"/>
      <c r="J51" s="82">
        <v>86095956.616999999</v>
      </c>
      <c r="K51" s="82"/>
      <c r="L51" s="82">
        <f>+B51-J51</f>
        <v>-7909769.7960000038</v>
      </c>
      <c r="M51" s="84"/>
      <c r="N51" s="51">
        <f>IF(J51=0,"n/a",IF(AND(L51/J51&lt;1,L51/J51&gt;-1),L51/J51,"n/a"))</f>
        <v>-9.1871559441366227E-2</v>
      </c>
      <c r="O51" s="85"/>
      <c r="P51" s="86"/>
      <c r="Q51" s="31"/>
      <c r="R51" s="31"/>
    </row>
    <row r="52" spans="1:18" ht="12.75" customHeight="1" x14ac:dyDescent="0.2">
      <c r="A52" s="32" t="s">
        <v>15</v>
      </c>
      <c r="B52" s="82">
        <v>7417930.0010000002</v>
      </c>
      <c r="C52" s="83"/>
      <c r="D52" s="82">
        <v>82922767</v>
      </c>
      <c r="E52" s="83"/>
      <c r="F52" s="82">
        <f>B52-D52</f>
        <v>-75504836.998999998</v>
      </c>
      <c r="G52" s="83"/>
      <c r="H52" s="83">
        <f>IF(D52=0,"n/a",IF(AND(F52/D52&lt;1,F52/D52&gt;-1),F52/D52,"n/a"))</f>
        <v>-0.91054410906235195</v>
      </c>
      <c r="I52" s="83"/>
      <c r="J52" s="82">
        <v>6784109.9989999998</v>
      </c>
      <c r="K52" s="83"/>
      <c r="L52" s="82">
        <f>+B52-J52</f>
        <v>633820.00200000033</v>
      </c>
      <c r="M52" s="87"/>
      <c r="N52" s="51">
        <f>IF(J52=0,"n/a",IF(AND(L52/J52&lt;1,L52/J52&gt;-1),L52/J52,"n/a"))</f>
        <v>9.3427141083123277E-2</v>
      </c>
      <c r="O52" s="85"/>
      <c r="P52" s="28"/>
      <c r="Q52" s="31"/>
      <c r="R52" s="31"/>
    </row>
    <row r="53" spans="1:18" ht="6" customHeight="1" x14ac:dyDescent="0.2">
      <c r="A53" s="28"/>
      <c r="B53" s="88"/>
      <c r="C53" s="89"/>
      <c r="D53" s="88"/>
      <c r="E53" s="89"/>
      <c r="F53" s="88"/>
      <c r="G53" s="89"/>
      <c r="H53" s="88"/>
      <c r="I53" s="89"/>
      <c r="J53" s="88"/>
      <c r="K53" s="89"/>
      <c r="L53" s="88"/>
      <c r="M53" s="90"/>
      <c r="N53" s="91"/>
      <c r="O53" s="9"/>
      <c r="P53" s="9"/>
      <c r="Q53" s="9"/>
      <c r="R53" s="9"/>
    </row>
    <row r="54" spans="1:18" ht="12.75" customHeight="1" x14ac:dyDescent="0.2">
      <c r="A54" s="47" t="s">
        <v>17</v>
      </c>
      <c r="B54" s="92">
        <f>SUM(B48:B53)</f>
        <v>21198315683.355</v>
      </c>
      <c r="C54" s="82"/>
      <c r="D54" s="82" t="e">
        <f>SUM(#REF!)</f>
        <v>#REF!</v>
      </c>
      <c r="E54" s="82"/>
      <c r="F54" s="82" t="e">
        <f>SUM(#REF!)</f>
        <v>#REF!</v>
      </c>
      <c r="G54" s="82"/>
      <c r="H54" s="83" t="e">
        <f>IF(D54=0,"n/a",IF(AND(F54/D54&lt;1,F54/D54&gt;-1),F54/D54,"n/a"))</f>
        <v>#REF!</v>
      </c>
      <c r="I54" s="82"/>
      <c r="J54" s="92">
        <f>SUM(J48:J53)</f>
        <v>20458662823.965004</v>
      </c>
      <c r="K54" s="82"/>
      <c r="L54" s="92">
        <f>SUM(L48:L53)</f>
        <v>739652859.39000022</v>
      </c>
      <c r="M54" s="84"/>
      <c r="N54" s="49">
        <f>IF(J54=0,"n/a",IF(AND(L54/J54&lt;1,L54/J54&gt;-1),L54/J54,"n/a"))</f>
        <v>3.6153528984483811E-2</v>
      </c>
      <c r="O54" s="85"/>
      <c r="P54" s="31"/>
      <c r="Q54" s="31"/>
      <c r="R54" s="31"/>
    </row>
    <row r="55" spans="1:18" x14ac:dyDescent="0.2">
      <c r="A55" s="32" t="s">
        <v>18</v>
      </c>
      <c r="B55" s="82">
        <v>2023987303.299</v>
      </c>
      <c r="C55" s="82">
        <v>2048153000</v>
      </c>
      <c r="D55" s="82">
        <v>21341131000</v>
      </c>
      <c r="E55" s="83"/>
      <c r="F55" s="82">
        <f>B55-D55</f>
        <v>-19317143696.701</v>
      </c>
      <c r="G55" s="83"/>
      <c r="H55" s="83">
        <f>IF(D55=0,"n/a",IF(AND(F55/D55&lt;1,F55/D55&gt;-1),F55/D55,"n/a"))</f>
        <v>-0.90516026056449395</v>
      </c>
      <c r="I55" s="83"/>
      <c r="J55" s="82">
        <v>2098103636.628</v>
      </c>
      <c r="K55" s="83"/>
      <c r="L55" s="82">
        <f>+B55-J55</f>
        <v>-74116333.328999996</v>
      </c>
      <c r="M55" s="87"/>
      <c r="N55" s="51">
        <f>IF(J55=0,"n/a",IF(AND(L55/J55&lt;1,L55/J55&gt;-1),L55/J55,"n/a"))</f>
        <v>-3.5325391956384587E-2</v>
      </c>
      <c r="O55" s="85"/>
      <c r="P55" s="28"/>
      <c r="Q55" s="31"/>
      <c r="R55" s="31"/>
    </row>
    <row r="56" spans="1:18" x14ac:dyDescent="0.2">
      <c r="A56" s="32" t="s">
        <v>19</v>
      </c>
      <c r="B56" s="82">
        <v>2378425228</v>
      </c>
      <c r="C56" s="83"/>
      <c r="D56" s="82" t="e">
        <v>#REF!</v>
      </c>
      <c r="E56" s="83"/>
      <c r="F56" s="82" t="e">
        <f>B56-D56</f>
        <v>#REF!</v>
      </c>
      <c r="G56" s="83"/>
      <c r="H56" s="83" t="e">
        <f>IF(D56=0,"n/a",IF(AND(F56/D56&lt;1,F56/D56&gt;-1),F56/D56,"n/a"))</f>
        <v>#REF!</v>
      </c>
      <c r="I56" s="83"/>
      <c r="J56" s="82">
        <v>2730251000</v>
      </c>
      <c r="K56" s="83"/>
      <c r="L56" s="82">
        <f>+B56-J56</f>
        <v>-351825772</v>
      </c>
      <c r="M56" s="87"/>
      <c r="N56" s="51">
        <f>IF(J56=0,"n/a",IF(AND(L56/J56&lt;1,L56/J56&gt;-1),L56/J56,"n/a"))</f>
        <v>-0.12886206140021558</v>
      </c>
      <c r="O56" s="85"/>
      <c r="P56" s="28"/>
      <c r="Q56" s="31"/>
      <c r="R56" s="31"/>
    </row>
    <row r="57" spans="1:18" ht="6" customHeight="1" x14ac:dyDescent="0.2">
      <c r="A57" s="9"/>
      <c r="B57" s="93"/>
      <c r="C57" s="82"/>
      <c r="D57" s="93"/>
      <c r="E57" s="82"/>
      <c r="F57" s="93"/>
      <c r="G57" s="82"/>
      <c r="H57" s="93"/>
      <c r="I57" s="82"/>
      <c r="J57" s="93"/>
      <c r="K57" s="82"/>
      <c r="L57" s="93"/>
      <c r="M57" s="84"/>
      <c r="N57" s="94"/>
      <c r="O57" s="9"/>
      <c r="P57" s="9"/>
      <c r="Q57" s="9"/>
      <c r="R57" s="9"/>
    </row>
    <row r="58" spans="1:18" ht="13.5" thickBot="1" x14ac:dyDescent="0.25">
      <c r="A58" s="47" t="s">
        <v>39</v>
      </c>
      <c r="B58" s="95">
        <f>SUM(B54:B56)</f>
        <v>25600728214.653999</v>
      </c>
      <c r="C58" s="82"/>
      <c r="D58" s="95" t="e">
        <f>SUM(D54:D56)</f>
        <v>#REF!</v>
      </c>
      <c r="E58" s="82"/>
      <c r="F58" s="95" t="e">
        <f>SUM(F54:F56)</f>
        <v>#REF!</v>
      </c>
      <c r="G58" s="82"/>
      <c r="H58" s="95" t="e">
        <f>IF(D58=0,"n/a",IF(AND(F58/D58&lt;1,F58/D58&gt;-1),F58/D58,"n/a"))</f>
        <v>#REF!</v>
      </c>
      <c r="I58" s="82"/>
      <c r="J58" s="95">
        <f>SUM(J54:J56)</f>
        <v>25287017460.593002</v>
      </c>
      <c r="K58" s="82"/>
      <c r="L58" s="95">
        <f>SUM(L54:L56)</f>
        <v>313710754.06100023</v>
      </c>
      <c r="M58" s="84"/>
      <c r="N58" s="62">
        <f>IF(J58=0,"n/a",IF(AND(L58/J58&lt;1,L58/J58&gt;-1),L58/J58,"n/a"))</f>
        <v>1.2406000610783121E-2</v>
      </c>
      <c r="O58" s="85"/>
      <c r="P58" s="31"/>
      <c r="Q58" s="31"/>
      <c r="R58" s="31"/>
    </row>
    <row r="59" spans="1:18" ht="13.5" thickTop="1" x14ac:dyDescent="0.2">
      <c r="A59" s="11"/>
      <c r="B59" s="96"/>
      <c r="C59" s="73"/>
      <c r="D59" s="96"/>
      <c r="E59" s="73"/>
      <c r="F59" s="96"/>
      <c r="G59" s="97"/>
      <c r="H59" s="96"/>
      <c r="I59" s="73"/>
      <c r="J59" s="96"/>
      <c r="K59" s="73"/>
      <c r="L59" s="96"/>
      <c r="M59" s="98"/>
      <c r="N59" s="99"/>
      <c r="O59" s="77"/>
      <c r="P59" s="9"/>
      <c r="Q59" s="9"/>
      <c r="R59" s="9"/>
    </row>
    <row r="60" spans="1:18" x14ac:dyDescent="0.2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</row>
    <row r="61" spans="1:18" x14ac:dyDescent="0.2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</row>
  </sheetData>
  <mergeCells count="1">
    <mergeCell ref="A61:R61"/>
  </mergeCells>
  <printOptions horizontalCentered="1"/>
  <pageMargins left="0.25" right="0.25" top="0.25" bottom="0.39" header="0" footer="0"/>
  <pageSetup scale="83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FFFC56973B004EB727F89234FC252B" ma:contentTypeVersion="104" ma:contentTypeDescription="" ma:contentTypeScope="" ma:versionID="c91a3a4220221dc1ae10312f46e573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A3A1043-1201-4EA6-9D50-ABBC6B8D6F11}"/>
</file>

<file path=customXml/itemProps2.xml><?xml version="1.0" encoding="utf-8"?>
<ds:datastoreItem xmlns:ds="http://schemas.openxmlformats.org/officeDocument/2006/customXml" ds:itemID="{9579375F-F349-40C5-8F4A-22EB33DD8C5E}"/>
</file>

<file path=customXml/itemProps3.xml><?xml version="1.0" encoding="utf-8"?>
<ds:datastoreItem xmlns:ds="http://schemas.openxmlformats.org/officeDocument/2006/customXml" ds:itemID="{A0A18990-FA24-4715-B110-FF4037E82416}"/>
</file>

<file path=customXml/itemProps4.xml><?xml version="1.0" encoding="utf-8"?>
<ds:datastoreItem xmlns:ds="http://schemas.openxmlformats.org/officeDocument/2006/customXml" ds:itemID="{1AF2FF67-B5C7-4DCF-99E4-DF35B9DE5D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SOE 7-2017</vt:lpstr>
      <vt:lpstr>SOE 8-2017</vt:lpstr>
      <vt:lpstr>SOE 9-2017</vt:lpstr>
      <vt:lpstr>SOE 12ME 9-2017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2017-11-13T22:34:59Z</cp:lastPrinted>
  <dcterms:created xsi:type="dcterms:W3CDTF">2017-11-10T22:43:53Z</dcterms:created>
  <dcterms:modified xsi:type="dcterms:W3CDTF">2017-11-15T00:28:18Z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0x0101006E56B4D1795A2E4DB2F0B01679ED314A00CEFFFC56973B004EB727F89234FC252B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