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 activeTab="3"/>
  </bookViews>
  <sheets>
    <sheet name="04-2017 SOE" sheetId="1" r:id="rId1"/>
    <sheet name="05-2017 SOE" sheetId="2" r:id="rId2"/>
    <sheet name="06-2017 SOE" sheetId="3" r:id="rId3"/>
    <sheet name="12ME 06-2017 SO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F11" i="4" l="1"/>
  <c r="H11" i="4"/>
  <c r="L11" i="4"/>
  <c r="P11" i="4"/>
  <c r="Q11" i="4"/>
  <c r="R11" i="4"/>
  <c r="F12" i="4"/>
  <c r="H12" i="4" s="1"/>
  <c r="L12" i="4"/>
  <c r="N12" i="4"/>
  <c r="P12" i="4"/>
  <c r="Q12" i="4"/>
  <c r="R12" i="4"/>
  <c r="F13" i="4"/>
  <c r="H13" i="4" s="1"/>
  <c r="L13" i="4"/>
  <c r="N13" i="4" s="1"/>
  <c r="P13" i="4"/>
  <c r="Q13" i="4"/>
  <c r="R13" i="4"/>
  <c r="F14" i="4"/>
  <c r="H14" i="4" s="1"/>
  <c r="L14" i="4"/>
  <c r="N14" i="4"/>
  <c r="P14" i="4"/>
  <c r="Q14" i="4"/>
  <c r="R14" i="4"/>
  <c r="F15" i="4"/>
  <c r="H15" i="4" s="1"/>
  <c r="L15" i="4"/>
  <c r="N15" i="4" s="1"/>
  <c r="P15" i="4"/>
  <c r="Q15" i="4"/>
  <c r="R15" i="4"/>
  <c r="B17" i="4"/>
  <c r="D17" i="4"/>
  <c r="D21" i="4" s="1"/>
  <c r="F17" i="4"/>
  <c r="F21" i="4" s="1"/>
  <c r="J17" i="4"/>
  <c r="F18" i="4"/>
  <c r="H18" i="4" s="1"/>
  <c r="L18" i="4"/>
  <c r="N18" i="4"/>
  <c r="P18" i="4"/>
  <c r="Q18" i="4"/>
  <c r="R18" i="4"/>
  <c r="F19" i="4"/>
  <c r="H19" i="4"/>
  <c r="L19" i="4"/>
  <c r="N19" i="4" s="1"/>
  <c r="P19" i="4"/>
  <c r="Q19" i="4"/>
  <c r="R19" i="4"/>
  <c r="B21" i="4"/>
  <c r="J21" i="4"/>
  <c r="F23" i="4"/>
  <c r="L23" i="4"/>
  <c r="N23" i="4"/>
  <c r="F24" i="4"/>
  <c r="H24" i="4" s="1"/>
  <c r="L24" i="4"/>
  <c r="N24" i="4"/>
  <c r="F25" i="4"/>
  <c r="H25" i="4" s="1"/>
  <c r="L25" i="4"/>
  <c r="N25" i="4" s="1"/>
  <c r="F26" i="4"/>
  <c r="H26" i="4" s="1"/>
  <c r="L26" i="4"/>
  <c r="N26" i="4" s="1"/>
  <c r="B27" i="4"/>
  <c r="D27" i="4"/>
  <c r="J27" i="4"/>
  <c r="F48" i="4"/>
  <c r="H48" i="4"/>
  <c r="L48" i="4"/>
  <c r="N48" i="4" s="1"/>
  <c r="F49" i="4"/>
  <c r="H49" i="4" s="1"/>
  <c r="L49" i="4"/>
  <c r="N49" i="4" s="1"/>
  <c r="F50" i="4"/>
  <c r="H50" i="4" s="1"/>
  <c r="L50" i="4"/>
  <c r="N50" i="4" s="1"/>
  <c r="F51" i="4"/>
  <c r="H51" i="4"/>
  <c r="L51" i="4"/>
  <c r="N51" i="4" s="1"/>
  <c r="F52" i="4"/>
  <c r="H52" i="4"/>
  <c r="L52" i="4"/>
  <c r="N52" i="4" s="1"/>
  <c r="B54" i="4"/>
  <c r="B58" i="4" s="1"/>
  <c r="D54" i="4"/>
  <c r="D58" i="4" s="1"/>
  <c r="H58" i="4" s="1"/>
  <c r="F54" i="4"/>
  <c r="F58" i="4" s="1"/>
  <c r="J54" i="4"/>
  <c r="R17" i="4" s="1"/>
  <c r="F55" i="4"/>
  <c r="H55" i="4" s="1"/>
  <c r="L55" i="4"/>
  <c r="N55" i="4"/>
  <c r="F56" i="4"/>
  <c r="H56" i="4"/>
  <c r="L56" i="4"/>
  <c r="N56" i="4"/>
  <c r="F10" i="3"/>
  <c r="H10" i="3"/>
  <c r="L10" i="3"/>
  <c r="N10" i="3" s="1"/>
  <c r="P10" i="3"/>
  <c r="Q10" i="3"/>
  <c r="R10" i="3"/>
  <c r="F11" i="3"/>
  <c r="H11" i="3"/>
  <c r="L11" i="3"/>
  <c r="N11" i="3"/>
  <c r="P11" i="3"/>
  <c r="Q11" i="3"/>
  <c r="R11" i="3"/>
  <c r="F12" i="3"/>
  <c r="H12" i="3" s="1"/>
  <c r="L12" i="3"/>
  <c r="N12" i="3"/>
  <c r="P12" i="3"/>
  <c r="Q12" i="3"/>
  <c r="R12" i="3"/>
  <c r="F13" i="3"/>
  <c r="H13" i="3" s="1"/>
  <c r="L13" i="3"/>
  <c r="N13" i="3"/>
  <c r="P13" i="3"/>
  <c r="Q13" i="3"/>
  <c r="R13" i="3"/>
  <c r="F14" i="3"/>
  <c r="H14" i="3"/>
  <c r="L14" i="3"/>
  <c r="N14" i="3" s="1"/>
  <c r="P14" i="3"/>
  <c r="Q14" i="3"/>
  <c r="R14" i="3"/>
  <c r="B16" i="3"/>
  <c r="D16" i="3"/>
  <c r="J16" i="3"/>
  <c r="P16" i="3"/>
  <c r="F17" i="3"/>
  <c r="H17" i="3"/>
  <c r="L17" i="3"/>
  <c r="N17" i="3"/>
  <c r="P17" i="3"/>
  <c r="Q17" i="3"/>
  <c r="R17" i="3"/>
  <c r="F18" i="3"/>
  <c r="H18" i="3" s="1"/>
  <c r="L18" i="3"/>
  <c r="N18" i="3" s="1"/>
  <c r="P18" i="3"/>
  <c r="Q18" i="3"/>
  <c r="R18" i="3"/>
  <c r="B20" i="3"/>
  <c r="D20" i="3"/>
  <c r="J20" i="3"/>
  <c r="F22" i="3"/>
  <c r="H22" i="3"/>
  <c r="L22" i="3"/>
  <c r="N22" i="3"/>
  <c r="F23" i="3"/>
  <c r="H23" i="3" s="1"/>
  <c r="L23" i="3"/>
  <c r="N23" i="3"/>
  <c r="F24" i="3"/>
  <c r="H24" i="3" s="1"/>
  <c r="L24" i="3"/>
  <c r="N24" i="3"/>
  <c r="F25" i="3"/>
  <c r="H25" i="3" s="1"/>
  <c r="L25" i="3"/>
  <c r="N25" i="3" s="1"/>
  <c r="B26" i="3"/>
  <c r="B28" i="3" s="1"/>
  <c r="D26" i="3"/>
  <c r="D28" i="3" s="1"/>
  <c r="J26" i="3"/>
  <c r="F47" i="3"/>
  <c r="H47" i="3"/>
  <c r="L47" i="3"/>
  <c r="N47" i="3" s="1"/>
  <c r="F48" i="3"/>
  <c r="H48" i="3"/>
  <c r="L48" i="3"/>
  <c r="N48" i="3" s="1"/>
  <c r="F49" i="3"/>
  <c r="H49" i="3" s="1"/>
  <c r="L49" i="3"/>
  <c r="N49" i="3" s="1"/>
  <c r="F50" i="3"/>
  <c r="H50" i="3"/>
  <c r="L50" i="3"/>
  <c r="N50" i="3" s="1"/>
  <c r="F51" i="3"/>
  <c r="H51" i="3"/>
  <c r="L51" i="3"/>
  <c r="N51" i="3" s="1"/>
  <c r="B53" i="3"/>
  <c r="B57" i="3" s="1"/>
  <c r="D53" i="3"/>
  <c r="Q16" i="3" s="1"/>
  <c r="J53" i="3"/>
  <c r="J57" i="3" s="1"/>
  <c r="F54" i="3"/>
  <c r="H54" i="3"/>
  <c r="L54" i="3"/>
  <c r="N54" i="3"/>
  <c r="F55" i="3"/>
  <c r="H55" i="3"/>
  <c r="L55" i="3"/>
  <c r="N55" i="3"/>
  <c r="D29" i="4" l="1"/>
  <c r="H29" i="4" s="1"/>
  <c r="H21" i="4"/>
  <c r="H17" i="4"/>
  <c r="L17" i="4"/>
  <c r="L27" i="4"/>
  <c r="N27" i="4" s="1"/>
  <c r="P17" i="4"/>
  <c r="B29" i="4"/>
  <c r="F27" i="4"/>
  <c r="L21" i="4"/>
  <c r="N21" i="4" s="1"/>
  <c r="N17" i="4"/>
  <c r="L29" i="4"/>
  <c r="F29" i="4"/>
  <c r="H27" i="4"/>
  <c r="L54" i="4"/>
  <c r="J29" i="4"/>
  <c r="N29" i="4" s="1"/>
  <c r="J58" i="4"/>
  <c r="H54" i="4"/>
  <c r="H23" i="4"/>
  <c r="Q17" i="4"/>
  <c r="N11" i="4"/>
  <c r="F53" i="3"/>
  <c r="F57" i="3" s="1"/>
  <c r="L26" i="3"/>
  <c r="N26" i="3" s="1"/>
  <c r="F26" i="3"/>
  <c r="H26" i="3"/>
  <c r="L53" i="3"/>
  <c r="J28" i="3"/>
  <c r="F16" i="3"/>
  <c r="D57" i="3"/>
  <c r="H57" i="3" s="1"/>
  <c r="R16" i="3"/>
  <c r="L16" i="3"/>
  <c r="H53" i="3"/>
  <c r="L58" i="4" l="1"/>
  <c r="N58" i="4" s="1"/>
  <c r="N54" i="4"/>
  <c r="L57" i="3"/>
  <c r="N57" i="3" s="1"/>
  <c r="N53" i="3"/>
  <c r="F20" i="3"/>
  <c r="H16" i="3"/>
  <c r="L20" i="3"/>
  <c r="N16" i="3"/>
  <c r="H20" i="3" l="1"/>
  <c r="F28" i="3"/>
  <c r="H28" i="3" s="1"/>
  <c r="N20" i="3"/>
  <c r="L28" i="3"/>
  <c r="N28" i="3" s="1"/>
  <c r="F10" i="2" l="1"/>
  <c r="H10" i="2"/>
  <c r="L10" i="2"/>
  <c r="P10" i="2"/>
  <c r="Q10" i="2"/>
  <c r="R10" i="2"/>
  <c r="F11" i="2"/>
  <c r="H11" i="2" s="1"/>
  <c r="L11" i="2"/>
  <c r="N11" i="2"/>
  <c r="P11" i="2"/>
  <c r="Q11" i="2"/>
  <c r="R11" i="2"/>
  <c r="F12" i="2"/>
  <c r="L12" i="2"/>
  <c r="N12" i="2"/>
  <c r="P12" i="2"/>
  <c r="Q12" i="2"/>
  <c r="R12" i="2"/>
  <c r="F13" i="2"/>
  <c r="H13" i="2" s="1"/>
  <c r="L13" i="2"/>
  <c r="N13" i="2" s="1"/>
  <c r="P13" i="2"/>
  <c r="Q13" i="2"/>
  <c r="R13" i="2"/>
  <c r="F14" i="2"/>
  <c r="H14" i="2"/>
  <c r="L14" i="2"/>
  <c r="N14" i="2" s="1"/>
  <c r="P14" i="2"/>
  <c r="Q14" i="2"/>
  <c r="R14" i="2"/>
  <c r="B16" i="2"/>
  <c r="B20" i="2" s="1"/>
  <c r="D16" i="2"/>
  <c r="J16" i="2"/>
  <c r="F17" i="2"/>
  <c r="H17" i="2" s="1"/>
  <c r="L17" i="2"/>
  <c r="N17" i="2"/>
  <c r="P17" i="2"/>
  <c r="Q17" i="2"/>
  <c r="R17" i="2"/>
  <c r="F18" i="2"/>
  <c r="H18" i="2"/>
  <c r="L18" i="2"/>
  <c r="N18" i="2" s="1"/>
  <c r="P18" i="2"/>
  <c r="Q18" i="2"/>
  <c r="R18" i="2"/>
  <c r="D20" i="2"/>
  <c r="J20" i="2"/>
  <c r="F22" i="2"/>
  <c r="H22" i="2"/>
  <c r="L22" i="2"/>
  <c r="N22" i="2"/>
  <c r="F23" i="2"/>
  <c r="H23" i="2" s="1"/>
  <c r="L23" i="2"/>
  <c r="N23" i="2"/>
  <c r="F24" i="2"/>
  <c r="H24" i="2" s="1"/>
  <c r="L24" i="2"/>
  <c r="N24" i="2" s="1"/>
  <c r="F25" i="2"/>
  <c r="H25" i="2" s="1"/>
  <c r="L25" i="2"/>
  <c r="N25" i="2"/>
  <c r="B26" i="2"/>
  <c r="D26" i="2"/>
  <c r="J26" i="2"/>
  <c r="D28" i="2"/>
  <c r="F47" i="2"/>
  <c r="H47" i="2"/>
  <c r="L47" i="2"/>
  <c r="N47" i="2" s="1"/>
  <c r="F48" i="2"/>
  <c r="H48" i="2" s="1"/>
  <c r="L48" i="2"/>
  <c r="N48" i="2" s="1"/>
  <c r="F49" i="2"/>
  <c r="H49" i="2"/>
  <c r="L49" i="2"/>
  <c r="N49" i="2" s="1"/>
  <c r="F50" i="2"/>
  <c r="H50" i="2"/>
  <c r="L50" i="2"/>
  <c r="N50" i="2" s="1"/>
  <c r="F51" i="2"/>
  <c r="H51" i="2"/>
  <c r="L51" i="2"/>
  <c r="N51" i="2" s="1"/>
  <c r="B53" i="2"/>
  <c r="P16" i="2" s="1"/>
  <c r="D53" i="2"/>
  <c r="D57" i="2" s="1"/>
  <c r="J53" i="2"/>
  <c r="R16" i="2" s="1"/>
  <c r="F54" i="2"/>
  <c r="H54" i="2" s="1"/>
  <c r="L54" i="2"/>
  <c r="N54" i="2"/>
  <c r="F55" i="2"/>
  <c r="H55" i="2"/>
  <c r="L55" i="2"/>
  <c r="N55" i="2"/>
  <c r="B57" i="2"/>
  <c r="F26" i="2" l="1"/>
  <c r="F28" i="2" s="1"/>
  <c r="H28" i="2" s="1"/>
  <c r="L16" i="2"/>
  <c r="L20" i="2" s="1"/>
  <c r="N26" i="2"/>
  <c r="F53" i="2"/>
  <c r="F57" i="2" s="1"/>
  <c r="L26" i="2"/>
  <c r="F16" i="2"/>
  <c r="H16" i="2" s="1"/>
  <c r="J57" i="2"/>
  <c r="B28" i="2"/>
  <c r="N16" i="2"/>
  <c r="H57" i="2"/>
  <c r="H26" i="2"/>
  <c r="F20" i="2"/>
  <c r="H20" i="2" s="1"/>
  <c r="L53" i="2"/>
  <c r="J28" i="2"/>
  <c r="H53" i="2"/>
  <c r="Q16" i="2"/>
  <c r="H12" i="2"/>
  <c r="N10" i="2"/>
  <c r="N20" i="2" l="1"/>
  <c r="L28" i="2"/>
  <c r="N28" i="2"/>
  <c r="L57" i="2"/>
  <c r="N57" i="2" s="1"/>
  <c r="N53" i="2"/>
  <c r="R18" i="1" l="1"/>
  <c r="H55" i="1"/>
  <c r="L55" i="1"/>
  <c r="N54" i="1"/>
  <c r="L54" i="1"/>
  <c r="F54" i="1"/>
  <c r="H54" i="1" s="1"/>
  <c r="H51" i="1"/>
  <c r="F51" i="1"/>
  <c r="R13" i="1"/>
  <c r="L50" i="1"/>
  <c r="N49" i="1"/>
  <c r="L49" i="1"/>
  <c r="F49" i="1"/>
  <c r="H49" i="1" s="1"/>
  <c r="L48" i="1"/>
  <c r="N48" i="1" s="1"/>
  <c r="H47" i="1"/>
  <c r="F47" i="1"/>
  <c r="L25" i="1"/>
  <c r="N25" i="1" s="1"/>
  <c r="H24" i="1"/>
  <c r="F24" i="1"/>
  <c r="L23" i="1"/>
  <c r="N22" i="1"/>
  <c r="L22" i="1"/>
  <c r="J26" i="1"/>
  <c r="H22" i="1"/>
  <c r="F22" i="1"/>
  <c r="D26" i="1"/>
  <c r="B26" i="1"/>
  <c r="Q18" i="1"/>
  <c r="P18" i="1"/>
  <c r="L18" i="1"/>
  <c r="R17" i="1"/>
  <c r="L17" i="1"/>
  <c r="N17" i="1" s="1"/>
  <c r="P17" i="1"/>
  <c r="R14" i="1"/>
  <c r="L14" i="1"/>
  <c r="N14" i="1" s="1"/>
  <c r="Q13" i="1"/>
  <c r="P13" i="1"/>
  <c r="L13" i="1"/>
  <c r="R12" i="1"/>
  <c r="L12" i="1"/>
  <c r="N12" i="1" s="1"/>
  <c r="P12" i="1"/>
  <c r="P11" i="1"/>
  <c r="R11" i="1"/>
  <c r="L11" i="1"/>
  <c r="R10" i="1"/>
  <c r="L10" i="1"/>
  <c r="D16" i="1"/>
  <c r="H12" i="1" l="1"/>
  <c r="N13" i="1"/>
  <c r="H14" i="1"/>
  <c r="D20" i="1"/>
  <c r="B28" i="1"/>
  <c r="L16" i="1"/>
  <c r="L20" i="1" s="1"/>
  <c r="N18" i="1"/>
  <c r="L26" i="1"/>
  <c r="L28" i="1" s="1"/>
  <c r="N23" i="1"/>
  <c r="N10" i="1"/>
  <c r="Q11" i="1"/>
  <c r="F12" i="1"/>
  <c r="F14" i="1"/>
  <c r="J16" i="1"/>
  <c r="F17" i="1"/>
  <c r="H17" i="1" s="1"/>
  <c r="L24" i="1"/>
  <c r="N24" i="1" s="1"/>
  <c r="L47" i="1"/>
  <c r="F48" i="1"/>
  <c r="F53" i="1" s="1"/>
  <c r="F57" i="1" s="1"/>
  <c r="Q10" i="1"/>
  <c r="F11" i="1"/>
  <c r="H11" i="1" s="1"/>
  <c r="N11" i="1"/>
  <c r="Q12" i="1"/>
  <c r="F13" i="1"/>
  <c r="H13" i="1" s="1"/>
  <c r="Q14" i="1"/>
  <c r="Q17" i="1"/>
  <c r="F18" i="1"/>
  <c r="H18" i="1" s="1"/>
  <c r="F23" i="1"/>
  <c r="H23" i="1" s="1"/>
  <c r="F50" i="1"/>
  <c r="H50" i="1" s="1"/>
  <c r="N50" i="1"/>
  <c r="B53" i="1"/>
  <c r="J53" i="1"/>
  <c r="F55" i="1"/>
  <c r="N55" i="1"/>
  <c r="D53" i="1"/>
  <c r="F10" i="1"/>
  <c r="B16" i="1"/>
  <c r="B20" i="1" s="1"/>
  <c r="F25" i="1"/>
  <c r="H25" i="1" s="1"/>
  <c r="L51" i="1"/>
  <c r="N51" i="1" s="1"/>
  <c r="H10" i="1"/>
  <c r="P10" i="1"/>
  <c r="P14" i="1"/>
  <c r="H53" i="1" l="1"/>
  <c r="D57" i="1"/>
  <c r="H57" i="1" s="1"/>
  <c r="Q16" i="1"/>
  <c r="J20" i="1"/>
  <c r="N16" i="1"/>
  <c r="N26" i="1"/>
  <c r="L53" i="1"/>
  <c r="L57" i="1" s="1"/>
  <c r="H48" i="1"/>
  <c r="F16" i="1"/>
  <c r="R16" i="1"/>
  <c r="N53" i="1"/>
  <c r="J57" i="1"/>
  <c r="F26" i="1"/>
  <c r="B57" i="1"/>
  <c r="P16" i="1"/>
  <c r="D28" i="1"/>
  <c r="N47" i="1"/>
  <c r="N57" i="1" l="1"/>
  <c r="N20" i="1"/>
  <c r="J28" i="1"/>
  <c r="N28" i="1" s="1"/>
  <c r="H26" i="1"/>
  <c r="F20" i="1"/>
  <c r="H20" i="1" s="1"/>
  <c r="H16" i="1"/>
  <c r="F28" i="1" l="1"/>
  <c r="H28" i="1" s="1"/>
</calcChain>
</file>

<file path=xl/sharedStrings.xml><?xml version="1.0" encoding="utf-8"?>
<sst xmlns="http://schemas.openxmlformats.org/spreadsheetml/2006/main" count="295" uniqueCount="47">
  <si>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</si>
  <si>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</si>
  <si>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</si>
  <si>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</si>
  <si>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</si>
  <si>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</si>
  <si>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</si>
  <si>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</si>
  <si>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</si>
  <si>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</si>
  <si>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</si>
  <si>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</si>
  <si>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</si>
  <si>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</si>
  <si>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</si>
  <si>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</si>
  <si>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</si>
  <si>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</si>
  <si>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</si>
  <si>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</si>
  <si>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</si>
  <si>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</si>
  <si>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</si>
  <si>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</si>
  <si>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</si>
  <si>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</si>
  <si>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</si>
  <si>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</si>
  <si>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</si>
  <si>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</si>
  <si>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</si>
  <si>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</si>
  <si>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</si>
  <si>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</si>
  <si>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</si>
  <si>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</si>
  <si>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</si>
  <si>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</si>
  <si>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</si>
  <si>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</si>
  <si>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</si>
  <si>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</si>
  <si>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APRIL 2017</t>
  </si>
  <si>
    <t>VARIANCE FROM 2016</t>
  </si>
  <si>
    <t>MONTH OF MAY 2017</t>
  </si>
  <si>
    <t>MONTH OF JUNE 2017</t>
  </si>
  <si>
    <t>TWELVE MONTHS ENDED JUNE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</si>
</sst>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2" x14ac:knownFonts="1">
    <font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3">
    <xf numFmtId="0" fontId="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9" fontId="1" fillId="0" borderId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2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3" fontId="12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4" fontId="22" fillId="0" borderId="9" applyNumberFormat="0" applyProtection="0">
      <alignment horizontal="right" vertical="center"/>
    </xf>
    <xf numFmtId="174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4" fontId="27" fillId="39" borderId="12" applyNumberFormat="0" applyBorder="0" applyAlignment="0" applyProtection="0">
      <alignment horizontal="right" vertical="center" indent="1"/>
    </xf>
    <xf numFmtId="174" fontId="28" fillId="40" borderId="12" applyNumberFormat="0" applyBorder="0" applyAlignment="0" applyProtection="0">
      <alignment horizontal="right" vertical="center" indent="1"/>
    </xf>
    <xf numFmtId="174" fontId="28" fillId="41" borderId="12" applyNumberFormat="0" applyBorder="0" applyAlignment="0" applyProtection="0">
      <alignment horizontal="right" vertical="center" indent="1"/>
    </xf>
    <xf numFmtId="174" fontId="29" fillId="42" borderId="12" applyNumberFormat="0" applyBorder="0" applyAlignment="0" applyProtection="0">
      <alignment horizontal="right" vertical="center" indent="1"/>
    </xf>
    <xf numFmtId="174" fontId="29" fillId="43" borderId="12" applyNumberFormat="0" applyBorder="0" applyAlignment="0" applyProtection="0">
      <alignment horizontal="right" vertical="center" indent="1"/>
    </xf>
    <xf numFmtId="174" fontId="29" fillId="44" borderId="12" applyNumberFormat="0" applyBorder="0" applyAlignment="0" applyProtection="0">
      <alignment horizontal="right" vertical="center" indent="1"/>
    </xf>
    <xf numFmtId="174" fontId="30" fillId="45" borderId="12" applyNumberFormat="0" applyBorder="0" applyAlignment="0" applyProtection="0">
      <alignment horizontal="right" vertical="center" indent="1"/>
    </xf>
    <xf numFmtId="174" fontId="30" fillId="46" borderId="12" applyNumberFormat="0" applyBorder="0" applyAlignment="0" applyProtection="0">
      <alignment horizontal="right" vertical="center" indent="1"/>
    </xf>
    <xf numFmtId="174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2" fillId="51" borderId="9" applyNumberFormat="0" applyBorder="0" applyProtection="0">
      <alignment horizontal="right" vertical="center"/>
    </xf>
    <xf numFmtId="174" fontId="23" fillId="51" borderId="10" applyNumberFormat="0" applyBorder="0" applyProtection="0">
      <alignment horizontal="right" vertical="center"/>
    </xf>
    <xf numFmtId="174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09">
    <xf numFmtId="0" fontId="0" fillId="0" borderId="0" xfId="0"/>
    <xf numFmtId="39" fontId="2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39" fontId="2" fillId="0" borderId="0" xfId="4" applyFont="1" applyFill="1" applyBorder="1" applyAlignment="1" applyProtection="1">
      <alignment horizontal="centerContinuous"/>
    </xf>
    <xf numFmtId="14" fontId="2" fillId="0" borderId="0" xfId="4" applyNumberFormat="1" applyFont="1" applyFill="1" applyAlignment="1" applyProtection="1">
      <alignment horizontal="centerContinuous"/>
    </xf>
    <xf numFmtId="39" fontId="4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/>
    <xf numFmtId="39" fontId="3" fillId="0" borderId="0" xfId="4" applyFont="1" applyFill="1" applyAlignment="1" applyProtection="1"/>
    <xf numFmtId="39" fontId="3" fillId="0" borderId="0" xfId="4" applyFont="1" applyFill="1" applyProtection="1"/>
    <xf numFmtId="39" fontId="5" fillId="0" borderId="0" xfId="4" applyNumberFormat="1" applyFont="1" applyFill="1" applyProtection="1"/>
    <xf numFmtId="39" fontId="3" fillId="0" borderId="0" xfId="4" applyNumberFormat="1" applyFont="1" applyFill="1" applyProtection="1"/>
    <xf numFmtId="43" fontId="3" fillId="0" borderId="1" xfId="4" applyNumberFormat="1" applyFont="1" applyFill="1" applyBorder="1" applyAlignment="1" applyProtection="1">
      <alignment horizontal="centerContinuous"/>
    </xf>
    <xf numFmtId="39" fontId="3" fillId="0" borderId="0" xfId="4" applyNumberFormat="1" applyFont="1" applyFill="1" applyBorder="1" applyProtection="1"/>
    <xf numFmtId="39" fontId="3" fillId="0" borderId="1" xfId="4" applyNumberFormat="1" applyFont="1" applyFill="1" applyBorder="1" applyAlignment="1" applyProtection="1">
      <alignment horizontal="centerContinuous"/>
    </xf>
    <xf numFmtId="39" fontId="3" fillId="0" borderId="1" xfId="4" applyFont="1" applyFill="1" applyBorder="1" applyAlignment="1" applyProtection="1">
      <alignment horizontal="centerContinuous"/>
    </xf>
    <xf numFmtId="39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horizontal="center"/>
    </xf>
    <xf numFmtId="39" fontId="3" fillId="0" borderId="0" xfId="4" quotePrefix="1" applyFont="1" applyFill="1" applyAlignment="1" applyProtection="1">
      <alignment horizontal="center"/>
    </xf>
    <xf numFmtId="39" fontId="3" fillId="0" borderId="0" xfId="4" applyFont="1" applyFill="1" applyAlignment="1" applyProtection="1">
      <alignment horizontal="center"/>
    </xf>
    <xf numFmtId="39" fontId="5" fillId="0" borderId="0" xfId="4" applyNumberFormat="1" applyFont="1" applyFill="1" applyAlignment="1" applyProtection="1">
      <alignment horizontal="left"/>
    </xf>
    <xf numFmtId="0" fontId="3" fillId="0" borderId="1" xfId="4" quotePrefix="1" applyNumberFormat="1" applyFont="1" applyFill="1" applyBorder="1" applyAlignment="1" applyProtection="1">
      <alignment horizontal="center"/>
    </xf>
    <xf numFmtId="39" fontId="3" fillId="0" borderId="1" xfId="4" applyNumberFormat="1" applyFont="1" applyFill="1" applyBorder="1" applyAlignment="1" applyProtection="1">
      <alignment horizontal="center"/>
    </xf>
    <xf numFmtId="39" fontId="3" fillId="0" borderId="1" xfId="4" applyFont="1" applyFill="1" applyBorder="1" applyAlignment="1" applyProtection="1">
      <alignment horizontal="center"/>
    </xf>
    <xf numFmtId="39" fontId="3" fillId="0" borderId="0" xfId="4" applyNumberFormat="1" applyFont="1" applyFill="1" applyBorder="1" applyAlignment="1" applyProtection="1">
      <alignment horizontal="center"/>
    </xf>
    <xf numFmtId="39" fontId="6" fillId="0" borderId="0" xfId="4" applyNumberFormat="1" applyFont="1" applyFill="1" applyProtection="1"/>
    <xf numFmtId="39" fontId="6" fillId="0" borderId="0" xfId="4" applyNumberFormat="1" applyFont="1" applyFill="1" applyAlignment="1" applyProtection="1">
      <alignment horizontal="fill"/>
    </xf>
    <xf numFmtId="39" fontId="6" fillId="0" borderId="0" xfId="4" applyFont="1" applyFill="1" applyAlignment="1" applyProtection="1">
      <alignment horizontal="fill"/>
    </xf>
    <xf numFmtId="39" fontId="6" fillId="0" borderId="0" xfId="4" applyFont="1" applyFill="1" applyProtection="1"/>
    <xf numFmtId="39" fontId="6" fillId="0" borderId="0" xfId="4" applyNumberFormat="1" applyFont="1" applyFill="1" applyAlignment="1" applyProtection="1">
      <alignment horizontal="left"/>
    </xf>
    <xf numFmtId="44" fontId="6" fillId="0" borderId="0" xfId="4" applyNumberFormat="1" applyFont="1" applyFill="1" applyAlignment="1" applyProtection="1">
      <alignment horizontal="right"/>
    </xf>
    <xf numFmtId="7" fontId="6" fillId="0" borderId="0" xfId="4" applyNumberFormat="1" applyFont="1" applyFill="1" applyAlignment="1" applyProtection="1">
      <alignment horizontal="right"/>
    </xf>
    <xf numFmtId="164" fontId="6" fillId="0" borderId="0" xfId="4" applyNumberFormat="1" applyFont="1" applyFill="1" applyAlignment="1" applyProtection="1">
      <alignment horizontal="right"/>
    </xf>
    <xf numFmtId="39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Alignment="1" applyProtection="1">
      <alignment horizontal="right"/>
    </xf>
    <xf numFmtId="166" fontId="6" fillId="0" borderId="0" xfId="2" applyNumberFormat="1" applyFont="1" applyFill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ill="1" applyProtection="1"/>
    <xf numFmtId="43" fontId="6" fillId="0" borderId="0" xfId="4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6" fillId="0" borderId="0" xfId="4" applyNumberFormat="1" applyFont="1" applyFill="1" applyBorder="1" applyAlignment="1" applyProtection="1">
      <alignment horizontal="right"/>
    </xf>
    <xf numFmtId="10" fontId="6" fillId="0" borderId="0" xfId="4" applyNumberFormat="1" applyFont="1" applyFill="1" applyBorder="1" applyAlignment="1" applyProtection="1">
      <alignment horizontal="right"/>
    </xf>
    <xf numFmtId="43" fontId="6" fillId="0" borderId="2" xfId="4" applyNumberFormat="1" applyFont="1" applyFill="1" applyBorder="1" applyAlignment="1" applyProtection="1">
      <alignment horizontal="right"/>
    </xf>
    <xf numFmtId="39" fontId="6" fillId="0" borderId="2" xfId="4" applyFont="1" applyFill="1" applyBorder="1" applyAlignment="1" applyProtection="1">
      <alignment horizontal="right"/>
    </xf>
    <xf numFmtId="169" fontId="6" fillId="0" borderId="2" xfId="4" applyNumberFormat="1" applyFont="1" applyFill="1" applyBorder="1" applyAlignment="1" applyProtection="1">
      <alignment horizontal="right"/>
    </xf>
    <xf numFmtId="39" fontId="6" fillId="0" borderId="0" xfId="4" applyNumberFormat="1" applyFont="1" applyFill="1" applyAlignment="1" applyProtection="1">
      <alignment horizontal="left" indent="1"/>
    </xf>
    <xf numFmtId="43" fontId="6" fillId="0" borderId="1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Alignment="1" applyProtection="1">
      <alignment horizontal="right"/>
    </xf>
    <xf numFmtId="164" fontId="6" fillId="0" borderId="1" xfId="4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43" fontId="3" fillId="0" borderId="2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Alignment="1" applyProtection="1">
      <alignment horizontal="right"/>
    </xf>
    <xf numFmtId="39" fontId="3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 indent="1"/>
    </xf>
    <xf numFmtId="16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/>
    </xf>
    <xf numFmtId="39" fontId="6" fillId="0" borderId="0" xfId="4" applyFont="1" applyFill="1" applyBorder="1" applyAlignment="1" applyProtection="1">
      <alignment horizontal="right"/>
    </xf>
    <xf numFmtId="4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 indent="1"/>
    </xf>
    <xf numFmtId="44" fontId="6" fillId="0" borderId="3" xfId="4" applyNumberFormat="1" applyFont="1" applyFill="1" applyBorder="1" applyAlignment="1" applyProtection="1">
      <alignment horizontal="right"/>
    </xf>
    <xf numFmtId="164" fontId="6" fillId="0" borderId="3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/>
    </xf>
    <xf numFmtId="170" fontId="6" fillId="0" borderId="0" xfId="4" applyNumberFormat="1" applyFont="1" applyFill="1" applyBorder="1" applyAlignment="1" applyProtection="1">
      <alignment horizontal="right"/>
    </xf>
    <xf numFmtId="44" fontId="3" fillId="0" borderId="0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Border="1" applyAlignment="1" applyProtection="1">
      <alignment horizontal="right"/>
    </xf>
    <xf numFmtId="39" fontId="3" fillId="0" borderId="0" xfId="4" applyFont="1" applyFill="1" applyBorder="1" applyAlignment="1" applyProtection="1">
      <alignment horizontal="right"/>
    </xf>
    <xf numFmtId="167" fontId="0" fillId="0" borderId="0" xfId="1" applyFont="1" applyFill="1" applyProtection="1"/>
    <xf numFmtId="43" fontId="6" fillId="0" borderId="0" xfId="4" applyNumberFormat="1" applyFont="1" applyFill="1" applyProtection="1"/>
    <xf numFmtId="44" fontId="6" fillId="0" borderId="0" xfId="4" applyNumberFormat="1" applyFont="1" applyFill="1" applyProtection="1"/>
    <xf numFmtId="43" fontId="0" fillId="0" borderId="0" xfId="0" applyNumberFormat="1" applyFill="1" applyProtection="1"/>
    <xf numFmtId="39" fontId="6" fillId="0" borderId="0" xfId="5" applyFont="1" applyFill="1" applyAlignment="1" applyProtection="1">
      <alignment horizontal="left"/>
    </xf>
    <xf numFmtId="44" fontId="7" fillId="0" borderId="0" xfId="4" applyNumberFormat="1" applyFont="1" applyFill="1" applyProtection="1"/>
    <xf numFmtId="44" fontId="3" fillId="0" borderId="0" xfId="4" applyNumberFormat="1" applyFont="1" applyFill="1" applyProtection="1"/>
    <xf numFmtId="43" fontId="3" fillId="0" borderId="0" xfId="4" applyNumberFormat="1" applyFont="1" applyFill="1" applyProtection="1"/>
    <xf numFmtId="44" fontId="3" fillId="0" borderId="1" xfId="4" applyNumberFormat="1" applyFont="1" applyFill="1" applyBorder="1" applyAlignment="1" applyProtection="1">
      <alignment horizontal="centerContinuous"/>
    </xf>
    <xf numFmtId="44" fontId="3" fillId="0" borderId="0" xfId="4" applyNumberFormat="1" applyFont="1" applyFill="1" applyAlignment="1" applyProtection="1">
      <alignment horizontal="center"/>
    </xf>
    <xf numFmtId="44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horizontal="fill"/>
    </xf>
    <xf numFmtId="44" fontId="3" fillId="0" borderId="1" xfId="4" quotePrefix="1" applyNumberFormat="1" applyFont="1" applyFill="1" applyBorder="1" applyAlignment="1" applyProtection="1">
      <alignment horizontal="center"/>
    </xf>
    <xf numFmtId="43" fontId="3" fillId="0" borderId="1" xfId="4" applyNumberFormat="1" applyFont="1" applyFill="1" applyBorder="1" applyAlignment="1" applyProtection="1">
      <alignment horizontal="center"/>
    </xf>
    <xf numFmtId="44" fontId="6" fillId="0" borderId="0" xfId="4" applyNumberFormat="1" applyFont="1" applyFill="1" applyAlignment="1" applyProtection="1">
      <alignment horizontal="fill"/>
    </xf>
    <xf numFmtId="43" fontId="6" fillId="0" borderId="0" xfId="4" applyNumberFormat="1" applyFont="1" applyFill="1" applyAlignment="1" applyProtection="1">
      <alignment horizontal="fill"/>
    </xf>
    <xf numFmtId="171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Protection="1"/>
    <xf numFmtId="165" fontId="6" fillId="0" borderId="0" xfId="2" applyFont="1" applyFill="1" applyProtection="1"/>
    <xf numFmtId="171" fontId="6" fillId="0" borderId="0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Border="1" applyAlignment="1" applyProtection="1">
      <alignment horizontal="right"/>
    </xf>
    <xf numFmtId="171" fontId="3" fillId="0" borderId="2" xfId="4" applyNumberFormat="1" applyFont="1" applyFill="1" applyBorder="1" applyAlignment="1" applyProtection="1">
      <alignment horizontal="right"/>
    </xf>
    <xf numFmtId="171" fontId="3" fillId="0" borderId="0" xfId="4" applyNumberFormat="1" applyFont="1" applyFill="1" applyAlignment="1" applyProtection="1">
      <alignment horizontal="right"/>
    </xf>
    <xf numFmtId="41" fontId="3" fillId="0" borderId="0" xfId="4" applyNumberFormat="1" applyFont="1" applyFill="1" applyAlignment="1" applyProtection="1">
      <alignment horizontal="right"/>
    </xf>
    <xf numFmtId="41" fontId="3" fillId="0" borderId="2" xfId="4" applyNumberFormat="1" applyFont="1" applyFill="1" applyBorder="1" applyAlignment="1" applyProtection="1">
      <alignment horizontal="right"/>
    </xf>
    <xf numFmtId="171" fontId="6" fillId="0" borderId="1" xfId="4" applyNumberFormat="1" applyFont="1" applyFill="1" applyBorder="1" applyAlignment="1" applyProtection="1">
      <alignment horizontal="right"/>
    </xf>
    <xf numFmtId="171" fontId="6" fillId="0" borderId="2" xfId="4" applyNumberFormat="1" applyFont="1" applyFill="1" applyBorder="1" applyAlignment="1" applyProtection="1">
      <alignment horizontal="right"/>
    </xf>
    <xf numFmtId="41" fontId="6" fillId="0" borderId="2" xfId="4" applyNumberFormat="1" applyFont="1" applyFill="1" applyBorder="1" applyAlignment="1" applyProtection="1">
      <alignment horizontal="right"/>
    </xf>
    <xf numFmtId="171" fontId="6" fillId="0" borderId="3" xfId="4" applyNumberFormat="1" applyFont="1" applyFill="1" applyBorder="1" applyAlignment="1" applyProtection="1">
      <alignment horizontal="right"/>
    </xf>
    <xf numFmtId="41" fontId="3" fillId="0" borderId="0" xfId="4" applyNumberFormat="1" applyFont="1" applyFill="1" applyBorder="1" applyAlignment="1" applyProtection="1">
      <alignment horizontal="fill"/>
    </xf>
    <xf numFmtId="41" fontId="3" fillId="0" borderId="0" xfId="4" applyNumberFormat="1" applyFont="1" applyFill="1" applyProtection="1"/>
    <xf numFmtId="41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43" fontId="3" fillId="0" borderId="0" xfId="4" applyNumberFormat="1" applyFont="1" applyFill="1" applyBorder="1" applyAlignment="1" applyProtection="1">
      <alignment horizontal="fill"/>
    </xf>
    <xf numFmtId="43" fontId="3" fillId="0" borderId="0" xfId="4" applyNumberFormat="1" applyFont="1" applyFill="1" applyAlignment="1" applyProtection="1">
      <alignment horizontal="left"/>
    </xf>
    <xf numFmtId="44" fontId="3" fillId="0" borderId="1" xfId="4" applyNumberFormat="1" applyFont="1" applyFill="1" applyBorder="1" applyAlignment="1" applyProtection="1">
      <alignment horizontal="center"/>
    </xf>
    <xf numFmtId="39" fontId="3" fillId="0" borderId="0" xfId="4" applyFont="1" applyFill="1" applyBorder="1" applyProtection="1"/>
    <xf numFmtId="39" fontId="3" fillId="0" borderId="0" xfId="4" applyFont="1" applyFill="1" applyBorder="1" applyAlignment="1" applyProtection="1">
      <alignment horizontal="center"/>
    </xf>
    <xf numFmtId="39" fontId="3" fillId="0" borderId="0" xfId="4" applyNumberFormat="1" applyFont="1" applyFill="1" applyBorder="1" applyAlignment="1" applyProtection="1">
      <alignment horizontal="left"/>
    </xf>
  </cellXfs>
  <cellStyles count="103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" xfId="1" builtinId="3"/>
    <cellStyle name="Currency" xfId="2" builtinId="4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_Monthly" xfId="4"/>
    <cellStyle name="Normal_Year To Date" xfId="5"/>
    <cellStyle name="Percent" xfId="3" builtinId="5"/>
    <cellStyle name="Percent [2]" xfId="31"/>
    <cellStyle name="Percent 2" xfId="32"/>
    <cellStyle name="SAPBEXaggData" xfId="33"/>
    <cellStyle name="SAPBEXaggDataEmph" xfId="34"/>
    <cellStyle name="SAPBEXaggItem" xfId="35"/>
    <cellStyle name="SAPBEXaggItemX" xfId="36"/>
    <cellStyle name="SAPBEXchaText" xfId="37"/>
    <cellStyle name="SAPBEXexcBad7" xfId="38"/>
    <cellStyle name="SAPBEXexcBad8" xfId="39"/>
    <cellStyle name="SAPBEXexcBad9" xfId="40"/>
    <cellStyle name="SAPBEXexcCritical4" xfId="41"/>
    <cellStyle name="SAPBEXexcCritical5" xfId="42"/>
    <cellStyle name="SAPBEXexcCritical6" xfId="43"/>
    <cellStyle name="SAPBEXexcGood1" xfId="44"/>
    <cellStyle name="SAPBEXexcGood2" xfId="45"/>
    <cellStyle name="SAPBEXexcGood3" xfId="46"/>
    <cellStyle name="SAPBEXfilterDrill" xfId="47"/>
    <cellStyle name="SAPBEXfilterItem" xfId="48"/>
    <cellStyle name="SAPBEXfilterText" xfId="49"/>
    <cellStyle name="SAPBEXformats" xfId="50"/>
    <cellStyle name="SAPBEXheaderItem" xfId="51"/>
    <cellStyle name="SAPBEXheaderText" xfId="52"/>
    <cellStyle name="SAPBEXHLevel0" xfId="53"/>
    <cellStyle name="SAPBEXHLevel0X" xfId="54"/>
    <cellStyle name="SAPBEXHLevel1" xfId="55"/>
    <cellStyle name="SAPBEXHLevel1X" xfId="56"/>
    <cellStyle name="SAPBEXHLevel2" xfId="57"/>
    <cellStyle name="SAPBEXHLevel2X" xfId="58"/>
    <cellStyle name="SAPBEXHLevel3" xfId="59"/>
    <cellStyle name="SAPBEXHLevel3X" xfId="60"/>
    <cellStyle name="SAPBEXinputData" xfId="61"/>
    <cellStyle name="SAPBEXItemHeader" xfId="62"/>
    <cellStyle name="SAPBEXresData" xfId="63"/>
    <cellStyle name="SAPBEXresDataEmph" xfId="64"/>
    <cellStyle name="SAPBEXresItem" xfId="65"/>
    <cellStyle name="SAPBEXresItemX" xfId="66"/>
    <cellStyle name="SAPBEXstdData" xfId="67"/>
    <cellStyle name="SAPBEXstdDataEmph" xfId="68"/>
    <cellStyle name="SAPBEXstdItem" xfId="69"/>
    <cellStyle name="SAPBEXstdItemX" xfId="70"/>
    <cellStyle name="SAPBEXtitle" xfId="71"/>
    <cellStyle name="SAPBEXunassignedItem" xfId="72"/>
    <cellStyle name="SAPBEXundefined" xfId="73"/>
    <cellStyle name="SAPBorder" xfId="74"/>
    <cellStyle name="SAPDataCell" xfId="75"/>
    <cellStyle name="SAPDataTotalCell" xfId="76"/>
    <cellStyle name="SAPDimensionCell" xfId="77"/>
    <cellStyle name="SAPEditableDataCell" xfId="78"/>
    <cellStyle name="SAPEditableDataTotalCell" xfId="79"/>
    <cellStyle name="SAPEmphasized" xfId="80"/>
    <cellStyle name="SAPEmphasizedTotal" xfId="81"/>
    <cellStyle name="SAPExceptionLevel1" xfId="82"/>
    <cellStyle name="SAPExceptionLevel2" xfId="83"/>
    <cellStyle name="SAPExceptionLevel3" xfId="84"/>
    <cellStyle name="SAPExceptionLevel4" xfId="85"/>
    <cellStyle name="SAPExceptionLevel5" xfId="86"/>
    <cellStyle name="SAPExceptionLevel6" xfId="87"/>
    <cellStyle name="SAPExceptionLevel7" xfId="88"/>
    <cellStyle name="SAPExceptionLevel8" xfId="89"/>
    <cellStyle name="SAPExceptionLevel9" xfId="90"/>
    <cellStyle name="SAPHierarchyCell0" xfId="91"/>
    <cellStyle name="SAPHierarchyCell1" xfId="92"/>
    <cellStyle name="SAPHierarchyCell2" xfId="93"/>
    <cellStyle name="SAPHierarchyCell3" xfId="94"/>
    <cellStyle name="SAPHierarchyCell4" xfId="95"/>
    <cellStyle name="SAPLockedDataCell" xfId="96"/>
    <cellStyle name="SAPLockedDataTotalCell" xfId="97"/>
    <cellStyle name="SAPMemberCell" xfId="98"/>
    <cellStyle name="SAPMemberTotalCell" xfId="99"/>
    <cellStyle name="SAPReadonlyDataCell" xfId="100"/>
    <cellStyle name="SAPReadonlyDataTotalCell" xfId="101"/>
    <cellStyle name="Sheet Title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Electricity%20Reports/Sales%20of%20Electricity%20Template%204-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Electricity%20Reports/Sales%20of%20Electricity%20Template%205-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Electricity%20Reports/Sales%20of%20Electricity%20Template%20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YTD"/>
      <sheetName val="Q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YTD"/>
      <sheetName val="Q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R"/>
      <sheetName val="YTD"/>
      <sheetName val="QTD"/>
      <sheetName val="12ME"/>
      <sheetName val="SAP Download"/>
      <sheetName val="Input Tab"/>
      <sheetName val="Approval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31" activePane="bottomRight" state="frozen"/>
      <selection activeCell="A4" sqref="A4:D4"/>
      <selection pane="topRight" activeCell="A4" sqref="A4:D4"/>
      <selection pane="bottomLeft" activeCell="A4" sqref="A4:D4"/>
      <selection pane="bottomRight" activeCell="A60" sqref="A60:R60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42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7</v>
      </c>
      <c r="B8" s="21">
        <v>2017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2016</v>
      </c>
      <c r="K8" s="9"/>
      <c r="L8" s="22" t="s">
        <v>9</v>
      </c>
      <c r="M8" s="11"/>
      <c r="N8" s="23" t="s">
        <v>10</v>
      </c>
      <c r="O8" s="24"/>
      <c r="P8" s="21">
        <v>2017</v>
      </c>
      <c r="Q8" s="22" t="s">
        <v>11</v>
      </c>
      <c r="R8" s="21">
        <v>2016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12</v>
      </c>
      <c r="B10" s="30">
        <v>93804657.150000006</v>
      </c>
      <c r="C10" s="30"/>
      <c r="D10" s="30">
        <v>94853000</v>
      </c>
      <c r="E10" s="30"/>
      <c r="F10" s="30">
        <f>B10-D10</f>
        <v>-1048342.849999994</v>
      </c>
      <c r="G10" s="31"/>
      <c r="H10" s="32">
        <f>IF(D10=0,"n/a",IF(AND(F10/D10&lt;1,F10/D10&gt;-1),F10/D10,"n/a"))</f>
        <v>-1.1052289859044986E-2</v>
      </c>
      <c r="I10" s="33"/>
      <c r="J10" s="30">
        <v>81767346.540000007</v>
      </c>
      <c r="K10" s="30"/>
      <c r="L10" s="30">
        <f>B10-J10</f>
        <v>12037310.609999999</v>
      </c>
      <c r="M10" s="33"/>
      <c r="N10" s="32">
        <f>IF(J10=0,"n/a",IF(AND(L10/J10&lt;1,L10/J10&gt;-1),L10/J10,"n/a"))</f>
        <v>0.14721415234027965</v>
      </c>
      <c r="O10" s="34"/>
      <c r="P10" s="35">
        <f>IF(B47=0,"n/a",B10/B47)</f>
        <v>0.11056309104169326</v>
      </c>
      <c r="Q10" s="36">
        <f>IF(D47=0,"n/a",D10/D47)</f>
        <v>0.1055064035967814</v>
      </c>
      <c r="R10" s="36">
        <f>IF(J47=0,"n/a",J10/J47)</f>
        <v>0.11148740218317048</v>
      </c>
      <c r="T10" s="37"/>
    </row>
    <row r="11" spans="1:20" x14ac:dyDescent="0.25">
      <c r="A11" s="29" t="s">
        <v>13</v>
      </c>
      <c r="B11" s="38">
        <v>64990188.420000002</v>
      </c>
      <c r="C11" s="38"/>
      <c r="D11" s="38">
        <v>69058000</v>
      </c>
      <c r="E11" s="38"/>
      <c r="F11" s="38">
        <f>B11-D11</f>
        <v>-4067811.5799999982</v>
      </c>
      <c r="G11" s="38"/>
      <c r="H11" s="32">
        <f>IF(D11=0,"n/a",IF(AND(F11/D11&lt;1,F11/D11&gt;-1),F11/D11,"n/a"))</f>
        <v>-5.8904277274175305E-2</v>
      </c>
      <c r="I11" s="38"/>
      <c r="J11" s="38">
        <v>61860077.57</v>
      </c>
      <c r="K11" s="38"/>
      <c r="L11" s="38">
        <f>B11-J11</f>
        <v>3130110.8500000015</v>
      </c>
      <c r="M11" s="38"/>
      <c r="N11" s="32">
        <f>IF(J11=0,"n/a",IF(AND(L11/J11&lt;1,L11/J11&gt;-1),L11/J11,"n/a"))</f>
        <v>5.0599853297274185E-2</v>
      </c>
      <c r="O11" s="34"/>
      <c r="P11" s="39">
        <f>IF(B48=0,"n/a",B11/B48)</f>
        <v>9.3373686968284339E-2</v>
      </c>
      <c r="Q11" s="40">
        <f>IF(D48=0,"n/a",D11/D48)</f>
        <v>8.9182009662309894E-2</v>
      </c>
      <c r="R11" s="40">
        <f>IF(J48=0,"n/a",J11/J48)</f>
        <v>9.4818679903924938E-2</v>
      </c>
    </row>
    <row r="12" spans="1:20" x14ac:dyDescent="0.25">
      <c r="A12" s="29" t="s">
        <v>14</v>
      </c>
      <c r="B12" s="38">
        <v>8428520.7899999991</v>
      </c>
      <c r="C12" s="38"/>
      <c r="D12" s="38">
        <v>9290000</v>
      </c>
      <c r="E12" s="38"/>
      <c r="F12" s="38">
        <f>B12-D12</f>
        <v>-861479.21000000089</v>
      </c>
      <c r="G12" s="38"/>
      <c r="H12" s="32">
        <f>IF(D12=0,"n/a",IF(AND(F12/D12&lt;1,F12/D12&gt;-1),F12/D12,"n/a"))</f>
        <v>-9.2731884822389768E-2</v>
      </c>
      <c r="I12" s="38"/>
      <c r="J12" s="38">
        <v>7946288.1299999999</v>
      </c>
      <c r="K12" s="38"/>
      <c r="L12" s="38">
        <f>B12-J12</f>
        <v>482232.65999999922</v>
      </c>
      <c r="M12" s="38"/>
      <c r="N12" s="32">
        <f>IF(J12=0,"n/a",IF(AND(L12/J12&lt;1,L12/J12&gt;-1),L12/J12,"n/a"))</f>
        <v>6.0686530882186777E-2</v>
      </c>
      <c r="O12" s="34"/>
      <c r="P12" s="39">
        <f>IF(B49=0,"n/a",B12/B49)</f>
        <v>8.7855796606286438E-2</v>
      </c>
      <c r="Q12" s="40">
        <f>IF(D49=0,"n/a",D12/D49)</f>
        <v>8.4543700629755011E-2</v>
      </c>
      <c r="R12" s="40">
        <f>IF(J49=0,"n/a",J12/J49)</f>
        <v>8.3595508486368028E-2</v>
      </c>
    </row>
    <row r="13" spans="1:20" x14ac:dyDescent="0.25">
      <c r="A13" s="29" t="s">
        <v>15</v>
      </c>
      <c r="B13" s="38">
        <v>1566678.94</v>
      </c>
      <c r="C13" s="38"/>
      <c r="D13" s="38">
        <v>1433000</v>
      </c>
      <c r="E13" s="38"/>
      <c r="F13" s="38">
        <f>B13-D13</f>
        <v>133678.93999999994</v>
      </c>
      <c r="G13" s="38"/>
      <c r="H13" s="32">
        <f>IF(D13=0,"n/a",IF(AND(F13/D13&lt;1,F13/D13&gt;-1),F13/D13,"n/a"))</f>
        <v>9.3286071179343996E-2</v>
      </c>
      <c r="I13" s="38"/>
      <c r="J13" s="38">
        <v>1606496.27</v>
      </c>
      <c r="K13" s="38"/>
      <c r="L13" s="38">
        <f>B13-J13</f>
        <v>-39817.330000000075</v>
      </c>
      <c r="M13" s="38"/>
      <c r="N13" s="32">
        <f>IF(J13=0,"n/a",IF(AND(L13/J13&lt;1,L13/J13&gt;-1),L13/J13,"n/a"))</f>
        <v>-2.4785199158912502E-2</v>
      </c>
      <c r="O13" s="34"/>
      <c r="P13" s="39">
        <f>IF(B50=0,"n/a",B13/B50)</f>
        <v>0.24213816237009222</v>
      </c>
      <c r="Q13" s="40">
        <f>IF(D50=0,"n/a",D13/D50)</f>
        <v>0.21718702637162776</v>
      </c>
      <c r="R13" s="40">
        <f>IF(J50=0,"n/a",J13/J50)</f>
        <v>0.24078615230236153</v>
      </c>
      <c r="S13" s="41"/>
    </row>
    <row r="14" spans="1:20" x14ac:dyDescent="0.25">
      <c r="A14" s="29" t="s">
        <v>16</v>
      </c>
      <c r="B14" s="38">
        <v>31643.49</v>
      </c>
      <c r="C14" s="42"/>
      <c r="D14" s="38">
        <v>33000</v>
      </c>
      <c r="E14" s="42"/>
      <c r="F14" s="38">
        <f>B14-D14</f>
        <v>-1356.5099999999984</v>
      </c>
      <c r="G14" s="42"/>
      <c r="H14" s="32">
        <f>IF(D14=0,"n/a",IF(AND(F14/D14&lt;1,F14/D14&gt;-1),F14/D14,"n/a"))</f>
        <v>-4.1106363636363587E-2</v>
      </c>
      <c r="I14" s="42"/>
      <c r="J14" s="38">
        <v>24649.41</v>
      </c>
      <c r="K14" s="38"/>
      <c r="L14" s="38">
        <f>B14-J14</f>
        <v>6994.0800000000017</v>
      </c>
      <c r="M14" s="42"/>
      <c r="N14" s="32">
        <f>IF(J14=0,"n/a",IF(AND(L14/J14&lt;1,L14/J14&gt;-1),L14/J14,"n/a"))</f>
        <v>0.28374228835497489</v>
      </c>
      <c r="O14" s="43"/>
      <c r="P14" s="39">
        <f>IF(B51=0,"n/a",B14/B51)</f>
        <v>4.7668132259898306E-2</v>
      </c>
      <c r="Q14" s="40">
        <f>IF(D51=0,"n/a",D14/D51)</f>
        <v>-3.5946146137423205E-4</v>
      </c>
      <c r="R14" s="40">
        <f>IF(J51=0,"n/a",J14/J51)</f>
        <v>4.9520672613307615E-2</v>
      </c>
    </row>
    <row r="15" spans="1:20" ht="8.4" customHeight="1" x14ac:dyDescent="0.25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5">
      <c r="A16" s="47" t="s">
        <v>18</v>
      </c>
      <c r="B16" s="48">
        <f>SUM(B10:B15)</f>
        <v>168821688.78999999</v>
      </c>
      <c r="C16" s="38"/>
      <c r="D16" s="48">
        <f>SUM(D10:D15)</f>
        <v>174667000</v>
      </c>
      <c r="E16" s="38"/>
      <c r="F16" s="48">
        <f>SUM(F10:F15)</f>
        <v>-5845311.2099999934</v>
      </c>
      <c r="G16" s="49"/>
      <c r="H16" s="50">
        <f>IF(D16=0,"n/a",IF(AND(F16/D16&lt;1,F16/D16&gt;-1),F16/D16,"n/a"))</f>
        <v>-3.3465458329277963E-2</v>
      </c>
      <c r="I16" s="49"/>
      <c r="J16" s="48">
        <f>SUM(J10:J15)</f>
        <v>153204857.92000002</v>
      </c>
      <c r="K16" s="38"/>
      <c r="L16" s="48">
        <f>SUM(L10:L15)</f>
        <v>15616830.870000001</v>
      </c>
      <c r="M16" s="49"/>
      <c r="N16" s="50">
        <f>IF(J16=0,"n/a",IF(AND(L16/J16&lt;1,L16/J16&gt;-1),L16/J16,"n/a"))</f>
        <v>0.10193430601368231</v>
      </c>
      <c r="O16" s="34"/>
      <c r="P16" s="51">
        <f>IF(B53=0,"n/a",B16/B53)</f>
        <v>0.10247025986787524</v>
      </c>
      <c r="Q16" s="51">
        <f>IF(D53=0,"n/a",D16/D53)</f>
        <v>0.10286310262400526</v>
      </c>
      <c r="R16" s="51">
        <f>IF(J53=0,"n/a",J16/J53)</f>
        <v>0.10295663891413348</v>
      </c>
    </row>
    <row r="17" spans="1:20" x14ac:dyDescent="0.25">
      <c r="A17" s="29" t="s">
        <v>19</v>
      </c>
      <c r="B17" s="38">
        <v>1227017.3</v>
      </c>
      <c r="C17" s="38"/>
      <c r="D17" s="38">
        <v>395000</v>
      </c>
      <c r="E17" s="38"/>
      <c r="F17" s="38">
        <f>B17-D17</f>
        <v>832017.3</v>
      </c>
      <c r="G17" s="38"/>
      <c r="H17" s="32" t="str">
        <f>IF(D17=0,"n/a",IF(AND(F17/D17&lt;1,F17/D17&gt;-1),F17/D17,"n/a"))</f>
        <v>n/a</v>
      </c>
      <c r="I17" s="38"/>
      <c r="J17" s="38">
        <v>927301.14</v>
      </c>
      <c r="K17" s="38"/>
      <c r="L17" s="38">
        <f>B17-J17</f>
        <v>299716.16000000003</v>
      </c>
      <c r="M17" s="38"/>
      <c r="N17" s="32">
        <f>IF(J17=0,"n/a",IF(AND(L17/J17&lt;1,L17/J17&gt;-1),L17/J17,"n/a"))</f>
        <v>0.32321340616490563</v>
      </c>
      <c r="O17" s="43"/>
      <c r="P17" s="40">
        <f>IF(B54=0,"n/a",B17/B54)</f>
        <v>7.8664966228469777E-3</v>
      </c>
      <c r="Q17" s="40">
        <f>IF(D54=0,"n/a",D17/D54)</f>
        <v>2.3427398787706252E-3</v>
      </c>
      <c r="R17" s="40">
        <f>IF(J54=0,"n/a",J17/J54)</f>
        <v>5.3984401486491043E-3</v>
      </c>
    </row>
    <row r="18" spans="1:20" ht="12.75" customHeight="1" x14ac:dyDescent="0.25">
      <c r="A18" s="29" t="s">
        <v>20</v>
      </c>
      <c r="B18" s="38">
        <v>2127584.41</v>
      </c>
      <c r="C18" s="42"/>
      <c r="D18" s="38">
        <v>2036000</v>
      </c>
      <c r="E18" s="42"/>
      <c r="F18" s="38">
        <f>B18-D18</f>
        <v>91584.410000000149</v>
      </c>
      <c r="G18" s="42"/>
      <c r="H18" s="32">
        <f>IF(D18=0,"n/a",IF(AND(F18/D18&lt;1,F18/D18&gt;-1),F18/D18,"n/a"))</f>
        <v>4.4982519646365494E-2</v>
      </c>
      <c r="I18" s="42"/>
      <c r="J18" s="38">
        <v>3780416.46</v>
      </c>
      <c r="K18" s="38"/>
      <c r="L18" s="38">
        <f>B18-J18</f>
        <v>-1652832.0499999998</v>
      </c>
      <c r="M18" s="42"/>
      <c r="N18" s="32">
        <f>IF(J18=0,"n/a",IF(AND(L18/J18&lt;1,L18/J18&gt;-1),L18/J18,"n/a"))</f>
        <v>-0.4372089867580356</v>
      </c>
      <c r="O18" s="34"/>
      <c r="P18" s="51">
        <f>IF(B55=0,"n/a",B18/B55)</f>
        <v>9.3451776055101504E-3</v>
      </c>
      <c r="Q18" s="51" t="str">
        <f>IF(D55=0,"n/a",D18/D55)</f>
        <v>n/a</v>
      </c>
      <c r="R18" s="51">
        <f>IF(J55=0,"n/a",J18/J55)</f>
        <v>1.1704148199060056E-2</v>
      </c>
    </row>
    <row r="19" spans="1:20" ht="6" customHeight="1" x14ac:dyDescent="0.25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21</v>
      </c>
      <c r="B20" s="38">
        <f>SUM(B16:B18)</f>
        <v>172176290.5</v>
      </c>
      <c r="C20" s="38"/>
      <c r="D20" s="38">
        <f>SUM(D16:D18)</f>
        <v>177098000</v>
      </c>
      <c r="E20" s="38"/>
      <c r="F20" s="38">
        <f>SUM(F16:F18)</f>
        <v>-4921709.4999999935</v>
      </c>
      <c r="G20" s="38"/>
      <c r="H20" s="56">
        <f>IF(D20=0,"n/a",IF(AND(F20/D20&lt;1,F20/D20&gt;-1),F20/D20,"n/a"))</f>
        <v>-2.779088131994711E-2</v>
      </c>
      <c r="I20" s="38"/>
      <c r="J20" s="38">
        <f>SUM(J16:J18)</f>
        <v>157912575.52000001</v>
      </c>
      <c r="K20" s="38"/>
      <c r="L20" s="38">
        <f>SUM(L16:L18)</f>
        <v>14263714.98</v>
      </c>
      <c r="M20" s="38"/>
      <c r="N20" s="56">
        <f>IF(J20=0,"n/a",IF(AND(L20/J20&lt;1,L20/J20&gt;-1),L20/J20,"n/a"))</f>
        <v>9.0326656588496118E-2</v>
      </c>
      <c r="O20" s="34"/>
      <c r="P20" s="33"/>
      <c r="Q20" s="57"/>
      <c r="R20" s="57"/>
    </row>
    <row r="21" spans="1:20" ht="6.6" customHeight="1" x14ac:dyDescent="0.25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5">
      <c r="A22" s="29" t="s">
        <v>22</v>
      </c>
      <c r="B22" s="38">
        <v>31638.48</v>
      </c>
      <c r="C22" s="38"/>
      <c r="D22" s="38">
        <v>0</v>
      </c>
      <c r="E22" s="38"/>
      <c r="F22" s="38">
        <f>B22-D22</f>
        <v>31638.48</v>
      </c>
      <c r="G22" s="38"/>
      <c r="H22" s="32" t="str">
        <f>IF(D22=0,"n/a",IF(AND(F22/D22&lt;1,F22/D22&gt;-1),F22/D22,"n/a"))</f>
        <v>n/a</v>
      </c>
      <c r="I22" s="38"/>
      <c r="J22" s="38">
        <v>-3504295.15</v>
      </c>
      <c r="K22" s="38"/>
      <c r="L22" s="38">
        <f>B22-J22</f>
        <v>3535933.63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5">
      <c r="A23" s="29" t="s">
        <v>23</v>
      </c>
      <c r="B23" s="38">
        <v>1089074.3799999999</v>
      </c>
      <c r="C23" s="38"/>
      <c r="D23" s="38">
        <v>1317000</v>
      </c>
      <c r="E23" s="38"/>
      <c r="F23" s="38">
        <f>B23-D23</f>
        <v>-227925.62000000011</v>
      </c>
      <c r="G23" s="38"/>
      <c r="H23" s="32">
        <f>IF(D23=0,"n/a",IF(AND(F23/D23&lt;1,F23/D23&gt;-1),F23/D23,"n/a"))</f>
        <v>-0.17306425208807905</v>
      </c>
      <c r="I23" s="38"/>
      <c r="J23" s="38">
        <v>1535396.11</v>
      </c>
      <c r="K23" s="38"/>
      <c r="L23" s="38">
        <f>B23-J23</f>
        <v>-446321.73000000021</v>
      </c>
      <c r="M23" s="38"/>
      <c r="N23" s="32">
        <f>IF(J23=0,"n/a",IF(AND(L23/J23&lt;1,L23/J23&gt;-1),L23/J23,"n/a"))</f>
        <v>-0.29068832928070931</v>
      </c>
      <c r="O23" s="43"/>
      <c r="P23" s="59"/>
      <c r="Q23" s="59"/>
      <c r="R23" s="59"/>
    </row>
    <row r="24" spans="1:20" x14ac:dyDescent="0.25">
      <c r="A24" s="29" t="s">
        <v>24</v>
      </c>
      <c r="B24" s="38">
        <v>7735802.5099999998</v>
      </c>
      <c r="C24" s="38"/>
      <c r="D24" s="38">
        <v>7106000</v>
      </c>
      <c r="E24" s="38"/>
      <c r="F24" s="38">
        <f>B24-D24</f>
        <v>629802.50999999978</v>
      </c>
      <c r="G24" s="38"/>
      <c r="H24" s="32">
        <f>IF(D24=0,"n/a",IF(AND(F24/D24&lt;1,F24/D24&gt;-1),F24/D24,"n/a"))</f>
        <v>8.8629680551646467E-2</v>
      </c>
      <c r="I24" s="38"/>
      <c r="J24" s="38">
        <v>9237585.5700000003</v>
      </c>
      <c r="K24" s="38"/>
      <c r="L24" s="38">
        <f>B24-J24</f>
        <v>-1501783.0600000005</v>
      </c>
      <c r="M24" s="38"/>
      <c r="N24" s="32">
        <f>IF(J24=0,"n/a",IF(AND(L24/J24&lt;1,L24/J24&gt;-1),L24/J24,"n/a"))</f>
        <v>-0.16257311487075085</v>
      </c>
      <c r="O24" s="43"/>
      <c r="P24" s="59"/>
      <c r="Q24" s="59"/>
      <c r="R24" s="59"/>
    </row>
    <row r="25" spans="1:20" x14ac:dyDescent="0.25">
      <c r="A25" s="29" t="s">
        <v>25</v>
      </c>
      <c r="B25" s="48">
        <v>3637367.1</v>
      </c>
      <c r="C25" s="42"/>
      <c r="D25" s="48">
        <v>1568000</v>
      </c>
      <c r="E25" s="42"/>
      <c r="F25" s="48">
        <f>B25-D25</f>
        <v>2069367.1</v>
      </c>
      <c r="G25" s="42"/>
      <c r="H25" s="50" t="str">
        <f>IF(D25=0,"n/a",IF(AND(F25/D25&lt;1,F25/D25&gt;-1),F25/D25,"n/a"))</f>
        <v>n/a</v>
      </c>
      <c r="I25" s="42"/>
      <c r="J25" s="48">
        <v>2030844.05</v>
      </c>
      <c r="K25" s="38"/>
      <c r="L25" s="48">
        <f>B25-J25</f>
        <v>1606523.05</v>
      </c>
      <c r="M25" s="42"/>
      <c r="N25" s="50">
        <f>IF(J25=0,"n/a",IF(AND(L25/J25&lt;1,L25/J25&gt;-1),L25/J25,"n/a"))</f>
        <v>0.79106175090106012</v>
      </c>
      <c r="O25" s="43"/>
      <c r="P25" s="59"/>
      <c r="Q25" s="59"/>
      <c r="R25" s="59"/>
    </row>
    <row r="26" spans="1:20" ht="12.75" customHeight="1" x14ac:dyDescent="0.25">
      <c r="A26" s="29" t="s">
        <v>26</v>
      </c>
      <c r="B26" s="48">
        <f>SUM(B22:B25)</f>
        <v>12493882.469999999</v>
      </c>
      <c r="C26" s="38"/>
      <c r="D26" s="48">
        <f>SUM(D22:D25)</f>
        <v>9991000</v>
      </c>
      <c r="E26" s="38"/>
      <c r="F26" s="48">
        <f>SUM(F22:F25)</f>
        <v>2502882.4699999997</v>
      </c>
      <c r="G26" s="38"/>
      <c r="H26" s="50">
        <f>IF(D26=0,"n/a",IF(AND(F26/D26&lt;1,F26/D26&gt;-1),F26/D26,"n/a"))</f>
        <v>0.25051370933840456</v>
      </c>
      <c r="I26" s="38"/>
      <c r="J26" s="48">
        <f>SUM(J22:J25)</f>
        <v>9299530.5800000001</v>
      </c>
      <c r="K26" s="38"/>
      <c r="L26" s="48">
        <f>SUM(L22:L25)</f>
        <v>3194351.8899999987</v>
      </c>
      <c r="M26" s="38"/>
      <c r="N26" s="50">
        <f>IF(J26=0,"n/a",IF(AND(L26/J26&lt;1,L26/J26&gt;-1),L26/J26,"n/a"))</f>
        <v>0.34349603590421213</v>
      </c>
      <c r="O26" s="34"/>
      <c r="P26" s="57"/>
      <c r="Q26" s="57"/>
      <c r="R26" s="57"/>
    </row>
    <row r="27" spans="1:20" ht="6.6" customHeight="1" x14ac:dyDescent="0.25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8" thickBot="1" x14ac:dyDescent="0.3">
      <c r="A28" s="61" t="s">
        <v>27</v>
      </c>
      <c r="B28" s="62">
        <f>+B26+B20</f>
        <v>184670172.97</v>
      </c>
      <c r="C28" s="30"/>
      <c r="D28" s="62">
        <f>+D26+D20</f>
        <v>187089000</v>
      </c>
      <c r="E28" s="30"/>
      <c r="F28" s="62">
        <f>+F26+F20</f>
        <v>-2418827.0299999937</v>
      </c>
      <c r="G28" s="38"/>
      <c r="H28" s="63">
        <f>IF(D28=0,"n/a",IF(AND(F28/D28&lt;1,F28/D28&gt;-1),F28/D28,"n/a"))</f>
        <v>-1.2928750648087241E-2</v>
      </c>
      <c r="I28" s="38"/>
      <c r="J28" s="62">
        <f>+J26+J20</f>
        <v>167212106.10000002</v>
      </c>
      <c r="K28" s="30"/>
      <c r="L28" s="62">
        <f>+L26+L20</f>
        <v>17458066.869999997</v>
      </c>
      <c r="M28" s="38"/>
      <c r="N28" s="63">
        <f>IF(J28=0,"n/a",IF(AND(L28/J28&lt;1,L28/J28&gt;-1),L28/J28,"n/a"))</f>
        <v>0.10440671597999802</v>
      </c>
      <c r="O28" s="34"/>
      <c r="P28" s="57"/>
      <c r="Q28" s="57"/>
      <c r="R28" s="57"/>
    </row>
    <row r="29" spans="1:20" ht="4.2" customHeight="1" thickTop="1" x14ac:dyDescent="0.25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5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5">
      <c r="A31" s="29" t="s">
        <v>28</v>
      </c>
      <c r="B31" s="30">
        <v>7015777.1299999999</v>
      </c>
      <c r="C31" s="30"/>
      <c r="D31" s="30">
        <v>6909549</v>
      </c>
      <c r="E31" s="30"/>
      <c r="F31" s="30"/>
      <c r="G31" s="38"/>
      <c r="H31" s="38"/>
      <c r="I31" s="38"/>
      <c r="J31" s="30">
        <v>6765787.2400000002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5">
      <c r="A32" s="29" t="s">
        <v>29</v>
      </c>
      <c r="B32" s="38">
        <v>-6012413.29</v>
      </c>
      <c r="C32" s="38"/>
      <c r="D32" s="38">
        <v>-5866643</v>
      </c>
      <c r="E32" s="38"/>
      <c r="F32" s="38"/>
      <c r="G32" s="38"/>
      <c r="H32" s="38"/>
      <c r="I32" s="38"/>
      <c r="J32" s="38">
        <v>-5212637.26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5">
      <c r="A33" s="29" t="s">
        <v>30</v>
      </c>
      <c r="B33" s="38">
        <v>7716698.7300000004</v>
      </c>
      <c r="C33" s="38"/>
      <c r="D33" s="38">
        <v>8777770</v>
      </c>
      <c r="E33" s="70"/>
      <c r="F33" s="38"/>
      <c r="G33" s="70"/>
      <c r="H33" s="70"/>
      <c r="I33" s="70"/>
      <c r="J33" s="38">
        <v>7757454.5899999999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5">
      <c r="A34" s="29" t="s">
        <v>31</v>
      </c>
      <c r="B34" s="38">
        <v>-4014773.67</v>
      </c>
      <c r="C34" s="38"/>
      <c r="D34" s="38">
        <v>-3857005</v>
      </c>
      <c r="E34" s="38"/>
      <c r="F34" s="38"/>
      <c r="G34" s="38"/>
      <c r="H34" s="38"/>
      <c r="I34" s="38"/>
      <c r="J34" s="38">
        <v>-4065547.44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5">
      <c r="A35" s="29" t="s">
        <v>32</v>
      </c>
      <c r="B35" s="38">
        <v>1374051.36</v>
      </c>
      <c r="C35" s="38"/>
      <c r="D35" s="38">
        <v>1417021</v>
      </c>
      <c r="E35" s="38"/>
      <c r="F35" s="38"/>
      <c r="G35" s="38"/>
      <c r="H35" s="38"/>
      <c r="I35" s="38"/>
      <c r="J35" s="38">
        <v>1238746.98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5">
      <c r="A36" s="29" t="s">
        <v>33</v>
      </c>
      <c r="B36" s="38">
        <v>-493191.62</v>
      </c>
      <c r="C36" s="38"/>
      <c r="D36" s="38">
        <v>-536417</v>
      </c>
      <c r="E36" s="38"/>
      <c r="F36" s="38"/>
      <c r="G36" s="38"/>
      <c r="H36" s="38"/>
      <c r="I36" s="38"/>
      <c r="J36" s="38">
        <v>-464322.78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5">
      <c r="A37" s="29" t="s">
        <v>34</v>
      </c>
      <c r="B37" s="38">
        <v>-0.06</v>
      </c>
      <c r="C37" s="38"/>
      <c r="D37" s="38">
        <v>0</v>
      </c>
      <c r="E37" s="38"/>
      <c r="F37" s="38"/>
      <c r="G37" s="38"/>
      <c r="H37" s="38"/>
      <c r="I37" s="38"/>
      <c r="J37" s="38">
        <v>-3086.37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5">
      <c r="A38" s="29" t="s">
        <v>35</v>
      </c>
      <c r="B38" s="38">
        <v>46.96</v>
      </c>
      <c r="C38" s="38"/>
      <c r="D38" s="38">
        <v>0</v>
      </c>
      <c r="E38" s="38"/>
      <c r="F38" s="38"/>
      <c r="G38" s="38"/>
      <c r="H38" s="38"/>
      <c r="I38" s="38"/>
      <c r="J38" s="38">
        <v>-112148.24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5">
      <c r="A39" s="29" t="s">
        <v>36</v>
      </c>
      <c r="B39" s="38">
        <v>5098435.8600000003</v>
      </c>
      <c r="C39" s="38"/>
      <c r="D39" s="38">
        <v>4604805</v>
      </c>
      <c r="E39" s="38"/>
      <c r="F39" s="38"/>
      <c r="G39" s="38"/>
      <c r="H39" s="38"/>
      <c r="I39" s="38"/>
      <c r="J39" s="38">
        <v>4139547.5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5">
      <c r="A40" s="29" t="s">
        <v>37</v>
      </c>
      <c r="B40" s="38">
        <v>1890302.91</v>
      </c>
      <c r="C40" s="38"/>
      <c r="D40" s="38">
        <v>0</v>
      </c>
      <c r="E40" s="38"/>
      <c r="F40" s="38"/>
      <c r="G40" s="38"/>
      <c r="H40" s="38"/>
      <c r="I40" s="38"/>
      <c r="J40" s="38">
        <v>1660433.69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5">
      <c r="A41" s="29" t="s">
        <v>38</v>
      </c>
      <c r="B41" s="38">
        <v>-8327555.8099999996</v>
      </c>
      <c r="C41" s="38"/>
      <c r="D41" s="38">
        <v>0</v>
      </c>
      <c r="E41" s="38"/>
      <c r="F41" s="38"/>
      <c r="G41" s="38"/>
      <c r="H41" s="38"/>
      <c r="I41" s="38"/>
      <c r="J41" s="38">
        <v>11430032.210000001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5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5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5">
      <c r="A45" s="20" t="s">
        <v>39</v>
      </c>
      <c r="B45" s="21">
        <v>2017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2016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5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5">
      <c r="A47" s="29" t="s">
        <v>12</v>
      </c>
      <c r="B47" s="85">
        <v>848426507.13</v>
      </c>
      <c r="C47" s="85"/>
      <c r="D47" s="85">
        <v>899026000</v>
      </c>
      <c r="E47" s="85"/>
      <c r="F47" s="85">
        <f>B47-D47</f>
        <v>-50599492.870000005</v>
      </c>
      <c r="G47" s="49"/>
      <c r="H47" s="56">
        <f>IF(D47=0,"n/a",IF(AND(F47/D47&lt;1,F47/D47&gt;-1),F47/D47,"n/a"))</f>
        <v>-5.628256899133062E-2</v>
      </c>
      <c r="I47" s="49"/>
      <c r="J47" s="85">
        <v>733422296.5</v>
      </c>
      <c r="K47" s="85"/>
      <c r="L47" s="85">
        <f>+B47-J47</f>
        <v>115004210.63</v>
      </c>
      <c r="M47" s="49"/>
      <c r="N47" s="56">
        <f>IF(J47=0,"n/a",IF(AND(L47/J47&lt;1,L47/J47&gt;-1),L47/J47,"n/a"))</f>
        <v>0.15680490104925518</v>
      </c>
      <c r="O47" s="86"/>
      <c r="P47" s="25"/>
      <c r="Q47" s="28"/>
      <c r="R47" s="28"/>
    </row>
    <row r="48" spans="1:20" x14ac:dyDescent="0.25">
      <c r="A48" s="29" t="s">
        <v>13</v>
      </c>
      <c r="B48" s="85">
        <v>696022514.80200005</v>
      </c>
      <c r="C48" s="85"/>
      <c r="D48" s="85">
        <v>774349000</v>
      </c>
      <c r="E48" s="85"/>
      <c r="F48" s="85">
        <f>B48-D48</f>
        <v>-78326485.197999954</v>
      </c>
      <c r="G48" s="49"/>
      <c r="H48" s="56">
        <f>IF(D48=0,"n/a",IF(AND(F48/D48&lt;1,F48/D48&gt;-1),F48/D48,"n/a"))</f>
        <v>-0.10115139968928732</v>
      </c>
      <c r="I48" s="49"/>
      <c r="J48" s="85">
        <v>652403910.62899995</v>
      </c>
      <c r="K48" s="85"/>
      <c r="L48" s="85">
        <f>+B48-J48</f>
        <v>43618604.173000097</v>
      </c>
      <c r="M48" s="49"/>
      <c r="N48" s="56">
        <f>IF(J48=0,"n/a",IF(AND(L48/J48&lt;1,L48/J48&gt;-1),L48/J48,"n/a"))</f>
        <v>6.685828129225381E-2</v>
      </c>
      <c r="O48" s="86"/>
      <c r="P48" s="25"/>
      <c r="Q48" s="28"/>
      <c r="R48" s="28"/>
    </row>
    <row r="49" spans="1:18" ht="12.75" customHeight="1" x14ac:dyDescent="0.25">
      <c r="A49" s="29" t="s">
        <v>14</v>
      </c>
      <c r="B49" s="85">
        <v>95935853.018000007</v>
      </c>
      <c r="C49" s="85"/>
      <c r="D49" s="85">
        <v>109884000</v>
      </c>
      <c r="E49" s="85"/>
      <c r="F49" s="85">
        <f>B49-D49</f>
        <v>-13948146.981999993</v>
      </c>
      <c r="G49" s="49"/>
      <c r="H49" s="56">
        <f>IF(D49=0,"n/a",IF(AND(F49/D49&lt;1,F49/D49&gt;-1),F49/D49,"n/a"))</f>
        <v>-0.12693519513304935</v>
      </c>
      <c r="I49" s="49"/>
      <c r="J49" s="85">
        <v>95056400.444000006</v>
      </c>
      <c r="K49" s="85"/>
      <c r="L49" s="85">
        <f>+B49-J49</f>
        <v>879452.57400000095</v>
      </c>
      <c r="M49" s="49"/>
      <c r="N49" s="56">
        <f>IF(J49=0,"n/a",IF(AND(L49/J49&lt;1,L49/J49&gt;-1),L49/J49,"n/a"))</f>
        <v>9.2519027639607239E-3</v>
      </c>
      <c r="O49" s="86"/>
      <c r="P49" s="25"/>
      <c r="Q49" s="28"/>
      <c r="R49" s="28"/>
    </row>
    <row r="50" spans="1:18" x14ac:dyDescent="0.25">
      <c r="A50" s="29" t="s">
        <v>15</v>
      </c>
      <c r="B50" s="85">
        <v>6470185.966</v>
      </c>
      <c r="C50" s="85"/>
      <c r="D50" s="85">
        <v>6598000</v>
      </c>
      <c r="E50" s="85"/>
      <c r="F50" s="85">
        <f>B50-D50</f>
        <v>-127814.03399999999</v>
      </c>
      <c r="G50" s="49"/>
      <c r="H50" s="56">
        <f>IF(D50=0,"n/a",IF(AND(F50/D50&lt;1,F50/D50&gt;-1),F50/D50,"n/a"))</f>
        <v>-1.9371632919066382E-2</v>
      </c>
      <c r="I50" s="49"/>
      <c r="J50" s="85">
        <v>6671879.818</v>
      </c>
      <c r="K50" s="85"/>
      <c r="L50" s="85">
        <f>+B50-J50</f>
        <v>-201693.85199999996</v>
      </c>
      <c r="M50" s="49"/>
      <c r="N50" s="56">
        <f>IF(J50=0,"n/a",IF(AND(L50/J50&lt;1,L50/J50&gt;-1),L50/J50,"n/a"))</f>
        <v>-3.0230438422444612E-2</v>
      </c>
      <c r="O50" s="86"/>
      <c r="P50" s="87"/>
      <c r="Q50" s="28"/>
      <c r="R50" s="28"/>
    </row>
    <row r="51" spans="1:18" x14ac:dyDescent="0.25">
      <c r="A51" s="29" t="s">
        <v>16</v>
      </c>
      <c r="B51" s="85">
        <v>663829.03</v>
      </c>
      <c r="C51" s="88"/>
      <c r="D51" s="85">
        <v>-91804000</v>
      </c>
      <c r="E51" s="88"/>
      <c r="F51" s="85">
        <f>B51-D51</f>
        <v>92467829.030000001</v>
      </c>
      <c r="G51" s="89"/>
      <c r="H51" s="56" t="str">
        <f>IF(D51=0,"n/a",IF(AND(F51/D51&lt;1,F51/D51&gt;-1),F51/D51,"n/a"))</f>
        <v>n/a</v>
      </c>
      <c r="I51" s="89"/>
      <c r="J51" s="85">
        <v>497760</v>
      </c>
      <c r="K51" s="88"/>
      <c r="L51" s="85">
        <f>+B51-J51</f>
        <v>166069.03000000003</v>
      </c>
      <c r="M51" s="89"/>
      <c r="N51" s="56">
        <f>IF(J51=0,"n/a",IF(AND(L51/J51&lt;1,L51/J51&gt;-1),L51/J51,"n/a"))</f>
        <v>0.33363273465123761</v>
      </c>
      <c r="O51" s="86"/>
      <c r="P51" s="25"/>
      <c r="Q51" s="28"/>
      <c r="R51" s="28"/>
    </row>
    <row r="52" spans="1:18" ht="6" customHeight="1" x14ac:dyDescent="0.25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5">
      <c r="A53" s="47" t="s">
        <v>18</v>
      </c>
      <c r="B53" s="94">
        <f>SUM(B47:B52)</f>
        <v>1647518889.9460003</v>
      </c>
      <c r="C53" s="85"/>
      <c r="D53" s="94">
        <f>SUM(D47:D52)</f>
        <v>1698053000</v>
      </c>
      <c r="E53" s="85"/>
      <c r="F53" s="94">
        <f>SUM(F47:F52)</f>
        <v>-50534110.05399996</v>
      </c>
      <c r="G53" s="49"/>
      <c r="H53" s="50">
        <f>IF(D53=0,"n/a",IF(AND(F53/D53&lt;1,F53/D53&gt;-1),F53/D53,"n/a"))</f>
        <v>-2.9760031079124127E-2</v>
      </c>
      <c r="I53" s="49"/>
      <c r="J53" s="94">
        <f>SUM(J47:J52)</f>
        <v>1488052247.391</v>
      </c>
      <c r="K53" s="85"/>
      <c r="L53" s="94">
        <f>SUM(L47:L52)</f>
        <v>159466642.5550001</v>
      </c>
      <c r="M53" s="49"/>
      <c r="N53" s="50">
        <f>IF(J53=0,"n/a",IF(AND(L53/J53&lt;1,L53/J53&gt;-1),L53/J53,"n/a"))</f>
        <v>0.10716467975811518</v>
      </c>
      <c r="O53" s="86"/>
      <c r="P53" s="25"/>
      <c r="Q53" s="28"/>
      <c r="R53" s="28"/>
    </row>
    <row r="54" spans="1:18" ht="12.75" customHeight="1" x14ac:dyDescent="0.25">
      <c r="A54" s="29" t="s">
        <v>19</v>
      </c>
      <c r="B54" s="85">
        <v>155980147.05000001</v>
      </c>
      <c r="C54" s="88"/>
      <c r="D54" s="85">
        <v>168606000</v>
      </c>
      <c r="E54" s="88"/>
      <c r="F54" s="85">
        <f>B54-D54</f>
        <v>-12625852.949999988</v>
      </c>
      <c r="G54" s="89"/>
      <c r="H54" s="56">
        <f>IF(D54=0,"n/a",IF(AND(F54/D54&lt;1,F54/D54&gt;-1),F54/D54,"n/a"))</f>
        <v>-7.4883770150528384E-2</v>
      </c>
      <c r="I54" s="89"/>
      <c r="J54" s="85">
        <v>171772051.64199999</v>
      </c>
      <c r="K54" s="88"/>
      <c r="L54" s="85">
        <f>+B54-J54</f>
        <v>-15791904.591999978</v>
      </c>
      <c r="M54" s="89"/>
      <c r="N54" s="56">
        <f>IF(J54=0,"n/a",IF(AND(L54/J54&lt;1,L54/J54&gt;-1),L54/J54,"n/a"))</f>
        <v>-9.1935238829846402E-2</v>
      </c>
      <c r="O54" s="86"/>
      <c r="P54" s="25"/>
      <c r="Q54" s="28"/>
      <c r="R54" s="28"/>
    </row>
    <row r="55" spans="1:18" x14ac:dyDescent="0.25">
      <c r="A55" s="29" t="s">
        <v>20</v>
      </c>
      <c r="B55" s="85">
        <v>227666557</v>
      </c>
      <c r="C55" s="88"/>
      <c r="D55" s="85">
        <v>0</v>
      </c>
      <c r="E55" s="88"/>
      <c r="F55" s="85">
        <f>B55-D55</f>
        <v>227666557</v>
      </c>
      <c r="G55" s="89"/>
      <c r="H55" s="56" t="str">
        <f>IF(D55=0,"n/a",IF(AND(F55/D55&lt;1,F55/D55&gt;-1),F55/D55,"n/a"))</f>
        <v>n/a</v>
      </c>
      <c r="I55" s="89"/>
      <c r="J55" s="85">
        <v>322998000</v>
      </c>
      <c r="K55" s="88"/>
      <c r="L55" s="85">
        <f>+B55-J55</f>
        <v>-95331443</v>
      </c>
      <c r="M55" s="89"/>
      <c r="N55" s="56">
        <f>IF(J55=0,"n/a",IF(AND(L55/J55&lt;1,L55/J55&gt;-1),L55/J55,"n/a"))</f>
        <v>-0.29514561390473004</v>
      </c>
      <c r="O55" s="86"/>
      <c r="P55" s="25"/>
      <c r="Q55" s="28"/>
      <c r="R55" s="28"/>
    </row>
    <row r="56" spans="1:18" ht="6" customHeight="1" x14ac:dyDescent="0.25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8" thickBot="1" x14ac:dyDescent="0.3">
      <c r="A57" s="47" t="s">
        <v>40</v>
      </c>
      <c r="B57" s="97">
        <f>SUM(B53:B55)</f>
        <v>2031165593.9960003</v>
      </c>
      <c r="C57" s="85"/>
      <c r="D57" s="97">
        <f>SUM(D53:D55)</f>
        <v>1866659000</v>
      </c>
      <c r="E57" s="85"/>
      <c r="F57" s="97">
        <f>SUM(F53:F55)</f>
        <v>164506593.99600005</v>
      </c>
      <c r="G57" s="49"/>
      <c r="H57" s="63">
        <f>IF(D57=0,"n/a",IF(AND(F57/D57&lt;1,F57/D57&gt;-1),F57/D57,"n/a"))</f>
        <v>8.8128894455816537E-2</v>
      </c>
      <c r="I57" s="49"/>
      <c r="J57" s="97">
        <f>SUM(J53:J55)</f>
        <v>1982822299.033</v>
      </c>
      <c r="K57" s="85"/>
      <c r="L57" s="97">
        <f>SUM(L53:L55)</f>
        <v>48343294.963000119</v>
      </c>
      <c r="M57" s="49"/>
      <c r="N57" s="63">
        <f>IF(J57=0,"n/a",IF(AND(L57/J57&lt;1,L57/J57&gt;-1),L57/J57,"n/a"))</f>
        <v>2.4381052697751381E-2</v>
      </c>
      <c r="O57" s="86"/>
      <c r="P57" s="28"/>
      <c r="Q57" s="28"/>
      <c r="R57" s="28"/>
    </row>
    <row r="58" spans="1:18" ht="12.75" customHeight="1" thickTop="1" x14ac:dyDescent="0.25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5">
      <c r="A59" s="101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</row>
    <row r="60" spans="1:18" x14ac:dyDescent="0.25">
      <c r="A60" s="101" t="s">
        <v>41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29" activePane="bottomRight" state="frozen"/>
      <selection activeCell="A4" sqref="A4:D4"/>
      <selection pane="topRight" activeCell="A4" sqref="A4:D4"/>
      <selection pane="bottomLeft" activeCell="A4" sqref="A4:D4"/>
      <selection pane="bottomRight" activeCell="J50" sqref="J50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44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7</v>
      </c>
      <c r="B8" s="21">
        <v>2017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2016</v>
      </c>
      <c r="K8" s="9"/>
      <c r="L8" s="22" t="s">
        <v>9</v>
      </c>
      <c r="M8" s="11"/>
      <c r="N8" s="23" t="s">
        <v>10</v>
      </c>
      <c r="O8" s="24"/>
      <c r="P8" s="21">
        <v>2017</v>
      </c>
      <c r="Q8" s="22" t="s">
        <v>11</v>
      </c>
      <c r="R8" s="21">
        <v>2016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12</v>
      </c>
      <c r="B10" s="30">
        <v>83712674.510000005</v>
      </c>
      <c r="C10" s="30"/>
      <c r="D10" s="30">
        <v>83427000</v>
      </c>
      <c r="E10" s="30"/>
      <c r="F10" s="30">
        <f>B10-D10</f>
        <v>285674.51000000536</v>
      </c>
      <c r="G10" s="31"/>
      <c r="H10" s="32">
        <f>IF(D10=0,"n/a",IF(AND(F10/D10&lt;1,F10/D10&gt;-1),F10/D10,"n/a"))</f>
        <v>3.4242452683184744E-3</v>
      </c>
      <c r="I10" s="33"/>
      <c r="J10" s="30">
        <v>78731858.510000005</v>
      </c>
      <c r="K10" s="30"/>
      <c r="L10" s="30">
        <f>B10-J10</f>
        <v>4980816</v>
      </c>
      <c r="M10" s="33"/>
      <c r="N10" s="32">
        <f>IF(J10=0,"n/a",IF(AND(L10/J10&lt;1,L10/J10&gt;-1),L10/J10,"n/a"))</f>
        <v>6.3263030928799549E-2</v>
      </c>
      <c r="O10" s="34"/>
      <c r="P10" s="35">
        <f>IF(B47=0,"n/a",B10/B47)</f>
        <v>0.115353245412303</v>
      </c>
      <c r="Q10" s="36">
        <f>IF(D47=0,"n/a",D10/D47)</f>
        <v>0.11336804680039306</v>
      </c>
      <c r="R10" s="36">
        <f>IF(J47=0,"n/a",J10/J47)</f>
        <v>0.11201030893394442</v>
      </c>
      <c r="T10" s="37"/>
    </row>
    <row r="11" spans="1:20" x14ac:dyDescent="0.25">
      <c r="A11" s="29" t="s">
        <v>13</v>
      </c>
      <c r="B11" s="38">
        <v>69111985.870000005</v>
      </c>
      <c r="C11" s="38"/>
      <c r="D11" s="38">
        <v>69309000</v>
      </c>
      <c r="E11" s="38"/>
      <c r="F11" s="38">
        <f>B11-D11</f>
        <v>-197014.12999999523</v>
      </c>
      <c r="G11" s="38"/>
      <c r="H11" s="32">
        <f>IF(D11=0,"n/a",IF(AND(F11/D11&lt;1,F11/D11&gt;-1),F11/D11,"n/a"))</f>
        <v>-2.84254757679371E-3</v>
      </c>
      <c r="I11" s="38"/>
      <c r="J11" s="38">
        <v>65934096.93</v>
      </c>
      <c r="K11" s="38"/>
      <c r="L11" s="38">
        <f>B11-J11</f>
        <v>3177888.9400000051</v>
      </c>
      <c r="M11" s="38"/>
      <c r="N11" s="32">
        <f>IF(J11=0,"n/a",IF(AND(L11/J11&lt;1,L11/J11&gt;-1),L11/J11,"n/a"))</f>
        <v>4.8197959598564946E-2</v>
      </c>
      <c r="O11" s="34"/>
      <c r="P11" s="39">
        <f>IF(B48=0,"n/a",B11/B48)</f>
        <v>9.6440368016090308E-2</v>
      </c>
      <c r="Q11" s="40">
        <f>IF(D48=0,"n/a",D11/D48)</f>
        <v>9.6211076916532551E-2</v>
      </c>
      <c r="R11" s="40">
        <f>IF(J48=0,"n/a",J11/J48)</f>
        <v>9.542424145457469E-2</v>
      </c>
    </row>
    <row r="12" spans="1:20" x14ac:dyDescent="0.25">
      <c r="A12" s="29" t="s">
        <v>14</v>
      </c>
      <c r="B12" s="38">
        <v>8536370.5899999999</v>
      </c>
      <c r="C12" s="38"/>
      <c r="D12" s="38">
        <v>9536000</v>
      </c>
      <c r="E12" s="38"/>
      <c r="F12" s="38">
        <f>B12-D12</f>
        <v>-999629.41000000015</v>
      </c>
      <c r="G12" s="38"/>
      <c r="H12" s="32">
        <f>IF(D12=0,"n/a",IF(AND(F12/D12&lt;1,F12/D12&gt;-1),F12/D12,"n/a"))</f>
        <v>-0.10482690960570472</v>
      </c>
      <c r="I12" s="38"/>
      <c r="J12" s="38">
        <v>8195102.6500000004</v>
      </c>
      <c r="K12" s="38"/>
      <c r="L12" s="38">
        <f>B12-J12</f>
        <v>341267.93999999948</v>
      </c>
      <c r="M12" s="38"/>
      <c r="N12" s="32">
        <f>IF(J12=0,"n/a",IF(AND(L12/J12&lt;1,L12/J12&gt;-1),L12/J12,"n/a"))</f>
        <v>4.164291218487659E-2</v>
      </c>
      <c r="O12" s="34"/>
      <c r="P12" s="39">
        <f>IF(B49=0,"n/a",B12/B49)</f>
        <v>9.0793519464320224E-2</v>
      </c>
      <c r="Q12" s="40">
        <f>IF(D49=0,"n/a",D12/D49)</f>
        <v>9.1101689308675085E-2</v>
      </c>
      <c r="R12" s="40">
        <f>IF(J49=0,"n/a",J12/J49)</f>
        <v>9.1542792402249912E-2</v>
      </c>
    </row>
    <row r="13" spans="1:20" x14ac:dyDescent="0.25">
      <c r="A13" s="29" t="s">
        <v>15</v>
      </c>
      <c r="B13" s="38">
        <v>1729097.75</v>
      </c>
      <c r="C13" s="38"/>
      <c r="D13" s="38">
        <v>1465000</v>
      </c>
      <c r="E13" s="38"/>
      <c r="F13" s="38">
        <f>B13-D13</f>
        <v>264097.75</v>
      </c>
      <c r="G13" s="38"/>
      <c r="H13" s="32">
        <f>IF(D13=0,"n/a",IF(AND(F13/D13&lt;1,F13/D13&gt;-1),F13/D13,"n/a"))</f>
        <v>0.18027150170648465</v>
      </c>
      <c r="I13" s="38"/>
      <c r="J13" s="38">
        <v>1938917.43</v>
      </c>
      <c r="K13" s="38"/>
      <c r="L13" s="38">
        <f>B13-J13</f>
        <v>-209819.67999999993</v>
      </c>
      <c r="M13" s="38"/>
      <c r="N13" s="32">
        <f>IF(J13=0,"n/a",IF(AND(L13/J13&lt;1,L13/J13&gt;-1),L13/J13,"n/a"))</f>
        <v>-0.10821486090823369</v>
      </c>
      <c r="O13" s="34"/>
      <c r="P13" s="39">
        <f>IF(B50=0,"n/a",B13/B50)</f>
        <v>0.25070500831032438</v>
      </c>
      <c r="Q13" s="40">
        <f>IF(D50=0,"n/a",D13/D50)</f>
        <v>0.22895035871754668</v>
      </c>
      <c r="R13" s="40">
        <f>IF(J50=0,"n/a",J13/J50)</f>
        <v>0.2198491538338111</v>
      </c>
      <c r="S13" s="41"/>
    </row>
    <row r="14" spans="1:20" x14ac:dyDescent="0.25">
      <c r="A14" s="29" t="s">
        <v>16</v>
      </c>
      <c r="B14" s="38">
        <v>22543.07</v>
      </c>
      <c r="C14" s="42"/>
      <c r="D14" s="38">
        <v>27000</v>
      </c>
      <c r="E14" s="42"/>
      <c r="F14" s="38">
        <f>B14-D14</f>
        <v>-4456.93</v>
      </c>
      <c r="G14" s="42"/>
      <c r="H14" s="32">
        <f>IF(D14=0,"n/a",IF(AND(F14/D14&lt;1,F14/D14&gt;-1),F14/D14,"n/a"))</f>
        <v>-0.16507148148148149</v>
      </c>
      <c r="I14" s="42"/>
      <c r="J14" s="38">
        <v>19505.95</v>
      </c>
      <c r="K14" s="38"/>
      <c r="L14" s="38">
        <f>B14-J14</f>
        <v>3037.119999999999</v>
      </c>
      <c r="M14" s="42"/>
      <c r="N14" s="32">
        <f>IF(J14=0,"n/a",IF(AND(L14/J14&lt;1,L14/J14&gt;-1),L14/J14,"n/a"))</f>
        <v>0.15570223444641246</v>
      </c>
      <c r="O14" s="43"/>
      <c r="P14" s="39">
        <f>IF(B51=0,"n/a",B14/B51)</f>
        <v>4.8395184034862419E-2</v>
      </c>
      <c r="Q14" s="40">
        <f>IF(D51=0,"n/a",D14/D51)</f>
        <v>5.123534099965843E-2</v>
      </c>
      <c r="R14" s="40">
        <f>IF(J51=0,"n/a",J14/J51)</f>
        <v>4.9618309930809935E-2</v>
      </c>
    </row>
    <row r="15" spans="1:20" ht="8.4" customHeight="1" x14ac:dyDescent="0.25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5">
      <c r="A16" s="47" t="s">
        <v>18</v>
      </c>
      <c r="B16" s="48">
        <f>SUM(B10:B15)</f>
        <v>163112671.78999999</v>
      </c>
      <c r="C16" s="38"/>
      <c r="D16" s="48">
        <f>SUM(D10:D15)</f>
        <v>163764000</v>
      </c>
      <c r="E16" s="38"/>
      <c r="F16" s="48">
        <f>SUM(F10:F15)</f>
        <v>-651328.20999999007</v>
      </c>
      <c r="G16" s="49"/>
      <c r="H16" s="50">
        <f>IF(D16=0,"n/a",IF(AND(F16/D16&lt;1,F16/D16&gt;-1),F16/D16,"n/a"))</f>
        <v>-3.9772368163942633E-3</v>
      </c>
      <c r="I16" s="49"/>
      <c r="J16" s="48">
        <f>SUM(J10:J15)</f>
        <v>154819481.47</v>
      </c>
      <c r="K16" s="38"/>
      <c r="L16" s="48">
        <f>SUM(L10:L15)</f>
        <v>8293190.320000005</v>
      </c>
      <c r="M16" s="49"/>
      <c r="N16" s="50">
        <f>IF(J16=0,"n/a",IF(AND(L16/J16&lt;1,L16/J16&gt;-1),L16/J16,"n/a"))</f>
        <v>5.3566839529862464E-2</v>
      </c>
      <c r="O16" s="34"/>
      <c r="P16" s="51">
        <f>IF(B53=0,"n/a",B16/B53)</f>
        <v>0.10566217102523894</v>
      </c>
      <c r="Q16" s="51">
        <f>IF(D53=0,"n/a",D16/D53)</f>
        <v>0.10444932010102814</v>
      </c>
      <c r="R16" s="51">
        <f>IF(J53=0,"n/a",J16/J53)</f>
        <v>0.10372536565354872</v>
      </c>
    </row>
    <row r="17" spans="1:20" x14ac:dyDescent="0.25">
      <c r="A17" s="29" t="s">
        <v>19</v>
      </c>
      <c r="B17" s="38">
        <v>737580.98</v>
      </c>
      <c r="C17" s="38"/>
      <c r="D17" s="38">
        <v>395000</v>
      </c>
      <c r="E17" s="38"/>
      <c r="F17" s="38">
        <f>B17-D17</f>
        <v>342580.98</v>
      </c>
      <c r="G17" s="38"/>
      <c r="H17" s="32">
        <f>IF(D17=0,"n/a",IF(AND(F17/D17&lt;1,F17/D17&gt;-1),F17/D17,"n/a"))</f>
        <v>0.86729362025316448</v>
      </c>
      <c r="I17" s="38"/>
      <c r="J17" s="38">
        <v>914053.19</v>
      </c>
      <c r="K17" s="38"/>
      <c r="L17" s="38">
        <f>B17-J17</f>
        <v>-176472.20999999996</v>
      </c>
      <c r="M17" s="38"/>
      <c r="N17" s="32">
        <f>IF(J17=0,"n/a",IF(AND(L17/J17&lt;1,L17/J17&gt;-1),L17/J17,"n/a"))</f>
        <v>-0.19306558078966934</v>
      </c>
      <c r="O17" s="43"/>
      <c r="P17" s="40">
        <f>IF(B54=0,"n/a",B17/B54)</f>
        <v>4.7278683272101683E-3</v>
      </c>
      <c r="Q17" s="40">
        <f>IF(D54=0,"n/a",D17/D54)</f>
        <v>2.343337505858344E-3</v>
      </c>
      <c r="R17" s="40">
        <f>IF(J54=0,"n/a",J17/J54)</f>
        <v>5.2093555442678102E-3</v>
      </c>
    </row>
    <row r="18" spans="1:20" ht="12.75" customHeight="1" x14ac:dyDescent="0.25">
      <c r="A18" s="29" t="s">
        <v>20</v>
      </c>
      <c r="B18" s="38">
        <v>1783473.12</v>
      </c>
      <c r="C18" s="42"/>
      <c r="D18" s="38">
        <v>1219000</v>
      </c>
      <c r="E18" s="42"/>
      <c r="F18" s="38">
        <f>B18-D18</f>
        <v>564473.12000000011</v>
      </c>
      <c r="G18" s="42"/>
      <c r="H18" s="32">
        <f>IF(D18=0,"n/a",IF(AND(F18/D18&lt;1,F18/D18&gt;-1),F18/D18,"n/a"))</f>
        <v>0.46306244462674334</v>
      </c>
      <c r="I18" s="42"/>
      <c r="J18" s="38">
        <v>3232676.15</v>
      </c>
      <c r="K18" s="38"/>
      <c r="L18" s="38">
        <f>B18-J18</f>
        <v>-1449203.0299999998</v>
      </c>
      <c r="M18" s="42"/>
      <c r="N18" s="32">
        <f>IF(J18=0,"n/a",IF(AND(L18/J18&lt;1,L18/J18&gt;-1),L18/J18,"n/a"))</f>
        <v>-0.44829824045319228</v>
      </c>
      <c r="O18" s="34"/>
      <c r="P18" s="51">
        <f>IF(B55=0,"n/a",B18/B55)</f>
        <v>1.0320610324088658E-2</v>
      </c>
      <c r="Q18" s="51" t="str">
        <f>IF(D55=0,"n/a",D18/D55)</f>
        <v>n/a</v>
      </c>
      <c r="R18" s="51">
        <f>IF(J55=0,"n/a",J18/J55)</f>
        <v>1.2836586745978486E-2</v>
      </c>
    </row>
    <row r="19" spans="1:20" ht="6" customHeight="1" x14ac:dyDescent="0.25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21</v>
      </c>
      <c r="B20" s="38">
        <f>SUM(B16:B18)</f>
        <v>165633725.88999999</v>
      </c>
      <c r="C20" s="38"/>
      <c r="D20" s="38">
        <f>SUM(D16:D18)</f>
        <v>165378000</v>
      </c>
      <c r="E20" s="38"/>
      <c r="F20" s="38">
        <f>SUM(F16:F18)</f>
        <v>255725.89000001003</v>
      </c>
      <c r="G20" s="38"/>
      <c r="H20" s="56">
        <f>IF(D20=0,"n/a",IF(AND(F20/D20&lt;1,F20/D20&gt;-1),F20/D20,"n/a"))</f>
        <v>1.546311419898717E-3</v>
      </c>
      <c r="I20" s="38"/>
      <c r="J20" s="38">
        <f>SUM(J16:J18)</f>
        <v>158966210.81</v>
      </c>
      <c r="K20" s="38"/>
      <c r="L20" s="38">
        <f>SUM(L16:L18)</f>
        <v>6667515.0800000057</v>
      </c>
      <c r="M20" s="38"/>
      <c r="N20" s="56">
        <f>IF(J20=0,"n/a",IF(AND(L20/J20&lt;1,L20/J20&gt;-1),L20/J20,"n/a"))</f>
        <v>4.1942970433944418E-2</v>
      </c>
      <c r="O20" s="34"/>
      <c r="P20" s="33"/>
      <c r="Q20" s="57"/>
      <c r="R20" s="57"/>
    </row>
    <row r="21" spans="1:20" ht="6.6" customHeight="1" x14ac:dyDescent="0.25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5">
      <c r="A22" s="29" t="s">
        <v>22</v>
      </c>
      <c r="B22" s="38">
        <v>438665.05</v>
      </c>
      <c r="C22" s="38"/>
      <c r="D22" s="38">
        <v>0</v>
      </c>
      <c r="E22" s="38"/>
      <c r="F22" s="38">
        <f>B22-D22</f>
        <v>438665.05</v>
      </c>
      <c r="G22" s="38"/>
      <c r="H22" s="32" t="str">
        <f>IF(D22=0,"n/a",IF(AND(F22/D22&lt;1,F22/D22&gt;-1),F22/D22,"n/a"))</f>
        <v>n/a</v>
      </c>
      <c r="I22" s="38"/>
      <c r="J22" s="38">
        <v>-411176.66</v>
      </c>
      <c r="K22" s="38"/>
      <c r="L22" s="38">
        <f>B22-J22</f>
        <v>849841.71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5">
      <c r="A23" s="29" t="s">
        <v>23</v>
      </c>
      <c r="B23" s="38">
        <v>1431514.32</v>
      </c>
      <c r="C23" s="38"/>
      <c r="D23" s="38">
        <v>1317000</v>
      </c>
      <c r="E23" s="38"/>
      <c r="F23" s="38">
        <f>B23-D23</f>
        <v>114514.32000000007</v>
      </c>
      <c r="G23" s="38"/>
      <c r="H23" s="32">
        <f>IF(D23=0,"n/a",IF(AND(F23/D23&lt;1,F23/D23&gt;-1),F23/D23,"n/a"))</f>
        <v>8.6950888382687982E-2</v>
      </c>
      <c r="I23" s="38"/>
      <c r="J23" s="38">
        <v>1546973.28</v>
      </c>
      <c r="K23" s="38"/>
      <c r="L23" s="38">
        <f>B23-J23</f>
        <v>-115458.95999999996</v>
      </c>
      <c r="M23" s="38"/>
      <c r="N23" s="32">
        <f>IF(J23=0,"n/a",IF(AND(L23/J23&lt;1,L23/J23&gt;-1),L23/J23,"n/a"))</f>
        <v>-7.4635393831753813E-2</v>
      </c>
      <c r="O23" s="43"/>
      <c r="P23" s="59"/>
      <c r="Q23" s="59"/>
      <c r="R23" s="59"/>
    </row>
    <row r="24" spans="1:20" x14ac:dyDescent="0.25">
      <c r="A24" s="29" t="s">
        <v>24</v>
      </c>
      <c r="B24" s="38">
        <v>5798884.3399999999</v>
      </c>
      <c r="C24" s="38"/>
      <c r="D24" s="38">
        <v>5319000</v>
      </c>
      <c r="E24" s="38"/>
      <c r="F24" s="38">
        <f>B24-D24</f>
        <v>479884.33999999985</v>
      </c>
      <c r="G24" s="38"/>
      <c r="H24" s="32">
        <f>IF(D24=0,"n/a",IF(AND(F24/D24&lt;1,F24/D24&gt;-1),F24/D24,"n/a"))</f>
        <v>9.0220782101898822E-2</v>
      </c>
      <c r="I24" s="38"/>
      <c r="J24" s="38">
        <v>1365872.03</v>
      </c>
      <c r="K24" s="38"/>
      <c r="L24" s="38">
        <f>B24-J24</f>
        <v>4433012.3099999996</v>
      </c>
      <c r="M24" s="38"/>
      <c r="N24" s="32" t="str">
        <f>IF(J24=0,"n/a",IF(AND(L24/J24&lt;1,L24/J24&gt;-1),L24/J24,"n/a"))</f>
        <v>n/a</v>
      </c>
      <c r="O24" s="43"/>
      <c r="P24" s="59"/>
      <c r="Q24" s="59"/>
      <c r="R24" s="59"/>
    </row>
    <row r="25" spans="1:20" x14ac:dyDescent="0.25">
      <c r="A25" s="29" t="s">
        <v>25</v>
      </c>
      <c r="B25" s="48">
        <v>2456721.04</v>
      </c>
      <c r="C25" s="42"/>
      <c r="D25" s="48">
        <v>2262000</v>
      </c>
      <c r="E25" s="42"/>
      <c r="F25" s="48">
        <f>B25-D25</f>
        <v>194721.04000000004</v>
      </c>
      <c r="G25" s="42"/>
      <c r="H25" s="50">
        <f>IF(D25=0,"n/a",IF(AND(F25/D25&lt;1,F25/D25&gt;-1),F25/D25,"n/a"))</f>
        <v>8.6083572060123806E-2</v>
      </c>
      <c r="I25" s="42"/>
      <c r="J25" s="48">
        <v>833441.21</v>
      </c>
      <c r="K25" s="38"/>
      <c r="L25" s="48">
        <f>B25-J25</f>
        <v>1623279.83</v>
      </c>
      <c r="M25" s="42"/>
      <c r="N25" s="50" t="str">
        <f>IF(J25=0,"n/a",IF(AND(L25/J25&lt;1,L25/J25&gt;-1),L25/J25,"n/a"))</f>
        <v>n/a</v>
      </c>
      <c r="O25" s="43"/>
      <c r="P25" s="59"/>
      <c r="Q25" s="59"/>
      <c r="R25" s="59"/>
    </row>
    <row r="26" spans="1:20" ht="12.75" customHeight="1" x14ac:dyDescent="0.25">
      <c r="A26" s="29" t="s">
        <v>26</v>
      </c>
      <c r="B26" s="48">
        <f>SUM(B22:B25)</f>
        <v>10125784.75</v>
      </c>
      <c r="C26" s="38"/>
      <c r="D26" s="48">
        <f>SUM(D22:D25)</f>
        <v>8898000</v>
      </c>
      <c r="E26" s="38"/>
      <c r="F26" s="48">
        <f>SUM(F22:F25)</f>
        <v>1227784.75</v>
      </c>
      <c r="G26" s="38"/>
      <c r="H26" s="50">
        <f>IF(D26=0,"n/a",IF(AND(F26/D26&lt;1,F26/D26&gt;-1),F26/D26,"n/a"))</f>
        <v>0.13798435041582377</v>
      </c>
      <c r="I26" s="38"/>
      <c r="J26" s="48">
        <f>SUM(J22:J25)</f>
        <v>3335109.8600000003</v>
      </c>
      <c r="K26" s="38"/>
      <c r="L26" s="48">
        <f>SUM(L22:L25)</f>
        <v>6790674.8899999997</v>
      </c>
      <c r="M26" s="38"/>
      <c r="N26" s="50" t="str">
        <f>IF(J26=0,"n/a",IF(AND(L26/J26&lt;1,L26/J26&gt;-1),L26/J26,"n/a"))</f>
        <v>n/a</v>
      </c>
      <c r="O26" s="34"/>
      <c r="P26" s="57"/>
      <c r="Q26" s="57"/>
      <c r="R26" s="57"/>
    </row>
    <row r="27" spans="1:20" ht="6.6" customHeight="1" x14ac:dyDescent="0.25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8" thickBot="1" x14ac:dyDescent="0.3">
      <c r="A28" s="61" t="s">
        <v>27</v>
      </c>
      <c r="B28" s="62">
        <f>+B26+B20</f>
        <v>175759510.63999999</v>
      </c>
      <c r="C28" s="30"/>
      <c r="D28" s="62">
        <f>+D26+D20</f>
        <v>174276000</v>
      </c>
      <c r="E28" s="30"/>
      <c r="F28" s="62">
        <f>+F26+F20</f>
        <v>1483510.6400000099</v>
      </c>
      <c r="G28" s="38"/>
      <c r="H28" s="63">
        <f>IF(D28=0,"n/a",IF(AND(F28/D28&lt;1,F28/D28&gt;-1),F28/D28,"n/a"))</f>
        <v>8.5124207578783657E-3</v>
      </c>
      <c r="I28" s="38"/>
      <c r="J28" s="62">
        <f>+J26+J20</f>
        <v>162301320.67000002</v>
      </c>
      <c r="K28" s="30"/>
      <c r="L28" s="62">
        <f>+L26+L20</f>
        <v>13458189.970000006</v>
      </c>
      <c r="M28" s="38"/>
      <c r="N28" s="63">
        <f>IF(J28=0,"n/a",IF(AND(L28/J28&lt;1,L28/J28&gt;-1),L28/J28,"n/a"))</f>
        <v>8.2921013300710833E-2</v>
      </c>
      <c r="O28" s="34"/>
      <c r="P28" s="57"/>
      <c r="Q28" s="57"/>
      <c r="R28" s="57"/>
    </row>
    <row r="29" spans="1:20" ht="4.2" customHeight="1" thickTop="1" x14ac:dyDescent="0.25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5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5">
      <c r="A31" s="29" t="s">
        <v>28</v>
      </c>
      <c r="B31" s="30">
        <v>6623116.21</v>
      </c>
      <c r="C31" s="30"/>
      <c r="D31" s="30">
        <v>6415053</v>
      </c>
      <c r="E31" s="30"/>
      <c r="F31" s="30"/>
      <c r="G31" s="38"/>
      <c r="H31" s="38"/>
      <c r="I31" s="38"/>
      <c r="J31" s="30">
        <v>5923285.29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5">
      <c r="A32" s="29" t="s">
        <v>29</v>
      </c>
      <c r="B32" s="38">
        <v>-5158977.21</v>
      </c>
      <c r="C32" s="38"/>
      <c r="D32" s="38">
        <v>-5036421</v>
      </c>
      <c r="E32" s="38"/>
      <c r="F32" s="38"/>
      <c r="G32" s="38"/>
      <c r="H32" s="38"/>
      <c r="I32" s="38"/>
      <c r="J32" s="38">
        <v>-5057682.51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5">
      <c r="A33" s="29" t="s">
        <v>30</v>
      </c>
      <c r="B33" s="38">
        <v>8372555.3399999999</v>
      </c>
      <c r="C33" s="38"/>
      <c r="D33" s="38">
        <v>7544756</v>
      </c>
      <c r="E33" s="70"/>
      <c r="F33" s="38"/>
      <c r="G33" s="70"/>
      <c r="H33" s="70"/>
      <c r="I33" s="70"/>
      <c r="J33" s="38">
        <v>6876259.8300000001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5">
      <c r="A34" s="29" t="s">
        <v>31</v>
      </c>
      <c r="B34" s="38">
        <v>-3718667.94</v>
      </c>
      <c r="C34" s="38"/>
      <c r="D34" s="38">
        <v>-3561028</v>
      </c>
      <c r="E34" s="38"/>
      <c r="F34" s="38"/>
      <c r="G34" s="38"/>
      <c r="H34" s="38"/>
      <c r="I34" s="38"/>
      <c r="J34" s="38">
        <v>-4064707.7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5">
      <c r="A35" s="29" t="s">
        <v>32</v>
      </c>
      <c r="B35" s="38">
        <v>1275999.27</v>
      </c>
      <c r="C35" s="38"/>
      <c r="D35" s="38">
        <v>1301121</v>
      </c>
      <c r="E35" s="38"/>
      <c r="F35" s="38"/>
      <c r="G35" s="38"/>
      <c r="H35" s="38"/>
      <c r="I35" s="38"/>
      <c r="J35" s="38">
        <v>1244067.3799999999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5">
      <c r="A36" s="29" t="s">
        <v>33</v>
      </c>
      <c r="B36" s="38">
        <v>-453615.28</v>
      </c>
      <c r="C36" s="38"/>
      <c r="D36" s="38">
        <v>-490706</v>
      </c>
      <c r="E36" s="38"/>
      <c r="F36" s="38"/>
      <c r="G36" s="38"/>
      <c r="H36" s="38"/>
      <c r="I36" s="38"/>
      <c r="J36" s="38">
        <v>-463784.78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5">
      <c r="A37" s="29" t="s">
        <v>34</v>
      </c>
      <c r="B37" s="38">
        <v>-4.26</v>
      </c>
      <c r="C37" s="38"/>
      <c r="D37" s="38">
        <v>0</v>
      </c>
      <c r="E37" s="38"/>
      <c r="F37" s="38"/>
      <c r="G37" s="38"/>
      <c r="H37" s="38"/>
      <c r="I37" s="38"/>
      <c r="J37" s="38">
        <v>-280.27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5">
      <c r="A38" s="29" t="s">
        <v>35</v>
      </c>
      <c r="B38" s="38">
        <v>-26.25</v>
      </c>
      <c r="C38" s="38"/>
      <c r="D38" s="38">
        <v>0</v>
      </c>
      <c r="E38" s="38"/>
      <c r="F38" s="38"/>
      <c r="G38" s="38"/>
      <c r="H38" s="38"/>
      <c r="I38" s="38"/>
      <c r="J38" s="38">
        <v>-111647.71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5">
      <c r="A39" s="29" t="s">
        <v>36</v>
      </c>
      <c r="B39" s="38">
        <v>4687772.8899999997</v>
      </c>
      <c r="C39" s="38"/>
      <c r="D39" s="38">
        <v>4832213</v>
      </c>
      <c r="E39" s="38"/>
      <c r="F39" s="38"/>
      <c r="G39" s="38"/>
      <c r="H39" s="38"/>
      <c r="I39" s="38"/>
      <c r="J39" s="38">
        <v>4292116.57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5">
      <c r="A40" s="29" t="s">
        <v>37</v>
      </c>
      <c r="B40" s="38">
        <v>1675161.07</v>
      </c>
      <c r="C40" s="38"/>
      <c r="D40" s="38">
        <v>0</v>
      </c>
      <c r="E40" s="38"/>
      <c r="F40" s="38"/>
      <c r="G40" s="38"/>
      <c r="H40" s="38"/>
      <c r="I40" s="38"/>
      <c r="J40" s="38">
        <v>1690202.23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5">
      <c r="A41" s="29" t="s">
        <v>38</v>
      </c>
      <c r="B41" s="38">
        <v>-12500597.26</v>
      </c>
      <c r="C41" s="38"/>
      <c r="D41" s="38">
        <v>0</v>
      </c>
      <c r="E41" s="38"/>
      <c r="F41" s="38"/>
      <c r="G41" s="38"/>
      <c r="H41" s="38"/>
      <c r="I41" s="38"/>
      <c r="J41" s="38">
        <v>-5331581.7300000004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5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5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5">
      <c r="A45" s="20" t="s">
        <v>39</v>
      </c>
      <c r="B45" s="21">
        <v>2017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2016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5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5">
      <c r="A47" s="29" t="s">
        <v>12</v>
      </c>
      <c r="B47" s="85">
        <v>725707146</v>
      </c>
      <c r="C47" s="85"/>
      <c r="D47" s="85">
        <v>735895187</v>
      </c>
      <c r="E47" s="85"/>
      <c r="F47" s="85">
        <f>B47-D47</f>
        <v>-10188041</v>
      </c>
      <c r="G47" s="49"/>
      <c r="H47" s="56">
        <f>IF(D47=0,"n/a",IF(AND(F47/D47&lt;1,F47/D47&gt;-1),F47/D47,"n/a"))</f>
        <v>-1.3844418580223708E-2</v>
      </c>
      <c r="I47" s="49"/>
      <c r="J47" s="85">
        <v>702898324.79999995</v>
      </c>
      <c r="K47" s="85"/>
      <c r="L47" s="85">
        <f>+B47-J47</f>
        <v>22808821.200000048</v>
      </c>
      <c r="M47" s="49"/>
      <c r="N47" s="56">
        <f>IF(J47=0,"n/a",IF(AND(L47/J47&lt;1,L47/J47&gt;-1),L47/J47,"n/a"))</f>
        <v>3.2449673580442782E-2</v>
      </c>
      <c r="O47" s="86"/>
      <c r="P47" s="25"/>
      <c r="Q47" s="28"/>
      <c r="R47" s="28"/>
    </row>
    <row r="48" spans="1:20" x14ac:dyDescent="0.25">
      <c r="A48" s="29" t="s">
        <v>13</v>
      </c>
      <c r="B48" s="85">
        <v>716629221.68099999</v>
      </c>
      <c r="C48" s="85"/>
      <c r="D48" s="85">
        <v>720384827</v>
      </c>
      <c r="E48" s="85"/>
      <c r="F48" s="85">
        <f>B48-D48</f>
        <v>-3755605.3190000057</v>
      </c>
      <c r="G48" s="49"/>
      <c r="H48" s="56">
        <f>IF(D48=0,"n/a",IF(AND(F48/D48&lt;1,F48/D48&gt;-1),F48/D48,"n/a"))</f>
        <v>-5.2133320667510476E-3</v>
      </c>
      <c r="I48" s="49"/>
      <c r="J48" s="85">
        <v>690957516.926</v>
      </c>
      <c r="K48" s="85"/>
      <c r="L48" s="85">
        <f>+B48-J48</f>
        <v>25671704.754999995</v>
      </c>
      <c r="M48" s="49"/>
      <c r="N48" s="56">
        <f>IF(J48=0,"n/a",IF(AND(L48/J48&lt;1,L48/J48&gt;-1),L48/J48,"n/a"))</f>
        <v>3.7153810655698213E-2</v>
      </c>
      <c r="O48" s="86"/>
      <c r="P48" s="25"/>
      <c r="Q48" s="28"/>
      <c r="R48" s="28"/>
    </row>
    <row r="49" spans="1:18" ht="12.75" customHeight="1" x14ac:dyDescent="0.25">
      <c r="A49" s="29" t="s">
        <v>14</v>
      </c>
      <c r="B49" s="85">
        <v>94019602.283999994</v>
      </c>
      <c r="C49" s="85"/>
      <c r="D49" s="85">
        <v>104674239</v>
      </c>
      <c r="E49" s="85"/>
      <c r="F49" s="85">
        <f>B49-D49</f>
        <v>-10654636.716000006</v>
      </c>
      <c r="G49" s="49"/>
      <c r="H49" s="56">
        <f>IF(D49=0,"n/a",IF(AND(F49/D49&lt;1,F49/D49&gt;-1),F49/D49,"n/a"))</f>
        <v>-0.10178852808282662</v>
      </c>
      <c r="I49" s="49"/>
      <c r="J49" s="85">
        <v>89522096.004999995</v>
      </c>
      <c r="K49" s="85"/>
      <c r="L49" s="85">
        <f>+B49-J49</f>
        <v>4497506.2789999992</v>
      </c>
      <c r="M49" s="49"/>
      <c r="N49" s="56">
        <f>IF(J49=0,"n/a",IF(AND(L49/J49&lt;1,L49/J49&gt;-1),L49/J49,"n/a"))</f>
        <v>5.0239063646910193E-2</v>
      </c>
      <c r="O49" s="86"/>
      <c r="P49" s="25"/>
      <c r="Q49" s="28"/>
      <c r="R49" s="28"/>
    </row>
    <row r="50" spans="1:18" x14ac:dyDescent="0.25">
      <c r="A50" s="29" t="s">
        <v>15</v>
      </c>
      <c r="B50" s="85">
        <v>6896941.3959999997</v>
      </c>
      <c r="C50" s="85"/>
      <c r="D50" s="85">
        <v>6398767</v>
      </c>
      <c r="E50" s="85"/>
      <c r="F50" s="85">
        <f>B50-D50</f>
        <v>498174.39599999972</v>
      </c>
      <c r="G50" s="49"/>
      <c r="H50" s="56">
        <f>IF(D50=0,"n/a",IF(AND(F50/D50&lt;1,F50/D50&gt;-1),F50/D50,"n/a"))</f>
        <v>7.7854748578905855E-2</v>
      </c>
      <c r="I50" s="49"/>
      <c r="J50" s="85">
        <v>8819308.1309999991</v>
      </c>
      <c r="K50" s="85"/>
      <c r="L50" s="85">
        <f>+B50-J50</f>
        <v>-1922366.7349999994</v>
      </c>
      <c r="M50" s="49"/>
      <c r="N50" s="56">
        <f>IF(J50=0,"n/a",IF(AND(L50/J50&lt;1,L50/J50&gt;-1),L50/J50,"n/a"))</f>
        <v>-0.21797251059216899</v>
      </c>
      <c r="O50" s="86"/>
      <c r="P50" s="87"/>
      <c r="Q50" s="28"/>
      <c r="R50" s="28"/>
    </row>
    <row r="51" spans="1:18" x14ac:dyDescent="0.25">
      <c r="A51" s="29" t="s">
        <v>16</v>
      </c>
      <c r="B51" s="85">
        <v>465812.25900000002</v>
      </c>
      <c r="C51" s="88"/>
      <c r="D51" s="85">
        <v>526980</v>
      </c>
      <c r="E51" s="88"/>
      <c r="F51" s="85">
        <f>B51-D51</f>
        <v>-61167.74099999998</v>
      </c>
      <c r="G51" s="89"/>
      <c r="H51" s="56">
        <f>IF(D51=0,"n/a",IF(AND(F51/D51&lt;1,F51/D51&gt;-1),F51/D51,"n/a"))</f>
        <v>-0.11607222475236248</v>
      </c>
      <c r="I51" s="89"/>
      <c r="J51" s="85">
        <v>393120</v>
      </c>
      <c r="K51" s="88"/>
      <c r="L51" s="85">
        <f>+B51-J51</f>
        <v>72692.25900000002</v>
      </c>
      <c r="M51" s="89"/>
      <c r="N51" s="56">
        <f>IF(J51=0,"n/a",IF(AND(L51/J51&lt;1,L51/J51&gt;-1),L51/J51,"n/a"))</f>
        <v>0.18491111874236879</v>
      </c>
      <c r="O51" s="86"/>
      <c r="P51" s="25"/>
      <c r="Q51" s="28"/>
      <c r="R51" s="28"/>
    </row>
    <row r="52" spans="1:18" ht="6" customHeight="1" x14ac:dyDescent="0.25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5">
      <c r="A53" s="47" t="s">
        <v>18</v>
      </c>
      <c r="B53" s="94">
        <f>SUM(B47:B52)</f>
        <v>1543718723.6199999</v>
      </c>
      <c r="C53" s="85"/>
      <c r="D53" s="94">
        <f>SUM(D47:D52)</f>
        <v>1567880000</v>
      </c>
      <c r="E53" s="85"/>
      <c r="F53" s="94">
        <f>SUM(F47:F52)</f>
        <v>-24161276.380000014</v>
      </c>
      <c r="G53" s="49"/>
      <c r="H53" s="50">
        <f>IF(D53=0,"n/a",IF(AND(F53/D53&lt;1,F53/D53&gt;-1),F53/D53,"n/a"))</f>
        <v>-1.5410156631885103E-2</v>
      </c>
      <c r="I53" s="49"/>
      <c r="J53" s="94">
        <f>SUM(J47:J52)</f>
        <v>1492590365.862</v>
      </c>
      <c r="K53" s="85"/>
      <c r="L53" s="94">
        <f>SUM(L47:L52)</f>
        <v>51128357.758000046</v>
      </c>
      <c r="M53" s="49"/>
      <c r="N53" s="50">
        <f>IF(J53=0,"n/a",IF(AND(L53/J53&lt;1,L53/J53&gt;-1),L53/J53,"n/a"))</f>
        <v>3.4254782107261177E-2</v>
      </c>
      <c r="O53" s="86"/>
      <c r="P53" s="25"/>
      <c r="Q53" s="28"/>
      <c r="R53" s="28"/>
    </row>
    <row r="54" spans="1:18" ht="12.75" customHeight="1" x14ac:dyDescent="0.25">
      <c r="A54" s="29" t="s">
        <v>19</v>
      </c>
      <c r="B54" s="85">
        <v>156007090.07800001</v>
      </c>
      <c r="C54" s="88"/>
      <c r="D54" s="85">
        <v>168563000</v>
      </c>
      <c r="E54" s="88"/>
      <c r="F54" s="85">
        <f>B54-D54</f>
        <v>-12555909.921999991</v>
      </c>
      <c r="G54" s="89"/>
      <c r="H54" s="56">
        <f>IF(D54=0,"n/a",IF(AND(F54/D54&lt;1,F54/D54&gt;-1),F54/D54,"n/a"))</f>
        <v>-7.4487935798484783E-2</v>
      </c>
      <c r="I54" s="89"/>
      <c r="J54" s="85">
        <v>175463775.16999999</v>
      </c>
      <c r="K54" s="88"/>
      <c r="L54" s="85">
        <f>+B54-J54</f>
        <v>-19456685.091999978</v>
      </c>
      <c r="M54" s="89"/>
      <c r="N54" s="56">
        <f>IF(J54=0,"n/a",IF(AND(L54/J54&lt;1,L54/J54&gt;-1),L54/J54,"n/a"))</f>
        <v>-0.110887190664564</v>
      </c>
      <c r="O54" s="86"/>
      <c r="P54" s="25"/>
      <c r="Q54" s="28"/>
      <c r="R54" s="28"/>
    </row>
    <row r="55" spans="1:18" x14ac:dyDescent="0.25">
      <c r="A55" s="29" t="s">
        <v>20</v>
      </c>
      <c r="B55" s="85">
        <v>172806943</v>
      </c>
      <c r="C55" s="88"/>
      <c r="D55" s="85">
        <v>0</v>
      </c>
      <c r="E55" s="88"/>
      <c r="F55" s="85">
        <f>B55-D55</f>
        <v>172806943</v>
      </c>
      <c r="G55" s="89"/>
      <c r="H55" s="56" t="str">
        <f>IF(D55=0,"n/a",IF(AND(F55/D55&lt;1,F55/D55&gt;-1),F55/D55,"n/a"))</f>
        <v>n/a</v>
      </c>
      <c r="I55" s="89"/>
      <c r="J55" s="85">
        <v>251833000</v>
      </c>
      <c r="K55" s="88"/>
      <c r="L55" s="85">
        <f>+B55-J55</f>
        <v>-79026057</v>
      </c>
      <c r="M55" s="89"/>
      <c r="N55" s="56">
        <f>IF(J55=0,"n/a",IF(AND(L55/J55&lt;1,L55/J55&gt;-1),L55/J55,"n/a"))</f>
        <v>-0.31380342131491901</v>
      </c>
      <c r="O55" s="86"/>
      <c r="P55" s="25"/>
      <c r="Q55" s="28"/>
      <c r="R55" s="28"/>
    </row>
    <row r="56" spans="1:18" ht="6" customHeight="1" x14ac:dyDescent="0.25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8" thickBot="1" x14ac:dyDescent="0.3">
      <c r="A57" s="47" t="s">
        <v>40</v>
      </c>
      <c r="B57" s="97">
        <f>SUM(B53:B55)</f>
        <v>1872532756.698</v>
      </c>
      <c r="C57" s="85"/>
      <c r="D57" s="97">
        <f>SUM(D53:D55)</f>
        <v>1736443000</v>
      </c>
      <c r="E57" s="85"/>
      <c r="F57" s="97">
        <f>SUM(F53:F55)</f>
        <v>136089756.69800001</v>
      </c>
      <c r="G57" s="49"/>
      <c r="H57" s="63">
        <f>IF(D57=0,"n/a",IF(AND(F57/D57&lt;1,F57/D57&gt;-1),F57/D57,"n/a"))</f>
        <v>7.8372717502388514E-2</v>
      </c>
      <c r="I57" s="49"/>
      <c r="J57" s="97">
        <f>SUM(J53:J55)</f>
        <v>1919887141.0320001</v>
      </c>
      <c r="K57" s="85"/>
      <c r="L57" s="97">
        <f>SUM(L53:L55)</f>
        <v>-47354384.333999932</v>
      </c>
      <c r="M57" s="49"/>
      <c r="N57" s="63">
        <f>IF(J57=0,"n/a",IF(AND(L57/J57&lt;1,L57/J57&gt;-1),L57/J57,"n/a"))</f>
        <v>-2.4665191678165756E-2</v>
      </c>
      <c r="O57" s="86"/>
      <c r="P57" s="28"/>
      <c r="Q57" s="28"/>
      <c r="R57" s="28"/>
    </row>
    <row r="58" spans="1:18" ht="12.75" customHeight="1" thickTop="1" x14ac:dyDescent="0.25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5">
      <c r="A59" s="101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</row>
    <row r="60" spans="1:18" x14ac:dyDescent="0.25">
      <c r="A60" s="101" t="s">
        <v>41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B42" sqref="B42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7</v>
      </c>
      <c r="B8" s="21">
        <v>2017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2016</v>
      </c>
      <c r="K8" s="9"/>
      <c r="L8" s="22" t="s">
        <v>9</v>
      </c>
      <c r="M8" s="11"/>
      <c r="N8" s="23" t="s">
        <v>10</v>
      </c>
      <c r="O8" s="24"/>
      <c r="P8" s="21">
        <v>2017</v>
      </c>
      <c r="Q8" s="22" t="s">
        <v>11</v>
      </c>
      <c r="R8" s="21">
        <v>2016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12</v>
      </c>
      <c r="B10" s="30">
        <v>75493832.420000002</v>
      </c>
      <c r="C10" s="30"/>
      <c r="D10" s="30">
        <v>76234000</v>
      </c>
      <c r="E10" s="30"/>
      <c r="F10" s="30">
        <f>B10-D10</f>
        <v>-740167.57999999821</v>
      </c>
      <c r="G10" s="31"/>
      <c r="H10" s="32">
        <f>IF(D10=0,"n/a",IF(AND(F10/D10&lt;1,F10/D10&gt;-1),F10/D10,"n/a"))</f>
        <v>-9.7091531337723091E-3</v>
      </c>
      <c r="I10" s="33"/>
      <c r="J10" s="30">
        <v>70845400.760000005</v>
      </c>
      <c r="K10" s="30"/>
      <c r="L10" s="30">
        <f>B10-J10</f>
        <v>4648431.6599999964</v>
      </c>
      <c r="M10" s="33"/>
      <c r="N10" s="32">
        <f>IF(J10=0,"n/a",IF(AND(L10/J10&lt;1,L10/J10&gt;-1),L10/J10,"n/a"))</f>
        <v>6.561373935546351E-2</v>
      </c>
      <c r="O10" s="34"/>
      <c r="P10" s="35">
        <f>IF(B47=0,"n/a",B10/B47)</f>
        <v>0.11545769901377279</v>
      </c>
      <c r="Q10" s="36">
        <f>IF(D47=0,"n/a",D10/D47)</f>
        <v>0.11111354033211338</v>
      </c>
      <c r="R10" s="36">
        <f>IF(J47=0,"n/a",J10/J47)</f>
        <v>0.11309988696751883</v>
      </c>
      <c r="T10" s="37"/>
    </row>
    <row r="11" spans="1:20" x14ac:dyDescent="0.25">
      <c r="A11" s="29" t="s">
        <v>13</v>
      </c>
      <c r="B11" s="38">
        <v>68635992.540000007</v>
      </c>
      <c r="C11" s="38"/>
      <c r="D11" s="38">
        <v>70654000</v>
      </c>
      <c r="E11" s="38"/>
      <c r="F11" s="38">
        <f>B11-D11</f>
        <v>-2018007.4599999934</v>
      </c>
      <c r="G11" s="38"/>
      <c r="H11" s="32">
        <f>IF(D11=0,"n/a",IF(AND(F11/D11&lt;1,F11/D11&gt;-1),F11/D11,"n/a"))</f>
        <v>-2.8561828912729549E-2</v>
      </c>
      <c r="I11" s="38"/>
      <c r="J11" s="38">
        <v>69873655.849999994</v>
      </c>
      <c r="K11" s="38"/>
      <c r="L11" s="38">
        <f>B11-J11</f>
        <v>-1237663.3099999875</v>
      </c>
      <c r="M11" s="38"/>
      <c r="N11" s="32">
        <f>IF(J11=0,"n/a",IF(AND(L11/J11&lt;1,L11/J11&gt;-1),L11/J11,"n/a"))</f>
        <v>-1.771287468709121E-2</v>
      </c>
      <c r="O11" s="34"/>
      <c r="P11" s="39">
        <f>IF(B48=0,"n/a",B11/B48)</f>
        <v>9.5811584526659069E-2</v>
      </c>
      <c r="Q11" s="40">
        <f>IF(D48=0,"n/a",D11/D48)</f>
        <v>9.2939497379030928E-2</v>
      </c>
      <c r="R11" s="40">
        <f>IF(J48=0,"n/a",J11/J48)</f>
        <v>9.4374152914575793E-2</v>
      </c>
    </row>
    <row r="12" spans="1:20" x14ac:dyDescent="0.25">
      <c r="A12" s="29" t="s">
        <v>14</v>
      </c>
      <c r="B12" s="38">
        <v>8879035.4600000009</v>
      </c>
      <c r="C12" s="38"/>
      <c r="D12" s="38">
        <v>9739000</v>
      </c>
      <c r="E12" s="38"/>
      <c r="F12" s="38">
        <f>B12-D12</f>
        <v>-859964.53999999911</v>
      </c>
      <c r="G12" s="38"/>
      <c r="H12" s="32">
        <f>IF(D12=0,"n/a",IF(AND(F12/D12&lt;1,F12/D12&gt;-1),F12/D12,"n/a"))</f>
        <v>-8.8301113050621119E-2</v>
      </c>
      <c r="I12" s="38"/>
      <c r="J12" s="38">
        <v>8833702.9199999999</v>
      </c>
      <c r="K12" s="38"/>
      <c r="L12" s="38">
        <f>B12-J12</f>
        <v>45332.540000000969</v>
      </c>
      <c r="M12" s="38"/>
      <c r="N12" s="32">
        <f>IF(J12=0,"n/a",IF(AND(L12/J12&lt;1,L12/J12&gt;-1),L12/J12,"n/a"))</f>
        <v>5.131770947081042E-3</v>
      </c>
      <c r="O12" s="34"/>
      <c r="P12" s="39">
        <f>IF(B49=0,"n/a",B12/B49)</f>
        <v>8.9182220475019072E-2</v>
      </c>
      <c r="Q12" s="40">
        <f>IF(D49=0,"n/a",D12/D49)</f>
        <v>8.7986050881757732E-2</v>
      </c>
      <c r="R12" s="40">
        <f>IF(J49=0,"n/a",J12/J49)</f>
        <v>8.8779125492987845E-2</v>
      </c>
    </row>
    <row r="13" spans="1:20" x14ac:dyDescent="0.25">
      <c r="A13" s="29" t="s">
        <v>15</v>
      </c>
      <c r="B13" s="38">
        <v>1434883.64</v>
      </c>
      <c r="C13" s="38"/>
      <c r="D13" s="38">
        <v>1478000</v>
      </c>
      <c r="E13" s="38"/>
      <c r="F13" s="38">
        <f>B13-D13</f>
        <v>-43116.360000000102</v>
      </c>
      <c r="G13" s="38"/>
      <c r="H13" s="32">
        <f>IF(D13=0,"n/a",IF(AND(F13/D13&lt;1,F13/D13&gt;-1),F13/D13,"n/a"))</f>
        <v>-2.917209742895812E-2</v>
      </c>
      <c r="I13" s="38"/>
      <c r="J13" s="38">
        <v>1262042.73</v>
      </c>
      <c r="K13" s="38"/>
      <c r="L13" s="38">
        <f>B13-J13</f>
        <v>172840.90999999992</v>
      </c>
      <c r="M13" s="38"/>
      <c r="N13" s="32">
        <f>IF(J13=0,"n/a",IF(AND(L13/J13&lt;1,L13/J13&gt;-1),L13/J13,"n/a"))</f>
        <v>0.1369532947588866</v>
      </c>
      <c r="O13" s="34"/>
      <c r="P13" s="39">
        <f>IF(B50=0,"n/a",B13/B50)</f>
        <v>0.23811053834292936</v>
      </c>
      <c r="Q13" s="40">
        <f>IF(D50=0,"n/a",D13/D50)</f>
        <v>0.22592479364108836</v>
      </c>
      <c r="R13" s="40">
        <f>IF(J50=0,"n/a",J13/J50)</f>
        <v>0.27292235669248799</v>
      </c>
      <c r="S13" s="41"/>
    </row>
    <row r="14" spans="1:20" x14ac:dyDescent="0.25">
      <c r="A14" s="29" t="s">
        <v>16</v>
      </c>
      <c r="B14" s="38">
        <v>16200.31</v>
      </c>
      <c r="C14" s="42"/>
      <c r="D14" s="38">
        <v>23000</v>
      </c>
      <c r="E14" s="42"/>
      <c r="F14" s="38">
        <f>B14-D14</f>
        <v>-6799.6900000000005</v>
      </c>
      <c r="G14" s="42"/>
      <c r="H14" s="32">
        <f>IF(D14=0,"n/a",IF(AND(F14/D14&lt;1,F14/D14&gt;-1),F14/D14,"n/a"))</f>
        <v>-0.29563869565217393</v>
      </c>
      <c r="I14" s="42"/>
      <c r="J14" s="38">
        <v>17089.080000000002</v>
      </c>
      <c r="K14" s="38"/>
      <c r="L14" s="38">
        <f>B14-J14</f>
        <v>-888.77000000000226</v>
      </c>
      <c r="M14" s="42"/>
      <c r="N14" s="32">
        <f>IF(J14=0,"n/a",IF(AND(L14/J14&lt;1,L14/J14&gt;-1),L14/J14,"n/a"))</f>
        <v>-5.2008065969613472E-2</v>
      </c>
      <c r="O14" s="43"/>
      <c r="P14" s="39">
        <f>IF(B51=0,"n/a",B14/B51)</f>
        <v>5.1139643778538489E-2</v>
      </c>
      <c r="Q14" s="40">
        <f>IF(D51=0,"n/a",D14/D51)</f>
        <v>-4.7163524140547305E-5</v>
      </c>
      <c r="R14" s="40">
        <f>IF(J51=0,"n/a",J14/J51)</f>
        <v>4.8032716847490026E-2</v>
      </c>
    </row>
    <row r="15" spans="1:20" ht="8.4" customHeight="1" x14ac:dyDescent="0.25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5">
      <c r="A16" s="47" t="s">
        <v>18</v>
      </c>
      <c r="B16" s="48">
        <f>SUM(B10:B15)</f>
        <v>154459944.37</v>
      </c>
      <c r="C16" s="38"/>
      <c r="D16" s="48">
        <f>SUM(D10:D15)</f>
        <v>158128000</v>
      </c>
      <c r="E16" s="38"/>
      <c r="F16" s="48">
        <f>SUM(F10:F15)</f>
        <v>-3668055.629999991</v>
      </c>
      <c r="G16" s="49"/>
      <c r="H16" s="50">
        <f>IF(D16=0,"n/a",IF(AND(F16/D16&lt;1,F16/D16&gt;-1),F16/D16,"n/a"))</f>
        <v>-2.3196749658504445E-2</v>
      </c>
      <c r="I16" s="49"/>
      <c r="J16" s="48">
        <f>SUM(J10:J15)</f>
        <v>150831891.34</v>
      </c>
      <c r="K16" s="38"/>
      <c r="L16" s="48">
        <f>SUM(L10:L15)</f>
        <v>3628053.03000001</v>
      </c>
      <c r="M16" s="49"/>
      <c r="N16" s="50">
        <f>IF(J16=0,"n/a",IF(AND(L16/J16&lt;1,L16/J16&gt;-1),L16/J16,"n/a"))</f>
        <v>2.4053620211005503E-2</v>
      </c>
      <c r="O16" s="34"/>
      <c r="P16" s="51">
        <f>IF(B53=0,"n/a",B16/B53)</f>
        <v>0.10463819636112096</v>
      </c>
      <c r="Q16" s="51">
        <f>IF(D53=0,"n/a",D16/D53)</f>
        <v>0.14697672862266944</v>
      </c>
      <c r="R16" s="51">
        <f>IF(J53=0,"n/a",J16/J53)</f>
        <v>0.10251826423590808</v>
      </c>
    </row>
    <row r="17" spans="1:20" x14ac:dyDescent="0.25">
      <c r="A17" s="29" t="s">
        <v>19</v>
      </c>
      <c r="B17" s="38">
        <v>686295.53</v>
      </c>
      <c r="C17" s="38"/>
      <c r="D17" s="38">
        <v>395000</v>
      </c>
      <c r="E17" s="38"/>
      <c r="F17" s="38">
        <f>B17-D17</f>
        <v>291295.53000000003</v>
      </c>
      <c r="G17" s="38"/>
      <c r="H17" s="32">
        <f>IF(D17=0,"n/a",IF(AND(F17/D17&lt;1,F17/D17&gt;-1),F17/D17,"n/a"))</f>
        <v>0.73745703797468365</v>
      </c>
      <c r="I17" s="38"/>
      <c r="J17" s="38">
        <v>937978.12</v>
      </c>
      <c r="K17" s="38"/>
      <c r="L17" s="38">
        <f>B17-J17</f>
        <v>-251682.58999999997</v>
      </c>
      <c r="M17" s="38"/>
      <c r="N17" s="32">
        <f>IF(J17=0,"n/a",IF(AND(L17/J17&lt;1,L17/J17&gt;-1),L17/J17,"n/a"))</f>
        <v>-0.26832458522593255</v>
      </c>
      <c r="O17" s="43"/>
      <c r="P17" s="40">
        <f>IF(B54=0,"n/a",B17/B54)</f>
        <v>3.9691359243609085E-3</v>
      </c>
      <c r="Q17" s="40">
        <f>IF(D54=0,"n/a",D17/D54)</f>
        <v>2.3439215290675941E-3</v>
      </c>
      <c r="R17" s="40">
        <f>IF(J54=0,"n/a",J17/J54)</f>
        <v>5.4480255658162398E-3</v>
      </c>
    </row>
    <row r="18" spans="1:20" ht="12.75" customHeight="1" x14ac:dyDescent="0.25">
      <c r="A18" s="29" t="s">
        <v>20</v>
      </c>
      <c r="B18" s="38">
        <v>2067739.7</v>
      </c>
      <c r="C18" s="42"/>
      <c r="D18" s="38">
        <v>1138000</v>
      </c>
      <c r="E18" s="42"/>
      <c r="F18" s="38">
        <f>B18-D18</f>
        <v>929739.7</v>
      </c>
      <c r="G18" s="42"/>
      <c r="H18" s="32">
        <f>IF(D18=0,"n/a",IF(AND(F18/D18&lt;1,F18/D18&gt;-1),F18/D18,"n/a"))</f>
        <v>0.81699446397188047</v>
      </c>
      <c r="I18" s="42"/>
      <c r="J18" s="38">
        <v>3716023.45</v>
      </c>
      <c r="K18" s="38"/>
      <c r="L18" s="38">
        <f>B18-J18</f>
        <v>-1648283.7500000002</v>
      </c>
      <c r="M18" s="42"/>
      <c r="N18" s="32">
        <f>IF(J18=0,"n/a",IF(AND(L18/J18&lt;1,L18/J18&gt;-1),L18/J18,"n/a"))</f>
        <v>-0.44356118097155717</v>
      </c>
      <c r="O18" s="34"/>
      <c r="P18" s="51">
        <f>IF(B55=0,"n/a",B18/B55)</f>
        <v>1.1490881040899899E-2</v>
      </c>
      <c r="Q18" s="51" t="str">
        <f>IF(D55=0,"n/a",D18/D55)</f>
        <v>n/a</v>
      </c>
      <c r="R18" s="51">
        <f>IF(J55=0,"n/a",J18/J55)</f>
        <v>1.8172152427991591E-2</v>
      </c>
    </row>
    <row r="19" spans="1:20" ht="6" customHeight="1" x14ac:dyDescent="0.25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21</v>
      </c>
      <c r="B20" s="38">
        <f>SUM(B16:B18)</f>
        <v>157213979.59999999</v>
      </c>
      <c r="C20" s="38"/>
      <c r="D20" s="38">
        <f>SUM(D16:D18)</f>
        <v>159661000</v>
      </c>
      <c r="E20" s="38"/>
      <c r="F20" s="38">
        <f>SUM(F16:F18)</f>
        <v>-2447020.3999999911</v>
      </c>
      <c r="G20" s="38"/>
      <c r="H20" s="56">
        <f>IF(D20=0,"n/a",IF(AND(F20/D20&lt;1,F20/D20&gt;-1),F20/D20,"n/a"))</f>
        <v>-1.532635020449572E-2</v>
      </c>
      <c r="I20" s="38"/>
      <c r="J20" s="38">
        <f>SUM(J16:J18)</f>
        <v>155485892.91</v>
      </c>
      <c r="K20" s="38"/>
      <c r="L20" s="38">
        <f>SUM(L16:L18)</f>
        <v>1728086.69000001</v>
      </c>
      <c r="M20" s="38"/>
      <c r="N20" s="56">
        <f>IF(J20=0,"n/a",IF(AND(L20/J20&lt;1,L20/J20&gt;-1),L20/J20,"n/a"))</f>
        <v>1.1114105965872284E-2</v>
      </c>
      <c r="O20" s="34"/>
      <c r="P20" s="33"/>
      <c r="Q20" s="57"/>
      <c r="R20" s="57"/>
    </row>
    <row r="21" spans="1:20" ht="6.6" customHeight="1" x14ac:dyDescent="0.25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5">
      <c r="A22" s="29" t="s">
        <v>22</v>
      </c>
      <c r="B22" s="38">
        <v>1174732.5900000001</v>
      </c>
      <c r="C22" s="38"/>
      <c r="D22" s="38">
        <v>0</v>
      </c>
      <c r="E22" s="38"/>
      <c r="F22" s="38">
        <f>B22-D22</f>
        <v>1174732.5900000001</v>
      </c>
      <c r="G22" s="38"/>
      <c r="H22" s="32" t="str">
        <f>IF(D22=0,"n/a",IF(AND(F22/D22&lt;1,F22/D22&gt;-1),F22/D22,"n/a"))</f>
        <v>n/a</v>
      </c>
      <c r="I22" s="38"/>
      <c r="J22" s="38">
        <v>533054.5</v>
      </c>
      <c r="K22" s="38"/>
      <c r="L22" s="38">
        <f>B22-J22</f>
        <v>641678.09000000008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5">
      <c r="A23" s="29" t="s">
        <v>23</v>
      </c>
      <c r="B23" s="38">
        <v>1783841.48</v>
      </c>
      <c r="C23" s="38"/>
      <c r="D23" s="38">
        <v>1317000</v>
      </c>
      <c r="E23" s="38"/>
      <c r="F23" s="38">
        <f>B23-D23</f>
        <v>466841.48</v>
      </c>
      <c r="G23" s="38"/>
      <c r="H23" s="32">
        <f>IF(D23=0,"n/a",IF(AND(F23/D23&lt;1,F23/D23&gt;-1),F23/D23,"n/a"))</f>
        <v>0.35447340926347759</v>
      </c>
      <c r="I23" s="38"/>
      <c r="J23" s="38">
        <v>1173423.03</v>
      </c>
      <c r="K23" s="38"/>
      <c r="L23" s="38">
        <f>B23-J23</f>
        <v>610418.44999999995</v>
      </c>
      <c r="M23" s="38"/>
      <c r="N23" s="32">
        <f>IF(J23=0,"n/a",IF(AND(L23/J23&lt;1,L23/J23&gt;-1),L23/J23,"n/a"))</f>
        <v>0.52020322969117105</v>
      </c>
      <c r="O23" s="43"/>
      <c r="P23" s="59"/>
      <c r="Q23" s="59"/>
      <c r="R23" s="59"/>
    </row>
    <row r="24" spans="1:20" x14ac:dyDescent="0.25">
      <c r="A24" s="29" t="s">
        <v>24</v>
      </c>
      <c r="B24" s="38">
        <v>6141215.5</v>
      </c>
      <c r="C24" s="38"/>
      <c r="D24" s="38">
        <v>6775000</v>
      </c>
      <c r="E24" s="38"/>
      <c r="F24" s="38">
        <f>B24-D24</f>
        <v>-633784.5</v>
      </c>
      <c r="G24" s="38"/>
      <c r="H24" s="32">
        <f>IF(D24=0,"n/a",IF(AND(F24/D24&lt;1,F24/D24&gt;-1),F24/D24,"n/a"))</f>
        <v>-9.3547527675276756E-2</v>
      </c>
      <c r="I24" s="38"/>
      <c r="J24" s="38">
        <v>9717732.3599999994</v>
      </c>
      <c r="K24" s="38"/>
      <c r="L24" s="38">
        <f>B24-J24</f>
        <v>-3576516.8599999994</v>
      </c>
      <c r="M24" s="38"/>
      <c r="N24" s="32">
        <f>IF(J24=0,"n/a",IF(AND(L24/J24&lt;1,L24/J24&gt;-1),L24/J24,"n/a"))</f>
        <v>-0.36804027189734206</v>
      </c>
      <c r="O24" s="43"/>
      <c r="P24" s="59"/>
      <c r="Q24" s="59"/>
      <c r="R24" s="59"/>
    </row>
    <row r="25" spans="1:20" x14ac:dyDescent="0.25">
      <c r="A25" s="29" t="s">
        <v>25</v>
      </c>
      <c r="B25" s="48">
        <v>3063832.16</v>
      </c>
      <c r="C25" s="42"/>
      <c r="D25" s="48">
        <v>2269000</v>
      </c>
      <c r="E25" s="42"/>
      <c r="F25" s="48">
        <f>B25-D25</f>
        <v>794832.16000000015</v>
      </c>
      <c r="G25" s="42"/>
      <c r="H25" s="50">
        <f>IF(D25=0,"n/a",IF(AND(F25/D25&lt;1,F25/D25&gt;-1),F25/D25,"n/a"))</f>
        <v>0.35030064345526668</v>
      </c>
      <c r="I25" s="42"/>
      <c r="J25" s="48">
        <v>728518.53</v>
      </c>
      <c r="K25" s="38"/>
      <c r="L25" s="48">
        <f>B25-J25</f>
        <v>2335313.63</v>
      </c>
      <c r="M25" s="42"/>
      <c r="N25" s="50" t="str">
        <f>IF(J25=0,"n/a",IF(AND(L25/J25&lt;1,L25/J25&gt;-1),L25/J25,"n/a"))</f>
        <v>n/a</v>
      </c>
      <c r="O25" s="43"/>
      <c r="P25" s="59"/>
      <c r="Q25" s="59"/>
      <c r="R25" s="59"/>
    </row>
    <row r="26" spans="1:20" ht="12.75" customHeight="1" x14ac:dyDescent="0.25">
      <c r="A26" s="29" t="s">
        <v>26</v>
      </c>
      <c r="B26" s="48">
        <f>SUM(B22:B25)</f>
        <v>12163621.73</v>
      </c>
      <c r="C26" s="38"/>
      <c r="D26" s="48">
        <f>SUM(D22:D25)</f>
        <v>10361000</v>
      </c>
      <c r="E26" s="38"/>
      <c r="F26" s="48">
        <f>SUM(F22:F25)</f>
        <v>1802621.7300000002</v>
      </c>
      <c r="G26" s="38"/>
      <c r="H26" s="50">
        <f>IF(D26=0,"n/a",IF(AND(F26/D26&lt;1,F26/D26&gt;-1),F26/D26,"n/a"))</f>
        <v>0.17398144291091597</v>
      </c>
      <c r="I26" s="38"/>
      <c r="J26" s="48">
        <f>SUM(J22:J25)</f>
        <v>12152728.419999998</v>
      </c>
      <c r="K26" s="38"/>
      <c r="L26" s="48">
        <f>SUM(L22:L25)</f>
        <v>10893.310000000522</v>
      </c>
      <c r="M26" s="38"/>
      <c r="N26" s="50">
        <f>IF(J26=0,"n/a",IF(AND(L26/J26&lt;1,L26/J26&gt;-1),L26/J26,"n/a"))</f>
        <v>8.9636743482831183E-4</v>
      </c>
      <c r="O26" s="34"/>
      <c r="P26" s="57"/>
      <c r="Q26" s="57"/>
      <c r="R26" s="57"/>
    </row>
    <row r="27" spans="1:20" ht="6.6" customHeight="1" x14ac:dyDescent="0.25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8" thickBot="1" x14ac:dyDescent="0.3">
      <c r="A28" s="61" t="s">
        <v>27</v>
      </c>
      <c r="B28" s="62">
        <f>+B26+B20</f>
        <v>169377601.32999998</v>
      </c>
      <c r="C28" s="30"/>
      <c r="D28" s="62">
        <f>+D26+D20</f>
        <v>170022000</v>
      </c>
      <c r="E28" s="30"/>
      <c r="F28" s="62">
        <f>+F26+F20</f>
        <v>-644398.66999999085</v>
      </c>
      <c r="G28" s="38"/>
      <c r="H28" s="63">
        <f>IF(D28=0,"n/a",IF(AND(F28/D28&lt;1,F28/D28&gt;-1),F28/D28,"n/a"))</f>
        <v>-3.7900899295384765E-3</v>
      </c>
      <c r="I28" s="38"/>
      <c r="J28" s="62">
        <f>+J26+J20</f>
        <v>167638621.32999998</v>
      </c>
      <c r="K28" s="30"/>
      <c r="L28" s="62">
        <f>+L26+L20</f>
        <v>1738980.0000000105</v>
      </c>
      <c r="M28" s="38"/>
      <c r="N28" s="63">
        <f>IF(J28=0,"n/a",IF(AND(L28/J28&lt;1,L28/J28&gt;-1),L28/J28,"n/a"))</f>
        <v>1.0373385239054152E-2</v>
      </c>
      <c r="O28" s="34"/>
      <c r="P28" s="57"/>
      <c r="Q28" s="57"/>
      <c r="R28" s="57"/>
    </row>
    <row r="29" spans="1:20" ht="4.2" customHeight="1" thickTop="1" x14ac:dyDescent="0.25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5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5">
      <c r="A31" s="29" t="s">
        <v>28</v>
      </c>
      <c r="B31" s="30">
        <v>6440199.04</v>
      </c>
      <c r="C31" s="30"/>
      <c r="D31" s="30">
        <v>6273035</v>
      </c>
      <c r="E31" s="30"/>
      <c r="F31" s="30"/>
      <c r="G31" s="38"/>
      <c r="H31" s="38"/>
      <c r="I31" s="38"/>
      <c r="J31" s="30">
        <v>6254634.1799999997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5">
      <c r="A32" s="29" t="s">
        <v>29</v>
      </c>
      <c r="B32" s="38">
        <v>-4672675.97</v>
      </c>
      <c r="C32" s="38"/>
      <c r="D32" s="38">
        <v>-4586219</v>
      </c>
      <c r="E32" s="38"/>
      <c r="F32" s="38"/>
      <c r="G32" s="38"/>
      <c r="H32" s="38"/>
      <c r="I32" s="38"/>
      <c r="J32" s="38">
        <v>-4458423.3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5">
      <c r="A33" s="29" t="s">
        <v>30</v>
      </c>
      <c r="B33" s="38">
        <v>7893530.1200000001</v>
      </c>
      <c r="C33" s="38"/>
      <c r="D33" s="38">
        <v>7250273</v>
      </c>
      <c r="E33" s="70"/>
      <c r="F33" s="38"/>
      <c r="G33" s="70"/>
      <c r="H33" s="70"/>
      <c r="I33" s="70"/>
      <c r="J33" s="38">
        <v>6845613.7400000002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5">
      <c r="A34" s="29" t="s">
        <v>31</v>
      </c>
      <c r="B34" s="38">
        <v>-3531734.5</v>
      </c>
      <c r="C34" s="38"/>
      <c r="D34" s="38">
        <v>-3434188</v>
      </c>
      <c r="E34" s="38"/>
      <c r="F34" s="38"/>
      <c r="G34" s="38"/>
      <c r="H34" s="38"/>
      <c r="I34" s="38"/>
      <c r="J34" s="38">
        <v>-3965173.74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5">
      <c r="A35" s="29" t="s">
        <v>32</v>
      </c>
      <c r="B35" s="38">
        <v>1210794.29</v>
      </c>
      <c r="C35" s="38"/>
      <c r="D35" s="38">
        <v>1249363</v>
      </c>
      <c r="E35" s="38"/>
      <c r="F35" s="38"/>
      <c r="G35" s="38"/>
      <c r="H35" s="38"/>
      <c r="I35" s="38"/>
      <c r="J35" s="38">
        <v>1210910.3600000001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5">
      <c r="A36" s="29" t="s">
        <v>33</v>
      </c>
      <c r="B36" s="38">
        <v>-425588.63</v>
      </c>
      <c r="C36" s="38"/>
      <c r="D36" s="38">
        <v>-468353</v>
      </c>
      <c r="E36" s="38"/>
      <c r="F36" s="38"/>
      <c r="G36" s="38"/>
      <c r="H36" s="38"/>
      <c r="I36" s="38"/>
      <c r="J36" s="38">
        <v>-444724.49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5">
      <c r="A37" s="29" t="s">
        <v>34</v>
      </c>
      <c r="B37" s="38">
        <v>-825.97</v>
      </c>
      <c r="C37" s="38"/>
      <c r="D37" s="38">
        <v>0</v>
      </c>
      <c r="E37" s="38"/>
      <c r="F37" s="38"/>
      <c r="G37" s="38"/>
      <c r="H37" s="38"/>
      <c r="I37" s="38"/>
      <c r="J37" s="38">
        <v>43.64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5">
      <c r="A38" s="29" t="s">
        <v>35</v>
      </c>
      <c r="B38" s="38">
        <v>-409.51</v>
      </c>
      <c r="C38" s="38"/>
      <c r="D38" s="38">
        <v>0</v>
      </c>
      <c r="E38" s="38"/>
      <c r="F38" s="38"/>
      <c r="G38" s="38"/>
      <c r="H38" s="38"/>
      <c r="I38" s="38"/>
      <c r="J38" s="38">
        <v>-108854.85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5">
      <c r="A39" s="29" t="s">
        <v>36</v>
      </c>
      <c r="B39" s="38">
        <v>4355959.45</v>
      </c>
      <c r="C39" s="38"/>
      <c r="D39" s="38">
        <v>5038829</v>
      </c>
      <c r="E39" s="38"/>
      <c r="F39" s="38"/>
      <c r="G39" s="38"/>
      <c r="H39" s="38"/>
      <c r="I39" s="38"/>
      <c r="J39" s="38">
        <v>4372129.1500000004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5">
      <c r="A40" s="29" t="s">
        <v>37</v>
      </c>
      <c r="B40" s="38">
        <v>1579140.13</v>
      </c>
      <c r="C40" s="38"/>
      <c r="D40" s="38">
        <v>0</v>
      </c>
      <c r="E40" s="38"/>
      <c r="F40" s="38"/>
      <c r="G40" s="38"/>
      <c r="H40" s="38"/>
      <c r="I40" s="38"/>
      <c r="J40" s="38">
        <v>1535245.36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5">
      <c r="A41" s="29" t="s">
        <v>38</v>
      </c>
      <c r="B41" s="38">
        <v>9689766.5800000001</v>
      </c>
      <c r="C41" s="38"/>
      <c r="D41" s="38">
        <v>0</v>
      </c>
      <c r="E41" s="38"/>
      <c r="F41" s="38"/>
      <c r="G41" s="38"/>
      <c r="H41" s="38"/>
      <c r="I41" s="38"/>
      <c r="J41" s="38">
        <v>38839538.340000004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5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5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5">
      <c r="A45" s="20" t="s">
        <v>39</v>
      </c>
      <c r="B45" s="21">
        <v>2017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2016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5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5">
      <c r="A47" s="29" t="s">
        <v>12</v>
      </c>
      <c r="B47" s="85">
        <v>653865728.00999999</v>
      </c>
      <c r="C47" s="85"/>
      <c r="D47" s="85">
        <v>686091000</v>
      </c>
      <c r="E47" s="85"/>
      <c r="F47" s="85">
        <f>B47-D47</f>
        <v>-32225271.99000001</v>
      </c>
      <c r="G47" s="49"/>
      <c r="H47" s="56">
        <f>IF(D47=0,"n/a",IF(AND(F47/D47&lt;1,F47/D47&gt;-1),F47/D47,"n/a"))</f>
        <v>-4.6969384513133108E-2</v>
      </c>
      <c r="I47" s="49"/>
      <c r="J47" s="85">
        <v>626396742.38</v>
      </c>
      <c r="K47" s="85"/>
      <c r="L47" s="85">
        <f>+B47-J47</f>
        <v>27468985.629999995</v>
      </c>
      <c r="M47" s="49"/>
      <c r="N47" s="56">
        <f>IF(J47=0,"n/a",IF(AND(L47/J47&lt;1,L47/J47&gt;-1),L47/J47,"n/a"))</f>
        <v>4.3852376252199746E-2</v>
      </c>
      <c r="O47" s="86"/>
      <c r="P47" s="25"/>
      <c r="Q47" s="28"/>
      <c r="R47" s="28"/>
    </row>
    <row r="48" spans="1:20" x14ac:dyDescent="0.25">
      <c r="A48" s="29" t="s">
        <v>13</v>
      </c>
      <c r="B48" s="85">
        <v>716364235.90199995</v>
      </c>
      <c r="C48" s="85"/>
      <c r="D48" s="85">
        <v>760215000</v>
      </c>
      <c r="E48" s="85"/>
      <c r="F48" s="85">
        <f>B48-D48</f>
        <v>-43850764.09800005</v>
      </c>
      <c r="G48" s="49"/>
      <c r="H48" s="56">
        <f>IF(D48=0,"n/a",IF(AND(F48/D48&lt;1,F48/D48&gt;-1),F48/D48,"n/a"))</f>
        <v>-5.7682055863144045E-2</v>
      </c>
      <c r="I48" s="49"/>
      <c r="J48" s="85">
        <v>740389753.88999999</v>
      </c>
      <c r="K48" s="85"/>
      <c r="L48" s="85">
        <f>+B48-J48</f>
        <v>-24025517.988000035</v>
      </c>
      <c r="M48" s="49"/>
      <c r="N48" s="56">
        <f>IF(J48=0,"n/a",IF(AND(L48/J48&lt;1,L48/J48&gt;-1),L48/J48,"n/a"))</f>
        <v>-3.2449825057370416E-2</v>
      </c>
      <c r="O48" s="86"/>
      <c r="P48" s="25"/>
      <c r="Q48" s="28"/>
      <c r="R48" s="28"/>
    </row>
    <row r="49" spans="1:18" ht="12.75" customHeight="1" x14ac:dyDescent="0.25">
      <c r="A49" s="29" t="s">
        <v>14</v>
      </c>
      <c r="B49" s="85">
        <v>99560600.899000004</v>
      </c>
      <c r="C49" s="85"/>
      <c r="D49" s="85">
        <v>110688000</v>
      </c>
      <c r="E49" s="85"/>
      <c r="F49" s="85">
        <f>B49-D49</f>
        <v>-11127399.100999996</v>
      </c>
      <c r="G49" s="49"/>
      <c r="H49" s="56">
        <f>IF(D49=0,"n/a",IF(AND(F49/D49&lt;1,F49/D49&gt;-1),F49/D49,"n/a"))</f>
        <v>-0.10052940789426131</v>
      </c>
      <c r="I49" s="49"/>
      <c r="J49" s="85">
        <v>99502026.753999993</v>
      </c>
      <c r="K49" s="85"/>
      <c r="L49" s="85">
        <f>+B49-J49</f>
        <v>58574.145000010729</v>
      </c>
      <c r="M49" s="49"/>
      <c r="N49" s="56">
        <f>IF(J49=0,"n/a",IF(AND(L49/J49&lt;1,L49/J49&gt;-1),L49/J49,"n/a"))</f>
        <v>5.8867288346622589E-4</v>
      </c>
      <c r="O49" s="86"/>
      <c r="P49" s="25"/>
      <c r="Q49" s="28"/>
      <c r="R49" s="28"/>
    </row>
    <row r="50" spans="1:18" x14ac:dyDescent="0.25">
      <c r="A50" s="29" t="s">
        <v>15</v>
      </c>
      <c r="B50" s="85">
        <v>6026124.0429999996</v>
      </c>
      <c r="C50" s="85"/>
      <c r="D50" s="85">
        <v>6542000</v>
      </c>
      <c r="E50" s="85"/>
      <c r="F50" s="85">
        <f>B50-D50</f>
        <v>-515875.9570000004</v>
      </c>
      <c r="G50" s="49"/>
      <c r="H50" s="56">
        <f>IF(D50=0,"n/a",IF(AND(F50/D50&lt;1,F50/D50&gt;-1),F50/D50,"n/a"))</f>
        <v>-7.8856000764292333E-2</v>
      </c>
      <c r="I50" s="49"/>
      <c r="J50" s="85">
        <v>4624182.2960000001</v>
      </c>
      <c r="K50" s="85"/>
      <c r="L50" s="85">
        <f>+B50-J50</f>
        <v>1401941.7469999995</v>
      </c>
      <c r="M50" s="49"/>
      <c r="N50" s="56">
        <f>IF(J50=0,"n/a",IF(AND(L50/J50&lt;1,L50/J50&gt;-1),L50/J50,"n/a"))</f>
        <v>0.30317614169595003</v>
      </c>
      <c r="O50" s="86"/>
      <c r="P50" s="87"/>
      <c r="Q50" s="28"/>
      <c r="R50" s="28"/>
    </row>
    <row r="51" spans="1:18" x14ac:dyDescent="0.25">
      <c r="A51" s="29" t="s">
        <v>16</v>
      </c>
      <c r="B51" s="85">
        <v>316785.74200000003</v>
      </c>
      <c r="C51" s="88"/>
      <c r="D51" s="85">
        <v>-487665000</v>
      </c>
      <c r="E51" s="88"/>
      <c r="F51" s="85">
        <f>B51-D51</f>
        <v>487981785.74199998</v>
      </c>
      <c r="G51" s="89"/>
      <c r="H51" s="56" t="str">
        <f>IF(D51=0,"n/a",IF(AND(F51/D51&lt;1,F51/D51&gt;-1),F51/D51,"n/a"))</f>
        <v>n/a</v>
      </c>
      <c r="I51" s="89"/>
      <c r="J51" s="85">
        <v>355780</v>
      </c>
      <c r="K51" s="88"/>
      <c r="L51" s="85">
        <f>+B51-J51</f>
        <v>-38994.257999999973</v>
      </c>
      <c r="M51" s="89"/>
      <c r="N51" s="56">
        <f>IF(J51=0,"n/a",IF(AND(L51/J51&lt;1,L51/J51&gt;-1),L51/J51,"n/a"))</f>
        <v>-0.10960216425881154</v>
      </c>
      <c r="O51" s="86"/>
      <c r="P51" s="25"/>
      <c r="Q51" s="28"/>
      <c r="R51" s="28"/>
    </row>
    <row r="52" spans="1:18" ht="6" customHeight="1" x14ac:dyDescent="0.25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5">
      <c r="A53" s="47" t="s">
        <v>18</v>
      </c>
      <c r="B53" s="94">
        <f>SUM(B47:B52)</f>
        <v>1476133474.596</v>
      </c>
      <c r="C53" s="85"/>
      <c r="D53" s="94">
        <f>SUM(D47:D52)</f>
        <v>1075871000</v>
      </c>
      <c r="E53" s="85"/>
      <c r="F53" s="94">
        <f>SUM(F47:F52)</f>
        <v>400262474.59599996</v>
      </c>
      <c r="G53" s="49"/>
      <c r="H53" s="50">
        <f>IF(D53=0,"n/a",IF(AND(F53/D53&lt;1,F53/D53&gt;-1),F53/D53,"n/a"))</f>
        <v>0.37203575019309931</v>
      </c>
      <c r="I53" s="49"/>
      <c r="J53" s="94">
        <f>SUM(J47:J52)</f>
        <v>1471268485.3199999</v>
      </c>
      <c r="K53" s="85"/>
      <c r="L53" s="94">
        <f>SUM(L47:L52)</f>
        <v>4864989.2759999698</v>
      </c>
      <c r="M53" s="49"/>
      <c r="N53" s="50">
        <f>IF(J53=0,"n/a",IF(AND(L53/J53&lt;1,L53/J53&gt;-1),L53/J53,"n/a"))</f>
        <v>3.3066631444510536E-3</v>
      </c>
      <c r="O53" s="86"/>
      <c r="P53" s="25"/>
      <c r="Q53" s="28"/>
      <c r="R53" s="28"/>
    </row>
    <row r="54" spans="1:18" ht="12.75" customHeight="1" x14ac:dyDescent="0.25">
      <c r="A54" s="29" t="s">
        <v>19</v>
      </c>
      <c r="B54" s="85">
        <v>172908044.23899999</v>
      </c>
      <c r="C54" s="88"/>
      <c r="D54" s="85">
        <v>168521000</v>
      </c>
      <c r="E54" s="88"/>
      <c r="F54" s="85">
        <f>B54-D54</f>
        <v>4387044.2389999926</v>
      </c>
      <c r="G54" s="89"/>
      <c r="H54" s="56">
        <f>IF(D54=0,"n/a",IF(AND(F54/D54&lt;1,F54/D54&gt;-1),F54/D54,"n/a"))</f>
        <v>2.6032626432314031E-2</v>
      </c>
      <c r="I54" s="89"/>
      <c r="J54" s="85">
        <v>172168450.509</v>
      </c>
      <c r="K54" s="88"/>
      <c r="L54" s="85">
        <f>+B54-J54</f>
        <v>739593.72999998927</v>
      </c>
      <c r="M54" s="89"/>
      <c r="N54" s="56">
        <f>IF(J54=0,"n/a",IF(AND(L54/J54&lt;1,L54/J54&gt;-1),L54/J54,"n/a"))</f>
        <v>4.29575643977424E-3</v>
      </c>
      <c r="O54" s="86"/>
      <c r="P54" s="25"/>
      <c r="Q54" s="28"/>
      <c r="R54" s="28"/>
    </row>
    <row r="55" spans="1:18" x14ac:dyDescent="0.25">
      <c r="A55" s="29" t="s">
        <v>20</v>
      </c>
      <c r="B55" s="85">
        <v>179946141</v>
      </c>
      <c r="C55" s="88"/>
      <c r="D55" s="85">
        <v>0</v>
      </c>
      <c r="E55" s="88"/>
      <c r="F55" s="85">
        <f>B55-D55</f>
        <v>179946141</v>
      </c>
      <c r="G55" s="89"/>
      <c r="H55" s="56" t="str">
        <f>IF(D55=0,"n/a",IF(AND(F55/D55&lt;1,F55/D55&gt;-1),F55/D55,"n/a"))</f>
        <v>n/a</v>
      </c>
      <c r="I55" s="89"/>
      <c r="J55" s="85">
        <v>204490000</v>
      </c>
      <c r="K55" s="88"/>
      <c r="L55" s="85">
        <f>+B55-J55</f>
        <v>-24543859</v>
      </c>
      <c r="M55" s="89"/>
      <c r="N55" s="56">
        <f>IF(J55=0,"n/a",IF(AND(L55/J55&lt;1,L55/J55&gt;-1),L55/J55,"n/a"))</f>
        <v>-0.12002473959606827</v>
      </c>
      <c r="O55" s="86"/>
      <c r="P55" s="25"/>
      <c r="Q55" s="28"/>
      <c r="R55" s="28"/>
    </row>
    <row r="56" spans="1:18" ht="6" customHeight="1" x14ac:dyDescent="0.25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8" thickBot="1" x14ac:dyDescent="0.3">
      <c r="A57" s="47" t="s">
        <v>40</v>
      </c>
      <c r="B57" s="97">
        <f>SUM(B53:B55)</f>
        <v>1828987659.835</v>
      </c>
      <c r="C57" s="85"/>
      <c r="D57" s="97">
        <f>SUM(D53:D55)</f>
        <v>1244392000</v>
      </c>
      <c r="E57" s="85"/>
      <c r="F57" s="97">
        <f>SUM(F53:F55)</f>
        <v>584595659.83499992</v>
      </c>
      <c r="G57" s="49"/>
      <c r="H57" s="63">
        <f>IF(D57=0,"n/a",IF(AND(F57/D57&lt;1,F57/D57&gt;-1),F57/D57,"n/a"))</f>
        <v>0.46978416755732916</v>
      </c>
      <c r="I57" s="49"/>
      <c r="J57" s="97">
        <f>SUM(J53:J55)</f>
        <v>1847926935.829</v>
      </c>
      <c r="K57" s="85"/>
      <c r="L57" s="97">
        <f>SUM(L53:L55)</f>
        <v>-18939275.99400004</v>
      </c>
      <c r="M57" s="49"/>
      <c r="N57" s="63">
        <f>IF(J57=0,"n/a",IF(AND(L57/J57&lt;1,L57/J57&gt;-1),L57/J57,"n/a"))</f>
        <v>-1.024893118163445E-2</v>
      </c>
      <c r="O57" s="86"/>
      <c r="P57" s="28"/>
      <c r="Q57" s="28"/>
      <c r="R57" s="28"/>
    </row>
    <row r="58" spans="1:18" ht="12.75" customHeight="1" thickTop="1" x14ac:dyDescent="0.25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5">
      <c r="A59" s="101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</row>
    <row r="60" spans="1:18" x14ac:dyDescent="0.25">
      <c r="A60" s="101" t="s">
        <v>41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zoomScaleNormal="100" workbookViewId="0">
      <pane ySplit="9" topLeftCell="A10" activePane="bottomLeft" state="frozen"/>
      <selection activeCell="F24" sqref="F24"/>
      <selection pane="bottomLeft" activeCell="Y7" sqref="Y7"/>
    </sheetView>
  </sheetViews>
  <sheetFormatPr defaultColWidth="9.109375" defaultRowHeight="13.2" x14ac:dyDescent="0.25"/>
  <cols>
    <col min="1" max="1" width="41.88671875" style="2" customWidth="1"/>
    <col min="2" max="2" width="18.109375" style="2" bestFit="1" customWidth="1"/>
    <col min="3" max="3" width="0.6640625" style="2" customWidth="1"/>
    <col min="4" max="4" width="17.109375" style="2" hidden="1" customWidth="1"/>
    <col min="5" max="5" width="0.6640625" style="2" hidden="1" customWidth="1"/>
    <col min="6" max="6" width="16.109375" style="2" hidden="1" customWidth="1"/>
    <col min="7" max="7" width="0.6640625" style="2" hidden="1" customWidth="1"/>
    <col min="8" max="8" width="7.6640625" style="2" hidden="1" customWidth="1"/>
    <col min="9" max="9" width="0.6640625" style="2" hidden="1" customWidth="1"/>
    <col min="10" max="10" width="18.109375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bestFit="1" customWidth="1"/>
    <col min="15" max="15" width="0.6640625" style="2" customWidth="1"/>
    <col min="16" max="16" width="7.6640625" style="2" customWidth="1"/>
    <col min="17" max="17" width="9.109375" style="2" hidden="1" customWidth="1"/>
    <col min="18" max="18" width="7.88671875" style="2" customWidth="1"/>
    <col min="19" max="16384" width="9.109375" style="2"/>
  </cols>
  <sheetData>
    <row r="1" spans="1:18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 x14ac:dyDescent="0.25">
      <c r="A3" s="1" t="s">
        <v>46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18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2" hidden="1" customHeight="1" x14ac:dyDescent="0.25">
      <c r="A8" s="16"/>
      <c r="B8" s="16"/>
      <c r="C8" s="11"/>
      <c r="D8" s="16"/>
      <c r="E8" s="16"/>
      <c r="F8" s="24"/>
      <c r="G8" s="108"/>
      <c r="H8" s="9"/>
      <c r="I8" s="11"/>
      <c r="J8" s="16"/>
      <c r="K8" s="106"/>
      <c r="L8" s="108"/>
      <c r="M8" s="13"/>
      <c r="N8" s="106"/>
      <c r="O8" s="13"/>
      <c r="P8" s="108"/>
      <c r="Q8" s="107"/>
      <c r="R8" s="106"/>
    </row>
    <row r="9" spans="1:18" ht="12.75" customHeight="1" x14ac:dyDescent="0.25">
      <c r="A9" s="20" t="s">
        <v>7</v>
      </c>
      <c r="B9" s="21">
        <v>2017</v>
      </c>
      <c r="C9" s="11"/>
      <c r="D9" s="22" t="s">
        <v>11</v>
      </c>
      <c r="E9" s="11"/>
      <c r="F9" s="22" t="s">
        <v>9</v>
      </c>
      <c r="G9" s="11"/>
      <c r="H9" s="23" t="s">
        <v>10</v>
      </c>
      <c r="I9" s="11"/>
      <c r="J9" s="21">
        <v>2016</v>
      </c>
      <c r="K9" s="9"/>
      <c r="L9" s="22" t="s">
        <v>9</v>
      </c>
      <c r="M9" s="11"/>
      <c r="N9" s="23" t="s">
        <v>10</v>
      </c>
      <c r="O9" s="24"/>
      <c r="P9" s="21">
        <v>2017</v>
      </c>
      <c r="Q9" s="22" t="s">
        <v>11</v>
      </c>
      <c r="R9" s="21">
        <v>2016</v>
      </c>
    </row>
    <row r="10" spans="1:18" ht="6.6" customHeight="1" x14ac:dyDescent="0.25">
      <c r="A10" s="25"/>
      <c r="B10" s="26"/>
      <c r="C10" s="25"/>
      <c r="D10" s="26"/>
      <c r="E10" s="25"/>
      <c r="F10" s="26"/>
      <c r="G10" s="25"/>
      <c r="H10" s="27"/>
      <c r="I10" s="25"/>
      <c r="J10" s="26"/>
      <c r="K10" s="28"/>
      <c r="L10" s="26"/>
      <c r="M10" s="25"/>
      <c r="N10" s="27"/>
      <c r="O10" s="26"/>
      <c r="P10" s="26"/>
      <c r="Q10" s="26"/>
      <c r="R10" s="26"/>
    </row>
    <row r="11" spans="1:18" x14ac:dyDescent="0.25">
      <c r="A11" s="29" t="s">
        <v>12</v>
      </c>
      <c r="B11" s="30">
        <v>1200528735.8599999</v>
      </c>
      <c r="C11" s="30"/>
      <c r="D11" s="30">
        <v>924266000</v>
      </c>
      <c r="E11" s="30"/>
      <c r="F11" s="30">
        <f>B11-D11</f>
        <v>276262735.8599999</v>
      </c>
      <c r="G11" s="30"/>
      <c r="H11" s="30">
        <f>IF(D11=0,"n/a",IF(AND(F11/D11&lt;1,F11/D11&gt;-1),F11/D11,"n/a"))</f>
        <v>0.2988995980161554</v>
      </c>
      <c r="I11" s="30"/>
      <c r="J11" s="30">
        <v>1130924221.78</v>
      </c>
      <c r="K11" s="30"/>
      <c r="L11" s="30">
        <f>B11-J11</f>
        <v>69604514.079999924</v>
      </c>
      <c r="M11" s="33"/>
      <c r="N11" s="32">
        <f>IF(J11=0,"n/a",IF(AND(L11/J11&lt;1,L11/J11&gt;-1),L11/J11,"n/a"))</f>
        <v>6.1546576454474568E-2</v>
      </c>
      <c r="O11" s="34"/>
      <c r="P11" s="35">
        <f>IF(B48=0,"n/a",B11/B48)</f>
        <v>0.1114264157640053</v>
      </c>
      <c r="Q11" s="36" t="str">
        <f>IF(D48=0,"n/a",D11/D48)</f>
        <v>n/a</v>
      </c>
      <c r="R11" s="36">
        <f>IF(J48=0,"n/a",J11/J48)</f>
        <v>0.11026632635976935</v>
      </c>
    </row>
    <row r="12" spans="1:18" x14ac:dyDescent="0.25">
      <c r="A12" s="29" t="s">
        <v>13</v>
      </c>
      <c r="B12" s="38">
        <v>883733411.27999997</v>
      </c>
      <c r="C12" s="38"/>
      <c r="D12" s="38">
        <v>124725000</v>
      </c>
      <c r="E12" s="38"/>
      <c r="F12" s="38">
        <f>B12-D12</f>
        <v>759008411.27999997</v>
      </c>
      <c r="G12" s="38"/>
      <c r="H12" s="38" t="str">
        <f>IF(D12=0,"n/a",IF(AND(F12/D12&lt;1,F12/D12&gt;-1),F12/D12,"n/a"))</f>
        <v>n/a</v>
      </c>
      <c r="I12" s="38"/>
      <c r="J12" s="38">
        <v>876450805.50999999</v>
      </c>
      <c r="K12" s="38"/>
      <c r="L12" s="38">
        <f>B12-J12</f>
        <v>7282605.7699999809</v>
      </c>
      <c r="M12" s="38"/>
      <c r="N12" s="32">
        <f>IF(J12=0,"n/a",IF(AND(L12/J12&lt;1,L12/J12&gt;-1),L12/J12,"n/a"))</f>
        <v>8.3092008407274938E-3</v>
      </c>
      <c r="O12" s="34"/>
      <c r="P12" s="39">
        <f>IF(B49=0,"n/a",B12/B49)</f>
        <v>9.7783722399568201E-2</v>
      </c>
      <c r="Q12" s="40">
        <f>IF(D49=0,"n/a",D12/D49)</f>
        <v>1.1422845385630863E-2</v>
      </c>
      <c r="R12" s="40">
        <f>IF(J49=0,"n/a",J12/J49)</f>
        <v>9.8116477140587674E-2</v>
      </c>
    </row>
    <row r="13" spans="1:18" x14ac:dyDescent="0.25">
      <c r="A13" s="29" t="s">
        <v>14</v>
      </c>
      <c r="B13" s="38">
        <v>114372435.62</v>
      </c>
      <c r="C13" s="38"/>
      <c r="D13" s="38">
        <v>17431000</v>
      </c>
      <c r="E13" s="38"/>
      <c r="F13" s="38">
        <f>B13-D13</f>
        <v>96941435.620000005</v>
      </c>
      <c r="G13" s="38"/>
      <c r="H13" s="38" t="str">
        <f>IF(D13=0,"n/a",IF(AND(F13/D13&lt;1,F13/D13&gt;-1),F13/D13,"n/a"))</f>
        <v>n/a</v>
      </c>
      <c r="I13" s="38"/>
      <c r="J13" s="38">
        <v>113139750.7</v>
      </c>
      <c r="K13" s="38"/>
      <c r="L13" s="38">
        <f>B13-J13</f>
        <v>1232684.9200000018</v>
      </c>
      <c r="M13" s="38"/>
      <c r="N13" s="32">
        <f>IF(J13=0,"n/a",IF(AND(L13/J13&lt;1,L13/J13&gt;-1),L13/J13,"n/a"))</f>
        <v>1.0895241613785894E-2</v>
      </c>
      <c r="O13" s="34"/>
      <c r="P13" s="39">
        <f>IF(B50=0,"n/a",B13/B50)</f>
        <v>9.3013062314295306E-2</v>
      </c>
      <c r="Q13" s="40">
        <f>IF(D50=0,"n/a",D13/D50)</f>
        <v>1.8369579275196465E-3</v>
      </c>
      <c r="R13" s="40">
        <f>IF(J50=0,"n/a",J13/J50)</f>
        <v>9.2405693652629559E-2</v>
      </c>
    </row>
    <row r="14" spans="1:18" x14ac:dyDescent="0.25">
      <c r="A14" s="29" t="s">
        <v>15</v>
      </c>
      <c r="B14" s="38">
        <v>19188855.59</v>
      </c>
      <c r="C14" s="38"/>
      <c r="D14" s="38">
        <v>370000</v>
      </c>
      <c r="E14" s="38"/>
      <c r="F14" s="38">
        <f>B14-D14</f>
        <v>18818855.59</v>
      </c>
      <c r="G14" s="38"/>
      <c r="H14" s="38" t="str">
        <f>IF(D14=0,"n/a",IF(AND(F14/D14&lt;1,F14/D14&gt;-1),F14/D14,"n/a"))</f>
        <v>n/a</v>
      </c>
      <c r="I14" s="38"/>
      <c r="J14" s="38">
        <v>19857971.739999998</v>
      </c>
      <c r="K14" s="38"/>
      <c r="L14" s="38">
        <f>B14-J14</f>
        <v>-669116.14999999851</v>
      </c>
      <c r="M14" s="38"/>
      <c r="N14" s="32">
        <f>IF(J14=0,"n/a",IF(AND(L14/J14&lt;1,L14/J14&gt;-1),L14/J14,"n/a"))</f>
        <v>-3.3695090251951311E-2</v>
      </c>
      <c r="O14" s="34"/>
      <c r="P14" s="39">
        <f>IF(B51=0,"n/a",B14/B51)</f>
        <v>0.23505360294908745</v>
      </c>
      <c r="Q14" s="40">
        <f>IF(D51=0,"n/a",D14/D51)</f>
        <v>2.8406664673701136E-4</v>
      </c>
      <c r="R14" s="40">
        <f>IF(J51=0,"n/a",J14/J51)</f>
        <v>0.23190137014794712</v>
      </c>
    </row>
    <row r="15" spans="1:18" x14ac:dyDescent="0.25">
      <c r="A15" s="29" t="s">
        <v>16</v>
      </c>
      <c r="B15" s="38">
        <v>349576.41</v>
      </c>
      <c r="C15" s="42"/>
      <c r="D15" s="38">
        <v>2245309000</v>
      </c>
      <c r="E15" s="42"/>
      <c r="F15" s="38">
        <f>B15-D15</f>
        <v>-2244959423.5900002</v>
      </c>
      <c r="G15" s="42"/>
      <c r="H15" s="38">
        <f>IF(D15=0,"n/a",IF(AND(F15/D15&lt;1,F15/D15&gt;-1),F15/D15,"n/a"))</f>
        <v>-0.9998443081063676</v>
      </c>
      <c r="I15" s="42"/>
      <c r="J15" s="38">
        <v>326287.19</v>
      </c>
      <c r="K15" s="38"/>
      <c r="L15" s="38">
        <f>B15-J15</f>
        <v>23289.219999999972</v>
      </c>
      <c r="M15" s="42"/>
      <c r="N15" s="32">
        <f>IF(J15=0,"n/a",IF(AND(L15/J15&lt;1,L15/J15&gt;-1),L15/J15,"n/a"))</f>
        <v>7.1376446007579919E-2</v>
      </c>
      <c r="O15" s="43"/>
      <c r="P15" s="39">
        <f>IF(B52=0,"n/a",B15/B52)</f>
        <v>4.7496420544512009E-2</v>
      </c>
      <c r="Q15" s="40">
        <f>IF(D52=0,"n/a",D15/D52)</f>
        <v>26.854304541901882</v>
      </c>
      <c r="R15" s="40">
        <f>IF(J52=0,"n/a",J15/J52)</f>
        <v>4.8029198124954695E-2</v>
      </c>
    </row>
    <row r="16" spans="1:18" ht="8.4" customHeight="1" x14ac:dyDescent="0.25">
      <c r="A16" s="25"/>
      <c r="B16" s="44"/>
      <c r="C16" s="38"/>
      <c r="D16" s="44"/>
      <c r="E16" s="38"/>
      <c r="F16" s="44"/>
      <c r="G16" s="38"/>
      <c r="H16" s="44" t="s">
        <v>3</v>
      </c>
      <c r="I16" s="38"/>
      <c r="J16" s="44"/>
      <c r="K16" s="38"/>
      <c r="L16" s="44"/>
      <c r="M16" s="38"/>
      <c r="N16" s="45" t="s">
        <v>3</v>
      </c>
      <c r="O16" s="34"/>
      <c r="P16" s="46"/>
      <c r="Q16" s="46" t="s">
        <v>17</v>
      </c>
      <c r="R16" s="46" t="s">
        <v>17</v>
      </c>
    </row>
    <row r="17" spans="1:18" x14ac:dyDescent="0.25">
      <c r="A17" s="47" t="s">
        <v>18</v>
      </c>
      <c r="B17" s="48">
        <f>SUM(B11:B16)</f>
        <v>2218173014.7599998</v>
      </c>
      <c r="C17" s="38"/>
      <c r="D17" s="38" t="e">
        <f>SUM(#REF!)</f>
        <v>#REF!</v>
      </c>
      <c r="E17" s="38"/>
      <c r="F17" s="38" t="e">
        <f>SUM(#REF!)</f>
        <v>#REF!</v>
      </c>
      <c r="G17" s="38"/>
      <c r="H17" s="42" t="e">
        <f>IF(D17=0,"n/a",IF(AND(F17/D17&lt;1,F17/D17&gt;-1),F17/D17,"n/a"))</f>
        <v>#REF!</v>
      </c>
      <c r="I17" s="38"/>
      <c r="J17" s="48">
        <f>SUM(J11:J16)</f>
        <v>2140699036.9200001</v>
      </c>
      <c r="K17" s="38"/>
      <c r="L17" s="48">
        <f>SUM(L11:L16)</f>
        <v>77473977.839999914</v>
      </c>
      <c r="M17" s="38"/>
      <c r="N17" s="50">
        <f>IF(J17=0,"n/a",IF(AND(L17/J17&lt;1,L17/J17&gt;-1),L17/J17,"n/a"))</f>
        <v>3.6190971502219248E-2</v>
      </c>
      <c r="O17" s="34"/>
      <c r="P17" s="51">
        <f>IF(B54=0,"n/a",B17/B54)</f>
        <v>0.10497518064845202</v>
      </c>
      <c r="Q17" s="40" t="e">
        <f>IF(D54=0,"n/a",D17/D54)</f>
        <v>#REF!</v>
      </c>
      <c r="R17" s="51">
        <f>IF(J54=0,"n/a",J17/J54)</f>
        <v>0.10439449544642</v>
      </c>
    </row>
    <row r="18" spans="1:18" x14ac:dyDescent="0.25">
      <c r="A18" s="29" t="s">
        <v>19</v>
      </c>
      <c r="B18" s="38">
        <v>11028595.16</v>
      </c>
      <c r="C18" s="38"/>
      <c r="D18" s="38">
        <v>39685000</v>
      </c>
      <c r="E18" s="38"/>
      <c r="F18" s="38">
        <f>B18-D18</f>
        <v>-28656404.84</v>
      </c>
      <c r="G18" s="38"/>
      <c r="H18" s="42">
        <f>IF(D18=0,"n/a",IF(AND(F18/D18&lt;1,F18/D18&gt;-1),F18/D18,"n/a"))</f>
        <v>-0.72209663197681739</v>
      </c>
      <c r="I18" s="38"/>
      <c r="J18" s="38">
        <v>11236141.880000001</v>
      </c>
      <c r="K18" s="38"/>
      <c r="L18" s="38">
        <f>B18-J18</f>
        <v>-207546.72000000067</v>
      </c>
      <c r="M18" s="38"/>
      <c r="N18" s="56">
        <f>IF(J18=0,"n/a",IF(AND(L18/J18&lt;1,L18/J18&gt;-1),L18/J18,"n/a"))</f>
        <v>-1.8471350950936966E-2</v>
      </c>
      <c r="O18" s="43"/>
      <c r="P18" s="40">
        <f>IF(B55=0,"n/a",B18/B55)</f>
        <v>5.4036372967844037E-3</v>
      </c>
      <c r="Q18" s="40">
        <f>IF(D55=0,"n/a",D18/D55)</f>
        <v>1.8550737915960039E-3</v>
      </c>
      <c r="R18" s="40">
        <f>IF(J55=0,"n/a",J18/J55)</f>
        <v>5.2821851915009375E-3</v>
      </c>
    </row>
    <row r="19" spans="1:18" x14ac:dyDescent="0.25">
      <c r="A19" s="29" t="s">
        <v>20</v>
      </c>
      <c r="B19" s="38">
        <v>47273033.920000002</v>
      </c>
      <c r="C19" s="38"/>
      <c r="D19" s="38">
        <v>2289845000</v>
      </c>
      <c r="E19" s="38"/>
      <c r="F19" s="38">
        <f>B19-D19</f>
        <v>-2242571966.0799999</v>
      </c>
      <c r="G19" s="38"/>
      <c r="H19" s="42">
        <f>IF(D19=0,"n/a",IF(AND(F19/D19&lt;1,F19/D19&gt;-1),F19/D19,"n/a"))</f>
        <v>-0.97935535640185245</v>
      </c>
      <c r="I19" s="38"/>
      <c r="J19" s="38">
        <v>51936155.409999996</v>
      </c>
      <c r="K19" s="38"/>
      <c r="L19" s="38">
        <f>B19-J19</f>
        <v>-4663121.4899999946</v>
      </c>
      <c r="M19" s="38"/>
      <c r="N19" s="56">
        <f>IF(J19=0,"n/a",IF(AND(L19/J19&lt;1,L19/J19&gt;-1),L19/J19,"n/a"))</f>
        <v>-8.9785650346812892E-2</v>
      </c>
      <c r="O19" s="34"/>
      <c r="P19" s="51">
        <f>IF(B56=0,"n/a",B19/B56)</f>
        <v>1.9651175714953058E-2</v>
      </c>
      <c r="Q19" s="51" t="e">
        <f>IF(D56=0,"n/a",D19/D56)</f>
        <v>#REF!</v>
      </c>
      <c r="R19" s="51">
        <f>IF(J56=0,"n/a",J19/J56)</f>
        <v>2.0056960504481094E-2</v>
      </c>
    </row>
    <row r="20" spans="1:18" ht="6" customHeight="1" x14ac:dyDescent="0.25">
      <c r="A20" s="28"/>
      <c r="B20" s="52"/>
      <c r="C20" s="53"/>
      <c r="D20" s="52"/>
      <c r="E20" s="53"/>
      <c r="F20" s="52"/>
      <c r="G20" s="53"/>
      <c r="H20" s="52" t="s">
        <v>3</v>
      </c>
      <c r="I20" s="53"/>
      <c r="J20" s="52"/>
      <c r="K20" s="53"/>
      <c r="L20" s="52"/>
      <c r="M20" s="53"/>
      <c r="N20" s="52" t="s">
        <v>3</v>
      </c>
      <c r="O20" s="54"/>
      <c r="P20" s="54"/>
      <c r="Q20" s="54"/>
      <c r="R20" s="54"/>
    </row>
    <row r="21" spans="1:18" x14ac:dyDescent="0.25">
      <c r="A21" s="55" t="s">
        <v>21</v>
      </c>
      <c r="B21" s="38">
        <f>SUM(B17:B19)</f>
        <v>2276474643.8399997</v>
      </c>
      <c r="C21" s="38"/>
      <c r="D21" s="38" t="e">
        <f>SUM(D17:D19)</f>
        <v>#REF!</v>
      </c>
      <c r="E21" s="38"/>
      <c r="F21" s="38" t="e">
        <f>SUM(F17:F19)</f>
        <v>#REF!</v>
      </c>
      <c r="G21" s="38"/>
      <c r="H21" s="42" t="e">
        <f>IF(D21=0,"n/a",IF(AND(F21/D21&lt;1,F21/D21&gt;-1),F21/D21,"n/a"))</f>
        <v>#REF!</v>
      </c>
      <c r="I21" s="38"/>
      <c r="J21" s="38">
        <f>SUM(J17:J19)</f>
        <v>2203871334.21</v>
      </c>
      <c r="K21" s="38"/>
      <c r="L21" s="38">
        <f>SUM(L17:L19)</f>
        <v>72603309.629999921</v>
      </c>
      <c r="M21" s="38"/>
      <c r="N21" s="56">
        <f>IF(J21=0,"n/a",IF(AND(L21/J21&lt;1,L21/J21&gt;-1),L21/J21,"n/a"))</f>
        <v>3.2943533727673495E-2</v>
      </c>
      <c r="O21" s="34"/>
      <c r="P21" s="33"/>
      <c r="Q21" s="57"/>
      <c r="R21" s="57"/>
    </row>
    <row r="22" spans="1:18" ht="6.6" customHeight="1" x14ac:dyDescent="0.25">
      <c r="A22" s="58"/>
      <c r="B22" s="42"/>
      <c r="C22" s="42"/>
      <c r="D22" s="42"/>
      <c r="E22" s="42"/>
      <c r="F22" s="42"/>
      <c r="G22" s="42"/>
      <c r="H22" s="42" t="s">
        <v>3</v>
      </c>
      <c r="I22" s="42"/>
      <c r="J22" s="42"/>
      <c r="K22" s="42"/>
      <c r="L22" s="42"/>
      <c r="M22" s="42"/>
      <c r="N22" s="59" t="s">
        <v>3</v>
      </c>
      <c r="O22" s="43"/>
      <c r="P22" s="59"/>
      <c r="Q22" s="59"/>
      <c r="R22" s="59"/>
    </row>
    <row r="23" spans="1:18" x14ac:dyDescent="0.25">
      <c r="A23" s="29" t="s">
        <v>22</v>
      </c>
      <c r="B23" s="38">
        <v>10452240.76</v>
      </c>
      <c r="C23" s="42"/>
      <c r="D23" s="42">
        <v>15187000</v>
      </c>
      <c r="E23" s="42"/>
      <c r="F23" s="42">
        <f>B23-D23</f>
        <v>-4734759.24</v>
      </c>
      <c r="G23" s="42"/>
      <c r="H23" s="42">
        <f>IF(D23=0,"n/a",IF(AND(F23/D23&lt;1,F23/D23&gt;-1),F23/D23,"n/a"))</f>
        <v>-0.31176395864884443</v>
      </c>
      <c r="I23" s="42"/>
      <c r="J23" s="38">
        <v>-23154216.219999999</v>
      </c>
      <c r="K23" s="42"/>
      <c r="L23" s="38">
        <f>B23-J23</f>
        <v>33606456.979999997</v>
      </c>
      <c r="M23" s="42"/>
      <c r="N23" s="56" t="str">
        <f>IF(J23=0,"n/a",IF(AND(L23/J23&lt;1,L23/J23&gt;-1),L23/J23,"n/a"))</f>
        <v>n/a</v>
      </c>
      <c r="O23" s="43"/>
      <c r="P23" s="59"/>
      <c r="Q23" s="59"/>
      <c r="R23" s="59"/>
    </row>
    <row r="24" spans="1:18" x14ac:dyDescent="0.25">
      <c r="A24" s="29" t="s">
        <v>23</v>
      </c>
      <c r="B24" s="38">
        <v>17910556.77</v>
      </c>
      <c r="C24" s="42"/>
      <c r="D24" s="42">
        <v>-6497894</v>
      </c>
      <c r="E24" s="42"/>
      <c r="F24" s="42">
        <f>B24-D24</f>
        <v>24408450.77</v>
      </c>
      <c r="G24" s="42"/>
      <c r="H24" s="42" t="str">
        <f>IF(D24=0,"n/a",IF(AND(F24/D24&lt;1,F24/D24&gt;-1),F24/D24,"n/a"))</f>
        <v>n/a</v>
      </c>
      <c r="I24" s="42"/>
      <c r="J24" s="38">
        <v>19801473.719999999</v>
      </c>
      <c r="K24" s="42"/>
      <c r="L24" s="38">
        <f>B24-J24</f>
        <v>-1890916.9499999993</v>
      </c>
      <c r="M24" s="42"/>
      <c r="N24" s="56">
        <f>IF(J24=0,"n/a",IF(AND(L24/J24&lt;1,L24/J24&gt;-1),L24/J24,"n/a"))</f>
        <v>-9.5493748431972739E-2</v>
      </c>
      <c r="O24" s="43"/>
      <c r="P24" s="59"/>
      <c r="Q24" s="59"/>
      <c r="R24" s="59"/>
    </row>
    <row r="25" spans="1:18" x14ac:dyDescent="0.25">
      <c r="A25" s="29" t="s">
        <v>24</v>
      </c>
      <c r="B25" s="38">
        <v>-19130354.800000001</v>
      </c>
      <c r="C25" s="42"/>
      <c r="D25" s="42">
        <v>10288000</v>
      </c>
      <c r="E25" s="42"/>
      <c r="F25" s="42">
        <f>B25-D25</f>
        <v>-29418354.800000001</v>
      </c>
      <c r="G25" s="42"/>
      <c r="H25" s="42" t="str">
        <f>IF(D25=0,"n/a",IF(AND(F25/D25&lt;1,F25/D25&gt;-1),F25/D25,"n/a"))</f>
        <v>n/a</v>
      </c>
      <c r="I25" s="42"/>
      <c r="J25" s="38">
        <v>2868569.47</v>
      </c>
      <c r="K25" s="42"/>
      <c r="L25" s="38">
        <f>B25-J25</f>
        <v>-21998924.27</v>
      </c>
      <c r="M25" s="42"/>
      <c r="N25" s="56" t="str">
        <f>IF(J25=0,"n/a",IF(AND(L25/J25&lt;1,L25/J25&gt;-1),L25/J25,"n/a"))</f>
        <v>n/a</v>
      </c>
      <c r="O25" s="43"/>
      <c r="P25" s="59"/>
      <c r="Q25" s="59"/>
      <c r="R25" s="59"/>
    </row>
    <row r="26" spans="1:18" x14ac:dyDescent="0.25">
      <c r="A26" s="29" t="s">
        <v>25</v>
      </c>
      <c r="B26" s="48">
        <v>24233557.379999999</v>
      </c>
      <c r="C26" s="42"/>
      <c r="D26" s="48">
        <v>18977106</v>
      </c>
      <c r="E26" s="42"/>
      <c r="F26" s="48">
        <f>B26-D26</f>
        <v>5256451.379999999</v>
      </c>
      <c r="G26" s="42"/>
      <c r="H26" s="48">
        <f>IF(D26=0,"n/a",IF(AND(F26/D26&lt;1,F26/D26&gt;-1),F26/D26,"n/a"))</f>
        <v>0.27698909306824754</v>
      </c>
      <c r="I26" s="42"/>
      <c r="J26" s="48">
        <v>9180910.5700000003</v>
      </c>
      <c r="K26" s="42"/>
      <c r="L26" s="48">
        <f>B26-J26</f>
        <v>15052646.809999999</v>
      </c>
      <c r="M26" s="42"/>
      <c r="N26" s="50" t="str">
        <f>IF(J26=0,"n/a",IF(AND(L26/J26&lt;1,L26/J26&gt;-1),L26/J26,"n/a"))</f>
        <v>n/a</v>
      </c>
      <c r="O26" s="43"/>
      <c r="P26" s="59"/>
      <c r="Q26" s="59"/>
      <c r="R26" s="59"/>
    </row>
    <row r="27" spans="1:18" x14ac:dyDescent="0.25">
      <c r="A27" s="29" t="s">
        <v>26</v>
      </c>
      <c r="B27" s="48">
        <f>SUM(B23:B26)</f>
        <v>33466000.109999999</v>
      </c>
      <c r="C27" s="38"/>
      <c r="D27" s="48">
        <f>SUM(D23:D26)</f>
        <v>37954212</v>
      </c>
      <c r="E27" s="38"/>
      <c r="F27" s="48">
        <f>SUM(F23:F26)</f>
        <v>-4488211.8900000006</v>
      </c>
      <c r="G27" s="38"/>
      <c r="H27" s="48">
        <f>IF(D27=0,"n/a",IF(AND(F27/D27&lt;1,F27/D27&gt;-1),F27/D27,"n/a"))</f>
        <v>-0.11825332824720483</v>
      </c>
      <c r="I27" s="38"/>
      <c r="J27" s="48">
        <f>SUM(J23:J26)</f>
        <v>8696737.540000001</v>
      </c>
      <c r="K27" s="38"/>
      <c r="L27" s="48">
        <f>SUM(L23:L26)</f>
        <v>24769262.569999997</v>
      </c>
      <c r="M27" s="38"/>
      <c r="N27" s="50" t="str">
        <f>IF(J27=0,"n/a",IF(AND(L27/J27&lt;1,L27/J27&gt;-1),L27/J27,"n/a"))</f>
        <v>n/a</v>
      </c>
      <c r="O27" s="34"/>
      <c r="P27" s="57"/>
      <c r="Q27" s="57"/>
      <c r="R27" s="57"/>
    </row>
    <row r="28" spans="1:18" ht="6.6" customHeight="1" x14ac:dyDescent="0.25">
      <c r="A28" s="58"/>
      <c r="B28" s="60"/>
      <c r="C28" s="60"/>
      <c r="D28" s="60"/>
      <c r="E28" s="60"/>
      <c r="F28" s="60"/>
      <c r="G28" s="60"/>
      <c r="H28" s="60" t="s">
        <v>3</v>
      </c>
      <c r="I28" s="60"/>
      <c r="J28" s="60"/>
      <c r="K28" s="60"/>
      <c r="L28" s="60"/>
      <c r="M28" s="42"/>
      <c r="N28" s="59" t="s">
        <v>3</v>
      </c>
      <c r="O28" s="43"/>
      <c r="P28" s="59"/>
      <c r="Q28" s="59"/>
      <c r="R28" s="59"/>
    </row>
    <row r="29" spans="1:18" ht="13.8" thickBot="1" x14ac:dyDescent="0.3">
      <c r="A29" s="61" t="s">
        <v>27</v>
      </c>
      <c r="B29" s="62">
        <f>+B27+B21</f>
        <v>2309940643.9499998</v>
      </c>
      <c r="C29" s="30"/>
      <c r="D29" s="62" t="e">
        <f>+D27+D21</f>
        <v>#REF!</v>
      </c>
      <c r="E29" s="30"/>
      <c r="F29" s="62" t="e">
        <f>+F27+F21</f>
        <v>#REF!</v>
      </c>
      <c r="G29" s="30"/>
      <c r="H29" s="62" t="e">
        <f>IF(D29=0,"n/a",IF(AND(F29/D29&lt;1,F29/D29&gt;-1),F29/D29,"n/a"))</f>
        <v>#REF!</v>
      </c>
      <c r="I29" s="30"/>
      <c r="J29" s="62">
        <f>+J27+J21</f>
        <v>2212568071.75</v>
      </c>
      <c r="K29" s="30"/>
      <c r="L29" s="62">
        <f>+L27+L21</f>
        <v>97372572.199999914</v>
      </c>
      <c r="M29" s="38"/>
      <c r="N29" s="63">
        <f>IF(J29=0,"n/a",IF(AND(L29/J29&lt;1,L29/J29&gt;-1),L29/J29,"n/a"))</f>
        <v>4.40088481087881E-2</v>
      </c>
      <c r="O29" s="34"/>
      <c r="P29" s="57"/>
      <c r="Q29" s="57"/>
      <c r="R29" s="57"/>
    </row>
    <row r="30" spans="1:18" ht="4.2" customHeight="1" thickTop="1" x14ac:dyDescent="0.25">
      <c r="A30" s="64"/>
      <c r="B30" s="60"/>
      <c r="C30" s="30"/>
      <c r="D30" s="60"/>
      <c r="E30" s="30"/>
      <c r="F30" s="60"/>
      <c r="G30" s="30"/>
      <c r="H30" s="60"/>
      <c r="I30" s="30"/>
      <c r="J30" s="60"/>
      <c r="K30" s="30"/>
      <c r="L30" s="60"/>
      <c r="M30" s="38"/>
      <c r="N30" s="65"/>
      <c r="O30" s="34"/>
      <c r="P30" s="57"/>
      <c r="Q30" s="57"/>
      <c r="R30" s="57"/>
    </row>
    <row r="31" spans="1:18" ht="13.2" customHeight="1" x14ac:dyDescent="0.25">
      <c r="A31" s="28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  <c r="N31" s="38"/>
      <c r="O31" s="68"/>
      <c r="P31" s="54"/>
      <c r="Q31" s="54"/>
      <c r="R31" s="54"/>
    </row>
    <row r="32" spans="1:18" x14ac:dyDescent="0.25">
      <c r="A32" s="29" t="s">
        <v>28</v>
      </c>
      <c r="B32" s="30">
        <v>86911436.730000004</v>
      </c>
      <c r="C32" s="30"/>
      <c r="D32" s="30">
        <v>-80912167</v>
      </c>
      <c r="E32" s="30"/>
      <c r="F32" s="30"/>
      <c r="G32" s="30"/>
      <c r="H32" s="30"/>
      <c r="I32" s="30"/>
      <c r="J32" s="30">
        <v>85423441.209999993</v>
      </c>
      <c r="K32" s="30"/>
      <c r="L32" s="30"/>
      <c r="M32" s="38"/>
      <c r="N32" s="38"/>
      <c r="O32" s="57"/>
      <c r="P32" s="33"/>
      <c r="Q32" s="57"/>
      <c r="R32" s="57"/>
    </row>
    <row r="33" spans="1:18" x14ac:dyDescent="0.25">
      <c r="A33" s="29" t="s">
        <v>29</v>
      </c>
      <c r="B33" s="38">
        <v>-76488519.739999995</v>
      </c>
      <c r="C33" s="38"/>
      <c r="D33" s="38">
        <v>109149144</v>
      </c>
      <c r="E33" s="38"/>
      <c r="F33" s="38"/>
      <c r="G33" s="38"/>
      <c r="H33" s="38"/>
      <c r="I33" s="38"/>
      <c r="J33" s="38">
        <v>-78687369.469999999</v>
      </c>
      <c r="K33" s="30"/>
      <c r="L33" s="30"/>
      <c r="M33" s="38"/>
      <c r="N33" s="38"/>
      <c r="O33" s="34"/>
      <c r="P33" s="33"/>
      <c r="Q33" s="57"/>
      <c r="R33" s="57"/>
    </row>
    <row r="34" spans="1:18" ht="12" customHeight="1" x14ac:dyDescent="0.25">
      <c r="A34" s="29" t="s">
        <v>30</v>
      </c>
      <c r="B34" s="38">
        <v>100947459.89</v>
      </c>
      <c r="C34" s="70"/>
      <c r="D34" s="38">
        <v>-52794179</v>
      </c>
      <c r="E34" s="70"/>
      <c r="F34" s="38"/>
      <c r="G34" s="70"/>
      <c r="H34" s="70"/>
      <c r="I34" s="70"/>
      <c r="J34" s="38">
        <v>105064661.23</v>
      </c>
      <c r="K34" s="71"/>
      <c r="L34" s="71"/>
      <c r="M34" s="70"/>
      <c r="N34" s="70"/>
      <c r="O34" s="28"/>
      <c r="P34" s="25"/>
      <c r="Q34" s="28"/>
      <c r="R34" s="28"/>
    </row>
    <row r="35" spans="1:18" x14ac:dyDescent="0.25">
      <c r="A35" s="29" t="s">
        <v>31</v>
      </c>
      <c r="B35" s="38">
        <v>-54619013.869999997</v>
      </c>
      <c r="C35" s="38"/>
      <c r="D35" s="38">
        <v>16750207</v>
      </c>
      <c r="E35" s="38"/>
      <c r="F35" s="38"/>
      <c r="G35" s="38"/>
      <c r="H35" s="38"/>
      <c r="I35" s="38"/>
      <c r="J35" s="38">
        <v>-54386445.759999998</v>
      </c>
      <c r="K35" s="30"/>
      <c r="L35" s="30"/>
      <c r="M35" s="38"/>
      <c r="N35" s="38"/>
      <c r="O35" s="57"/>
      <c r="P35" s="33"/>
      <c r="Q35" s="57"/>
      <c r="R35" s="57"/>
    </row>
    <row r="36" spans="1:18" x14ac:dyDescent="0.25">
      <c r="A36" s="29" t="s">
        <v>32</v>
      </c>
      <c r="B36" s="38">
        <v>17637324.079999998</v>
      </c>
      <c r="C36" s="38"/>
      <c r="D36" s="38">
        <v>-6572586</v>
      </c>
      <c r="E36" s="38"/>
      <c r="F36" s="38"/>
      <c r="G36" s="38"/>
      <c r="H36" s="38"/>
      <c r="I36" s="38"/>
      <c r="J36" s="38">
        <v>16867449.530000001</v>
      </c>
      <c r="K36" s="30"/>
      <c r="L36" s="30"/>
      <c r="M36" s="38"/>
      <c r="N36" s="38"/>
      <c r="O36" s="57"/>
      <c r="P36" s="33"/>
      <c r="Q36" s="57"/>
      <c r="R36" s="57"/>
    </row>
    <row r="37" spans="1:18" x14ac:dyDescent="0.25">
      <c r="A37" s="29" t="s">
        <v>33</v>
      </c>
      <c r="B37" s="38">
        <v>-6476278.1100000003</v>
      </c>
      <c r="C37" s="38"/>
      <c r="D37" s="38">
        <v>0</v>
      </c>
      <c r="E37" s="38"/>
      <c r="F37" s="38"/>
      <c r="G37" s="38"/>
      <c r="H37" s="38"/>
      <c r="I37" s="38"/>
      <c r="J37" s="38">
        <v>-6276317.1900000004</v>
      </c>
      <c r="K37" s="30"/>
      <c r="L37" s="30"/>
      <c r="M37" s="38"/>
      <c r="N37" s="38"/>
      <c r="O37" s="57"/>
      <c r="P37" s="33"/>
      <c r="Q37" s="57"/>
      <c r="R37" s="57"/>
    </row>
    <row r="38" spans="1:18" x14ac:dyDescent="0.25">
      <c r="A38" s="29" t="s">
        <v>34</v>
      </c>
      <c r="B38" s="38">
        <v>-4181.3100000000004</v>
      </c>
      <c r="C38" s="38"/>
      <c r="D38" s="38"/>
      <c r="E38" s="38"/>
      <c r="F38" s="38"/>
      <c r="G38" s="38"/>
      <c r="H38" s="38"/>
      <c r="I38" s="38"/>
      <c r="J38" s="38">
        <v>-328552.77</v>
      </c>
      <c r="K38" s="30"/>
      <c r="L38" s="30"/>
      <c r="M38" s="38"/>
      <c r="N38" s="38"/>
      <c r="O38" s="57"/>
      <c r="P38" s="33"/>
      <c r="Q38" s="57"/>
      <c r="R38" s="57"/>
    </row>
    <row r="39" spans="1:18" x14ac:dyDescent="0.25">
      <c r="A39" s="29" t="s">
        <v>35</v>
      </c>
      <c r="B39" s="38">
        <v>-778458.8</v>
      </c>
      <c r="C39" s="38"/>
      <c r="D39" s="38" t="e">
        <v>#REF!</v>
      </c>
      <c r="E39" s="38"/>
      <c r="F39" s="38"/>
      <c r="G39" s="38"/>
      <c r="H39" s="38"/>
      <c r="I39" s="38"/>
      <c r="J39" s="38">
        <v>-2525705.0099999998</v>
      </c>
      <c r="K39" s="30"/>
      <c r="L39" s="30"/>
      <c r="M39" s="38"/>
      <c r="N39" s="38"/>
      <c r="O39" s="57"/>
      <c r="P39" s="33"/>
      <c r="Q39" s="57"/>
      <c r="R39" s="57"/>
    </row>
    <row r="40" spans="1:18" x14ac:dyDescent="0.25">
      <c r="A40" s="29" t="s">
        <v>36</v>
      </c>
      <c r="B40" s="38">
        <v>64776282.979999997</v>
      </c>
      <c r="C40" s="38"/>
      <c r="D40" s="38" t="e">
        <v>#REF!</v>
      </c>
      <c r="E40" s="38"/>
      <c r="F40" s="38"/>
      <c r="G40" s="38"/>
      <c r="H40" s="38"/>
      <c r="I40" s="38"/>
      <c r="J40" s="38">
        <v>56556472.310000002</v>
      </c>
      <c r="K40" s="30"/>
      <c r="L40" s="30"/>
      <c r="M40" s="38"/>
      <c r="N40" s="38"/>
      <c r="O40" s="57"/>
      <c r="P40" s="33"/>
      <c r="Q40" s="57"/>
      <c r="R40" s="57"/>
    </row>
    <row r="41" spans="1:18" x14ac:dyDescent="0.25">
      <c r="A41" s="29" t="s">
        <v>37</v>
      </c>
      <c r="B41" s="38">
        <v>24356629.43</v>
      </c>
      <c r="C41" s="38"/>
      <c r="D41" s="38" t="e">
        <v>#REF!</v>
      </c>
      <c r="E41" s="38"/>
      <c r="F41" s="38"/>
      <c r="G41" s="38"/>
      <c r="H41" s="38"/>
      <c r="I41" s="38"/>
      <c r="J41" s="38">
        <v>23498603.18</v>
      </c>
      <c r="K41" s="30"/>
      <c r="L41" s="30"/>
      <c r="M41" s="38"/>
      <c r="N41" s="38"/>
      <c r="O41" s="57"/>
      <c r="P41" s="33"/>
      <c r="Q41" s="57"/>
      <c r="R41" s="57"/>
    </row>
    <row r="42" spans="1:18" x14ac:dyDescent="0.25">
      <c r="A42" s="29" t="s">
        <v>38</v>
      </c>
      <c r="B42" s="38">
        <v>20219572.890000001</v>
      </c>
      <c r="C42" s="38"/>
      <c r="D42" s="38" t="e">
        <v>#REF!</v>
      </c>
      <c r="E42" s="38"/>
      <c r="F42" s="38"/>
      <c r="G42" s="38"/>
      <c r="H42" s="38"/>
      <c r="I42" s="38"/>
      <c r="J42" s="38">
        <v>62959006</v>
      </c>
      <c r="K42" s="30"/>
      <c r="L42" s="30"/>
      <c r="M42" s="38"/>
      <c r="N42" s="38"/>
      <c r="O42" s="57"/>
      <c r="P42" s="33"/>
      <c r="Q42" s="57"/>
      <c r="R42" s="57"/>
    </row>
    <row r="43" spans="1:18" ht="12.75" customHeight="1" x14ac:dyDescent="0.25">
      <c r="A43" s="73"/>
      <c r="B43" s="30"/>
      <c r="C43" s="74"/>
      <c r="D43" s="30"/>
      <c r="E43" s="75"/>
      <c r="F43" s="30"/>
      <c r="G43" s="75"/>
      <c r="H43" s="75"/>
      <c r="I43" s="75"/>
      <c r="J43" s="30"/>
      <c r="K43" s="75"/>
      <c r="L43" s="75"/>
      <c r="M43" s="76"/>
      <c r="N43" s="76"/>
      <c r="O43" s="9"/>
      <c r="P43" s="9"/>
      <c r="Q43" s="9"/>
      <c r="R43" s="9"/>
    </row>
    <row r="44" spans="1:18" ht="13.2" customHeight="1" x14ac:dyDescent="0.25">
      <c r="A44" s="16"/>
      <c r="B44" s="75"/>
      <c r="C44" s="75"/>
      <c r="D44" s="75"/>
      <c r="E44" s="75"/>
      <c r="F44" s="77" t="s">
        <v>4</v>
      </c>
      <c r="G44" s="77"/>
      <c r="H44" s="77"/>
      <c r="I44" s="75"/>
      <c r="J44" s="75"/>
      <c r="K44" s="75"/>
      <c r="L44" s="77" t="s">
        <v>43</v>
      </c>
      <c r="M44" s="12"/>
      <c r="N44" s="12"/>
      <c r="O44" s="11"/>
      <c r="P44" s="11"/>
      <c r="Q44" s="9"/>
      <c r="R44" s="9"/>
    </row>
    <row r="45" spans="1:18" x14ac:dyDescent="0.25">
      <c r="A45" s="11"/>
      <c r="B45" s="78" t="s">
        <v>6</v>
      </c>
      <c r="C45" s="75"/>
      <c r="D45" s="78"/>
      <c r="E45" s="79"/>
      <c r="F45" s="78"/>
      <c r="G45" s="75"/>
      <c r="H45" s="75"/>
      <c r="I45" s="75"/>
      <c r="J45" s="78" t="s">
        <v>6</v>
      </c>
      <c r="K45" s="75"/>
      <c r="L45" s="75"/>
      <c r="M45" s="9"/>
      <c r="N45" s="9"/>
      <c r="O45" s="80"/>
      <c r="P45" s="11"/>
      <c r="Q45" s="9"/>
      <c r="R45" s="9"/>
    </row>
    <row r="46" spans="1:18" ht="13.2" customHeight="1" x14ac:dyDescent="0.25">
      <c r="A46" s="20" t="s">
        <v>39</v>
      </c>
      <c r="B46" s="21">
        <v>2017</v>
      </c>
      <c r="C46" s="75"/>
      <c r="D46" s="81" t="s">
        <v>11</v>
      </c>
      <c r="E46" s="75"/>
      <c r="F46" s="81" t="s">
        <v>9</v>
      </c>
      <c r="G46" s="75"/>
      <c r="H46" s="105" t="s">
        <v>10</v>
      </c>
      <c r="I46" s="75"/>
      <c r="J46" s="21">
        <v>2016</v>
      </c>
      <c r="K46" s="75"/>
      <c r="L46" s="105" t="s">
        <v>9</v>
      </c>
      <c r="M46" s="11"/>
      <c r="N46" s="23" t="s">
        <v>10</v>
      </c>
      <c r="O46" s="17"/>
      <c r="P46" s="11"/>
      <c r="Q46" s="9"/>
      <c r="R46" s="9"/>
    </row>
    <row r="47" spans="1:18" ht="6" customHeight="1" x14ac:dyDescent="0.25">
      <c r="A47" s="25"/>
      <c r="B47" s="83"/>
      <c r="C47" s="71"/>
      <c r="D47" s="83"/>
      <c r="E47" s="71"/>
      <c r="F47" s="83"/>
      <c r="G47" s="71"/>
      <c r="H47" s="83"/>
      <c r="I47" s="71"/>
      <c r="J47" s="83"/>
      <c r="K47" s="71"/>
      <c r="L47" s="83"/>
      <c r="M47" s="70"/>
      <c r="N47" s="84"/>
      <c r="O47" s="26"/>
      <c r="P47" s="25"/>
      <c r="Q47" s="28"/>
      <c r="R47" s="28"/>
    </row>
    <row r="48" spans="1:18" x14ac:dyDescent="0.25">
      <c r="A48" s="29" t="s">
        <v>12</v>
      </c>
      <c r="B48" s="85">
        <v>10774184268.860001</v>
      </c>
      <c r="C48" s="85"/>
      <c r="D48" s="85">
        <v>0</v>
      </c>
      <c r="E48" s="85"/>
      <c r="F48" s="85">
        <f>B48-D48</f>
        <v>10774184268.860001</v>
      </c>
      <c r="G48" s="85"/>
      <c r="H48" s="88" t="str">
        <f>IF(D48=0,"n/a",IF(AND(F48/D48&lt;1,F48/D48&gt;-1),F48/D48,"n/a"))</f>
        <v>n/a</v>
      </c>
      <c r="I48" s="85"/>
      <c r="J48" s="85">
        <v>10256297267.854</v>
      </c>
      <c r="K48" s="85"/>
      <c r="L48" s="85">
        <f>+B48-J48</f>
        <v>517887001.00600052</v>
      </c>
      <c r="M48" s="49"/>
      <c r="N48" s="56">
        <f>IF(J48=0,"n/a",IF(AND(L48/J48&lt;1,L48/J48&gt;-1),L48/J48,"n/a"))</f>
        <v>5.0494538865326961E-2</v>
      </c>
      <c r="O48" s="86"/>
      <c r="P48" s="25"/>
      <c r="Q48" s="28"/>
      <c r="R48" s="28"/>
    </row>
    <row r="49" spans="1:18" ht="12.75" customHeight="1" x14ac:dyDescent="0.25">
      <c r="A49" s="29" t="s">
        <v>13</v>
      </c>
      <c r="B49" s="85">
        <v>9037633151.9559994</v>
      </c>
      <c r="C49" s="85"/>
      <c r="D49" s="85">
        <v>10918908187</v>
      </c>
      <c r="E49" s="85"/>
      <c r="F49" s="85">
        <f>B49-D49</f>
        <v>-1881275035.0440006</v>
      </c>
      <c r="G49" s="85"/>
      <c r="H49" s="88">
        <f>IF(D49=0,"n/a",IF(AND(F49/D49&lt;1,F49/D49&gt;-1),F49/D49,"n/a"))</f>
        <v>-0.17229516017763</v>
      </c>
      <c r="I49" s="85"/>
      <c r="J49" s="85">
        <v>8932758605.4090004</v>
      </c>
      <c r="K49" s="85"/>
      <c r="L49" s="85">
        <f>+B49-J49</f>
        <v>104874546.54699898</v>
      </c>
      <c r="M49" s="49"/>
      <c r="N49" s="56">
        <f>IF(J49=0,"n/a",IF(AND(L49/J49&lt;1,L49/J49&gt;-1),L49/J49,"n/a"))</f>
        <v>1.1740443370259096E-2</v>
      </c>
      <c r="O49" s="86"/>
      <c r="P49" s="25"/>
      <c r="Q49" s="28"/>
      <c r="R49" s="28"/>
    </row>
    <row r="50" spans="1:18" x14ac:dyDescent="0.25">
      <c r="A50" s="29" t="s">
        <v>14</v>
      </c>
      <c r="B50" s="85">
        <v>1229638426.8429999</v>
      </c>
      <c r="C50" s="85"/>
      <c r="D50" s="85">
        <v>9489057827</v>
      </c>
      <c r="E50" s="85"/>
      <c r="F50" s="85">
        <f>B50-D50</f>
        <v>-8259419400.1569996</v>
      </c>
      <c r="G50" s="85"/>
      <c r="H50" s="88">
        <f>IF(D50=0,"n/a",IF(AND(F50/D50&lt;1,F50/D50&gt;-1),F50/D50,"n/a"))</f>
        <v>-0.87041511926039605</v>
      </c>
      <c r="I50" s="85"/>
      <c r="J50" s="85">
        <v>1224380730.5350001</v>
      </c>
      <c r="K50" s="85"/>
      <c r="L50" s="85">
        <f>+B50-J50</f>
        <v>5257696.3079998493</v>
      </c>
      <c r="M50" s="49"/>
      <c r="N50" s="56">
        <f>IF(J50=0,"n/a",IF(AND(L50/J50&lt;1,L50/J50&gt;-1),L50/J50,"n/a"))</f>
        <v>4.2941677999967127E-3</v>
      </c>
      <c r="O50" s="86"/>
      <c r="P50" s="25"/>
      <c r="Q50" s="28"/>
      <c r="R50" s="28"/>
    </row>
    <row r="51" spans="1:18" x14ac:dyDescent="0.25">
      <c r="A51" s="29" t="s">
        <v>15</v>
      </c>
      <c r="B51" s="85">
        <v>81636083.638999999</v>
      </c>
      <c r="C51" s="85"/>
      <c r="D51" s="85">
        <v>1302511239</v>
      </c>
      <c r="E51" s="85"/>
      <c r="F51" s="85">
        <f>B51-D51</f>
        <v>-1220875155.3610001</v>
      </c>
      <c r="G51" s="85"/>
      <c r="H51" s="88">
        <f>IF(D51=0,"n/a",IF(AND(F51/D51&lt;1,F51/D51&gt;-1),F51/D51,"n/a"))</f>
        <v>-0.93732408504845155</v>
      </c>
      <c r="I51" s="85"/>
      <c r="J51" s="85">
        <v>85631110.016000003</v>
      </c>
      <c r="K51" s="85"/>
      <c r="L51" s="85">
        <f>+B51-J51</f>
        <v>-3995026.3770000041</v>
      </c>
      <c r="M51" s="49"/>
      <c r="N51" s="56">
        <f>IF(J51=0,"n/a",IF(AND(L51/J51&lt;1,L51/J51&gt;-1),L51/J51,"n/a"))</f>
        <v>-4.6653913236130433E-2</v>
      </c>
      <c r="O51" s="86"/>
      <c r="P51" s="87"/>
      <c r="Q51" s="28"/>
      <c r="R51" s="28"/>
    </row>
    <row r="52" spans="1:18" ht="12.75" customHeight="1" x14ac:dyDescent="0.25">
      <c r="A52" s="29" t="s">
        <v>16</v>
      </c>
      <c r="B52" s="85">
        <v>7360058</v>
      </c>
      <c r="C52" s="88"/>
      <c r="D52" s="85">
        <v>83610767</v>
      </c>
      <c r="E52" s="88"/>
      <c r="F52" s="85">
        <f>B52-D52</f>
        <v>-76250709</v>
      </c>
      <c r="G52" s="88"/>
      <c r="H52" s="88">
        <f>IF(D52=0,"n/a",IF(AND(F52/D52&lt;1,F52/D52&gt;-1),F52/D52,"n/a"))</f>
        <v>-0.9119723659513852</v>
      </c>
      <c r="I52" s="88"/>
      <c r="J52" s="85">
        <v>6793517.3339999998</v>
      </c>
      <c r="K52" s="88"/>
      <c r="L52" s="85">
        <f>+B52-J52</f>
        <v>566540.6660000002</v>
      </c>
      <c r="M52" s="89"/>
      <c r="N52" s="56">
        <f>IF(J52=0,"n/a",IF(AND(L52/J52&lt;1,L52/J52&gt;-1),L52/J52,"n/a"))</f>
        <v>8.3394306387442899E-2</v>
      </c>
      <c r="O52" s="86"/>
      <c r="P52" s="25"/>
      <c r="Q52" s="28"/>
      <c r="R52" s="28"/>
    </row>
    <row r="53" spans="1:18" ht="6" customHeight="1" x14ac:dyDescent="0.25">
      <c r="A53" s="25"/>
      <c r="B53" s="90"/>
      <c r="C53" s="91"/>
      <c r="D53" s="90"/>
      <c r="E53" s="91"/>
      <c r="F53" s="90"/>
      <c r="G53" s="91"/>
      <c r="H53" s="90"/>
      <c r="I53" s="91"/>
      <c r="J53" s="90"/>
      <c r="K53" s="91"/>
      <c r="L53" s="90"/>
      <c r="M53" s="92"/>
      <c r="N53" s="93"/>
      <c r="O53" s="9"/>
      <c r="P53" s="9"/>
      <c r="Q53" s="9"/>
      <c r="R53" s="9"/>
    </row>
    <row r="54" spans="1:18" ht="12.75" customHeight="1" x14ac:dyDescent="0.25">
      <c r="A54" s="47" t="s">
        <v>18</v>
      </c>
      <c r="B54" s="94">
        <f>SUM(B48:B53)</f>
        <v>21130451989.298</v>
      </c>
      <c r="C54" s="85"/>
      <c r="D54" s="85" t="e">
        <f>SUM(#REF!)</f>
        <v>#REF!</v>
      </c>
      <c r="E54" s="85"/>
      <c r="F54" s="85" t="e">
        <f>SUM(#REF!)</f>
        <v>#REF!</v>
      </c>
      <c r="G54" s="85"/>
      <c r="H54" s="88" t="e">
        <f>IF(D54=0,"n/a",IF(AND(F54/D54&lt;1,F54/D54&gt;-1),F54/D54,"n/a"))</f>
        <v>#REF!</v>
      </c>
      <c r="I54" s="85"/>
      <c r="J54" s="94">
        <f>SUM(J48:J53)</f>
        <v>20505861231.147999</v>
      </c>
      <c r="K54" s="85"/>
      <c r="L54" s="94">
        <f>SUM(L48:L53)</f>
        <v>624590758.14999938</v>
      </c>
      <c r="M54" s="49"/>
      <c r="N54" s="50">
        <f>IF(J54=0,"n/a",IF(AND(L54/J54&lt;1,L54/J54&gt;-1),L54/J54,"n/a"))</f>
        <v>3.045913317706736E-2</v>
      </c>
      <c r="O54" s="86"/>
      <c r="P54" s="28"/>
      <c r="Q54" s="28"/>
      <c r="R54" s="28"/>
    </row>
    <row r="55" spans="1:18" x14ac:dyDescent="0.25">
      <c r="A55" s="29" t="s">
        <v>19</v>
      </c>
      <c r="B55" s="85">
        <v>2040957702.0580001</v>
      </c>
      <c r="C55" s="85">
        <v>2074808000</v>
      </c>
      <c r="D55" s="85">
        <v>21392680000</v>
      </c>
      <c r="E55" s="88"/>
      <c r="F55" s="85">
        <f>B55-D55</f>
        <v>-19351722297.942001</v>
      </c>
      <c r="G55" s="88"/>
      <c r="H55" s="88">
        <f>IF(D55=0,"n/a",IF(AND(F55/D55&lt;1,F55/D55&gt;-1),F55/D55,"n/a"))</f>
        <v>-0.90459551107864944</v>
      </c>
      <c r="I55" s="88"/>
      <c r="J55" s="85">
        <v>2127176816.5339999</v>
      </c>
      <c r="K55" s="88"/>
      <c r="L55" s="85">
        <f>+B55-J55</f>
        <v>-86219114.475999832</v>
      </c>
      <c r="M55" s="89"/>
      <c r="N55" s="56">
        <f>IF(J55=0,"n/a",IF(AND(L55/J55&lt;1,L55/J55&gt;-1),L55/J55,"n/a"))</f>
        <v>-4.0532180402607233E-2</v>
      </c>
      <c r="O55" s="86"/>
      <c r="P55" s="25"/>
      <c r="Q55" s="28"/>
      <c r="R55" s="28"/>
    </row>
    <row r="56" spans="1:18" x14ac:dyDescent="0.25">
      <c r="A56" s="29" t="s">
        <v>20</v>
      </c>
      <c r="B56" s="85">
        <v>2405608428</v>
      </c>
      <c r="C56" s="88"/>
      <c r="D56" s="85" t="e">
        <v>#REF!</v>
      </c>
      <c r="E56" s="88"/>
      <c r="F56" s="85" t="e">
        <f>B56-D56</f>
        <v>#REF!</v>
      </c>
      <c r="G56" s="88"/>
      <c r="H56" s="88" t="e">
        <f>IF(D56=0,"n/a",IF(AND(F56/D56&lt;1,F56/D56&gt;-1),F56/D56,"n/a"))</f>
        <v>#REF!</v>
      </c>
      <c r="I56" s="88"/>
      <c r="J56" s="85">
        <v>2589433000</v>
      </c>
      <c r="K56" s="88"/>
      <c r="L56" s="85">
        <f>+B56-J56</f>
        <v>-183824572</v>
      </c>
      <c r="M56" s="89"/>
      <c r="N56" s="56">
        <f>IF(J56=0,"n/a",IF(AND(L56/J56&lt;1,L56/J56&gt;-1),L56/J56,"n/a"))</f>
        <v>-7.0990279339144896E-2</v>
      </c>
      <c r="O56" s="86"/>
      <c r="P56" s="25"/>
      <c r="Q56" s="28"/>
      <c r="R56" s="28"/>
    </row>
    <row r="57" spans="1:18" ht="6" customHeight="1" x14ac:dyDescent="0.25">
      <c r="A57" s="9"/>
      <c r="B57" s="95"/>
      <c r="C57" s="85"/>
      <c r="D57" s="95"/>
      <c r="E57" s="85"/>
      <c r="F57" s="95"/>
      <c r="G57" s="85"/>
      <c r="H57" s="95"/>
      <c r="I57" s="85"/>
      <c r="J57" s="95"/>
      <c r="K57" s="85"/>
      <c r="L57" s="95"/>
      <c r="M57" s="49"/>
      <c r="N57" s="96"/>
      <c r="O57" s="9"/>
      <c r="P57" s="9"/>
      <c r="Q57" s="9"/>
      <c r="R57" s="9"/>
    </row>
    <row r="58" spans="1:18" ht="13.8" thickBot="1" x14ac:dyDescent="0.3">
      <c r="A58" s="47" t="s">
        <v>40</v>
      </c>
      <c r="B58" s="97">
        <f>SUM(B54:B56)</f>
        <v>25577018119.355999</v>
      </c>
      <c r="C58" s="85"/>
      <c r="D58" s="97" t="e">
        <f>SUM(D54:D56)</f>
        <v>#REF!</v>
      </c>
      <c r="E58" s="85"/>
      <c r="F58" s="97" t="e">
        <f>SUM(F54:F56)</f>
        <v>#REF!</v>
      </c>
      <c r="G58" s="85"/>
      <c r="H58" s="97" t="e">
        <f>IF(D58=0,"n/a",IF(AND(F58/D58&lt;1,F58/D58&gt;-1),F58/D58,"n/a"))</f>
        <v>#REF!</v>
      </c>
      <c r="I58" s="85"/>
      <c r="J58" s="97">
        <f>SUM(J54:J56)</f>
        <v>25222471047.681999</v>
      </c>
      <c r="K58" s="85"/>
      <c r="L58" s="97">
        <f>SUM(L54:L56)</f>
        <v>354547071.67399955</v>
      </c>
      <c r="M58" s="49"/>
      <c r="N58" s="63">
        <f>IF(J58=0,"n/a",IF(AND(L58/J58&lt;1,L58/J58&gt;-1),L58/J58,"n/a"))</f>
        <v>1.4056793682258314E-2</v>
      </c>
      <c r="O58" s="86"/>
      <c r="P58" s="28"/>
      <c r="Q58" s="28"/>
      <c r="R58" s="28"/>
    </row>
    <row r="59" spans="1:18" ht="13.8" thickTop="1" x14ac:dyDescent="0.25">
      <c r="A59" s="11"/>
      <c r="B59" s="103"/>
      <c r="C59" s="76"/>
      <c r="D59" s="103"/>
      <c r="E59" s="76"/>
      <c r="F59" s="103"/>
      <c r="G59" s="104"/>
      <c r="H59" s="103"/>
      <c r="I59" s="76"/>
      <c r="J59" s="103"/>
      <c r="K59" s="76"/>
      <c r="L59" s="103"/>
      <c r="M59" s="99"/>
      <c r="N59" s="98"/>
      <c r="O59" s="80"/>
      <c r="P59" s="9"/>
      <c r="Q59" s="9"/>
      <c r="R59" s="9"/>
    </row>
    <row r="60" spans="1:18" x14ac:dyDescent="0.25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8" x14ac:dyDescent="0.25">
      <c r="A61" s="101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5474627A5BDC4581594AF672DB1EB9" ma:contentTypeVersion="104" ma:contentTypeDescription="" ma:contentTypeScope="" ma:versionID="7b9984255d9eafaec3d33af75b4710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170886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406ED9C-D4CC-46BF-B22F-448920E038B6}"/>
</file>

<file path=customXml/itemProps2.xml><?xml version="1.0" encoding="utf-8"?>
<ds:datastoreItem xmlns:ds="http://schemas.openxmlformats.org/officeDocument/2006/customXml" ds:itemID="{06C63E92-EFE7-4876-B3E4-4797E9114BCB}"/>
</file>

<file path=customXml/itemProps3.xml><?xml version="1.0" encoding="utf-8"?>
<ds:datastoreItem xmlns:ds="http://schemas.openxmlformats.org/officeDocument/2006/customXml" ds:itemID="{5DD6504B-D67F-4ABD-882C-15641FD4ABD2}"/>
</file>

<file path=customXml/itemProps4.xml><?xml version="1.0" encoding="utf-8"?>
<ds:datastoreItem xmlns:ds="http://schemas.openxmlformats.org/officeDocument/2006/customXml" ds:itemID="{18B20642-218A-4F4B-9A98-64BAFD9E5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04-2017 SOE</vt:lpstr>
      <vt:lpstr>05-2017 SOE</vt:lpstr>
      <vt:lpstr>06-2017 SOE</vt:lpstr>
      <vt:lpstr>12ME 06-2017 SOE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2017-08-09T17:42:03Z</dcterms:created>
  <dcterms:modified xsi:type="dcterms:W3CDTF">2017-08-09T17:52:06Z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0x0101006E56B4D1795A2E4DB2F0B01679ED314A00BF5474627A5BDC4581594AF672DB1EB9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