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8220" yWindow="-36" windowWidth="15228" windowHeight="10200"/>
  </bookViews>
  <sheets>
    <sheet name="Pg 10b CustCount_Gas" sheetId="1" r:id="rId1"/>
  </sheets>
  <definedNames>
    <definedName name="data">#REF!</definedName>
    <definedName name="data12">#REF!</definedName>
    <definedName name="MONTH">#REF!</definedName>
    <definedName name="_xlnm.Print_Area" localSheetId="0">'Pg 10b CustCount_Gas'!$A$1:$J$70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YEAR">#REF!</definedName>
  </definedNames>
  <calcPr calcId="145621"/>
</workbook>
</file>

<file path=xl/calcChain.xml><?xml version="1.0" encoding="utf-8"?>
<calcChain xmlns="http://schemas.openxmlformats.org/spreadsheetml/2006/main">
  <c r="H44" i="1" l="1"/>
  <c r="E44" i="1"/>
  <c r="D44" i="1"/>
  <c r="I43" i="1"/>
  <c r="J43" i="1" s="1"/>
  <c r="F43" i="1"/>
  <c r="G43" i="1" s="1"/>
  <c r="I42" i="1"/>
  <c r="J42" i="1" s="1"/>
  <c r="F42" i="1"/>
  <c r="G42" i="1" s="1"/>
  <c r="I41" i="1"/>
  <c r="J41" i="1" s="1"/>
  <c r="F41" i="1"/>
  <c r="G41" i="1" s="1"/>
  <c r="I40" i="1"/>
  <c r="J40" i="1" s="1"/>
  <c r="F40" i="1"/>
  <c r="G40" i="1" s="1"/>
  <c r="I39" i="1"/>
  <c r="J39" i="1" s="1"/>
  <c r="F39" i="1"/>
  <c r="G39" i="1" s="1"/>
  <c r="I38" i="1"/>
  <c r="J38" i="1" s="1"/>
  <c r="F38" i="1"/>
  <c r="G38" i="1" s="1"/>
  <c r="F44" i="1" l="1"/>
  <c r="G44" i="1" s="1"/>
  <c r="I44" i="1"/>
  <c r="J44" i="1" s="1"/>
  <c r="H32" i="1"/>
  <c r="E32" i="1"/>
  <c r="D32" i="1"/>
  <c r="I31" i="1"/>
  <c r="J31" i="1" s="1"/>
  <c r="F31" i="1"/>
  <c r="G31" i="1" s="1"/>
  <c r="I30" i="1"/>
  <c r="J30" i="1" s="1"/>
  <c r="F30" i="1"/>
  <c r="G30" i="1" s="1"/>
  <c r="I29" i="1"/>
  <c r="J29" i="1" s="1"/>
  <c r="F29" i="1"/>
  <c r="G29" i="1" s="1"/>
  <c r="I28" i="1"/>
  <c r="J28" i="1" s="1"/>
  <c r="F28" i="1"/>
  <c r="G28" i="1" s="1"/>
  <c r="I27" i="1"/>
  <c r="J27" i="1" s="1"/>
  <c r="F27" i="1"/>
  <c r="G27" i="1" s="1"/>
  <c r="I26" i="1"/>
  <c r="F26" i="1"/>
  <c r="G26" i="1" s="1"/>
  <c r="F32" i="1" l="1"/>
  <c r="G32" i="1" s="1"/>
  <c r="I32" i="1"/>
  <c r="J32" i="1" s="1"/>
  <c r="J26" i="1"/>
  <c r="H58" i="1"/>
  <c r="I52" i="1" l="1"/>
  <c r="J52" i="1" s="1"/>
  <c r="D58" i="1"/>
  <c r="F52" i="1"/>
  <c r="G52" i="1" s="1"/>
  <c r="I54" i="1"/>
  <c r="J54" i="1" s="1"/>
  <c r="F54" i="1"/>
  <c r="G54" i="1" s="1"/>
  <c r="I56" i="1"/>
  <c r="J56" i="1" s="1"/>
  <c r="F56" i="1"/>
  <c r="G56" i="1" s="1"/>
  <c r="E58" i="1"/>
  <c r="F53" i="1"/>
  <c r="G53" i="1" s="1"/>
  <c r="I53" i="1"/>
  <c r="J53" i="1" s="1"/>
  <c r="F55" i="1"/>
  <c r="G55" i="1" s="1"/>
  <c r="I55" i="1"/>
  <c r="J55" i="1" s="1"/>
  <c r="F57" i="1"/>
  <c r="G57" i="1" s="1"/>
  <c r="I57" i="1"/>
  <c r="J57" i="1" s="1"/>
  <c r="I58" i="1" l="1"/>
  <c r="J58" i="1" s="1"/>
  <c r="F58" i="1"/>
  <c r="G58" i="1" s="1"/>
  <c r="F69" i="1"/>
  <c r="G69" i="1" s="1"/>
  <c r="I68" i="1"/>
  <c r="J68" i="1" s="1"/>
  <c r="F68" i="1"/>
  <c r="G68" i="1" s="1"/>
  <c r="F67" i="1"/>
  <c r="G67" i="1" s="1"/>
  <c r="I66" i="1"/>
  <c r="J66" i="1" s="1"/>
  <c r="F65" i="1"/>
  <c r="G65" i="1" s="1"/>
  <c r="H70" i="1"/>
  <c r="E70" i="1"/>
  <c r="I64" i="1"/>
  <c r="I19" i="1"/>
  <c r="J19" i="1" s="1"/>
  <c r="F18" i="1"/>
  <c r="G18" i="1" s="1"/>
  <c r="I17" i="1"/>
  <c r="J17" i="1" s="1"/>
  <c r="F16" i="1"/>
  <c r="G16" i="1" s="1"/>
  <c r="I15" i="1"/>
  <c r="J15" i="1" s="1"/>
  <c r="H20" i="1"/>
  <c r="E20" i="1"/>
  <c r="D20" i="1"/>
  <c r="J64" i="1" l="1"/>
  <c r="F20" i="1"/>
  <c r="G20" i="1" s="1"/>
  <c r="I14" i="1"/>
  <c r="F15" i="1"/>
  <c r="G15" i="1" s="1"/>
  <c r="I16" i="1"/>
  <c r="J16" i="1" s="1"/>
  <c r="F17" i="1"/>
  <c r="G17" i="1" s="1"/>
  <c r="I18" i="1"/>
  <c r="J18" i="1" s="1"/>
  <c r="F19" i="1"/>
  <c r="G19" i="1" s="1"/>
  <c r="F64" i="1"/>
  <c r="G64" i="1" s="1"/>
  <c r="I65" i="1"/>
  <c r="J65" i="1" s="1"/>
  <c r="F66" i="1"/>
  <c r="G66" i="1" s="1"/>
  <c r="I67" i="1"/>
  <c r="J67" i="1" s="1"/>
  <c r="I69" i="1"/>
  <c r="J69" i="1" s="1"/>
  <c r="D70" i="1"/>
  <c r="F70" i="1" s="1"/>
  <c r="G70" i="1" s="1"/>
  <c r="F14" i="1"/>
  <c r="G14" i="1" s="1"/>
  <c r="I70" i="1" l="1"/>
  <c r="J70" i="1" s="1"/>
  <c r="J14" i="1"/>
  <c r="I20" i="1"/>
  <c r="J20" i="1" s="1"/>
</calcChain>
</file>

<file path=xl/sharedStrings.xml><?xml version="1.0" encoding="utf-8"?>
<sst xmlns="http://schemas.openxmlformats.org/spreadsheetml/2006/main" count="107" uniqueCount="34">
  <si>
    <t>PUGET SOUND ENERGY, INC.</t>
  </si>
  <si>
    <t>AVERAGE NUMBER OF CUSTOMERS</t>
  </si>
  <si>
    <t>GAS</t>
  </si>
  <si>
    <t>Month Ended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</si>
  <si>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</si>
  <si>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</si>
  <si>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</si>
  <si>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</si>
  <si>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</si>
  <si>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</si>
  <si>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</si>
  <si>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</si>
  <si>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</si>
  <si>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</si>
  <si>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</si>
  <si>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</si>
  <si>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</si>
  <si>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Gas Transportation</t>
  </si>
  <si>
    <t>Total Number of Customers</t>
  </si>
  <si>
    <t>Twelve Months Ended</t>
  </si>
  <si>
    <t>Year-To-Date</t>
  </si>
  <si>
    <t>Quarter-to-Date</t>
  </si>
  <si>
    <t>(A)</t>
  </si>
  <si>
    <t>(B)</t>
  </si>
  <si>
    <t>(C)</t>
  </si>
  <si>
    <t>(D)</t>
  </si>
  <si>
    <t>(E)</t>
  </si>
  <si>
    <t>(F)</t>
  </si>
  <si>
    <t>(G)</t>
  </si>
  <si>
    <t>(A) - (B)</t>
  </si>
  <si>
    <t>(C) / (B)</t>
  </si>
  <si>
    <t>(A) - (E)</t>
  </si>
  <si>
    <t>(F) / (E)</t>
  </si>
  <si>
    <t>11/30/2016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</si>
</sst>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</numFmts>
  <fonts count="3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1"/>
      <name val="Book Antiqua"/>
      <family val="1"/>
    </font>
    <font>
      <sz val="14"/>
      <name val="Arial"/>
      <family val="2"/>
    </font>
    <font>
      <sz val="14"/>
      <color indexed="8"/>
      <name val="Arial"/>
      <family val="2"/>
    </font>
    <font>
      <sz val="14"/>
      <name val="Book Antiqua"/>
      <family val="1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7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7" fillId="0" borderId="0"/>
    <xf numFmtId="0" fontId="2" fillId="2" borderId="2" applyNumberFormat="0" applyFont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20" borderId="0" applyNumberFormat="0" applyBorder="0" applyAlignment="0" applyProtection="0"/>
    <xf numFmtId="0" fontId="20" fillId="4" borderId="0" applyNumberFormat="0" applyBorder="0" applyAlignment="0" applyProtection="0"/>
    <xf numFmtId="0" fontId="21" fillId="21" borderId="4" applyNumberFormat="0" applyAlignment="0" applyProtection="0"/>
    <xf numFmtId="0" fontId="22" fillId="22" borderId="5" applyNumberFormat="0" applyAlignment="0" applyProtection="0"/>
    <xf numFmtId="0" fontId="23" fillId="0" borderId="0" applyNumberFormat="0" applyFill="0" applyBorder="0" applyAlignment="0" applyProtection="0"/>
    <xf numFmtId="0" fontId="24" fillId="5" borderId="0" applyNumberFormat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27" fillId="0" borderId="0" applyNumberFormat="0" applyFill="0" applyBorder="0" applyAlignment="0" applyProtection="0"/>
    <xf numFmtId="0" fontId="28" fillId="8" borderId="4" applyNumberFormat="0" applyAlignment="0" applyProtection="0"/>
    <xf numFmtId="0" fontId="29" fillId="0" borderId="9" applyNumberFormat="0" applyFill="0" applyAlignment="0" applyProtection="0"/>
    <xf numFmtId="0" fontId="30" fillId="23" borderId="0" applyNumberFormat="0" applyBorder="0" applyAlignment="0" applyProtection="0"/>
    <xf numFmtId="0" fontId="1" fillId="0" borderId="0"/>
    <xf numFmtId="0" fontId="31" fillId="21" borderId="10" applyNumberFormat="0" applyAlignment="0" applyProtection="0"/>
    <xf numFmtId="0" fontId="32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4" fillId="0" borderId="0" applyNumberFormat="0" applyFill="0" applyBorder="0" applyAlignment="0" applyProtection="0"/>
  </cellStyleXfs>
  <cellXfs count="75">
    <xf numFmtId="0" fontId="0" fillId="0" borderId="0" xfId="0"/>
    <xf numFmtId="15" fontId="3" fillId="0" borderId="0" xfId="0" quotePrefix="1" applyNumberFormat="1" applyFont="1" applyFill="1"/>
    <xf numFmtId="0" fontId="3" fillId="0" borderId="0" xfId="0" applyFont="1" applyFill="1"/>
    <xf numFmtId="0" fontId="4" fillId="0" borderId="0" xfId="0" applyFont="1"/>
    <xf numFmtId="0" fontId="5" fillId="0" borderId="0" xfId="0" applyFont="1" applyAlignment="1">
      <alignment horizontal="center"/>
    </xf>
    <xf numFmtId="164" fontId="5" fillId="0" borderId="0" xfId="0" quotePrefix="1" applyNumberFormat="1" applyFont="1" applyAlignment="1">
      <alignment horizontal="center"/>
    </xf>
    <xf numFmtId="14" fontId="6" fillId="0" borderId="0" xfId="0" quotePrefix="1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9" fillId="0" borderId="0" xfId="0" applyFont="1"/>
    <xf numFmtId="0" fontId="8" fillId="0" borderId="0" xfId="0" applyFont="1" applyAlignment="1"/>
    <xf numFmtId="0" fontId="8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37" fontId="7" fillId="0" borderId="0" xfId="0" applyNumberFormat="1" applyFont="1" applyAlignment="1">
      <alignment horizontal="center"/>
    </xf>
    <xf numFmtId="37" fontId="7" fillId="0" borderId="0" xfId="0" applyNumberFormat="1" applyFont="1" applyFill="1" applyAlignment="1">
      <alignment horizontal="center"/>
    </xf>
    <xf numFmtId="0" fontId="10" fillId="0" borderId="0" xfId="0" applyFont="1"/>
    <xf numFmtId="41" fontId="10" fillId="0" borderId="0" xfId="1" applyNumberFormat="1" applyFont="1"/>
    <xf numFmtId="165" fontId="11" fillId="0" borderId="0" xfId="0" applyNumberFormat="1" applyFont="1" applyProtection="1">
      <protection locked="0"/>
    </xf>
    <xf numFmtId="41" fontId="10" fillId="0" borderId="0" xfId="1" applyNumberFormat="1" applyFont="1" applyFill="1"/>
    <xf numFmtId="166" fontId="11" fillId="0" borderId="0" xfId="0" applyNumberFormat="1" applyFont="1" applyAlignment="1" applyProtection="1">
      <alignment horizontal="right"/>
      <protection locked="0"/>
    </xf>
    <xf numFmtId="41" fontId="10" fillId="0" borderId="1" xfId="1" applyNumberFormat="1" applyFont="1" applyBorder="1"/>
    <xf numFmtId="165" fontId="11" fillId="0" borderId="1" xfId="0" applyNumberFormat="1" applyFont="1" applyBorder="1" applyProtection="1">
      <protection locked="0"/>
    </xf>
    <xf numFmtId="41" fontId="10" fillId="0" borderId="1" xfId="1" applyNumberFormat="1" applyFont="1" applyFill="1" applyBorder="1"/>
    <xf numFmtId="166" fontId="11" fillId="0" borderId="1" xfId="0" applyNumberFormat="1" applyFont="1" applyBorder="1" applyAlignment="1" applyProtection="1">
      <alignment horizontal="right"/>
      <protection locked="0"/>
    </xf>
    <xf numFmtId="166" fontId="11" fillId="0" borderId="0" xfId="0" applyNumberFormat="1" applyFont="1" applyBorder="1" applyAlignment="1" applyProtection="1">
      <alignment horizontal="right"/>
      <protection locked="0"/>
    </xf>
    <xf numFmtId="37" fontId="10" fillId="0" borderId="0" xfId="0" applyNumberFormat="1" applyFont="1"/>
    <xf numFmtId="37" fontId="10" fillId="0" borderId="0" xfId="0" applyNumberFormat="1" applyFont="1" applyFill="1"/>
    <xf numFmtId="0" fontId="10" fillId="0" borderId="1" xfId="0" applyFont="1" applyBorder="1"/>
    <xf numFmtId="0" fontId="10" fillId="0" borderId="1" xfId="0" applyFont="1" applyFill="1" applyBorder="1"/>
    <xf numFmtId="166" fontId="10" fillId="0" borderId="1" xfId="0" applyNumberFormat="1" applyFont="1" applyBorder="1"/>
    <xf numFmtId="166" fontId="10" fillId="0" borderId="0" xfId="0" applyNumberFormat="1" applyFont="1" applyBorder="1"/>
    <xf numFmtId="0" fontId="4" fillId="0" borderId="0" xfId="0" applyFont="1" applyFill="1"/>
    <xf numFmtId="0" fontId="12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Fill="1" applyAlignment="1"/>
    <xf numFmtId="0" fontId="12" fillId="0" borderId="0" xfId="0" applyFont="1" applyFill="1"/>
    <xf numFmtId="0" fontId="13" fillId="0" borderId="0" xfId="0" applyFont="1"/>
    <xf numFmtId="0" fontId="14" fillId="0" borderId="0" xfId="0" applyFont="1"/>
    <xf numFmtId="167" fontId="14" fillId="0" borderId="0" xfId="0" applyNumberFormat="1" applyFont="1"/>
    <xf numFmtId="0" fontId="15" fillId="0" borderId="0" xfId="0" applyFont="1"/>
    <xf numFmtId="0" fontId="16" fillId="0" borderId="0" xfId="0" applyFont="1"/>
    <xf numFmtId="0" fontId="10" fillId="0" borderId="0" xfId="0" applyFont="1" applyBorder="1"/>
    <xf numFmtId="0" fontId="10" fillId="0" borderId="0" xfId="0" applyFont="1" applyFill="1" applyBorder="1"/>
    <xf numFmtId="0" fontId="2" fillId="0" borderId="0" xfId="0" applyFont="1" applyFill="1" applyAlignment="1">
      <alignment horizontal="centerContinuous"/>
    </xf>
    <xf numFmtId="0" fontId="8" fillId="0" borderId="0" xfId="0" applyFont="1" applyFill="1"/>
    <xf numFmtId="0" fontId="14" fillId="0" borderId="0" xfId="0" applyFont="1" applyFill="1"/>
    <xf numFmtId="167" fontId="14" fillId="0" borderId="0" xfId="0" applyNumberFormat="1" applyFont="1" applyFill="1"/>
    <xf numFmtId="0" fontId="7" fillId="0" borderId="0" xfId="0" applyFont="1" applyAlignment="1">
      <alignment horizontal="center"/>
    </xf>
    <xf numFmtId="0" fontId="14" fillId="0" borderId="3" xfId="0" applyFont="1" applyBorder="1"/>
    <xf numFmtId="0" fontId="14" fillId="0" borderId="1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41" fontId="10" fillId="0" borderId="0" xfId="1" applyNumberFormat="1" applyFont="1" applyFill="1"/>
    <xf numFmtId="41" fontId="10" fillId="0" borderId="0" xfId="1" applyNumberFormat="1" applyFont="1" applyFill="1"/>
    <xf numFmtId="41" fontId="10" fillId="0" borderId="1" xfId="1" applyNumberFormat="1" applyFont="1" applyBorder="1"/>
    <xf numFmtId="41" fontId="10" fillId="0" borderId="0" xfId="1" applyNumberFormat="1" applyFont="1"/>
    <xf numFmtId="41" fontId="10" fillId="0" borderId="1" xfId="1" applyNumberFormat="1" applyFont="1" applyBorder="1"/>
    <xf numFmtId="41" fontId="10" fillId="0" borderId="0" xfId="1" applyNumberFormat="1" applyFont="1"/>
    <xf numFmtId="41" fontId="10" fillId="0" borderId="1" xfId="1" applyNumberFormat="1" applyFont="1" applyBorder="1"/>
    <xf numFmtId="41" fontId="10" fillId="0" borderId="0" xfId="1" applyNumberFormat="1" applyFont="1"/>
    <xf numFmtId="41" fontId="10" fillId="0" borderId="1" xfId="1" applyNumberFormat="1" applyFont="1" applyBorder="1"/>
    <xf numFmtId="41" fontId="10" fillId="0" borderId="0" xfId="1" applyNumberFormat="1" applyFont="1" applyFill="1"/>
    <xf numFmtId="41" fontId="10" fillId="0" borderId="1" xfId="1" applyNumberFormat="1" applyFont="1" applyBorder="1"/>
    <xf numFmtId="41" fontId="10" fillId="0" borderId="0" xfId="1" applyNumberFormat="1" applyFont="1" applyFill="1"/>
    <xf numFmtId="41" fontId="10" fillId="0" borderId="1" xfId="1" applyNumberFormat="1" applyFont="1" applyBorder="1"/>
    <xf numFmtId="41" fontId="10" fillId="0" borderId="0" xfId="1" applyNumberFormat="1" applyFont="1" applyFill="1"/>
    <xf numFmtId="41" fontId="10" fillId="0" borderId="1" xfId="1" applyNumberFormat="1" applyFont="1" applyBorder="1"/>
    <xf numFmtId="0" fontId="7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164" fontId="5" fillId="0" borderId="0" xfId="0" quotePrefix="1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</cellXfs>
  <cellStyles count="47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Explanatory Text 2" xfId="33"/>
    <cellStyle name="Good 2" xfId="34"/>
    <cellStyle name="Heading 1 2" xfId="35"/>
    <cellStyle name="Heading 2 2" xfId="36"/>
    <cellStyle name="Heading 3 2" xfId="37"/>
    <cellStyle name="Heading 4 2" xfId="38"/>
    <cellStyle name="Input 2" xfId="39"/>
    <cellStyle name="Linked Cell 2" xfId="40"/>
    <cellStyle name="Neutral 2" xfId="41"/>
    <cellStyle name="Normal" xfId="0" builtinId="0"/>
    <cellStyle name="Normal 2" xfId="4"/>
    <cellStyle name="Normal 2 2" xfId="42"/>
    <cellStyle name="Note 2" xfId="5"/>
    <cellStyle name="Output 2" xfId="43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84"/>
  <sheetViews>
    <sheetView tabSelected="1" zoomScale="55" zoomScaleNormal="55" workbookViewId="0">
      <selection activeCell="B5" sqref="B5"/>
    </sheetView>
  </sheetViews>
  <sheetFormatPr defaultColWidth="8.88671875" defaultRowHeight="14.4" x14ac:dyDescent="0.3"/>
  <cols>
    <col min="1" max="1" width="3.5546875" style="39" bestFit="1" customWidth="1"/>
    <col min="2" max="2" width="36.6640625" style="3" customWidth="1"/>
    <col min="3" max="3" width="1.109375" style="3" customWidth="1"/>
    <col min="4" max="4" width="13.109375" style="3" bestFit="1" customWidth="1"/>
    <col min="5" max="5" width="13.109375" style="33" bestFit="1" customWidth="1"/>
    <col min="6" max="6" width="15.88671875" style="3" customWidth="1"/>
    <col min="7" max="7" width="14.5546875" style="3" customWidth="1"/>
    <col min="8" max="8" width="15.6640625" style="3" customWidth="1"/>
    <col min="9" max="9" width="15.5546875" style="3" customWidth="1"/>
    <col min="10" max="10" width="17.6640625" style="3" customWidth="1"/>
    <col min="11" max="11" width="9.5546875" style="3" customWidth="1"/>
    <col min="12" max="16384" width="8.88671875" style="3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1" x14ac:dyDescent="0.4">
      <c r="B2" s="69" t="s">
        <v>0</v>
      </c>
      <c r="C2" s="69"/>
      <c r="D2" s="69"/>
      <c r="E2" s="69"/>
      <c r="F2" s="69"/>
      <c r="G2" s="69"/>
      <c r="H2" s="69"/>
      <c r="I2" s="69"/>
      <c r="J2" s="69"/>
      <c r="K2" s="4"/>
    </row>
    <row r="3" spans="1:11" ht="21" x14ac:dyDescent="0.4">
      <c r="B3" s="69" t="s">
        <v>1</v>
      </c>
      <c r="C3" s="69"/>
      <c r="D3" s="69"/>
      <c r="E3" s="69"/>
      <c r="F3" s="69"/>
      <c r="G3" s="69"/>
      <c r="H3" s="69"/>
      <c r="I3" s="69"/>
      <c r="J3" s="69"/>
      <c r="K3" s="4"/>
    </row>
    <row r="4" spans="1:11" ht="21" x14ac:dyDescent="0.4">
      <c r="B4" s="70" t="s">
        <v>33</v>
      </c>
      <c r="C4" s="70"/>
      <c r="D4" s="70"/>
      <c r="E4" s="70"/>
      <c r="F4" s="70"/>
      <c r="G4" s="70"/>
      <c r="H4" s="70"/>
      <c r="I4" s="70"/>
      <c r="J4" s="70"/>
      <c r="K4" s="5"/>
    </row>
    <row r="5" spans="1:11" ht="15.6" x14ac:dyDescent="0.3">
      <c r="B5" s="6"/>
      <c r="C5" s="6"/>
      <c r="D5" s="7"/>
      <c r="E5" s="45"/>
      <c r="F5" s="7"/>
      <c r="G5" s="7"/>
      <c r="H5" s="7"/>
      <c r="I5" s="7"/>
      <c r="J5" s="7"/>
      <c r="K5" s="7"/>
    </row>
    <row r="6" spans="1:11" ht="17.399999999999999" x14ac:dyDescent="0.3">
      <c r="B6" s="71" t="s">
        <v>2</v>
      </c>
      <c r="C6" s="71"/>
      <c r="D6" s="71"/>
      <c r="E6" s="71"/>
      <c r="F6" s="71"/>
      <c r="G6" s="71"/>
      <c r="H6" s="71"/>
      <c r="I6" s="71"/>
      <c r="J6" s="71"/>
      <c r="K6" s="8"/>
    </row>
    <row r="7" spans="1:11" ht="17.399999999999999" x14ac:dyDescent="0.3">
      <c r="B7" s="49"/>
      <c r="C7" s="49"/>
      <c r="D7" s="49"/>
      <c r="E7" s="49"/>
      <c r="F7" s="49"/>
      <c r="G7" s="49"/>
      <c r="H7" s="49"/>
      <c r="I7" s="49"/>
      <c r="J7" s="49"/>
      <c r="K7" s="49"/>
    </row>
    <row r="8" spans="1:11" s="39" customFormat="1" ht="17.399999999999999" x14ac:dyDescent="0.3">
      <c r="B8" s="49"/>
      <c r="C8" s="49"/>
      <c r="D8" s="51" t="s">
        <v>22</v>
      </c>
      <c r="E8" s="51" t="s">
        <v>23</v>
      </c>
      <c r="F8" s="51" t="s">
        <v>24</v>
      </c>
      <c r="G8" s="51" t="s">
        <v>25</v>
      </c>
      <c r="H8" s="51" t="s">
        <v>26</v>
      </c>
      <c r="I8" s="51" t="s">
        <v>27</v>
      </c>
      <c r="J8" s="51" t="s">
        <v>28</v>
      </c>
      <c r="K8" s="49"/>
    </row>
    <row r="9" spans="1:11" s="39" customFormat="1" ht="17.399999999999999" x14ac:dyDescent="0.3">
      <c r="B9" s="49"/>
      <c r="C9" s="49"/>
      <c r="D9" s="52" t="s">
        <v>22</v>
      </c>
      <c r="E9" s="52" t="s">
        <v>23</v>
      </c>
      <c r="F9" s="52" t="s">
        <v>29</v>
      </c>
      <c r="G9" s="52" t="s">
        <v>30</v>
      </c>
      <c r="H9" s="52"/>
      <c r="I9" s="52" t="s">
        <v>31</v>
      </c>
      <c r="J9" s="52" t="s">
        <v>32</v>
      </c>
      <c r="K9" s="49"/>
    </row>
    <row r="11" spans="1:11" s="10" customFormat="1" ht="17.399999999999999" x14ac:dyDescent="0.3">
      <c r="A11" s="38"/>
      <c r="B11" s="72" t="s">
        <v>3</v>
      </c>
      <c r="C11" s="72"/>
      <c r="D11" s="72"/>
      <c r="E11" s="72"/>
      <c r="F11" s="72"/>
      <c r="G11" s="72"/>
      <c r="H11" s="72"/>
      <c r="I11" s="72"/>
      <c r="J11" s="72"/>
      <c r="K11" s="9"/>
    </row>
    <row r="12" spans="1:11" s="10" customFormat="1" ht="17.399999999999999" x14ac:dyDescent="0.3">
      <c r="A12" s="38"/>
      <c r="B12" s="11"/>
      <c r="C12" s="11"/>
      <c r="D12" s="11"/>
      <c r="E12" s="46"/>
      <c r="F12" s="13" t="s">
        <v>4</v>
      </c>
      <c r="G12" s="12"/>
      <c r="H12" s="68" t="s">
        <v>5</v>
      </c>
      <c r="I12" s="68"/>
      <c r="J12" s="68"/>
      <c r="K12" s="14"/>
    </row>
    <row r="13" spans="1:11" s="10" customFormat="1" ht="17.399999999999999" x14ac:dyDescent="0.3">
      <c r="A13" s="38"/>
      <c r="B13" s="13" t="s">
        <v>6</v>
      </c>
      <c r="C13" s="13"/>
      <c r="D13" s="15" t="s">
        <v>7</v>
      </c>
      <c r="E13" s="16" t="s">
        <v>8</v>
      </c>
      <c r="F13" s="15" t="s">
        <v>9</v>
      </c>
      <c r="G13" s="15" t="s">
        <v>10</v>
      </c>
      <c r="H13" s="16" t="s">
        <v>11</v>
      </c>
      <c r="I13" s="15" t="s">
        <v>9</v>
      </c>
      <c r="J13" s="15" t="s">
        <v>10</v>
      </c>
      <c r="K13" s="15"/>
    </row>
    <row r="14" spans="1:11" ht="17.399999999999999" x14ac:dyDescent="0.3">
      <c r="A14" s="50">
        <v>1</v>
      </c>
      <c r="B14" s="17" t="s">
        <v>12</v>
      </c>
      <c r="C14" s="17"/>
      <c r="D14" s="53">
        <v>754683</v>
      </c>
      <c r="E14" s="53">
        <v>755979.00000000023</v>
      </c>
      <c r="F14" s="18">
        <f t="shared" ref="F14:F20" si="0">D14-E14</f>
        <v>-1296.0000000002328</v>
      </c>
      <c r="G14" s="19">
        <f t="shared" ref="G14:G20" si="1">F14/E14</f>
        <v>-1.7143333346564288E-3</v>
      </c>
      <c r="H14" s="54">
        <v>740333</v>
      </c>
      <c r="I14" s="18">
        <f t="shared" ref="I14:I19" si="2">+D14-H14</f>
        <v>14350</v>
      </c>
      <c r="J14" s="21">
        <f t="shared" ref="J14:J20" si="3">+I14/H14</f>
        <v>1.9383169465632358E-2</v>
      </c>
      <c r="K14" s="21"/>
    </row>
    <row r="15" spans="1:11" ht="17.399999999999999" x14ac:dyDescent="0.3">
      <c r="A15" s="50">
        <v>2</v>
      </c>
      <c r="B15" s="17" t="s">
        <v>13</v>
      </c>
      <c r="C15" s="17"/>
      <c r="D15" s="53">
        <v>55064</v>
      </c>
      <c r="E15" s="53">
        <v>56521.000000000029</v>
      </c>
      <c r="F15" s="18">
        <f t="shared" si="0"/>
        <v>-1457.0000000000291</v>
      </c>
      <c r="G15" s="19">
        <f t="shared" si="1"/>
        <v>-2.5778029405000413E-2</v>
      </c>
      <c r="H15" s="54">
        <v>54653</v>
      </c>
      <c r="I15" s="18">
        <f t="shared" si="2"/>
        <v>411</v>
      </c>
      <c r="J15" s="21">
        <f t="shared" si="3"/>
        <v>7.520172726108356E-3</v>
      </c>
      <c r="K15" s="21"/>
    </row>
    <row r="16" spans="1:11" ht="17.399999999999999" x14ac:dyDescent="0.3">
      <c r="A16" s="50">
        <v>3</v>
      </c>
      <c r="B16" s="17" t="s">
        <v>14</v>
      </c>
      <c r="C16" s="17"/>
      <c r="D16" s="53">
        <v>392</v>
      </c>
      <c r="E16" s="53">
        <v>279.14285714285688</v>
      </c>
      <c r="F16" s="18">
        <f t="shared" si="0"/>
        <v>112.85714285714312</v>
      </c>
      <c r="G16" s="19">
        <f t="shared" si="1"/>
        <v>0.40429887410440252</v>
      </c>
      <c r="H16" s="54">
        <v>411</v>
      </c>
      <c r="I16" s="18">
        <f t="shared" si="2"/>
        <v>-19</v>
      </c>
      <c r="J16" s="21">
        <f t="shared" si="3"/>
        <v>-4.6228710462287104E-2</v>
      </c>
      <c r="K16" s="21"/>
    </row>
    <row r="17" spans="1:11" ht="17.399999999999999" x14ac:dyDescent="0.3">
      <c r="A17" s="50">
        <v>4</v>
      </c>
      <c r="B17" s="17" t="s">
        <v>15</v>
      </c>
      <c r="C17" s="17"/>
      <c r="D17" s="53">
        <v>2348</v>
      </c>
      <c r="E17" s="53">
        <v>2321.9999999999959</v>
      </c>
      <c r="F17" s="18">
        <f t="shared" si="0"/>
        <v>26.000000000004093</v>
      </c>
      <c r="G17" s="19">
        <f t="shared" si="1"/>
        <v>1.1197243755385073E-2</v>
      </c>
      <c r="H17" s="54">
        <v>2379</v>
      </c>
      <c r="I17" s="18">
        <f t="shared" si="2"/>
        <v>-31</v>
      </c>
      <c r="J17" s="21">
        <f t="shared" si="3"/>
        <v>-1.3030685161832704E-2</v>
      </c>
      <c r="K17" s="21"/>
    </row>
    <row r="18" spans="1:11" ht="17.399999999999999" x14ac:dyDescent="0.3">
      <c r="A18" s="50">
        <v>5</v>
      </c>
      <c r="B18" s="17" t="s">
        <v>16</v>
      </c>
      <c r="C18" s="17"/>
      <c r="D18" s="53">
        <v>11</v>
      </c>
      <c r="E18" s="53">
        <v>17.042328042328059</v>
      </c>
      <c r="F18" s="18">
        <f t="shared" si="0"/>
        <v>-6.0423280423280588</v>
      </c>
      <c r="G18" s="19">
        <f t="shared" si="1"/>
        <v>-0.35454827693263025</v>
      </c>
      <c r="H18" s="54">
        <v>11</v>
      </c>
      <c r="I18" s="18">
        <f t="shared" si="2"/>
        <v>0</v>
      </c>
      <c r="J18" s="21">
        <f t="shared" si="3"/>
        <v>0</v>
      </c>
      <c r="K18" s="21"/>
    </row>
    <row r="19" spans="1:11" ht="17.399999999999999" x14ac:dyDescent="0.3">
      <c r="A19" s="50">
        <v>6</v>
      </c>
      <c r="B19" s="17" t="s">
        <v>17</v>
      </c>
      <c r="C19" s="17"/>
      <c r="D19" s="24">
        <v>227</v>
      </c>
      <c r="E19" s="24">
        <v>196.81481481481495</v>
      </c>
      <c r="F19" s="22">
        <f t="shared" si="0"/>
        <v>30.185185185185048</v>
      </c>
      <c r="G19" s="23">
        <f t="shared" si="1"/>
        <v>0.15336846066992768</v>
      </c>
      <c r="H19" s="55">
        <v>227</v>
      </c>
      <c r="I19" s="22">
        <f t="shared" si="2"/>
        <v>0</v>
      </c>
      <c r="J19" s="25">
        <f t="shared" si="3"/>
        <v>0</v>
      </c>
      <c r="K19" s="26"/>
    </row>
    <row r="20" spans="1:11" ht="17.399999999999999" x14ac:dyDescent="0.3">
      <c r="A20" s="50">
        <v>7</v>
      </c>
      <c r="B20" s="17" t="s">
        <v>18</v>
      </c>
      <c r="C20" s="17"/>
      <c r="D20" s="27">
        <f>SUM(D14:D19)</f>
        <v>812725</v>
      </c>
      <c r="E20" s="28">
        <f>SUM(E14:E19)</f>
        <v>815315.00000000023</v>
      </c>
      <c r="F20" s="27">
        <f t="shared" si="0"/>
        <v>-2590.0000000002328</v>
      </c>
      <c r="G20" s="19">
        <f t="shared" si="1"/>
        <v>-3.1766863114259299E-3</v>
      </c>
      <c r="H20" s="28">
        <f>SUM(H14:H19)</f>
        <v>798014</v>
      </c>
      <c r="I20" s="27">
        <f>SUM(I14:I19)</f>
        <v>14711</v>
      </c>
      <c r="J20" s="21">
        <f t="shared" si="3"/>
        <v>1.8434513680211123E-2</v>
      </c>
      <c r="K20" s="21"/>
    </row>
    <row r="21" spans="1:11" ht="17.399999999999999" x14ac:dyDescent="0.3">
      <c r="A21" s="50">
        <v>8</v>
      </c>
      <c r="B21" s="29"/>
      <c r="C21" s="29"/>
      <c r="D21" s="29"/>
      <c r="E21" s="30"/>
      <c r="F21" s="29"/>
      <c r="G21" s="29"/>
      <c r="H21" s="30"/>
      <c r="I21" s="29"/>
      <c r="J21" s="31"/>
      <c r="K21" s="32"/>
    </row>
    <row r="22" spans="1:11" ht="17.399999999999999" hidden="1" x14ac:dyDescent="0.3">
      <c r="A22" s="50">
        <v>9</v>
      </c>
      <c r="B22" s="43"/>
      <c r="C22" s="43"/>
      <c r="D22" s="43"/>
      <c r="E22" s="44"/>
      <c r="F22" s="43"/>
      <c r="G22" s="43"/>
      <c r="H22" s="44"/>
      <c r="I22" s="43"/>
      <c r="J22" s="32"/>
      <c r="K22" s="32"/>
    </row>
    <row r="23" spans="1:11" ht="17.399999999999999" hidden="1" x14ac:dyDescent="0.3">
      <c r="A23" s="50">
        <v>10</v>
      </c>
      <c r="B23" s="74" t="s">
        <v>21</v>
      </c>
      <c r="C23" s="74"/>
      <c r="D23" s="74"/>
      <c r="E23" s="74"/>
      <c r="F23" s="74"/>
      <c r="G23" s="74"/>
      <c r="H23" s="74"/>
      <c r="I23" s="74"/>
      <c r="J23" s="74"/>
      <c r="K23" s="32"/>
    </row>
    <row r="24" spans="1:11" ht="17.399999999999999" hidden="1" x14ac:dyDescent="0.3">
      <c r="A24" s="50">
        <v>11</v>
      </c>
      <c r="B24" s="11"/>
      <c r="C24" s="11"/>
      <c r="D24" s="11"/>
      <c r="E24" s="46"/>
      <c r="F24" s="13" t="s">
        <v>4</v>
      </c>
      <c r="G24" s="12"/>
      <c r="H24" s="68" t="s">
        <v>5</v>
      </c>
      <c r="I24" s="68"/>
      <c r="J24" s="68"/>
      <c r="K24" s="32"/>
    </row>
    <row r="25" spans="1:11" ht="17.399999999999999" hidden="1" x14ac:dyDescent="0.3">
      <c r="A25" s="50">
        <v>12</v>
      </c>
      <c r="B25" s="13" t="s">
        <v>6</v>
      </c>
      <c r="C25" s="13"/>
      <c r="D25" s="15" t="s">
        <v>7</v>
      </c>
      <c r="E25" s="16" t="s">
        <v>8</v>
      </c>
      <c r="F25" s="15" t="s">
        <v>9</v>
      </c>
      <c r="G25" s="15" t="s">
        <v>10</v>
      </c>
      <c r="H25" s="16" t="s">
        <v>11</v>
      </c>
      <c r="I25" s="15" t="s">
        <v>9</v>
      </c>
      <c r="J25" s="15" t="s">
        <v>10</v>
      </c>
      <c r="K25" s="32"/>
    </row>
    <row r="26" spans="1:11" ht="17.399999999999999" hidden="1" x14ac:dyDescent="0.3">
      <c r="A26" s="50">
        <v>13</v>
      </c>
      <c r="B26" s="17" t="s">
        <v>12</v>
      </c>
      <c r="C26" s="43"/>
      <c r="D26" s="56">
        <v>753104</v>
      </c>
      <c r="E26" s="56">
        <v>753943</v>
      </c>
      <c r="F26" s="18">
        <f t="shared" ref="F26:F32" si="4">D26-E26</f>
        <v>-839</v>
      </c>
      <c r="G26" s="19">
        <f t="shared" ref="G26:G32" si="5">F26/E26</f>
        <v>-1.1128162208548923E-3</v>
      </c>
      <c r="H26" s="62">
        <v>738347</v>
      </c>
      <c r="I26" s="18">
        <f t="shared" ref="I26:I31" si="6">+D26-H26</f>
        <v>14757</v>
      </c>
      <c r="J26" s="21">
        <f t="shared" ref="J26:J32" si="7">+I26/H26</f>
        <v>1.9986537495242752E-2</v>
      </c>
      <c r="K26" s="32"/>
    </row>
    <row r="27" spans="1:11" ht="17.399999999999999" hidden="1" x14ac:dyDescent="0.3">
      <c r="A27" s="50">
        <v>14</v>
      </c>
      <c r="B27" s="17" t="s">
        <v>13</v>
      </c>
      <c r="C27" s="43"/>
      <c r="D27" s="56">
        <v>54950</v>
      </c>
      <c r="E27" s="56">
        <v>56304</v>
      </c>
      <c r="F27" s="18">
        <f t="shared" si="4"/>
        <v>-1354</v>
      </c>
      <c r="G27" s="19">
        <f t="shared" si="5"/>
        <v>-2.404802500710429E-2</v>
      </c>
      <c r="H27" s="62">
        <v>54508</v>
      </c>
      <c r="I27" s="18">
        <f t="shared" si="6"/>
        <v>442</v>
      </c>
      <c r="J27" s="21">
        <f t="shared" si="7"/>
        <v>8.1089014456593531E-3</v>
      </c>
      <c r="K27" s="32"/>
    </row>
    <row r="28" spans="1:11" ht="17.399999999999999" hidden="1" x14ac:dyDescent="0.3">
      <c r="A28" s="50">
        <v>15</v>
      </c>
      <c r="B28" s="17" t="s">
        <v>14</v>
      </c>
      <c r="C28" s="43"/>
      <c r="D28" s="56">
        <v>393</v>
      </c>
      <c r="E28" s="56">
        <v>279</v>
      </c>
      <c r="F28" s="18">
        <f t="shared" si="4"/>
        <v>114</v>
      </c>
      <c r="G28" s="19">
        <f t="shared" si="5"/>
        <v>0.40860215053763443</v>
      </c>
      <c r="H28" s="62">
        <v>413</v>
      </c>
      <c r="I28" s="18">
        <f t="shared" si="6"/>
        <v>-20</v>
      </c>
      <c r="J28" s="21">
        <f t="shared" si="7"/>
        <v>-4.8426150121065374E-2</v>
      </c>
      <c r="K28" s="32"/>
    </row>
    <row r="29" spans="1:11" ht="17.399999999999999" hidden="1" x14ac:dyDescent="0.3">
      <c r="A29" s="50">
        <v>16</v>
      </c>
      <c r="B29" s="17" t="s">
        <v>15</v>
      </c>
      <c r="C29" s="43"/>
      <c r="D29" s="56">
        <v>2343</v>
      </c>
      <c r="E29" s="56">
        <v>2322</v>
      </c>
      <c r="F29" s="18">
        <f t="shared" si="4"/>
        <v>21</v>
      </c>
      <c r="G29" s="19">
        <f t="shared" si="5"/>
        <v>9.0439276485788107E-3</v>
      </c>
      <c r="H29" s="62">
        <v>2375</v>
      </c>
      <c r="I29" s="18">
        <f t="shared" si="6"/>
        <v>-32</v>
      </c>
      <c r="J29" s="21">
        <f t="shared" si="7"/>
        <v>-1.3473684210526317E-2</v>
      </c>
      <c r="K29" s="32"/>
    </row>
    <row r="30" spans="1:11" ht="17.399999999999999" hidden="1" x14ac:dyDescent="0.3">
      <c r="A30" s="50">
        <v>17</v>
      </c>
      <c r="B30" s="17" t="s">
        <v>16</v>
      </c>
      <c r="C30" s="43"/>
      <c r="D30" s="56">
        <v>11</v>
      </c>
      <c r="E30" s="56">
        <v>17</v>
      </c>
      <c r="F30" s="18">
        <f t="shared" si="4"/>
        <v>-6</v>
      </c>
      <c r="G30" s="19">
        <f t="shared" si="5"/>
        <v>-0.35294117647058826</v>
      </c>
      <c r="H30" s="62">
        <v>10</v>
      </c>
      <c r="I30" s="18">
        <f t="shared" si="6"/>
        <v>1</v>
      </c>
      <c r="J30" s="21">
        <f t="shared" si="7"/>
        <v>0.1</v>
      </c>
      <c r="K30" s="32"/>
    </row>
    <row r="31" spans="1:11" ht="17.399999999999999" hidden="1" x14ac:dyDescent="0.3">
      <c r="A31" s="50">
        <v>18</v>
      </c>
      <c r="B31" s="17" t="s">
        <v>17</v>
      </c>
      <c r="C31" s="43"/>
      <c r="D31" s="57">
        <v>228</v>
      </c>
      <c r="E31" s="57">
        <v>197</v>
      </c>
      <c r="F31" s="22">
        <f t="shared" si="4"/>
        <v>31</v>
      </c>
      <c r="G31" s="23">
        <f t="shared" si="5"/>
        <v>0.15736040609137056</v>
      </c>
      <c r="H31" s="63">
        <v>226</v>
      </c>
      <c r="I31" s="22">
        <f t="shared" si="6"/>
        <v>2</v>
      </c>
      <c r="J31" s="25">
        <f t="shared" si="7"/>
        <v>8.8495575221238937E-3</v>
      </c>
      <c r="K31" s="32"/>
    </row>
    <row r="32" spans="1:11" ht="17.399999999999999" hidden="1" x14ac:dyDescent="0.3">
      <c r="A32" s="50">
        <v>19</v>
      </c>
      <c r="B32" s="17" t="s">
        <v>18</v>
      </c>
      <c r="C32" s="43"/>
      <c r="D32" s="27">
        <f>SUM(D26:D31)</f>
        <v>811029</v>
      </c>
      <c r="E32" s="28">
        <f>SUM(E26:E31)</f>
        <v>813062</v>
      </c>
      <c r="F32" s="27">
        <f t="shared" si="4"/>
        <v>-2033</v>
      </c>
      <c r="G32" s="19">
        <f t="shared" si="5"/>
        <v>-2.5004243218844321E-3</v>
      </c>
      <c r="H32" s="28">
        <f>SUM(H26:H31)</f>
        <v>795879</v>
      </c>
      <c r="I32" s="27">
        <f>SUM(I26:I31)</f>
        <v>15150</v>
      </c>
      <c r="J32" s="21">
        <f t="shared" si="7"/>
        <v>1.9035556912545753E-2</v>
      </c>
      <c r="K32" s="32"/>
    </row>
    <row r="33" spans="1:11" ht="17.399999999999999" hidden="1" x14ac:dyDescent="0.3">
      <c r="A33" s="50">
        <v>20</v>
      </c>
      <c r="B33" s="29"/>
      <c r="C33" s="29"/>
      <c r="D33" s="29"/>
      <c r="E33" s="30"/>
      <c r="F33" s="29"/>
      <c r="G33" s="29"/>
      <c r="H33" s="30"/>
      <c r="I33" s="29"/>
      <c r="J33" s="31"/>
      <c r="K33" s="32"/>
    </row>
    <row r="34" spans="1:11" ht="17.399999999999999" x14ac:dyDescent="0.3">
      <c r="A34" s="50">
        <v>9</v>
      </c>
      <c r="B34" s="43"/>
      <c r="C34" s="43"/>
      <c r="D34" s="43"/>
      <c r="E34" s="44"/>
      <c r="F34" s="43"/>
      <c r="G34" s="43"/>
      <c r="H34" s="44"/>
      <c r="I34" s="43"/>
      <c r="J34" s="32"/>
      <c r="K34" s="32"/>
    </row>
    <row r="35" spans="1:11" ht="17.399999999999999" x14ac:dyDescent="0.3">
      <c r="A35" s="50">
        <v>10</v>
      </c>
      <c r="B35" s="73" t="s">
        <v>20</v>
      </c>
      <c r="C35" s="73"/>
      <c r="D35" s="73"/>
      <c r="E35" s="73"/>
      <c r="F35" s="73"/>
      <c r="G35" s="73"/>
      <c r="H35" s="73"/>
      <c r="I35" s="73"/>
      <c r="J35" s="73"/>
      <c r="K35" s="32"/>
    </row>
    <row r="36" spans="1:11" ht="17.399999999999999" x14ac:dyDescent="0.3">
      <c r="A36" s="50">
        <v>11</v>
      </c>
      <c r="B36" s="11"/>
      <c r="C36" s="11"/>
      <c r="D36" s="11"/>
      <c r="E36" s="46"/>
      <c r="F36" s="13" t="s">
        <v>4</v>
      </c>
      <c r="G36" s="12"/>
      <c r="H36" s="68" t="s">
        <v>5</v>
      </c>
      <c r="I36" s="68"/>
      <c r="J36" s="68"/>
      <c r="K36" s="32"/>
    </row>
    <row r="37" spans="1:11" ht="17.399999999999999" x14ac:dyDescent="0.3">
      <c r="A37" s="50">
        <v>12</v>
      </c>
      <c r="B37" s="13" t="s">
        <v>6</v>
      </c>
      <c r="C37" s="13"/>
      <c r="D37" s="15" t="s">
        <v>7</v>
      </c>
      <c r="E37" s="16" t="s">
        <v>8</v>
      </c>
      <c r="F37" s="15" t="s">
        <v>9</v>
      </c>
      <c r="G37" s="15" t="s">
        <v>10</v>
      </c>
      <c r="H37" s="16" t="s">
        <v>11</v>
      </c>
      <c r="I37" s="15" t="s">
        <v>9</v>
      </c>
      <c r="J37" s="15" t="s">
        <v>10</v>
      </c>
      <c r="K37" s="32"/>
    </row>
    <row r="38" spans="1:11" ht="17.399999999999999" x14ac:dyDescent="0.3">
      <c r="A38" s="50">
        <v>13</v>
      </c>
      <c r="B38" s="17" t="s">
        <v>12</v>
      </c>
      <c r="C38" s="43"/>
      <c r="D38" s="58">
        <v>748973</v>
      </c>
      <c r="E38" s="58">
        <v>751157</v>
      </c>
      <c r="F38" s="18">
        <f t="shared" ref="F38:F44" si="8">D38-E38</f>
        <v>-2184</v>
      </c>
      <c r="G38" s="19">
        <f t="shared" ref="G38:G44" si="9">F38/E38</f>
        <v>-2.9075146740295305E-3</v>
      </c>
      <c r="H38" s="64">
        <v>736870</v>
      </c>
      <c r="I38" s="18">
        <f t="shared" ref="I38:I43" si="10">+D38-H38</f>
        <v>12103</v>
      </c>
      <c r="J38" s="21">
        <f t="shared" ref="J38:J44" si="11">+I38/H38</f>
        <v>1.6424878201039533E-2</v>
      </c>
      <c r="K38" s="32"/>
    </row>
    <row r="39" spans="1:11" ht="17.399999999999999" x14ac:dyDescent="0.3">
      <c r="A39" s="50">
        <v>14</v>
      </c>
      <c r="B39" s="17" t="s">
        <v>13</v>
      </c>
      <c r="C39" s="43"/>
      <c r="D39" s="58">
        <v>54965</v>
      </c>
      <c r="E39" s="58">
        <v>56077</v>
      </c>
      <c r="F39" s="18">
        <f t="shared" si="8"/>
        <v>-1112</v>
      </c>
      <c r="G39" s="19">
        <f t="shared" si="9"/>
        <v>-1.9829876776575068E-2</v>
      </c>
      <c r="H39" s="64">
        <v>54632</v>
      </c>
      <c r="I39" s="18">
        <f t="shared" si="10"/>
        <v>333</v>
      </c>
      <c r="J39" s="21">
        <f t="shared" si="11"/>
        <v>6.0953287450578415E-3</v>
      </c>
      <c r="K39" s="32"/>
    </row>
    <row r="40" spans="1:11" ht="17.399999999999999" x14ac:dyDescent="0.3">
      <c r="A40" s="50">
        <v>15</v>
      </c>
      <c r="B40" s="17" t="s">
        <v>14</v>
      </c>
      <c r="C40" s="43"/>
      <c r="D40" s="58">
        <v>399</v>
      </c>
      <c r="E40" s="58">
        <v>283</v>
      </c>
      <c r="F40" s="18">
        <f t="shared" si="8"/>
        <v>116</v>
      </c>
      <c r="G40" s="19">
        <f t="shared" si="9"/>
        <v>0.40989399293286222</v>
      </c>
      <c r="H40" s="64">
        <v>419</v>
      </c>
      <c r="I40" s="18">
        <f t="shared" si="10"/>
        <v>-20</v>
      </c>
      <c r="J40" s="21">
        <f t="shared" si="11"/>
        <v>-4.77326968973747E-2</v>
      </c>
      <c r="K40" s="32"/>
    </row>
    <row r="41" spans="1:11" ht="17.399999999999999" x14ac:dyDescent="0.3">
      <c r="A41" s="50">
        <v>16</v>
      </c>
      <c r="B41" s="17" t="s">
        <v>15</v>
      </c>
      <c r="C41" s="43"/>
      <c r="D41" s="58">
        <v>2372</v>
      </c>
      <c r="E41" s="58">
        <v>2335</v>
      </c>
      <c r="F41" s="18">
        <f t="shared" si="8"/>
        <v>37</v>
      </c>
      <c r="G41" s="19">
        <f t="shared" si="9"/>
        <v>1.5845824411134905E-2</v>
      </c>
      <c r="H41" s="64">
        <v>2377</v>
      </c>
      <c r="I41" s="18">
        <f t="shared" si="10"/>
        <v>-5</v>
      </c>
      <c r="J41" s="21">
        <f t="shared" si="11"/>
        <v>-2.1034917963819941E-3</v>
      </c>
      <c r="K41" s="32"/>
    </row>
    <row r="42" spans="1:11" ht="17.399999999999999" x14ac:dyDescent="0.3">
      <c r="A42" s="50">
        <v>17</v>
      </c>
      <c r="B42" s="17" t="s">
        <v>16</v>
      </c>
      <c r="C42" s="43"/>
      <c r="D42" s="58">
        <v>11</v>
      </c>
      <c r="E42" s="58">
        <v>17</v>
      </c>
      <c r="F42" s="18">
        <f t="shared" si="8"/>
        <v>-6</v>
      </c>
      <c r="G42" s="19">
        <f t="shared" si="9"/>
        <v>-0.35294117647058826</v>
      </c>
      <c r="H42" s="64">
        <v>11</v>
      </c>
      <c r="I42" s="18">
        <f t="shared" si="10"/>
        <v>0</v>
      </c>
      <c r="J42" s="21">
        <f t="shared" si="11"/>
        <v>0</v>
      </c>
      <c r="K42" s="32"/>
    </row>
    <row r="43" spans="1:11" ht="17.399999999999999" x14ac:dyDescent="0.3">
      <c r="A43" s="50">
        <v>18</v>
      </c>
      <c r="B43" s="17" t="s">
        <v>17</v>
      </c>
      <c r="C43" s="43"/>
      <c r="D43" s="59">
        <v>227</v>
      </c>
      <c r="E43" s="59">
        <v>197</v>
      </c>
      <c r="F43" s="22">
        <f t="shared" si="8"/>
        <v>30</v>
      </c>
      <c r="G43" s="23">
        <f t="shared" si="9"/>
        <v>0.15228426395939088</v>
      </c>
      <c r="H43" s="65">
        <v>220</v>
      </c>
      <c r="I43" s="22">
        <f t="shared" si="10"/>
        <v>7</v>
      </c>
      <c r="J43" s="25">
        <f t="shared" si="11"/>
        <v>3.1818181818181815E-2</v>
      </c>
      <c r="K43" s="32"/>
    </row>
    <row r="44" spans="1:11" ht="17.399999999999999" x14ac:dyDescent="0.3">
      <c r="A44" s="50">
        <v>19</v>
      </c>
      <c r="B44" s="17" t="s">
        <v>18</v>
      </c>
      <c r="C44" s="43"/>
      <c r="D44" s="27">
        <f>SUM(D38:D43)</f>
        <v>806947</v>
      </c>
      <c r="E44" s="28">
        <f>SUM(E38:E43)</f>
        <v>810066</v>
      </c>
      <c r="F44" s="27">
        <f t="shared" si="8"/>
        <v>-3119</v>
      </c>
      <c r="G44" s="19">
        <f t="shared" si="9"/>
        <v>-3.8503035555127606E-3</v>
      </c>
      <c r="H44" s="28">
        <f>SUM(H38:H43)</f>
        <v>794529</v>
      </c>
      <c r="I44" s="27">
        <f>SUM(I38:I43)</f>
        <v>12418</v>
      </c>
      <c r="J44" s="21">
        <f t="shared" si="11"/>
        <v>1.5629385459813298E-2</v>
      </c>
      <c r="K44" s="32"/>
    </row>
    <row r="45" spans="1:11" ht="17.399999999999999" hidden="1" x14ac:dyDescent="0.3">
      <c r="A45" s="50">
        <v>20</v>
      </c>
      <c r="B45" s="17"/>
      <c r="C45" s="43"/>
      <c r="D45" s="27"/>
      <c r="E45" s="28"/>
      <c r="F45" s="27"/>
      <c r="G45" s="19"/>
      <c r="H45" s="28"/>
      <c r="I45" s="27"/>
      <c r="J45" s="21"/>
      <c r="K45" s="32"/>
    </row>
    <row r="46" spans="1:11" ht="17.399999999999999" hidden="1" x14ac:dyDescent="0.3">
      <c r="A46" s="50">
        <v>21</v>
      </c>
      <c r="B46" s="17"/>
      <c r="C46" s="43"/>
      <c r="D46" s="27"/>
      <c r="E46" s="28"/>
      <c r="F46" s="27"/>
      <c r="G46" s="19"/>
      <c r="H46" s="28"/>
      <c r="I46" s="27"/>
      <c r="J46" s="21"/>
      <c r="K46" s="32"/>
    </row>
    <row r="47" spans="1:11" ht="17.399999999999999" x14ac:dyDescent="0.3">
      <c r="A47" s="50">
        <v>20</v>
      </c>
      <c r="B47" s="29"/>
      <c r="C47" s="29"/>
      <c r="D47" s="29"/>
      <c r="E47" s="30"/>
      <c r="F47" s="29"/>
      <c r="G47" s="29"/>
      <c r="H47" s="30"/>
      <c r="I47" s="29"/>
      <c r="J47" s="31"/>
      <c r="K47" s="32"/>
    </row>
    <row r="48" spans="1:11" ht="17.399999999999999" hidden="1" x14ac:dyDescent="0.3">
      <c r="A48" s="50">
        <v>23</v>
      </c>
      <c r="B48" s="43"/>
      <c r="C48" s="43"/>
      <c r="D48" s="43"/>
      <c r="E48" s="44"/>
      <c r="F48" s="43"/>
      <c r="G48" s="43"/>
      <c r="H48" s="44"/>
      <c r="I48" s="43"/>
      <c r="J48" s="32"/>
      <c r="K48" s="32"/>
    </row>
    <row r="49" spans="1:11" ht="17.399999999999999" hidden="1" x14ac:dyDescent="0.3">
      <c r="A49" s="50">
        <v>24</v>
      </c>
      <c r="B49" s="73" t="s">
        <v>20</v>
      </c>
      <c r="C49" s="73"/>
      <c r="D49" s="73"/>
      <c r="E49" s="73"/>
      <c r="F49" s="73"/>
      <c r="G49" s="73"/>
      <c r="H49" s="73"/>
      <c r="I49" s="73"/>
      <c r="J49" s="73"/>
      <c r="K49" s="32"/>
    </row>
    <row r="50" spans="1:11" ht="17.399999999999999" hidden="1" x14ac:dyDescent="0.3">
      <c r="A50" s="50">
        <v>25</v>
      </c>
      <c r="B50" s="11"/>
      <c r="C50" s="11"/>
      <c r="D50" s="11"/>
      <c r="E50" s="46"/>
      <c r="F50" s="13" t="s">
        <v>4</v>
      </c>
      <c r="G50" s="12"/>
      <c r="H50" s="68" t="s">
        <v>5</v>
      </c>
      <c r="I50" s="68"/>
      <c r="J50" s="68"/>
      <c r="K50" s="32"/>
    </row>
    <row r="51" spans="1:11" ht="17.399999999999999" hidden="1" x14ac:dyDescent="0.3">
      <c r="A51" s="50">
        <v>26</v>
      </c>
      <c r="B51" s="13" t="s">
        <v>6</v>
      </c>
      <c r="C51" s="13"/>
      <c r="D51" s="15" t="s">
        <v>7</v>
      </c>
      <c r="E51" s="16" t="s">
        <v>8</v>
      </c>
      <c r="F51" s="15" t="s">
        <v>9</v>
      </c>
      <c r="G51" s="15" t="s">
        <v>10</v>
      </c>
      <c r="H51" s="16" t="s">
        <v>11</v>
      </c>
      <c r="I51" s="15" t="s">
        <v>9</v>
      </c>
      <c r="J51" s="15" t="s">
        <v>10</v>
      </c>
      <c r="K51" s="32"/>
    </row>
    <row r="52" spans="1:11" ht="17.399999999999999" hidden="1" x14ac:dyDescent="0.3">
      <c r="A52" s="50">
        <v>27</v>
      </c>
      <c r="B52" s="17" t="s">
        <v>12</v>
      </c>
      <c r="C52" s="43"/>
      <c r="D52" s="18">
        <v>735749</v>
      </c>
      <c r="E52" s="20">
        <v>742352</v>
      </c>
      <c r="F52" s="18">
        <f t="shared" ref="F52:F58" si="12">D52-E52</f>
        <v>-6603</v>
      </c>
      <c r="G52" s="19">
        <f t="shared" ref="G52:G58" si="13">F52/E52</f>
        <v>-8.8947022436795479E-3</v>
      </c>
      <c r="H52" s="20">
        <v>724869</v>
      </c>
      <c r="I52" s="18">
        <f t="shared" ref="I52:I57" si="14">+D52-H52</f>
        <v>10880</v>
      </c>
      <c r="J52" s="21">
        <f t="shared" ref="J52:J58" si="15">+I52/H52</f>
        <v>1.500960863273226E-2</v>
      </c>
      <c r="K52" s="32"/>
    </row>
    <row r="53" spans="1:11" ht="17.399999999999999" hidden="1" x14ac:dyDescent="0.3">
      <c r="A53" s="50">
        <v>28</v>
      </c>
      <c r="B53" s="17" t="s">
        <v>13</v>
      </c>
      <c r="C53" s="43"/>
      <c r="D53" s="18">
        <v>54727</v>
      </c>
      <c r="E53" s="20">
        <v>55732</v>
      </c>
      <c r="F53" s="18">
        <f t="shared" si="12"/>
        <v>-1005</v>
      </c>
      <c r="G53" s="19">
        <f t="shared" si="13"/>
        <v>-1.8032728055695113E-2</v>
      </c>
      <c r="H53" s="20">
        <v>54306</v>
      </c>
      <c r="I53" s="18">
        <f t="shared" si="14"/>
        <v>421</v>
      </c>
      <c r="J53" s="21">
        <f t="shared" si="15"/>
        <v>7.7523662210437156E-3</v>
      </c>
      <c r="K53" s="32"/>
    </row>
    <row r="54" spans="1:11" ht="17.399999999999999" hidden="1" x14ac:dyDescent="0.3">
      <c r="A54" s="50">
        <v>29</v>
      </c>
      <c r="B54" s="17" t="s">
        <v>14</v>
      </c>
      <c r="C54" s="43"/>
      <c r="D54" s="18">
        <v>425</v>
      </c>
      <c r="E54" s="20">
        <v>325</v>
      </c>
      <c r="F54" s="18">
        <f t="shared" si="12"/>
        <v>100</v>
      </c>
      <c r="G54" s="19">
        <f t="shared" si="13"/>
        <v>0.30769230769230771</v>
      </c>
      <c r="H54" s="20">
        <v>443</v>
      </c>
      <c r="I54" s="18">
        <f t="shared" si="14"/>
        <v>-18</v>
      </c>
      <c r="J54" s="21">
        <f t="shared" si="15"/>
        <v>-4.0632054176072234E-2</v>
      </c>
      <c r="K54" s="32"/>
    </row>
    <row r="55" spans="1:11" ht="17.399999999999999" hidden="1" x14ac:dyDescent="0.3">
      <c r="A55" s="50">
        <v>30</v>
      </c>
      <c r="B55" s="17" t="s">
        <v>15</v>
      </c>
      <c r="C55" s="43"/>
      <c r="D55" s="18">
        <v>2389</v>
      </c>
      <c r="E55" s="20">
        <v>2349</v>
      </c>
      <c r="F55" s="18">
        <f t="shared" si="12"/>
        <v>40</v>
      </c>
      <c r="G55" s="19">
        <f t="shared" si="13"/>
        <v>1.7028522775649212E-2</v>
      </c>
      <c r="H55" s="20">
        <v>2404</v>
      </c>
      <c r="I55" s="18">
        <f t="shared" si="14"/>
        <v>-15</v>
      </c>
      <c r="J55" s="21">
        <f t="shared" si="15"/>
        <v>-6.239600665557404E-3</v>
      </c>
      <c r="K55" s="32"/>
    </row>
    <row r="56" spans="1:11" ht="17.399999999999999" hidden="1" x14ac:dyDescent="0.3">
      <c r="A56" s="50">
        <v>31</v>
      </c>
      <c r="B56" s="17" t="s">
        <v>16</v>
      </c>
      <c r="C56" s="43"/>
      <c r="D56" s="18">
        <v>12</v>
      </c>
      <c r="E56" s="20">
        <v>14</v>
      </c>
      <c r="F56" s="18">
        <f t="shared" si="12"/>
        <v>-2</v>
      </c>
      <c r="G56" s="19">
        <f t="shared" si="13"/>
        <v>-0.14285714285714285</v>
      </c>
      <c r="H56" s="20">
        <v>12</v>
      </c>
      <c r="I56" s="18">
        <f t="shared" si="14"/>
        <v>0</v>
      </c>
      <c r="J56" s="21">
        <f t="shared" si="15"/>
        <v>0</v>
      </c>
      <c r="K56" s="32"/>
    </row>
    <row r="57" spans="1:11" ht="17.399999999999999" hidden="1" x14ac:dyDescent="0.3">
      <c r="A57" s="50">
        <v>32</v>
      </c>
      <c r="B57" s="17" t="s">
        <v>17</v>
      </c>
      <c r="C57" s="43"/>
      <c r="D57" s="22">
        <v>210</v>
      </c>
      <c r="E57" s="24">
        <v>207</v>
      </c>
      <c r="F57" s="22">
        <f t="shared" si="12"/>
        <v>3</v>
      </c>
      <c r="G57" s="23">
        <f t="shared" si="13"/>
        <v>1.4492753623188406E-2</v>
      </c>
      <c r="H57" s="24">
        <v>209</v>
      </c>
      <c r="I57" s="22">
        <f t="shared" si="14"/>
        <v>1</v>
      </c>
      <c r="J57" s="25">
        <f t="shared" si="15"/>
        <v>4.7846889952153108E-3</v>
      </c>
      <c r="K57" s="32"/>
    </row>
    <row r="58" spans="1:11" ht="17.399999999999999" hidden="1" x14ac:dyDescent="0.3">
      <c r="A58" s="50">
        <v>33</v>
      </c>
      <c r="B58" s="17" t="s">
        <v>18</v>
      </c>
      <c r="C58" s="43"/>
      <c r="D58" s="27">
        <f>SUM(D52:D57)</f>
        <v>793512</v>
      </c>
      <c r="E58" s="28">
        <f>SUM(E52:E57)</f>
        <v>800979</v>
      </c>
      <c r="F58" s="27">
        <f t="shared" si="12"/>
        <v>-7467</v>
      </c>
      <c r="G58" s="19">
        <f t="shared" si="13"/>
        <v>-9.3223417842415342E-3</v>
      </c>
      <c r="H58" s="28">
        <f>SUM(H52:H57)</f>
        <v>782243</v>
      </c>
      <c r="I58" s="27">
        <f>SUM(I52:I57)</f>
        <v>11269</v>
      </c>
      <c r="J58" s="21">
        <f t="shared" si="15"/>
        <v>1.4406009385830235E-2</v>
      </c>
      <c r="K58" s="32"/>
    </row>
    <row r="59" spans="1:11" ht="17.399999999999999" hidden="1" x14ac:dyDescent="0.3">
      <c r="A59" s="50">
        <v>34</v>
      </c>
      <c r="B59" s="29"/>
      <c r="C59" s="29"/>
      <c r="D59" s="29"/>
      <c r="E59" s="30"/>
      <c r="F59" s="29"/>
      <c r="G59" s="29"/>
      <c r="H59" s="30"/>
      <c r="I59" s="29"/>
      <c r="J59" s="31"/>
      <c r="K59" s="32"/>
    </row>
    <row r="60" spans="1:11" ht="18" x14ac:dyDescent="0.35">
      <c r="A60" s="50">
        <v>21</v>
      </c>
      <c r="B60" s="17"/>
      <c r="C60" s="17"/>
      <c r="D60" s="34"/>
      <c r="E60" s="37"/>
      <c r="F60" s="34"/>
      <c r="G60" s="34"/>
      <c r="H60" s="37"/>
      <c r="I60" s="34"/>
      <c r="J60" s="34"/>
      <c r="K60" s="34"/>
    </row>
    <row r="61" spans="1:11" ht="17.399999999999999" x14ac:dyDescent="0.3">
      <c r="A61" s="50">
        <v>22</v>
      </c>
      <c r="B61" s="73" t="s">
        <v>19</v>
      </c>
      <c r="C61" s="73"/>
      <c r="D61" s="73"/>
      <c r="E61" s="73"/>
      <c r="F61" s="73"/>
      <c r="G61" s="73"/>
      <c r="H61" s="73"/>
      <c r="I61" s="73"/>
      <c r="J61" s="73"/>
      <c r="K61" s="35"/>
    </row>
    <row r="62" spans="1:11" s="10" customFormat="1" ht="17.399999999999999" x14ac:dyDescent="0.3">
      <c r="A62" s="50">
        <v>23</v>
      </c>
      <c r="B62" s="12"/>
      <c r="C62" s="12"/>
      <c r="D62" s="12"/>
      <c r="E62" s="46"/>
      <c r="F62" s="13" t="s">
        <v>4</v>
      </c>
      <c r="G62" s="12"/>
      <c r="H62" s="36"/>
      <c r="I62" s="68" t="s">
        <v>5</v>
      </c>
      <c r="J62" s="68"/>
      <c r="K62" s="14"/>
    </row>
    <row r="63" spans="1:11" s="10" customFormat="1" ht="17.399999999999999" x14ac:dyDescent="0.3">
      <c r="A63" s="50">
        <v>24</v>
      </c>
      <c r="B63" s="13" t="s">
        <v>6</v>
      </c>
      <c r="C63" s="13"/>
      <c r="D63" s="15" t="s">
        <v>7</v>
      </c>
      <c r="E63" s="16" t="s">
        <v>8</v>
      </c>
      <c r="F63" s="15" t="s">
        <v>9</v>
      </c>
      <c r="G63" s="15" t="s">
        <v>10</v>
      </c>
      <c r="H63" s="16" t="s">
        <v>11</v>
      </c>
      <c r="I63" s="15" t="s">
        <v>9</v>
      </c>
      <c r="J63" s="15" t="s">
        <v>10</v>
      </c>
      <c r="K63" s="15"/>
    </row>
    <row r="64" spans="1:11" ht="17.399999999999999" x14ac:dyDescent="0.3">
      <c r="A64" s="50">
        <v>25</v>
      </c>
      <c r="B64" s="17" t="s">
        <v>12</v>
      </c>
      <c r="C64" s="17"/>
      <c r="D64" s="60">
        <v>748433</v>
      </c>
      <c r="E64" s="60">
        <v>751953</v>
      </c>
      <c r="F64" s="18">
        <f t="shared" ref="F64:F70" si="16">D64-E64</f>
        <v>-3520</v>
      </c>
      <c r="G64" s="19">
        <f t="shared" ref="G64:G70" si="17">F64/E64</f>
        <v>-4.6811436353069941E-3</v>
      </c>
      <c r="H64" s="66">
        <v>736559</v>
      </c>
      <c r="I64" s="18">
        <f t="shared" ref="I64:I69" si="18">+D64-H64</f>
        <v>11874</v>
      </c>
      <c r="J64" s="21">
        <f t="shared" ref="J64:J70" si="19">+I64/H64</f>
        <v>1.6120908168931476E-2</v>
      </c>
      <c r="K64" s="21"/>
    </row>
    <row r="65" spans="1:11" ht="17.399999999999999" x14ac:dyDescent="0.3">
      <c r="A65" s="50">
        <v>26</v>
      </c>
      <c r="B65" s="17" t="s">
        <v>13</v>
      </c>
      <c r="C65" s="17"/>
      <c r="D65" s="60">
        <v>54952</v>
      </c>
      <c r="E65" s="60">
        <v>56103</v>
      </c>
      <c r="F65" s="18">
        <f t="shared" si="16"/>
        <v>-1151</v>
      </c>
      <c r="G65" s="19">
        <f t="shared" si="17"/>
        <v>-2.0515836942765982E-2</v>
      </c>
      <c r="H65" s="66">
        <v>54629</v>
      </c>
      <c r="I65" s="18">
        <f t="shared" si="18"/>
        <v>323</v>
      </c>
      <c r="J65" s="21">
        <f t="shared" si="19"/>
        <v>5.9126105182229216E-3</v>
      </c>
      <c r="K65" s="21"/>
    </row>
    <row r="66" spans="1:11" ht="17.399999999999999" x14ac:dyDescent="0.3">
      <c r="A66" s="50">
        <v>27</v>
      </c>
      <c r="B66" s="17" t="s">
        <v>14</v>
      </c>
      <c r="C66" s="17"/>
      <c r="D66" s="60">
        <v>400</v>
      </c>
      <c r="E66" s="60">
        <v>286</v>
      </c>
      <c r="F66" s="18">
        <f t="shared" si="16"/>
        <v>114</v>
      </c>
      <c r="G66" s="19">
        <f t="shared" si="17"/>
        <v>0.39860139860139859</v>
      </c>
      <c r="H66" s="66">
        <v>420</v>
      </c>
      <c r="I66" s="18">
        <f t="shared" si="18"/>
        <v>-20</v>
      </c>
      <c r="J66" s="21">
        <f t="shared" si="19"/>
        <v>-4.7619047619047616E-2</v>
      </c>
      <c r="K66" s="21"/>
    </row>
    <row r="67" spans="1:11" ht="17.399999999999999" x14ac:dyDescent="0.3">
      <c r="A67" s="50">
        <v>28</v>
      </c>
      <c r="B67" s="17" t="s">
        <v>15</v>
      </c>
      <c r="C67" s="17"/>
      <c r="D67" s="60">
        <v>2373</v>
      </c>
      <c r="E67" s="60">
        <v>2334</v>
      </c>
      <c r="F67" s="18">
        <f t="shared" si="16"/>
        <v>39</v>
      </c>
      <c r="G67" s="19">
        <f t="shared" si="17"/>
        <v>1.6709511568123392E-2</v>
      </c>
      <c r="H67" s="66">
        <v>2377</v>
      </c>
      <c r="I67" s="18">
        <f t="shared" si="18"/>
        <v>-4</v>
      </c>
      <c r="J67" s="21">
        <f t="shared" si="19"/>
        <v>-1.6827934371055953E-3</v>
      </c>
      <c r="K67" s="21"/>
    </row>
    <row r="68" spans="1:11" ht="17.399999999999999" x14ac:dyDescent="0.3">
      <c r="A68" s="50">
        <v>29</v>
      </c>
      <c r="B68" s="17" t="s">
        <v>16</v>
      </c>
      <c r="C68" s="17"/>
      <c r="D68" s="60">
        <v>11</v>
      </c>
      <c r="E68" s="60">
        <v>17</v>
      </c>
      <c r="F68" s="18">
        <f t="shared" si="16"/>
        <v>-6</v>
      </c>
      <c r="G68" s="19">
        <f t="shared" si="17"/>
        <v>-0.35294117647058826</v>
      </c>
      <c r="H68" s="66">
        <v>11</v>
      </c>
      <c r="I68" s="18">
        <f t="shared" si="18"/>
        <v>0</v>
      </c>
      <c r="J68" s="21">
        <f t="shared" si="19"/>
        <v>0</v>
      </c>
      <c r="K68" s="21"/>
    </row>
    <row r="69" spans="1:11" ht="17.399999999999999" x14ac:dyDescent="0.3">
      <c r="A69" s="50">
        <v>30</v>
      </c>
      <c r="B69" s="17" t="s">
        <v>17</v>
      </c>
      <c r="C69" s="17"/>
      <c r="D69" s="61">
        <v>227</v>
      </c>
      <c r="E69" s="61">
        <v>198</v>
      </c>
      <c r="F69" s="22">
        <f t="shared" si="16"/>
        <v>29</v>
      </c>
      <c r="G69" s="23">
        <f t="shared" si="17"/>
        <v>0.14646464646464646</v>
      </c>
      <c r="H69" s="67">
        <v>219</v>
      </c>
      <c r="I69" s="22">
        <f t="shared" si="18"/>
        <v>8</v>
      </c>
      <c r="J69" s="25">
        <f t="shared" si="19"/>
        <v>3.6529680365296802E-2</v>
      </c>
      <c r="K69" s="26"/>
    </row>
    <row r="70" spans="1:11" ht="17.399999999999999" x14ac:dyDescent="0.3">
      <c r="A70" s="50">
        <v>31</v>
      </c>
      <c r="B70" s="17" t="s">
        <v>18</v>
      </c>
      <c r="C70" s="17"/>
      <c r="D70" s="27">
        <f>SUM(D64:D69)</f>
        <v>806396</v>
      </c>
      <c r="E70" s="28">
        <f>SUM(E64:E69)</f>
        <v>810891</v>
      </c>
      <c r="F70" s="27">
        <f t="shared" si="16"/>
        <v>-4495</v>
      </c>
      <c r="G70" s="19">
        <f t="shared" si="17"/>
        <v>-5.5432851024367026E-3</v>
      </c>
      <c r="H70" s="28">
        <f>SUM(H64:H69)</f>
        <v>794215</v>
      </c>
      <c r="I70" s="27">
        <f>SUM(I64:I69)</f>
        <v>12181</v>
      </c>
      <c r="J70" s="21">
        <f t="shared" si="19"/>
        <v>1.5337156815220059E-2</v>
      </c>
      <c r="K70" s="21"/>
    </row>
    <row r="71" spans="1:11" x14ac:dyDescent="0.3">
      <c r="H71" s="33"/>
    </row>
    <row r="72" spans="1:11" x14ac:dyDescent="0.3">
      <c r="H72" s="33"/>
    </row>
    <row r="73" spans="1:11" x14ac:dyDescent="0.3">
      <c r="H73" s="33"/>
    </row>
    <row r="74" spans="1:11" x14ac:dyDescent="0.3">
      <c r="H74" s="33"/>
    </row>
    <row r="75" spans="1:11" x14ac:dyDescent="0.3">
      <c r="H75" s="33"/>
    </row>
    <row r="76" spans="1:11" x14ac:dyDescent="0.3">
      <c r="H76" s="33"/>
    </row>
    <row r="79" spans="1:11" x14ac:dyDescent="0.3">
      <c r="B79" s="38"/>
      <c r="D79" s="39"/>
      <c r="E79" s="47"/>
      <c r="F79" s="39"/>
      <c r="G79" s="39"/>
    </row>
    <row r="80" spans="1:11" x14ac:dyDescent="0.3">
      <c r="B80" s="38"/>
      <c r="D80" s="40"/>
      <c r="E80" s="48"/>
      <c r="F80" s="40"/>
      <c r="G80" s="40"/>
    </row>
    <row r="81" spans="2:3" x14ac:dyDescent="0.3">
      <c r="C81" s="41"/>
    </row>
    <row r="84" spans="2:3" x14ac:dyDescent="0.3">
      <c r="B84" s="42"/>
    </row>
  </sheetData>
  <mergeCells count="14">
    <mergeCell ref="I62:J62"/>
    <mergeCell ref="B2:J2"/>
    <mergeCell ref="B3:J3"/>
    <mergeCell ref="B4:J4"/>
    <mergeCell ref="B6:J6"/>
    <mergeCell ref="B11:J11"/>
    <mergeCell ref="H12:J12"/>
    <mergeCell ref="B61:J61"/>
    <mergeCell ref="B49:J49"/>
    <mergeCell ref="H50:J50"/>
    <mergeCell ref="B23:J23"/>
    <mergeCell ref="H24:J24"/>
    <mergeCell ref="B35:J35"/>
    <mergeCell ref="H36:J36"/>
  </mergeCells>
  <printOptions horizontalCentered="1"/>
  <pageMargins left="0.25" right="0.25" top="0.75" bottom="1" header="0.5" footer="0.5"/>
  <pageSetup scale="70" orientation="portrait" r:id="rId1"/>
  <headerFooter alignWithMargins="0">
    <oddFooter xml:space="preserve">&amp;L
&amp;C&amp;14 10b
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46BC2BC48600641BE7F009FAF3531E0" ma:contentTypeVersion="104" ma:contentTypeDescription="" ma:contentTypeScope="" ma:versionID="4101444b9d9b81b9444d043b2ead29f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2017-02-13T08:00:00+00:00</OpenedDate>
    <Date1 xmlns="dc463f71-b30c-4ab2-9473-d307f9d35888">2017-02-13T08:00:00+00:00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170099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6E42570F-4CD9-4B29-9A4D-1F5EEC3EA3B7}"/>
</file>

<file path=customXml/itemProps2.xml><?xml version="1.0" encoding="utf-8"?>
<ds:datastoreItem xmlns:ds="http://schemas.openxmlformats.org/officeDocument/2006/customXml" ds:itemID="{AA5469B3-134C-4EC4-899A-381708F9B0B6}"/>
</file>

<file path=customXml/itemProps3.xml><?xml version="1.0" encoding="utf-8"?>
<ds:datastoreItem xmlns:ds="http://schemas.openxmlformats.org/officeDocument/2006/customXml" ds:itemID="{B729C0F1-80DC-4263-8D18-44F8B9531897}"/>
</file>

<file path=customXml/itemProps4.xml><?xml version="1.0" encoding="utf-8"?>
<ds:datastoreItem xmlns:ds="http://schemas.openxmlformats.org/officeDocument/2006/customXml" ds:itemID="{18DEA421-2B0D-43C0-9524-3C09FE9DF4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Pg 10b CustCount_Gas</vt:lpstr>
      <vt:lpstr>'Pg 10b CustCount_Gas'!Print_Area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Puget Sound Energy</cp:lastModifiedBy>
  <cp:lastPrinted>2016-10-03T16:20:01Z</cp:lastPrinted>
  <dcterms:created xsi:type="dcterms:W3CDTF">2014-01-09T00:46:09Z</dcterms:created>
  <dcterms:modified xsi:type="dcterms:W3CDTF">2017-02-08T23:33:33Z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0x0101006E56B4D1795A2E4DB2F0B01679ED314A00D46BC2BC48600641BE7F009FAF3531E0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