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18945" windowHeight="11310"/>
  </bookViews>
  <sheets>
    <sheet name="Colstrip by Acct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13" i="1"/>
  <c r="J32" i="1"/>
  <c r="K32" i="1" s="1"/>
  <c r="J33" i="1"/>
  <c r="K33" i="1" s="1"/>
  <c r="J34" i="1"/>
  <c r="K34" i="1" s="1"/>
  <c r="J35" i="1"/>
  <c r="K35" i="1" s="1"/>
  <c r="J31" i="1"/>
  <c r="K31" i="1" s="1"/>
  <c r="J23" i="1"/>
  <c r="K23" i="1" s="1"/>
  <c r="J24" i="1"/>
  <c r="J25" i="1"/>
  <c r="K25" i="1" s="1"/>
  <c r="J26" i="1"/>
  <c r="K26" i="1" s="1"/>
  <c r="J22" i="1"/>
  <c r="K22" i="1" s="1"/>
  <c r="J14" i="1"/>
  <c r="K14" i="1" s="1"/>
  <c r="J15" i="1"/>
  <c r="K15" i="1" s="1"/>
  <c r="J16" i="1"/>
  <c r="K16" i="1" s="1"/>
  <c r="J17" i="1"/>
  <c r="K17" i="1" s="1"/>
  <c r="J13" i="1"/>
  <c r="I34" i="1"/>
  <c r="I32" i="1"/>
  <c r="H36" i="1"/>
  <c r="E30" i="1"/>
  <c r="I25" i="1"/>
  <c r="I23" i="1"/>
  <c r="H27" i="1"/>
  <c r="E21" i="1"/>
  <c r="I16" i="1"/>
  <c r="I14" i="1"/>
  <c r="H18" i="1"/>
  <c r="H40" i="1" s="1"/>
  <c r="E12" i="1"/>
  <c r="J27" i="1" l="1"/>
  <c r="K27" i="1"/>
  <c r="J18" i="1"/>
  <c r="K18" i="1"/>
  <c r="K36" i="1"/>
  <c r="J36" i="1"/>
  <c r="J40" i="1" s="1"/>
  <c r="G18" i="1"/>
  <c r="G27" i="1"/>
  <c r="G36" i="1"/>
  <c r="I13" i="1"/>
  <c r="I15" i="1"/>
  <c r="I17" i="1"/>
  <c r="I22" i="1"/>
  <c r="I24" i="1"/>
  <c r="I26" i="1"/>
  <c r="I31" i="1"/>
  <c r="I33" i="1"/>
  <c r="I35" i="1"/>
  <c r="I36" i="1" l="1"/>
  <c r="K40" i="1"/>
  <c r="G40" i="1"/>
  <c r="I18" i="1"/>
  <c r="I27" i="1"/>
  <c r="I40" i="1" l="1"/>
</calcChain>
</file>

<file path=xl/sharedStrings.xml><?xml version="1.0" encoding="utf-8"?>
<sst xmlns="http://schemas.openxmlformats.org/spreadsheetml/2006/main" count="37" uniqueCount="33">
  <si>
    <t>Original Cost</t>
  </si>
  <si>
    <t>Book Depr. Reserve (9/2016)</t>
  </si>
  <si>
    <t>Plant Balance 9/2016</t>
  </si>
  <si>
    <t>Colstrip 1</t>
  </si>
  <si>
    <t>Colstrip 2</t>
  </si>
  <si>
    <t>Plant Balance 09/2016</t>
  </si>
  <si>
    <t>Total</t>
  </si>
  <si>
    <t>PUGET SOUND ENERGY-ELECTRIC</t>
  </si>
  <si>
    <t>FOR THE TWELVE MONTHS ENDED SEPTEMBER 30, 2016</t>
  </si>
  <si>
    <t>GENERAL RATE CASE</t>
  </si>
  <si>
    <t>Remaining Service Value</t>
  </si>
  <si>
    <t>Pro Rata Annual Depreciation</t>
  </si>
  <si>
    <t>COLSTRIP 1 &amp; 2 - PRO RATA DEPRECIATION ESTIMATE</t>
  </si>
  <si>
    <t>Total Life Span</t>
  </si>
  <si>
    <t>Years Left</t>
  </si>
  <si>
    <t>Common</t>
  </si>
  <si>
    <t>LINE NO.</t>
  </si>
  <si>
    <t>Plant Account</t>
  </si>
  <si>
    <t>Year In Srvc</t>
  </si>
  <si>
    <t>Age at Jan 2018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</si>
  <si>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</si>
  <si>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</si>
  <si>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</si>
  <si>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</si>
  <si>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</si>
  <si>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</si>
  <si>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</si>
  <si>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</si>
  <si>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</si>
  <si>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</si>
  <si>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Exh. CRM-2</t>
  </si>
  <si>
    <t>Dockets UE-170033/UG-170034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</si>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</sst>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Adj.&quot;\ 0.00"/>
  </numFmts>
  <fonts count="7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/>
    <xf numFmtId="0" fontId="2" fillId="0" borderId="0" xfId="0" applyNumberFormat="1" applyFont="1" applyFill="1" applyAlignment="1">
      <alignment horizontal="right"/>
    </xf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3" fontId="5" fillId="0" borderId="0" xfId="0" applyNumberFormat="1" applyFont="1"/>
    <xf numFmtId="3" fontId="5" fillId="0" borderId="5" xfId="0" applyNumberFormat="1" applyFont="1" applyFill="1" applyBorder="1"/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0" borderId="7" xfId="0" applyNumberFormat="1" applyFont="1" applyFill="1" applyBorder="1"/>
    <xf numFmtId="3" fontId="5" fillId="0" borderId="8" xfId="0" applyNumberFormat="1" applyFont="1" applyBorder="1"/>
    <xf numFmtId="0" fontId="4" fillId="0" borderId="1" xfId="0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5" fillId="0" borderId="10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4" xfId="0" applyFont="1" applyBorder="1"/>
    <xf numFmtId="3" fontId="5" fillId="0" borderId="15" xfId="0" applyNumberFormat="1" applyFont="1" applyBorder="1"/>
    <xf numFmtId="3" fontId="5" fillId="0" borderId="9" xfId="0" applyNumberFormat="1" applyFont="1" applyBorder="1"/>
    <xf numFmtId="3" fontId="5" fillId="0" borderId="17" xfId="0" applyNumberFormat="1" applyFont="1" applyFill="1" applyBorder="1"/>
    <xf numFmtId="3" fontId="5" fillId="0" borderId="17" xfId="0" applyNumberFormat="1" applyFont="1" applyBorder="1"/>
    <xf numFmtId="0" fontId="5" fillId="0" borderId="0" xfId="0" applyFont="1" applyBorder="1"/>
    <xf numFmtId="3" fontId="5" fillId="0" borderId="16" xfId="0" applyNumberFormat="1" applyFont="1" applyBorder="1"/>
    <xf numFmtId="3" fontId="5" fillId="0" borderId="18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I3" sqref="I3"/>
    </sheetView>
  </sheetViews>
  <sheetFormatPr defaultRowHeight="15" x14ac:dyDescent="0.25"/>
  <cols>
    <col min="1" max="1" width="5.42578125" customWidth="1"/>
    <col min="2" max="2" width="8.7109375" customWidth="1"/>
    <col min="3" max="3" width="5.7109375" customWidth="1"/>
    <col min="4" max="4" width="5.28515625" customWidth="1"/>
    <col min="5" max="5" width="5.85546875" customWidth="1"/>
    <col min="6" max="6" width="6" customWidth="1"/>
    <col min="7" max="7" width="9.5703125" customWidth="1"/>
    <col min="8" max="8" width="10.42578125" customWidth="1"/>
    <col min="9" max="9" width="9.7109375" customWidth="1"/>
    <col min="10" max="10" width="11.5703125" customWidth="1"/>
    <col min="11" max="11" width="10.140625" customWidth="1"/>
  </cols>
  <sheetData>
    <row r="1" spans="1:11" x14ac:dyDescent="0.25">
      <c r="A1" s="6"/>
      <c r="I1" t="s">
        <v>30</v>
      </c>
      <c r="K1" s="4"/>
    </row>
    <row r="2" spans="1:11" x14ac:dyDescent="0.25">
      <c r="I2" t="s">
        <v>31</v>
      </c>
    </row>
    <row r="3" spans="1:11" x14ac:dyDescent="0.25">
      <c r="I3" t="s">
        <v>32</v>
      </c>
      <c r="K3" s="38"/>
    </row>
    <row r="4" spans="1:11" x14ac:dyDescent="0.25">
      <c r="B4" s="42" t="s">
        <v>7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B5" s="44" t="s">
        <v>12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B6" s="42" t="s">
        <v>8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x14ac:dyDescent="0.25">
      <c r="B7" s="42" t="s">
        <v>9</v>
      </c>
      <c r="C7" s="42"/>
      <c r="D7" s="42"/>
      <c r="E7" s="42"/>
      <c r="F7" s="42"/>
      <c r="G7" s="42"/>
      <c r="H7" s="42"/>
      <c r="I7" s="42"/>
      <c r="J7" s="42"/>
      <c r="K7" s="42"/>
    </row>
    <row r="9" spans="1:11" ht="15.75" thickBot="1" x14ac:dyDescent="0.3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46.5" customHeight="1" x14ac:dyDescent="0.25">
      <c r="A10" s="37" t="s">
        <v>16</v>
      </c>
      <c r="B10" s="8" t="s">
        <v>17</v>
      </c>
      <c r="C10" s="8" t="s">
        <v>18</v>
      </c>
      <c r="D10" s="8" t="s">
        <v>13</v>
      </c>
      <c r="E10" s="8" t="s">
        <v>19</v>
      </c>
      <c r="F10" s="8" t="s">
        <v>14</v>
      </c>
      <c r="G10" s="8" t="s">
        <v>0</v>
      </c>
      <c r="H10" s="8" t="s">
        <v>1</v>
      </c>
      <c r="I10" s="8" t="s">
        <v>2</v>
      </c>
      <c r="J10" s="9" t="s">
        <v>11</v>
      </c>
      <c r="K10" s="10" t="s">
        <v>10</v>
      </c>
    </row>
    <row r="11" spans="1:11" ht="15" customHeight="1" x14ac:dyDescent="0.25">
      <c r="A11" s="39"/>
      <c r="B11" s="39" t="s">
        <v>20</v>
      </c>
      <c r="C11" s="39" t="s">
        <v>21</v>
      </c>
      <c r="D11" s="39" t="s">
        <v>22</v>
      </c>
      <c r="E11" s="39" t="s">
        <v>23</v>
      </c>
      <c r="F11" s="39" t="s">
        <v>24</v>
      </c>
      <c r="G11" s="39" t="s">
        <v>25</v>
      </c>
      <c r="H11" s="39" t="s">
        <v>26</v>
      </c>
      <c r="I11" s="39" t="s">
        <v>27</v>
      </c>
      <c r="J11" s="40" t="s">
        <v>28</v>
      </c>
      <c r="K11" s="41" t="s">
        <v>29</v>
      </c>
    </row>
    <row r="12" spans="1:11" x14ac:dyDescent="0.25">
      <c r="A12" s="36">
        <v>1</v>
      </c>
      <c r="B12" s="19" t="s">
        <v>3</v>
      </c>
      <c r="C12" s="7">
        <v>1975</v>
      </c>
      <c r="D12" s="7">
        <v>47</v>
      </c>
      <c r="E12" s="7">
        <f>D12-F12</f>
        <v>42.5</v>
      </c>
      <c r="F12" s="7">
        <v>4.5</v>
      </c>
      <c r="G12" s="5"/>
      <c r="H12" s="5"/>
      <c r="I12" s="5"/>
      <c r="J12" s="11"/>
      <c r="K12" s="12"/>
    </row>
    <row r="13" spans="1:11" x14ac:dyDescent="0.25">
      <c r="A13" s="36">
        <v>2</v>
      </c>
      <c r="B13" s="5">
        <v>311</v>
      </c>
      <c r="C13" s="5"/>
      <c r="D13" s="5"/>
      <c r="E13" s="5"/>
      <c r="F13" s="5"/>
      <c r="G13" s="13">
        <v>9209467.8399999999</v>
      </c>
      <c r="H13" s="13">
        <v>5369107.8200000003</v>
      </c>
      <c r="I13" s="13">
        <f>G13-H13</f>
        <v>3840360.0199999996</v>
      </c>
      <c r="J13" s="14">
        <f>G13/$D$12</f>
        <v>195946.12425531916</v>
      </c>
      <c r="K13" s="15">
        <f>J13*$F$12</f>
        <v>881757.55914893618</v>
      </c>
    </row>
    <row r="14" spans="1:11" x14ac:dyDescent="0.25">
      <c r="A14" s="36">
        <v>3</v>
      </c>
      <c r="B14" s="5">
        <v>312</v>
      </c>
      <c r="C14" s="5"/>
      <c r="D14" s="5"/>
      <c r="E14" s="5"/>
      <c r="F14" s="5"/>
      <c r="G14" s="13">
        <v>88145747.640000001</v>
      </c>
      <c r="H14" s="13">
        <v>42279305.32</v>
      </c>
      <c r="I14" s="13">
        <f>G14-H14</f>
        <v>45866442.32</v>
      </c>
      <c r="J14" s="14">
        <f>G14/$D$12</f>
        <v>1875441.4391489362</v>
      </c>
      <c r="K14" s="15">
        <f t="shared" ref="K14:K17" si="0">J14*$F$12</f>
        <v>8439486.476170212</v>
      </c>
    </row>
    <row r="15" spans="1:11" x14ac:dyDescent="0.25">
      <c r="A15" s="36">
        <v>4</v>
      </c>
      <c r="B15" s="5">
        <v>314</v>
      </c>
      <c r="C15" s="5"/>
      <c r="D15" s="5"/>
      <c r="E15" s="5"/>
      <c r="F15" s="5"/>
      <c r="G15" s="13">
        <v>28781740.460000001</v>
      </c>
      <c r="H15" s="13">
        <v>9901631.0199999996</v>
      </c>
      <c r="I15" s="13">
        <f>G15-H15</f>
        <v>18880109.440000001</v>
      </c>
      <c r="J15" s="14">
        <f>G15/$D$12</f>
        <v>612377.4565957447</v>
      </c>
      <c r="K15" s="15">
        <f t="shared" si="0"/>
        <v>2755698.5546808513</v>
      </c>
    </row>
    <row r="16" spans="1:11" x14ac:dyDescent="0.25">
      <c r="A16" s="36">
        <v>5</v>
      </c>
      <c r="B16" s="5">
        <v>315</v>
      </c>
      <c r="C16" s="5"/>
      <c r="D16" s="5"/>
      <c r="E16" s="5"/>
      <c r="F16" s="5"/>
      <c r="G16" s="13">
        <v>7465362.6200000001</v>
      </c>
      <c r="H16" s="13">
        <v>4686399.93</v>
      </c>
      <c r="I16" s="13">
        <f>G16-H16</f>
        <v>2778962.6900000004</v>
      </c>
      <c r="J16" s="14">
        <f>G16/$D$12</f>
        <v>158837.5025531915</v>
      </c>
      <c r="K16" s="15">
        <f t="shared" si="0"/>
        <v>714768.76148936176</v>
      </c>
    </row>
    <row r="17" spans="1:11" x14ac:dyDescent="0.25">
      <c r="A17" s="36">
        <v>6</v>
      </c>
      <c r="B17" s="7">
        <v>316</v>
      </c>
      <c r="C17" s="7"/>
      <c r="D17" s="7"/>
      <c r="E17" s="7"/>
      <c r="F17" s="7"/>
      <c r="G17" s="16">
        <v>946611.59</v>
      </c>
      <c r="H17" s="16">
        <v>373568.68</v>
      </c>
      <c r="I17" s="16">
        <f>G17-H17</f>
        <v>573042.90999999992</v>
      </c>
      <c r="J17" s="17">
        <f>G17/$D$12</f>
        <v>20140.672127659574</v>
      </c>
      <c r="K17" s="18">
        <f t="shared" si="0"/>
        <v>90633.024574468087</v>
      </c>
    </row>
    <row r="18" spans="1:11" x14ac:dyDescent="0.25">
      <c r="A18" s="36">
        <v>7</v>
      </c>
      <c r="B18" s="5"/>
      <c r="C18" s="5"/>
      <c r="D18" s="5"/>
      <c r="E18" s="5"/>
      <c r="F18" s="32"/>
      <c r="G18" s="33">
        <f>SUM(G13:G17)</f>
        <v>134548930.15000001</v>
      </c>
      <c r="H18" s="29">
        <f>SUM(H13:H17)</f>
        <v>62610012.769999996</v>
      </c>
      <c r="I18" s="29">
        <f>SUM(I13:I17)</f>
        <v>71938917.379999995</v>
      </c>
      <c r="J18" s="30">
        <f>SUM(J13:J17)</f>
        <v>2862743.194680851</v>
      </c>
      <c r="K18" s="34">
        <f>SUM(K13:K17)</f>
        <v>12882344.376063829</v>
      </c>
    </row>
    <row r="19" spans="1:11" x14ac:dyDescent="0.25">
      <c r="A19" s="36"/>
      <c r="B19" s="5"/>
      <c r="C19" s="5"/>
      <c r="D19" s="5"/>
      <c r="E19" s="5"/>
      <c r="F19" s="5"/>
      <c r="G19" s="13"/>
      <c r="H19" s="13"/>
      <c r="I19" s="13"/>
      <c r="J19" s="14"/>
      <c r="K19" s="15"/>
    </row>
    <row r="20" spans="1:11" x14ac:dyDescent="0.25">
      <c r="A20" s="36"/>
      <c r="B20" s="7"/>
      <c r="C20" s="7"/>
      <c r="D20" s="7"/>
      <c r="E20" s="7"/>
      <c r="F20" s="7"/>
      <c r="G20" s="13"/>
      <c r="H20" s="13"/>
      <c r="I20" s="13"/>
      <c r="J20" s="14"/>
      <c r="K20" s="15"/>
    </row>
    <row r="21" spans="1:11" x14ac:dyDescent="0.25">
      <c r="A21" s="36">
        <v>8</v>
      </c>
      <c r="B21" s="19" t="s">
        <v>4</v>
      </c>
      <c r="C21" s="7">
        <v>1976</v>
      </c>
      <c r="D21" s="7">
        <v>46</v>
      </c>
      <c r="E21" s="7">
        <f>D21-F21</f>
        <v>41.5</v>
      </c>
      <c r="F21" s="7">
        <v>4.5</v>
      </c>
      <c r="G21" s="16"/>
      <c r="H21" s="16"/>
      <c r="I21" s="16"/>
      <c r="J21" s="17"/>
      <c r="K21" s="18"/>
    </row>
    <row r="22" spans="1:11" x14ac:dyDescent="0.25">
      <c r="A22" s="36">
        <v>9</v>
      </c>
      <c r="B22" s="5">
        <v>311</v>
      </c>
      <c r="C22" s="5"/>
      <c r="D22" s="5"/>
      <c r="E22" s="5"/>
      <c r="F22" s="5"/>
      <c r="G22" s="13">
        <v>4336957.28</v>
      </c>
      <c r="H22" s="13">
        <v>1063478.6000000001</v>
      </c>
      <c r="I22" s="13">
        <f>G22-H22</f>
        <v>3273478.68</v>
      </c>
      <c r="J22" s="14">
        <f>G22/$D$21</f>
        <v>94281.680000000008</v>
      </c>
      <c r="K22" s="15">
        <f>J22*$F$21</f>
        <v>424267.56000000006</v>
      </c>
    </row>
    <row r="23" spans="1:11" x14ac:dyDescent="0.25">
      <c r="A23" s="36">
        <v>10</v>
      </c>
      <c r="B23" s="5">
        <v>312</v>
      </c>
      <c r="C23" s="5"/>
      <c r="D23" s="5"/>
      <c r="E23" s="5"/>
      <c r="F23" s="5"/>
      <c r="G23" s="13">
        <v>88368523.219999999</v>
      </c>
      <c r="H23" s="13">
        <v>36998691.5</v>
      </c>
      <c r="I23" s="13">
        <f>G23-H23</f>
        <v>51369831.719999999</v>
      </c>
      <c r="J23" s="14">
        <f>G23/$D$21</f>
        <v>1921054.8526086956</v>
      </c>
      <c r="K23" s="15">
        <f t="shared" ref="K23:K26" si="1">J23*$F$21</f>
        <v>8644746.8367391303</v>
      </c>
    </row>
    <row r="24" spans="1:11" x14ac:dyDescent="0.25">
      <c r="A24" s="36">
        <v>11</v>
      </c>
      <c r="B24" s="5">
        <v>314</v>
      </c>
      <c r="C24" s="5"/>
      <c r="D24" s="5"/>
      <c r="E24" s="5"/>
      <c r="F24" s="5"/>
      <c r="G24" s="13">
        <v>34145118.659999996</v>
      </c>
      <c r="H24" s="13">
        <v>12039662.810000001</v>
      </c>
      <c r="I24" s="13">
        <f>G24-H24</f>
        <v>22105455.849999994</v>
      </c>
      <c r="J24" s="14">
        <f>G24/$D$21</f>
        <v>742285.18826086947</v>
      </c>
      <c r="K24" s="15">
        <f t="shared" si="1"/>
        <v>3340283.3471739125</v>
      </c>
    </row>
    <row r="25" spans="1:11" x14ac:dyDescent="0.25">
      <c r="A25" s="36">
        <v>12</v>
      </c>
      <c r="B25" s="5">
        <v>315</v>
      </c>
      <c r="C25" s="5"/>
      <c r="D25" s="5"/>
      <c r="E25" s="5"/>
      <c r="F25" s="5"/>
      <c r="G25" s="13">
        <v>4167725.42</v>
      </c>
      <c r="H25" s="13">
        <v>1460587.68</v>
      </c>
      <c r="I25" s="13">
        <f>G25-H25</f>
        <v>2707137.74</v>
      </c>
      <c r="J25" s="14">
        <f>G25/$D$21</f>
        <v>90602.726521739125</v>
      </c>
      <c r="K25" s="15">
        <f t="shared" si="1"/>
        <v>407712.26934782608</v>
      </c>
    </row>
    <row r="26" spans="1:11" x14ac:dyDescent="0.25">
      <c r="A26" s="36">
        <v>13</v>
      </c>
      <c r="B26" s="7">
        <v>316</v>
      </c>
      <c r="C26" s="7"/>
      <c r="D26" s="7"/>
      <c r="E26" s="7"/>
      <c r="F26" s="7"/>
      <c r="G26" s="16">
        <v>1075704.3200000001</v>
      </c>
      <c r="H26" s="16">
        <v>483996.02</v>
      </c>
      <c r="I26" s="16">
        <f>G26-H26</f>
        <v>591708.30000000005</v>
      </c>
      <c r="J26" s="17">
        <f>G26/$D$21</f>
        <v>23384.87652173913</v>
      </c>
      <c r="K26" s="18">
        <f t="shared" si="1"/>
        <v>105231.94434782608</v>
      </c>
    </row>
    <row r="27" spans="1:11" x14ac:dyDescent="0.25">
      <c r="A27" s="36">
        <v>14</v>
      </c>
      <c r="B27" s="5"/>
      <c r="C27" s="5"/>
      <c r="D27" s="5"/>
      <c r="E27" s="5"/>
      <c r="F27" s="32"/>
      <c r="G27" s="33">
        <f>SUM(G22:G26)</f>
        <v>132094028.89999999</v>
      </c>
      <c r="H27" s="29">
        <f>SUM(H22:H26)</f>
        <v>52046416.610000007</v>
      </c>
      <c r="I27" s="29">
        <f>SUM(I22:I26)</f>
        <v>80047612.289999992</v>
      </c>
      <c r="J27" s="30">
        <f>SUM(J22:J26)</f>
        <v>2871609.3239130434</v>
      </c>
      <c r="K27" s="34">
        <f>SUM(K22:K26)</f>
        <v>12922241.957608696</v>
      </c>
    </row>
    <row r="28" spans="1:11" x14ac:dyDescent="0.25">
      <c r="A28" s="36"/>
      <c r="B28" s="5"/>
      <c r="C28" s="5"/>
      <c r="D28" s="5"/>
      <c r="E28" s="5"/>
      <c r="F28" s="5"/>
      <c r="G28" s="13"/>
      <c r="H28" s="13"/>
      <c r="I28" s="13"/>
      <c r="J28" s="14"/>
      <c r="K28" s="15"/>
    </row>
    <row r="29" spans="1:11" x14ac:dyDescent="0.25">
      <c r="A29" s="36"/>
      <c r="B29" s="7"/>
      <c r="C29" s="7"/>
      <c r="D29" s="7"/>
      <c r="E29" s="7"/>
      <c r="F29" s="7"/>
      <c r="G29" s="13"/>
      <c r="H29" s="13"/>
      <c r="I29" s="13"/>
      <c r="J29" s="14"/>
      <c r="K29" s="15"/>
    </row>
    <row r="30" spans="1:11" x14ac:dyDescent="0.25">
      <c r="A30" s="36">
        <v>15</v>
      </c>
      <c r="B30" s="19" t="s">
        <v>15</v>
      </c>
      <c r="C30" s="7">
        <v>1976</v>
      </c>
      <c r="D30" s="7">
        <v>46</v>
      </c>
      <c r="E30" s="7">
        <f>D30-F30</f>
        <v>41.5</v>
      </c>
      <c r="F30" s="7">
        <v>4.5</v>
      </c>
      <c r="G30" s="16"/>
      <c r="H30" s="16"/>
      <c r="I30" s="16"/>
      <c r="J30" s="17"/>
      <c r="K30" s="18"/>
    </row>
    <row r="31" spans="1:11" x14ac:dyDescent="0.25">
      <c r="A31" s="36">
        <v>16</v>
      </c>
      <c r="B31" s="5">
        <v>311</v>
      </c>
      <c r="C31" s="5"/>
      <c r="D31" s="5"/>
      <c r="E31" s="5"/>
      <c r="F31" s="5"/>
      <c r="G31" s="13">
        <v>30934199.879999999</v>
      </c>
      <c r="H31" s="13">
        <v>26913190.699999999</v>
      </c>
      <c r="I31" s="13">
        <f>G31-H31</f>
        <v>4021009.1799999997</v>
      </c>
      <c r="J31" s="14">
        <f>G31/$D$30</f>
        <v>672482.60608695645</v>
      </c>
      <c r="K31" s="15">
        <f>J31*$F$30</f>
        <v>3026171.727391304</v>
      </c>
    </row>
    <row r="32" spans="1:11" x14ac:dyDescent="0.25">
      <c r="A32" s="36">
        <v>17</v>
      </c>
      <c r="B32" s="5">
        <v>312</v>
      </c>
      <c r="C32" s="5"/>
      <c r="D32" s="5"/>
      <c r="E32" s="5"/>
      <c r="F32" s="5"/>
      <c r="G32" s="13">
        <v>6043572.0999999996</v>
      </c>
      <c r="H32" s="13">
        <v>5184006.7300000004</v>
      </c>
      <c r="I32" s="13">
        <f>G32-H32</f>
        <v>859565.36999999918</v>
      </c>
      <c r="J32" s="14">
        <f>G32/$D$30</f>
        <v>131382.00217391303</v>
      </c>
      <c r="K32" s="15">
        <f t="shared" ref="K32:K35" si="2">J32*$F$30</f>
        <v>591219.0097826086</v>
      </c>
    </row>
    <row r="33" spans="1:11" x14ac:dyDescent="0.25">
      <c r="A33" s="36">
        <v>18</v>
      </c>
      <c r="B33" s="5">
        <v>314</v>
      </c>
      <c r="C33" s="5"/>
      <c r="D33" s="5"/>
      <c r="E33" s="5"/>
      <c r="F33" s="5"/>
      <c r="G33" s="13">
        <v>3813725.5</v>
      </c>
      <c r="H33" s="13">
        <v>3575881.91</v>
      </c>
      <c r="I33" s="13">
        <f>G33-H33</f>
        <v>237843.58999999985</v>
      </c>
      <c r="J33" s="14">
        <f>G33/$D$30</f>
        <v>82907.076086956527</v>
      </c>
      <c r="K33" s="15">
        <f t="shared" si="2"/>
        <v>373081.84239130438</v>
      </c>
    </row>
    <row r="34" spans="1:11" x14ac:dyDescent="0.25">
      <c r="A34" s="36">
        <v>19</v>
      </c>
      <c r="B34" s="5">
        <v>315</v>
      </c>
      <c r="C34" s="5"/>
      <c r="D34" s="5"/>
      <c r="E34" s="5"/>
      <c r="F34" s="5"/>
      <c r="G34" s="13">
        <v>2272860.64</v>
      </c>
      <c r="H34" s="13">
        <v>1998202.47</v>
      </c>
      <c r="I34" s="13">
        <f>G34-H34</f>
        <v>274658.17000000016</v>
      </c>
      <c r="J34" s="14">
        <f>G34/$D$30</f>
        <v>49410.013913043484</v>
      </c>
      <c r="K34" s="15">
        <f t="shared" si="2"/>
        <v>222345.06260869568</v>
      </c>
    </row>
    <row r="35" spans="1:11" x14ac:dyDescent="0.25">
      <c r="A35" s="36">
        <v>20</v>
      </c>
      <c r="B35" s="7">
        <v>316</v>
      </c>
      <c r="C35" s="7"/>
      <c r="D35" s="7"/>
      <c r="E35" s="7"/>
      <c r="F35" s="7"/>
      <c r="G35" s="16">
        <v>6205596.7199999997</v>
      </c>
      <c r="H35" s="16">
        <v>5331195.47</v>
      </c>
      <c r="I35" s="16">
        <f>G35-H35</f>
        <v>874401.25</v>
      </c>
      <c r="J35" s="17">
        <f>G35/$D$30</f>
        <v>134904.27652173911</v>
      </c>
      <c r="K35" s="18">
        <f t="shared" si="2"/>
        <v>607069.244347826</v>
      </c>
    </row>
    <row r="36" spans="1:11" x14ac:dyDescent="0.25">
      <c r="A36" s="36">
        <v>21</v>
      </c>
      <c r="B36" s="5"/>
      <c r="C36" s="5"/>
      <c r="D36" s="5"/>
      <c r="E36" s="5"/>
      <c r="F36" s="32"/>
      <c r="G36" s="33">
        <f>SUM(G31:G35)</f>
        <v>49269954.839999996</v>
      </c>
      <c r="H36" s="29">
        <f>SUM(H31:H35)</f>
        <v>43002477.280000001</v>
      </c>
      <c r="I36" s="29">
        <f>SUM(I31:I35)</f>
        <v>6267477.5599999987</v>
      </c>
      <c r="J36" s="31">
        <f>SUM(J31:J35)</f>
        <v>1071085.9747826087</v>
      </c>
      <c r="K36" s="34">
        <f>SUM(K31:K35)</f>
        <v>4819886.886521738</v>
      </c>
    </row>
    <row r="37" spans="1:11" x14ac:dyDescent="0.25">
      <c r="A37" s="35"/>
      <c r="B37" s="5"/>
      <c r="C37" s="5"/>
      <c r="D37" s="5"/>
      <c r="E37" s="5"/>
      <c r="F37" s="5"/>
      <c r="G37" s="5"/>
      <c r="H37" s="5"/>
      <c r="I37" s="5"/>
      <c r="J37" s="11"/>
      <c r="K37" s="12"/>
    </row>
    <row r="38" spans="1:11" ht="15.75" thickBot="1" x14ac:dyDescent="0.3">
      <c r="A38" s="35"/>
      <c r="B38" s="5"/>
      <c r="C38" s="5"/>
      <c r="D38" s="5"/>
      <c r="E38" s="5"/>
      <c r="F38" s="5"/>
      <c r="G38" s="5"/>
      <c r="H38" s="5"/>
      <c r="I38" s="5"/>
      <c r="J38" s="20"/>
      <c r="K38" s="15"/>
    </row>
    <row r="39" spans="1:11" ht="39.75" thickBot="1" x14ac:dyDescent="0.3">
      <c r="A39" s="35"/>
      <c r="B39" s="5"/>
      <c r="C39" s="5"/>
      <c r="D39" s="5"/>
      <c r="E39" s="5"/>
      <c r="F39" s="22"/>
      <c r="G39" s="23" t="s">
        <v>0</v>
      </c>
      <c r="H39" s="24" t="s">
        <v>1</v>
      </c>
      <c r="I39" s="24" t="s">
        <v>5</v>
      </c>
      <c r="J39" s="25" t="s">
        <v>11</v>
      </c>
      <c r="K39" s="26" t="s">
        <v>10</v>
      </c>
    </row>
    <row r="40" spans="1:11" ht="15.75" thickBot="1" x14ac:dyDescent="0.3">
      <c r="A40" s="35">
        <v>22</v>
      </c>
      <c r="B40" s="5"/>
      <c r="C40" s="5"/>
      <c r="D40" s="5"/>
      <c r="E40" s="5"/>
      <c r="F40" s="27" t="s">
        <v>6</v>
      </c>
      <c r="G40" s="28">
        <f>G18+G27+G36</f>
        <v>315912913.88999999</v>
      </c>
      <c r="H40" s="28">
        <f>H18+H27+H36</f>
        <v>157658906.66</v>
      </c>
      <c r="I40" s="28">
        <f>I18+I27+I36</f>
        <v>158254007.22999999</v>
      </c>
      <c r="J40" s="21">
        <f>SUM(J36,J27,J18)</f>
        <v>6805438.4933765028</v>
      </c>
      <c r="K40" s="21">
        <f>K18+K27+K36</f>
        <v>30624473.220194262</v>
      </c>
    </row>
    <row r="42" spans="1:11" x14ac:dyDescent="0.25">
      <c r="I42" s="2"/>
    </row>
    <row r="43" spans="1:11" x14ac:dyDescent="0.25">
      <c r="K43" s="3"/>
    </row>
    <row r="44" spans="1:11" x14ac:dyDescent="0.25">
      <c r="B44" s="2"/>
      <c r="C44" s="2"/>
      <c r="D44" s="2"/>
      <c r="K44" s="1"/>
    </row>
    <row r="45" spans="1:11" x14ac:dyDescent="0.25">
      <c r="K45" s="2"/>
    </row>
  </sheetData>
  <mergeCells count="4">
    <mergeCell ref="B4:K4"/>
    <mergeCell ref="B5:K5"/>
    <mergeCell ref="B6:K6"/>
    <mergeCell ref="B7:K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AB4D5F3-D199-41FE-9716-55D3056E2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55C203-BBDF-47AC-8999-36C3164D282F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24f70c62-691b-492e-ba59-9d389529a97e"/>
  </ds:schemaRefs>
</ds:datastoreItem>
</file>

<file path=customXml/itemProps3.xml><?xml version="1.0" encoding="utf-8"?>
<ds:datastoreItem xmlns:ds="http://schemas.openxmlformats.org/officeDocument/2006/customXml" ds:itemID="{89383435-5F33-44F8-8065-8DACA0D1C0BA}"/>
</file>

<file path=customXml/itemProps4.xml><?xml version="1.0" encoding="utf-8"?>
<ds:datastoreItem xmlns:ds="http://schemas.openxmlformats.org/officeDocument/2006/customXml" ds:itemID="{E8E46107-DA35-4587-AE39-46530C44F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Colstrip by Acct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McGuire, Chris (UTC)</dc:creator>
  <dc:description/>
  <cp:lastModifiedBy>Information Services</cp:lastModifiedBy>
  <cp:lastPrinted>2017-06-26T21:17:07Z</cp:lastPrinted>
  <dcterms:created xsi:type="dcterms:W3CDTF">2017-06-22T19:52:56Z</dcterms:created>
  <dcterms:modified xsi:type="dcterms:W3CDTF">2017-06-26T21:17:18Z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