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20\Testimony\Robertson\"/>
    </mc:Choice>
  </mc:AlternateContent>
  <xr:revisionPtr revIDLastSave="0" documentId="13_ncr:1_{2C3311A8-1233-4B80-AB3D-FFBD9063C6C4}" xr6:coauthVersionLast="44" xr6:coauthVersionMax="44" xr10:uidLastSave="{00000000-0000-0000-0000-000000000000}"/>
  <bookViews>
    <workbookView xWindow="-28920" yWindow="1830" windowWidth="29040" windowHeight="15840" xr2:uid="{205CC478-B6BE-4041-B02D-DF361EBC15FA}"/>
  </bookViews>
  <sheets>
    <sheet name="Cover Page Exhibit BLR-6" sheetId="4" r:id="rId1"/>
    <sheet name="Current Methodology" sheetId="2" r:id="rId2"/>
    <sheet name="Proposed Methodology" sheetId="1" r:id="rId3"/>
    <sheet name="Revenue Impact" sheetId="3" r:id="rId4"/>
  </sheets>
  <externalReferences>
    <externalReference r:id="rId5"/>
  </externalReferences>
  <definedNames>
    <definedName name="first_day">'[1]Historic Data'!$K$3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20" i="3" s="1"/>
  <c r="B19" i="3"/>
  <c r="B20" i="3" s="1"/>
  <c r="F5" i="3" l="1"/>
  <c r="F6" i="3"/>
  <c r="F7" i="3"/>
  <c r="F8" i="3"/>
  <c r="F9" i="3"/>
  <c r="F10" i="3"/>
  <c r="F11" i="3"/>
  <c r="F12" i="3"/>
  <c r="F13" i="3"/>
  <c r="F14" i="3"/>
  <c r="F15" i="3"/>
  <c r="F4" i="3"/>
  <c r="E5" i="3"/>
  <c r="E6" i="3"/>
  <c r="E7" i="3"/>
  <c r="E8" i="3"/>
  <c r="E9" i="3"/>
  <c r="E10" i="3"/>
  <c r="E11" i="3"/>
  <c r="E12" i="3"/>
  <c r="E13" i="3"/>
  <c r="E14" i="3"/>
  <c r="E15" i="3"/>
  <c r="E4" i="3"/>
  <c r="C16" i="3"/>
  <c r="C5" i="3"/>
  <c r="C6" i="3"/>
  <c r="C7" i="3"/>
  <c r="C8" i="3"/>
  <c r="C9" i="3"/>
  <c r="C10" i="3"/>
  <c r="C11" i="3"/>
  <c r="C12" i="3"/>
  <c r="C13" i="3"/>
  <c r="C14" i="3"/>
  <c r="C15" i="3"/>
  <c r="C4" i="3"/>
  <c r="B16" i="3"/>
  <c r="B5" i="3"/>
  <c r="B6" i="3"/>
  <c r="B7" i="3"/>
  <c r="B8" i="3"/>
  <c r="B9" i="3"/>
  <c r="B10" i="3"/>
  <c r="B11" i="3"/>
  <c r="B12" i="3"/>
  <c r="B13" i="3"/>
  <c r="B14" i="3"/>
  <c r="B15" i="3"/>
  <c r="B4" i="3"/>
  <c r="F16" i="3" l="1"/>
  <c r="F19" i="3" s="1"/>
  <c r="F20" i="3" s="1"/>
  <c r="E16" i="3"/>
  <c r="E19" i="3" s="1"/>
  <c r="E20" i="3" s="1"/>
  <c r="G15" i="2"/>
  <c r="D15" i="2"/>
  <c r="G4" i="2"/>
  <c r="G5" i="2"/>
  <c r="G6" i="2"/>
  <c r="G7" i="2"/>
  <c r="G8" i="2"/>
  <c r="G9" i="2"/>
  <c r="G10" i="2"/>
  <c r="G11" i="2"/>
  <c r="G12" i="2"/>
  <c r="G13" i="2"/>
  <c r="G14" i="2"/>
  <c r="G3" i="2"/>
  <c r="D4" i="2"/>
  <c r="D5" i="2"/>
  <c r="D6" i="2"/>
  <c r="D7" i="2"/>
  <c r="D8" i="2"/>
  <c r="D9" i="2"/>
  <c r="D10" i="2"/>
  <c r="D11" i="2"/>
  <c r="D12" i="2"/>
  <c r="D13" i="2"/>
  <c r="D14" i="2"/>
  <c r="D3" i="2"/>
  <c r="F15" i="2"/>
  <c r="C15" i="2"/>
</calcChain>
</file>

<file path=xl/sharedStrings.xml><?xml version="1.0" encoding="utf-8"?>
<sst xmlns="http://schemas.openxmlformats.org/spreadsheetml/2006/main" count="33" uniqueCount="18">
  <si>
    <t>Residential</t>
  </si>
  <si>
    <t>Commercial</t>
  </si>
  <si>
    <t>Actual</t>
  </si>
  <si>
    <t>Adjustment</t>
  </si>
  <si>
    <t>Weather Normalized Therms</t>
  </si>
  <si>
    <t>Margin Rate</t>
  </si>
  <si>
    <t>Proposed Rate</t>
  </si>
  <si>
    <t>Total</t>
  </si>
  <si>
    <t>Monthly</t>
  </si>
  <si>
    <t>Annual Credit</t>
  </si>
  <si>
    <t>2020 EOP Bills - IDM-2</t>
  </si>
  <si>
    <t>Witness: Brian L. Robertson</t>
  </si>
  <si>
    <t>CASCADE NATURAL GAS CORPORATION</t>
  </si>
  <si>
    <t>EXHIBIT OF BRIAN L. ROBERTSON</t>
  </si>
  <si>
    <t>Exhibit No. __ (BLR-6)</t>
  </si>
  <si>
    <t>Revenue Impact</t>
  </si>
  <si>
    <t>REVENUE IMPACT</t>
  </si>
  <si>
    <t>June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</si>
</sst>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44" fontId="0" fillId="0" borderId="0" xfId="2" applyFont="1"/>
    <xf numFmtId="44" fontId="0" fillId="0" borderId="0" xfId="0" applyNumberFormat="1"/>
    <xf numFmtId="43" fontId="0" fillId="0" borderId="0" xfId="1" applyFont="1"/>
    <xf numFmtId="43" fontId="0" fillId="0" borderId="0" xfId="0" applyNumberFormat="1"/>
    <xf numFmtId="39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F42911-CBBC-4304-BB90-153C32C8411C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96688C0-B519-4C47-8E57-D9A371074DF9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7AC5867-048C-48AF-9A47-BA6F87760D15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33A2-4160-4CE2-B840-57BD0452E139}">
  <dimension ref="A1:A31"/>
  <sheetViews>
    <sheetView tabSelected="1" workbookViewId="0">
      <selection activeCell="A31" sqref="A31"/>
    </sheetView>
  </sheetViews>
  <sheetFormatPr defaultRowHeight="15.75" x14ac:dyDescent="0.25"/>
  <cols>
    <col min="1" max="1" width="98.7109375" style="11" customWidth="1"/>
    <col min="2" max="2" width="29.42578125" style="11" customWidth="1"/>
    <col min="3" max="16384" width="9.140625" style="11"/>
  </cols>
  <sheetData>
    <row r="1" spans="1:1" x14ac:dyDescent="0.25">
      <c r="A1" s="10" t="s">
        <v>14</v>
      </c>
    </row>
    <row r="2" spans="1:1" x14ac:dyDescent="0.25">
      <c r="A2" s="10" t="s">
        <v>15</v>
      </c>
    </row>
    <row r="3" spans="1:1" x14ac:dyDescent="0.25">
      <c r="A3" s="10" t="s">
        <v>11</v>
      </c>
    </row>
    <row r="4" spans="1:1" x14ac:dyDescent="0.25">
      <c r="A4" s="12"/>
    </row>
    <row r="5" spans="1:1" x14ac:dyDescent="0.25">
      <c r="A5" s="12"/>
    </row>
    <row r="6" spans="1:1" x14ac:dyDescent="0.25">
      <c r="A6" s="12"/>
    </row>
    <row r="7" spans="1:1" x14ac:dyDescent="0.25">
      <c r="A7" s="12"/>
    </row>
    <row r="8" spans="1:1" x14ac:dyDescent="0.25">
      <c r="A8" s="12"/>
    </row>
    <row r="9" spans="1:1" x14ac:dyDescent="0.25">
      <c r="A9" s="12"/>
    </row>
    <row r="10" spans="1:1" x14ac:dyDescent="0.25">
      <c r="A10" s="12"/>
    </row>
    <row r="11" spans="1:1" x14ac:dyDescent="0.25">
      <c r="A11" s="12"/>
    </row>
    <row r="12" spans="1:1" x14ac:dyDescent="0.25">
      <c r="A12" s="12"/>
    </row>
    <row r="13" spans="1:1" x14ac:dyDescent="0.25">
      <c r="A13" s="12"/>
    </row>
    <row r="14" spans="1:1" x14ac:dyDescent="0.25">
      <c r="A14" s="12"/>
    </row>
    <row r="15" spans="1:1" x14ac:dyDescent="0.25">
      <c r="A15" s="12"/>
    </row>
    <row r="16" spans="1:1" x14ac:dyDescent="0.25">
      <c r="A16" s="13"/>
    </row>
    <row r="17" spans="1:1" x14ac:dyDescent="0.25">
      <c r="A17" s="13"/>
    </row>
    <row r="18" spans="1:1" x14ac:dyDescent="0.25">
      <c r="A18" s="12"/>
    </row>
    <row r="19" spans="1:1" x14ac:dyDescent="0.25">
      <c r="A19" s="13" t="s">
        <v>12</v>
      </c>
    </row>
    <row r="20" spans="1:1" x14ac:dyDescent="0.25">
      <c r="A20" s="13"/>
    </row>
    <row r="21" spans="1:1" x14ac:dyDescent="0.25">
      <c r="A21" s="13" t="s">
        <v>13</v>
      </c>
    </row>
    <row r="22" spans="1:1" x14ac:dyDescent="0.25">
      <c r="A22" s="13"/>
    </row>
    <row r="23" spans="1:1" x14ac:dyDescent="0.25">
      <c r="A23" s="13"/>
    </row>
    <row r="24" spans="1:1" x14ac:dyDescent="0.25">
      <c r="A24" s="14" t="s">
        <v>16</v>
      </c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5" t="s">
        <v>17</v>
      </c>
    </row>
    <row r="31" spans="1:1" x14ac:dyDescent="0.25">
      <c r="A31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B58-72CB-442D-A67F-632B82785F78}">
  <dimension ref="A1:G15"/>
  <sheetViews>
    <sheetView workbookViewId="0">
      <selection activeCell="A31" sqref="A31"/>
    </sheetView>
  </sheetViews>
  <sheetFormatPr defaultRowHeight="15" x14ac:dyDescent="0.25"/>
  <cols>
    <col min="1" max="1" width="9.42578125" bestFit="1" customWidth="1"/>
    <col min="2" max="2" width="14" customWidth="1"/>
    <col min="3" max="3" width="19.28515625" customWidth="1"/>
    <col min="4" max="4" width="24.7109375" bestFit="1" customWidth="1"/>
    <col min="5" max="5" width="13.85546875" customWidth="1"/>
    <col min="6" max="6" width="12.7109375" customWidth="1"/>
    <col min="7" max="7" width="24.7109375" bestFit="1" customWidth="1"/>
  </cols>
  <sheetData>
    <row r="1" spans="1:7" x14ac:dyDescent="0.25">
      <c r="B1" s="17" t="s">
        <v>0</v>
      </c>
      <c r="C1" s="17"/>
      <c r="D1" s="17"/>
      <c r="E1" s="17" t="s">
        <v>1</v>
      </c>
      <c r="F1" s="17"/>
      <c r="G1" s="17"/>
    </row>
    <row r="2" spans="1:7" x14ac:dyDescent="0.25">
      <c r="B2" t="s">
        <v>2</v>
      </c>
      <c r="C2" t="s">
        <v>3</v>
      </c>
      <c r="D2" t="s">
        <v>4</v>
      </c>
      <c r="E2" t="s">
        <v>2</v>
      </c>
      <c r="F2" t="s">
        <v>3</v>
      </c>
      <c r="G2" t="s">
        <v>4</v>
      </c>
    </row>
    <row r="3" spans="1:7" x14ac:dyDescent="0.25">
      <c r="A3" s="1">
        <v>43466</v>
      </c>
      <c r="B3" s="2">
        <v>19427395</v>
      </c>
      <c r="C3" s="2">
        <v>1793314.4861531819</v>
      </c>
      <c r="D3" s="2">
        <f>B3+C3</f>
        <v>21220709.486153182</v>
      </c>
      <c r="E3" s="2">
        <v>13076462</v>
      </c>
      <c r="F3" s="2">
        <v>1155962.2398400232</v>
      </c>
      <c r="G3" s="2">
        <f>E3+F3</f>
        <v>14232424.239840023</v>
      </c>
    </row>
    <row r="4" spans="1:7" x14ac:dyDescent="0.25">
      <c r="A4" s="1">
        <v>43497</v>
      </c>
      <c r="B4" s="2">
        <v>24276433</v>
      </c>
      <c r="C4" s="2">
        <v>-6326908.2158488194</v>
      </c>
      <c r="D4" s="2">
        <f t="shared" ref="D4:D14" si="0">B4+C4</f>
        <v>17949524.784151182</v>
      </c>
      <c r="E4" s="2">
        <v>16468355</v>
      </c>
      <c r="F4" s="2">
        <v>-4167791.3446530565</v>
      </c>
      <c r="G4" s="2">
        <f t="shared" ref="G4:G14" si="1">E4+F4</f>
        <v>12300563.655346943</v>
      </c>
    </row>
    <row r="5" spans="1:7" x14ac:dyDescent="0.25">
      <c r="A5" s="1">
        <v>43525</v>
      </c>
      <c r="B5" s="2">
        <v>16312080</v>
      </c>
      <c r="C5" s="2">
        <v>-1956879.0372970002</v>
      </c>
      <c r="D5" s="2">
        <f t="shared" si="0"/>
        <v>14355200.962703001</v>
      </c>
      <c r="E5" s="2">
        <v>11893162</v>
      </c>
      <c r="F5" s="2">
        <v>-1586110.0694521535</v>
      </c>
      <c r="G5" s="2">
        <f t="shared" si="1"/>
        <v>10307051.930547846</v>
      </c>
    </row>
    <row r="6" spans="1:7" x14ac:dyDescent="0.25">
      <c r="A6" s="1">
        <v>43556</v>
      </c>
      <c r="B6" s="2">
        <v>6952137.9999999991</v>
      </c>
      <c r="C6" s="2">
        <v>1236364.4798527055</v>
      </c>
      <c r="D6" s="2">
        <f t="shared" si="0"/>
        <v>8188502.4798527043</v>
      </c>
      <c r="E6" s="2">
        <v>5188753</v>
      </c>
      <c r="F6" s="2">
        <v>656791.53089924378</v>
      </c>
      <c r="G6" s="2">
        <f t="shared" si="1"/>
        <v>5845544.5308992434</v>
      </c>
    </row>
    <row r="7" spans="1:7" x14ac:dyDescent="0.25">
      <c r="A7" s="1">
        <v>43586</v>
      </c>
      <c r="B7" s="2">
        <v>5018427</v>
      </c>
      <c r="C7" s="2">
        <v>1678070.2262078607</v>
      </c>
      <c r="D7" s="2">
        <f t="shared" si="0"/>
        <v>6696497.2262078607</v>
      </c>
      <c r="E7" s="2">
        <v>3351647</v>
      </c>
      <c r="F7" s="2">
        <v>789864.61325573362</v>
      </c>
      <c r="G7" s="2">
        <f t="shared" si="1"/>
        <v>4141511.6132557336</v>
      </c>
    </row>
    <row r="8" spans="1:7" x14ac:dyDescent="0.25">
      <c r="A8" s="1">
        <v>43617</v>
      </c>
      <c r="B8" s="2">
        <v>2902522.0000000005</v>
      </c>
      <c r="C8" s="2">
        <v>372505.7422710479</v>
      </c>
      <c r="D8" s="2">
        <f t="shared" si="0"/>
        <v>3275027.7422710485</v>
      </c>
      <c r="E8" s="2">
        <v>2869000</v>
      </c>
      <c r="F8" s="2">
        <v>49924.512708209739</v>
      </c>
      <c r="G8" s="2">
        <f t="shared" si="1"/>
        <v>2918924.5127082099</v>
      </c>
    </row>
    <row r="9" spans="1:7" x14ac:dyDescent="0.25">
      <c r="A9" s="1">
        <v>43647</v>
      </c>
      <c r="B9" s="2">
        <v>3088926</v>
      </c>
      <c r="C9" s="2">
        <v>0</v>
      </c>
      <c r="D9" s="2">
        <f t="shared" si="0"/>
        <v>3088926</v>
      </c>
      <c r="E9" s="2">
        <v>3138682</v>
      </c>
      <c r="F9" s="2">
        <v>0</v>
      </c>
      <c r="G9" s="2">
        <f t="shared" si="1"/>
        <v>3138682</v>
      </c>
    </row>
    <row r="10" spans="1:7" x14ac:dyDescent="0.25">
      <c r="A10" s="1">
        <v>43678</v>
      </c>
      <c r="B10" s="2">
        <v>1817452</v>
      </c>
      <c r="C10" s="2">
        <v>0</v>
      </c>
      <c r="D10" s="2">
        <f t="shared" si="0"/>
        <v>1817452</v>
      </c>
      <c r="E10" s="2">
        <v>1851549.0000000002</v>
      </c>
      <c r="F10" s="2">
        <v>0</v>
      </c>
      <c r="G10" s="2">
        <f t="shared" si="1"/>
        <v>1851549.0000000002</v>
      </c>
    </row>
    <row r="11" spans="1:7" x14ac:dyDescent="0.25">
      <c r="A11" s="1">
        <v>43709</v>
      </c>
      <c r="B11" s="2">
        <v>4287507</v>
      </c>
      <c r="C11" s="2">
        <v>504421.91550292296</v>
      </c>
      <c r="D11" s="2">
        <f t="shared" si="0"/>
        <v>4791928.9155029226</v>
      </c>
      <c r="E11" s="2">
        <v>4407615</v>
      </c>
      <c r="F11" s="2">
        <v>-75491.751308047562</v>
      </c>
      <c r="G11" s="2">
        <f t="shared" si="1"/>
        <v>4332123.2486919528</v>
      </c>
    </row>
    <row r="12" spans="1:7" x14ac:dyDescent="0.25">
      <c r="A12" s="1">
        <v>43739</v>
      </c>
      <c r="B12" s="2">
        <v>11085416</v>
      </c>
      <c r="C12" s="2">
        <v>-1073458.4242863297</v>
      </c>
      <c r="D12" s="2">
        <f t="shared" si="0"/>
        <v>10011957.57571367</v>
      </c>
      <c r="E12" s="2">
        <v>9618877</v>
      </c>
      <c r="F12" s="2">
        <v>-1033633.9888301772</v>
      </c>
      <c r="G12" s="2">
        <f t="shared" si="1"/>
        <v>8585243.0111698229</v>
      </c>
    </row>
    <row r="13" spans="1:7" x14ac:dyDescent="0.25">
      <c r="A13" s="1">
        <v>43770</v>
      </c>
      <c r="B13" s="2">
        <v>15903738</v>
      </c>
      <c r="C13" s="2">
        <v>1084378.7360064306</v>
      </c>
      <c r="D13" s="2">
        <f t="shared" si="0"/>
        <v>16988116.736006431</v>
      </c>
      <c r="E13" s="2">
        <v>11991964</v>
      </c>
      <c r="F13" s="2">
        <v>344829.21391889435</v>
      </c>
      <c r="G13" s="2">
        <f t="shared" si="1"/>
        <v>12336793.213918895</v>
      </c>
    </row>
    <row r="14" spans="1:7" x14ac:dyDescent="0.25">
      <c r="A14" s="1">
        <v>43800</v>
      </c>
      <c r="B14" s="2">
        <v>19793412</v>
      </c>
      <c r="C14" s="2">
        <v>3287913.4986253004</v>
      </c>
      <c r="D14" s="2">
        <f t="shared" si="0"/>
        <v>23081325.498625301</v>
      </c>
      <c r="E14" s="2">
        <v>13349454</v>
      </c>
      <c r="F14" s="2">
        <v>1741162.2403179037</v>
      </c>
      <c r="G14" s="2">
        <f t="shared" si="1"/>
        <v>15090616.240317903</v>
      </c>
    </row>
    <row r="15" spans="1:7" x14ac:dyDescent="0.25">
      <c r="B15" s="3">
        <v>130865446</v>
      </c>
      <c r="C15" s="3">
        <f>SUM(C3:C14)</f>
        <v>599723.40718730027</v>
      </c>
      <c r="D15" s="3">
        <f>SUM(D3:D14)</f>
        <v>131465169.40718731</v>
      </c>
      <c r="E15" s="3">
        <v>97205520</v>
      </c>
      <c r="F15" s="2">
        <f>SUM(F3:F14)</f>
        <v>-2124492.8033034271</v>
      </c>
      <c r="G15" s="3">
        <f>SUM(G3:G14)</f>
        <v>95081027.196696579</v>
      </c>
    </row>
  </sheetData>
  <mergeCells count="2">
    <mergeCell ref="B1:D1"/>
    <mergeCell ref="E1:G1"/>
  </mergeCells>
  <printOptions horizontalCentered="1"/>
  <pageMargins left="0.7" right="0.7" top="1" bottom="0.75" header="0.3" footer="0.3"/>
  <pageSetup orientation="landscape" r:id="rId1"/>
  <headerFooter>
    <oddHeader>&amp;RDocket No. UG-20___
Cascade Natural Gas Corp.
Exhibit No.____(BLR-6)
Page 1 of 3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C830-F126-4EA8-A980-9B2EC728EF81}">
  <dimension ref="A1:G15"/>
  <sheetViews>
    <sheetView workbookViewId="0">
      <selection activeCell="A31" sqref="A31"/>
    </sheetView>
  </sheetViews>
  <sheetFormatPr defaultRowHeight="15" x14ac:dyDescent="0.25"/>
  <cols>
    <col min="1" max="1" width="9.42578125" bestFit="1" customWidth="1"/>
    <col min="2" max="2" width="15.140625" customWidth="1"/>
    <col min="3" max="3" width="14.85546875" customWidth="1"/>
    <col min="4" max="4" width="24.7109375" bestFit="1" customWidth="1"/>
    <col min="5" max="5" width="15.42578125" customWidth="1"/>
    <col min="6" max="6" width="13.7109375" customWidth="1"/>
    <col min="7" max="7" width="24.7109375" bestFit="1" customWidth="1"/>
  </cols>
  <sheetData>
    <row r="1" spans="1:7" x14ac:dyDescent="0.25">
      <c r="B1" s="17" t="s">
        <v>0</v>
      </c>
      <c r="C1" s="17"/>
      <c r="D1" s="17"/>
      <c r="E1" s="17" t="s">
        <v>1</v>
      </c>
      <c r="F1" s="17"/>
      <c r="G1" s="17"/>
    </row>
    <row r="2" spans="1:7" x14ac:dyDescent="0.25">
      <c r="B2" t="s">
        <v>2</v>
      </c>
      <c r="C2" t="s">
        <v>3</v>
      </c>
      <c r="D2" t="s">
        <v>4</v>
      </c>
      <c r="E2" t="s">
        <v>2</v>
      </c>
      <c r="F2" t="s">
        <v>3</v>
      </c>
      <c r="G2" t="s">
        <v>4</v>
      </c>
    </row>
    <row r="3" spans="1:7" x14ac:dyDescent="0.25">
      <c r="A3" s="1">
        <v>43466</v>
      </c>
      <c r="B3" s="2">
        <v>19427395</v>
      </c>
      <c r="C3" s="2">
        <v>1699732.9212850262</v>
      </c>
      <c r="D3" s="2">
        <v>21127127.921285026</v>
      </c>
      <c r="E3" s="2">
        <v>13076462</v>
      </c>
      <c r="F3" s="2">
        <v>1776838.6079321071</v>
      </c>
      <c r="G3" s="2">
        <v>14853300.607932108</v>
      </c>
    </row>
    <row r="4" spans="1:7" x14ac:dyDescent="0.25">
      <c r="A4" s="1">
        <v>43497</v>
      </c>
      <c r="B4" s="2">
        <v>24276433</v>
      </c>
      <c r="C4" s="2">
        <v>-7255475.5054688575</v>
      </c>
      <c r="D4" s="2">
        <v>17020957.494531143</v>
      </c>
      <c r="E4" s="2">
        <v>16468355</v>
      </c>
      <c r="F4" s="2">
        <v>-4596174.2258246187</v>
      </c>
      <c r="G4" s="2">
        <v>11872180.774175381</v>
      </c>
    </row>
    <row r="5" spans="1:7" x14ac:dyDescent="0.25">
      <c r="A5" s="1">
        <v>43525</v>
      </c>
      <c r="B5" s="2">
        <v>16312080</v>
      </c>
      <c r="C5" s="2">
        <v>-1929747.2700163266</v>
      </c>
      <c r="D5" s="2">
        <v>14382332.729983674</v>
      </c>
      <c r="E5" s="2">
        <v>11893162</v>
      </c>
      <c r="F5" s="2">
        <v>-2408625.1816824479</v>
      </c>
      <c r="G5" s="2">
        <v>9484536.818317553</v>
      </c>
    </row>
    <row r="6" spans="1:7" x14ac:dyDescent="0.25">
      <c r="A6" s="1">
        <v>43556</v>
      </c>
      <c r="B6" s="2">
        <v>6952137.9999999991</v>
      </c>
      <c r="C6" s="2">
        <v>2502300.0865489123</v>
      </c>
      <c r="D6" s="2">
        <v>9454438.0865489114</v>
      </c>
      <c r="E6" s="2">
        <v>5188753</v>
      </c>
      <c r="F6" s="2">
        <v>973880.58810159122</v>
      </c>
      <c r="G6" s="2">
        <v>6162633.588101591</v>
      </c>
    </row>
    <row r="7" spans="1:7" x14ac:dyDescent="0.25">
      <c r="A7" s="1">
        <v>43586</v>
      </c>
      <c r="B7" s="2">
        <v>5018427</v>
      </c>
      <c r="C7" s="2">
        <v>983526.02080634062</v>
      </c>
      <c r="D7" s="2">
        <v>6001953.0208063405</v>
      </c>
      <c r="E7" s="2">
        <v>3351647</v>
      </c>
      <c r="F7" s="2">
        <v>1126542.5980950154</v>
      </c>
      <c r="G7" s="2">
        <v>4478189.5980950147</v>
      </c>
    </row>
    <row r="8" spans="1:7" x14ac:dyDescent="0.25">
      <c r="A8" s="1">
        <v>43617</v>
      </c>
      <c r="B8" s="2">
        <v>2902522.0000000005</v>
      </c>
      <c r="C8" s="2">
        <v>771184.32337854942</v>
      </c>
      <c r="D8" s="2">
        <v>3673706.3233785494</v>
      </c>
      <c r="E8" s="2">
        <v>2869000</v>
      </c>
      <c r="F8" s="2">
        <v>281663.14019565866</v>
      </c>
      <c r="G8" s="2">
        <v>3150663.1401956589</v>
      </c>
    </row>
    <row r="9" spans="1:7" x14ac:dyDescent="0.25">
      <c r="A9" s="1">
        <v>43647</v>
      </c>
      <c r="B9" s="2">
        <v>3088926</v>
      </c>
      <c r="C9" s="2">
        <v>-10517.523819486669</v>
      </c>
      <c r="D9" s="2">
        <v>3078408.4761805134</v>
      </c>
      <c r="E9" s="2">
        <v>3138682</v>
      </c>
      <c r="F9" s="2">
        <v>-25875.297573229647</v>
      </c>
      <c r="G9" s="2">
        <v>3112806.7024267702</v>
      </c>
    </row>
    <row r="10" spans="1:7" x14ac:dyDescent="0.25">
      <c r="A10" s="1">
        <v>43678</v>
      </c>
      <c r="B10" s="2">
        <v>1817452</v>
      </c>
      <c r="C10" s="2">
        <v>1261486.8011964834</v>
      </c>
      <c r="D10" s="2">
        <v>3078938.801196483</v>
      </c>
      <c r="E10" s="2">
        <v>1851549.0000000002</v>
      </c>
      <c r="F10" s="2">
        <v>1263154.9411617108</v>
      </c>
      <c r="G10" s="2">
        <v>3114703.9411617108</v>
      </c>
    </row>
    <row r="11" spans="1:7" x14ac:dyDescent="0.25">
      <c r="A11" s="1">
        <v>43709</v>
      </c>
      <c r="B11" s="2">
        <v>4287507</v>
      </c>
      <c r="C11" s="2">
        <v>-365326.89299783675</v>
      </c>
      <c r="D11" s="2">
        <v>3922180.1070021633</v>
      </c>
      <c r="E11" s="2">
        <v>4407615</v>
      </c>
      <c r="F11" s="2">
        <v>-619630.08418907749</v>
      </c>
      <c r="G11" s="2">
        <v>3787984.9158109226</v>
      </c>
    </row>
    <row r="12" spans="1:7" x14ac:dyDescent="0.25">
      <c r="A12" s="1">
        <v>43739</v>
      </c>
      <c r="B12" s="2">
        <v>11085416</v>
      </c>
      <c r="C12" s="2">
        <v>-2043729.8829160263</v>
      </c>
      <c r="D12" s="2">
        <v>9041686.1170839723</v>
      </c>
      <c r="E12" s="2">
        <v>9618877</v>
      </c>
      <c r="F12" s="2">
        <v>-2455579.754393409</v>
      </c>
      <c r="G12" s="2">
        <v>7163297.245606591</v>
      </c>
    </row>
    <row r="13" spans="1:7" x14ac:dyDescent="0.25">
      <c r="A13" s="1">
        <v>43770</v>
      </c>
      <c r="B13" s="2">
        <v>15903738</v>
      </c>
      <c r="C13" s="2">
        <v>1036088.7350640791</v>
      </c>
      <c r="D13" s="2">
        <v>16939826.735064078</v>
      </c>
      <c r="E13" s="2">
        <v>11991964</v>
      </c>
      <c r="F13" s="2">
        <v>-966322.00482716272</v>
      </c>
      <c r="G13" s="2">
        <v>11025641.995172836</v>
      </c>
    </row>
    <row r="14" spans="1:7" x14ac:dyDescent="0.25">
      <c r="A14" s="1">
        <v>43800</v>
      </c>
      <c r="B14" s="2">
        <v>19793412</v>
      </c>
      <c r="C14" s="2">
        <v>3013580.5368322725</v>
      </c>
      <c r="D14" s="2">
        <v>22806992.536832273</v>
      </c>
      <c r="E14" s="2">
        <v>13349454</v>
      </c>
      <c r="F14" s="2">
        <v>1124321.7270492804</v>
      </c>
      <c r="G14" s="2">
        <v>14473775.727049282</v>
      </c>
    </row>
    <row r="15" spans="1:7" x14ac:dyDescent="0.25">
      <c r="B15" s="3">
        <v>130865446</v>
      </c>
      <c r="C15" s="3">
        <v>-336897.65010686917</v>
      </c>
      <c r="D15" s="3">
        <v>130528548.34989312</v>
      </c>
      <c r="E15" s="3">
        <v>97205520</v>
      </c>
      <c r="F15" s="3">
        <v>-4525804.9459545836</v>
      </c>
      <c r="G15" s="3">
        <v>92679715.054045424</v>
      </c>
    </row>
  </sheetData>
  <mergeCells count="2">
    <mergeCell ref="B1:D1"/>
    <mergeCell ref="E1:G1"/>
  </mergeCells>
  <printOptions horizontalCentered="1"/>
  <pageMargins left="0.7" right="0.7" top="1" bottom="0.75" header="0.3" footer="0.3"/>
  <pageSetup orientation="landscape" r:id="rId1"/>
  <headerFooter>
    <oddHeader>&amp;RDocket No. UG-20___
Cascade Natural Gas Corp.
Exhibit No.____(BLR-6)
Page 1 of 3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8421-4E51-4E01-9D66-A56BA15ABE9F}">
  <dimension ref="A1:N24"/>
  <sheetViews>
    <sheetView workbookViewId="0">
      <selection activeCell="A31" sqref="A31"/>
    </sheetView>
  </sheetViews>
  <sheetFormatPr defaultRowHeight="15" x14ac:dyDescent="0.25"/>
  <cols>
    <col min="1" max="1" width="22.7109375" customWidth="1"/>
    <col min="2" max="2" width="13.85546875" customWidth="1"/>
    <col min="3" max="3" width="13.28515625" customWidth="1"/>
    <col min="4" max="4" width="13.85546875" customWidth="1"/>
    <col min="5" max="5" width="13.7109375" customWidth="1"/>
    <col min="6" max="6" width="14.28515625" customWidth="1"/>
    <col min="11" max="11" width="14.28515625" bestFit="1" customWidth="1"/>
    <col min="12" max="12" width="14" customWidth="1"/>
    <col min="13" max="13" width="13.28515625" bestFit="1" customWidth="1"/>
    <col min="14" max="14" width="11.5703125" bestFit="1" customWidth="1"/>
  </cols>
  <sheetData>
    <row r="1" spans="1:14" x14ac:dyDescent="0.25">
      <c r="B1" t="s">
        <v>0</v>
      </c>
      <c r="C1" t="s">
        <v>1</v>
      </c>
      <c r="E1" t="s">
        <v>0</v>
      </c>
      <c r="F1" t="s">
        <v>1</v>
      </c>
    </row>
    <row r="2" spans="1:14" x14ac:dyDescent="0.25">
      <c r="B2">
        <v>503</v>
      </c>
      <c r="C2">
        <v>504</v>
      </c>
      <c r="E2">
        <v>503</v>
      </c>
      <c r="F2">
        <v>504</v>
      </c>
    </row>
    <row r="3" spans="1:14" x14ac:dyDescent="0.25">
      <c r="A3" t="s">
        <v>5</v>
      </c>
      <c r="B3" s="4">
        <v>0.31073000000000001</v>
      </c>
      <c r="C3">
        <v>0.26179999999999998</v>
      </c>
      <c r="D3" t="s">
        <v>6</v>
      </c>
      <c r="E3">
        <v>0.36162</v>
      </c>
      <c r="F3">
        <v>0.30468000000000001</v>
      </c>
    </row>
    <row r="4" spans="1:14" x14ac:dyDescent="0.25">
      <c r="A4" s="1">
        <v>43466</v>
      </c>
      <c r="B4" s="5">
        <f>('Proposed Methodology'!D3-'Current Methodology'!D3)*$B$3</f>
        <v>-29078.599651482073</v>
      </c>
      <c r="C4" s="5">
        <f>('Proposed Methodology'!G3-'Current Methodology'!G3)*$C$3</f>
        <v>162545.43316650766</v>
      </c>
      <c r="E4" s="5">
        <f>('Proposed Methodology'!D3-'Current Methodology'!D3)*$E$3</f>
        <v>-33840.965487622525</v>
      </c>
      <c r="F4" s="5">
        <f>('Proposed Methodology'!G3-'Current Methodology'!G3)*$F$3</f>
        <v>189168.61183029626</v>
      </c>
    </row>
    <row r="5" spans="1:14" x14ac:dyDescent="0.25">
      <c r="A5" s="1">
        <v>43497</v>
      </c>
      <c r="B5" s="5">
        <f>('Proposed Methodology'!D4-'Current Methodology'!D4)*$B$3</f>
        <v>-288533.71390363446</v>
      </c>
      <c r="C5" s="5">
        <f>('Proposed Methodology'!G4-'Current Methodology'!G4)*$C$3</f>
        <v>-112150.63829071487</v>
      </c>
      <c r="E5" s="5">
        <f>('Proposed Methodology'!D4-'Current Methodology'!D4)*$E$3</f>
        <v>-335788.5032723982</v>
      </c>
      <c r="F5" s="5">
        <f>('Proposed Methodology'!G4-'Current Methodology'!G4)*$F$3</f>
        <v>-130519.69623535144</v>
      </c>
    </row>
    <row r="6" spans="1:14" x14ac:dyDescent="0.25">
      <c r="A6" s="1">
        <v>43525</v>
      </c>
      <c r="B6" s="5">
        <f>('Proposed Methodology'!D5-'Current Methodology'!D5)*$B$3</f>
        <v>8430.6540471237113</v>
      </c>
      <c r="C6" s="5">
        <f>('Proposed Methodology'!G5-'Current Methodology'!G5)*$C$3</f>
        <v>-215334.45638189081</v>
      </c>
      <c r="E6" s="5">
        <f>('Proposed Methodology'!D5-'Current Methodology'!D5)*$E$3</f>
        <v>9811.3896840371908</v>
      </c>
      <c r="F6" s="5">
        <f>('Proposed Methodology'!G5-'Current Methodology'!G5)*$F$3</f>
        <v>-250603.9043943258</v>
      </c>
    </row>
    <row r="7" spans="1:14" x14ac:dyDescent="0.25">
      <c r="A7" s="1">
        <v>43556</v>
      </c>
      <c r="B7" s="5">
        <f>('Proposed Methodology'!D6-'Current Methodology'!D6)*$B$3</f>
        <v>393364.17106871243</v>
      </c>
      <c r="C7" s="5">
        <f>('Proposed Methodology'!G6-'Current Methodology'!G6)*$C$3</f>
        <v>83013.915175574584</v>
      </c>
      <c r="E7" s="5">
        <f>('Proposed Methodology'!D6-'Current Methodology'!D6)*$E$3</f>
        <v>457787.6340934824</v>
      </c>
      <c r="F7" s="5">
        <f>('Proposed Methodology'!G6-'Current Methodology'!G6)*$F$3</f>
        <v>96610.693948411252</v>
      </c>
    </row>
    <row r="8" spans="1:14" x14ac:dyDescent="0.25">
      <c r="A8" s="1">
        <v>43586</v>
      </c>
      <c r="B8" s="5">
        <f>('Proposed Methodology'!D7-'Current Methodology'!D7)*$B$3</f>
        <v>-215815.72094441438</v>
      </c>
      <c r="C8" s="5">
        <f>('Proposed Methodology'!G7-'Current Methodology'!G7)*$C$3</f>
        <v>88142.296430923772</v>
      </c>
      <c r="E8" s="5">
        <f>('Proposed Methodology'!D7-'Current Methodology'!D7)*$E$3</f>
        <v>-251161.07555729774</v>
      </c>
      <c r="F8" s="5">
        <f>('Proposed Methodology'!G7-'Current Methodology'!G7)*$F$3</f>
        <v>102579.04842083216</v>
      </c>
    </row>
    <row r="9" spans="1:14" x14ac:dyDescent="0.25">
      <c r="A9" s="1">
        <v>43617</v>
      </c>
      <c r="B9" s="5">
        <f>('Proposed Methodology'!D8-'Current Methodology'!D8)*$B$3</f>
        <v>123881.39550753377</v>
      </c>
      <c r="C9" s="5">
        <f>('Proposed Methodology'!G8-'Current Methodology'!G8)*$C$3</f>
        <v>60669.172676214133</v>
      </c>
      <c r="E9" s="5">
        <f>('Proposed Methodology'!D8-'Current Methodology'!D8)*$E$3</f>
        <v>144170.14850009448</v>
      </c>
      <c r="F9" s="5">
        <f>('Proposed Methodology'!G8-'Current Methodology'!G8)*$F$3</f>
        <v>70606.12502287596</v>
      </c>
    </row>
    <row r="10" spans="1:14" x14ac:dyDescent="0.25">
      <c r="A10" s="1">
        <v>43647</v>
      </c>
      <c r="B10" s="5">
        <f>('Proposed Methodology'!D9-'Current Methodology'!D9)*$B$3</f>
        <v>-3268.1101764290747</v>
      </c>
      <c r="C10" s="5">
        <f>('Proposed Methodology'!G9-'Current Methodology'!G9)*$C$3</f>
        <v>-6774.1529046715514</v>
      </c>
      <c r="E10" s="5">
        <f>('Proposed Methodology'!D9-'Current Methodology'!D9)*$E$3</f>
        <v>-3803.346963602748</v>
      </c>
      <c r="F10" s="5">
        <f>('Proposed Methodology'!G9-'Current Methodology'!G9)*$F$3</f>
        <v>-7883.6856646116448</v>
      </c>
      <c r="K10" s="7"/>
      <c r="L10" s="7"/>
    </row>
    <row r="11" spans="1:14" x14ac:dyDescent="0.25">
      <c r="A11" s="1">
        <v>43678</v>
      </c>
      <c r="B11" s="5">
        <f>('Proposed Methodology'!D10-'Current Methodology'!D10)*$B$3</f>
        <v>391981.79373578314</v>
      </c>
      <c r="C11" s="5">
        <f>('Proposed Methodology'!G10-'Current Methodology'!G10)*$C$3</f>
        <v>330693.96359613579</v>
      </c>
      <c r="E11" s="5">
        <f>('Proposed Methodology'!D10-'Current Methodology'!D10)*$E$3</f>
        <v>456178.85704867216</v>
      </c>
      <c r="F11" s="5">
        <f>('Proposed Methodology'!G10-'Current Methodology'!G10)*$F$3</f>
        <v>384858.04747314996</v>
      </c>
      <c r="K11" s="7"/>
      <c r="L11" s="7"/>
      <c r="M11" s="8"/>
      <c r="N11" s="8"/>
    </row>
    <row r="12" spans="1:14" x14ac:dyDescent="0.25">
      <c r="A12" s="1">
        <v>43709</v>
      </c>
      <c r="B12" s="5">
        <f>('Proposed Methodology'!D11-'Current Methodology'!D11)*$B$3</f>
        <v>-270257.04726544092</v>
      </c>
      <c r="C12" s="5">
        <f>('Proposed Methodology'!G11-'Current Methodology'!G11)*$C$3</f>
        <v>-142455.41554825369</v>
      </c>
      <c r="E12" s="5">
        <f>('Proposed Methodology'!D11-'Current Methodology'!D11)*$E$3</f>
        <v>-314518.5641300446</v>
      </c>
      <c r="F12" s="5">
        <f>('Proposed Methodology'!G11-'Current Methodology'!G11)*$F$3</f>
        <v>-165788.06726219229</v>
      </c>
      <c r="K12" s="7"/>
      <c r="L12" s="7"/>
    </row>
    <row r="13" spans="1:14" x14ac:dyDescent="0.25">
      <c r="A13" s="1">
        <v>43739</v>
      </c>
      <c r="B13" s="5">
        <f>('Proposed Methodology'!D12-'Current Methodology'!D12)*$B$3</f>
        <v>-301492.45034000592</v>
      </c>
      <c r="C13" s="5">
        <f>('Proposed Methodology'!G12-'Current Methodology'!G12)*$C$3</f>
        <v>-372265.40142445406</v>
      </c>
      <c r="E13" s="5">
        <f>('Proposed Methodology'!D12-'Current Methodology'!D12)*$E$3</f>
        <v>-350869.56486967125</v>
      </c>
      <c r="F13" s="5">
        <f>('Proposed Methodology'!G12-'Current Methodology'!G12)*$F$3</f>
        <v>-433238.43585180549</v>
      </c>
    </row>
    <row r="14" spans="1:14" x14ac:dyDescent="0.25">
      <c r="A14" s="1">
        <v>43770</v>
      </c>
      <c r="B14" s="5">
        <f>('Proposed Methodology'!D13-'Current Methodology'!D13)*$B$3</f>
        <v>-15005.151992817397</v>
      </c>
      <c r="C14" s="5">
        <f>('Proposed Methodology'!G13-'Current Methodology'!G13)*$C$3</f>
        <v>-343259.38906771812</v>
      </c>
      <c r="E14" s="5">
        <f>('Proposed Methodology'!D13-'Current Methodology'!D13)*$E$3</f>
        <v>-17462.630140773748</v>
      </c>
      <c r="F14" s="5">
        <f>('Proposed Methodology'!G13-'Current Methodology'!G13)*$F$3</f>
        <v>-399481.55332754913</v>
      </c>
    </row>
    <row r="15" spans="1:14" x14ac:dyDescent="0.25">
      <c r="A15" s="1">
        <v>43800</v>
      </c>
      <c r="B15" s="5">
        <f>('Proposed Methodology'!D14-'Current Methodology'!D14)*$B$3</f>
        <v>-85243.481217947541</v>
      </c>
      <c r="C15" s="5">
        <f>('Proposed Methodology'!G14-'Current Methodology'!G14)*$C$3</f>
        <v>-161488.84637372513</v>
      </c>
      <c r="E15" s="5">
        <f>('Proposed Methodology'!D14-'Current Methodology'!D14)*$E$3</f>
        <v>-99204.285643594718</v>
      </c>
      <c r="F15" s="5">
        <f>('Proposed Methodology'!G14-'Current Methodology'!G14)*$F$3</f>
        <v>-187938.96758268363</v>
      </c>
    </row>
    <row r="16" spans="1:14" x14ac:dyDescent="0.25">
      <c r="A16" t="s">
        <v>7</v>
      </c>
      <c r="B16" s="6">
        <f>SUM(B4:B15)</f>
        <v>-291036.26113301871</v>
      </c>
      <c r="C16" s="6">
        <f>SUM(C4:C15)</f>
        <v>-628663.51894607232</v>
      </c>
      <c r="E16" s="6">
        <f>SUM(E4:E15)</f>
        <v>-338700.90673871932</v>
      </c>
      <c r="F16" s="6">
        <f>SUM(F4:F15)</f>
        <v>-731631.78362295392</v>
      </c>
    </row>
    <row r="18" spans="1:12" x14ac:dyDescent="0.25">
      <c r="A18" t="s">
        <v>10</v>
      </c>
      <c r="B18" s="2">
        <v>2377210.5179602341</v>
      </c>
      <c r="C18" s="2">
        <v>325585.60335617326</v>
      </c>
      <c r="E18" s="2">
        <v>2377210.5179602341</v>
      </c>
      <c r="F18" s="2">
        <v>325585.60335617326</v>
      </c>
      <c r="K18" s="2"/>
      <c r="L18" s="2"/>
    </row>
    <row r="19" spans="1:12" x14ac:dyDescent="0.25">
      <c r="A19" t="s">
        <v>8</v>
      </c>
      <c r="B19" s="5">
        <f>B16/B18</f>
        <v>-0.12242763479893334</v>
      </c>
      <c r="C19" s="5">
        <f>C16/C18</f>
        <v>-1.9308701381932665</v>
      </c>
      <c r="E19" s="5">
        <f>E16/E18</f>
        <v>-0.14247829722263794</v>
      </c>
      <c r="F19" s="5">
        <f>F16/F18</f>
        <v>-2.2471257207972672</v>
      </c>
    </row>
    <row r="20" spans="1:12" x14ac:dyDescent="0.25">
      <c r="A20" t="s">
        <v>9</v>
      </c>
      <c r="B20" s="5">
        <f>B19*12</f>
        <v>-1.4691316175872</v>
      </c>
      <c r="C20" s="5">
        <f>C19*12</f>
        <v>-23.170441658319199</v>
      </c>
      <c r="E20" s="5">
        <f>E19*12</f>
        <v>-1.7097395666716553</v>
      </c>
      <c r="F20" s="5">
        <f>F19*12</f>
        <v>-26.965508649567205</v>
      </c>
    </row>
    <row r="24" spans="1:12" x14ac:dyDescent="0.25">
      <c r="J24" s="9"/>
    </row>
  </sheetData>
  <printOptions horizontalCentered="1"/>
  <pageMargins left="0.7" right="0.7" top="1" bottom="0.75" header="0.3" footer="0.3"/>
  <pageSetup orientation="landscape" r:id="rId1"/>
  <headerFooter>
    <oddHeader>&amp;RDocket No. UG-20___
Cascade Natural Gas Corp.
Exhibit No.____(BLR-6)
Page 1 of 3</oddHead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8084FE-6131-41E9-8BB3-A832D62A4F22}"/>
</file>

<file path=customXml/itemProps2.xml><?xml version="1.0" encoding="utf-8"?>
<ds:datastoreItem xmlns:ds="http://schemas.openxmlformats.org/officeDocument/2006/customXml" ds:itemID="{C70B5A2F-BD1C-401E-86C6-2D8851F7D6F4}"/>
</file>

<file path=customXml/itemProps3.xml><?xml version="1.0" encoding="utf-8"?>
<ds:datastoreItem xmlns:ds="http://schemas.openxmlformats.org/officeDocument/2006/customXml" ds:itemID="{426747F1-5268-45B6-AAEC-6B5E2771EB7F}"/>
</file>

<file path=customXml/itemProps4.xml><?xml version="1.0" encoding="utf-8"?>
<ds:datastoreItem xmlns:ds="http://schemas.openxmlformats.org/officeDocument/2006/customXml" ds:itemID="{E8DEB72D-FAA6-4577-AF5D-20250E587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 Exhibit BLR-6</vt:lpstr>
      <vt:lpstr>Current Methodology</vt:lpstr>
      <vt:lpstr>Proposed Methodology</vt:lpstr>
      <vt:lpstr>Revenue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Brian</dc:creator>
  <cp:lastModifiedBy>Peters, Maryalice</cp:lastModifiedBy>
  <cp:lastPrinted>2020-06-16T15:08:07Z</cp:lastPrinted>
  <dcterms:created xsi:type="dcterms:W3CDTF">2020-05-27T13:18:01Z</dcterms:created>
  <dcterms:modified xsi:type="dcterms:W3CDTF">2020-06-16T15:33:14Z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