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0355" windowHeight="10320"/>
  </bookViews>
  <sheets>
    <sheet name="Detailed Itemized List" sheetId="1" r:id="rId1"/>
  </sheets>
  <calcPr calcId="152511"/>
</workbook>
</file>

<file path=xl/calcChain.xml><?xml version="1.0" encoding="utf-8"?>
<calcChain xmlns="http://schemas.openxmlformats.org/spreadsheetml/2006/main">
  <c r="E86" i="1" l="1"/>
  <c r="E85" i="1"/>
  <c r="E84" i="1"/>
  <c r="E83" i="1"/>
  <c r="D82" i="1"/>
  <c r="E82" i="1" s="1"/>
  <c r="E81" i="1"/>
  <c r="D80" i="1"/>
  <c r="E80" i="1" s="1"/>
  <c r="E79" i="1"/>
  <c r="D78" i="1"/>
  <c r="E78" i="1" s="1"/>
  <c r="E77" i="1"/>
  <c r="E76" i="1"/>
  <c r="D76" i="1"/>
  <c r="E75" i="1"/>
  <c r="D74" i="1"/>
  <c r="E74" i="1" s="1"/>
  <c r="E73" i="1"/>
  <c r="D72" i="1"/>
  <c r="E72" i="1" s="1"/>
  <c r="E71" i="1"/>
  <c r="D70" i="1"/>
  <c r="E70" i="1" s="1"/>
  <c r="E69" i="1"/>
  <c r="D68" i="1"/>
  <c r="E68" i="1" s="1"/>
  <c r="E67" i="1"/>
  <c r="D66" i="1"/>
  <c r="E66" i="1" s="1"/>
  <c r="E65" i="1"/>
  <c r="E64" i="1"/>
  <c r="D64" i="1"/>
  <c r="E63" i="1"/>
  <c r="D62" i="1"/>
  <c r="E62" i="1" s="1"/>
  <c r="E61" i="1"/>
  <c r="D60" i="1"/>
  <c r="E60" i="1" s="1"/>
  <c r="E59" i="1"/>
  <c r="D58" i="1"/>
  <c r="E58" i="1" s="1"/>
  <c r="E57" i="1"/>
  <c r="E56" i="1"/>
  <c r="D56" i="1"/>
  <c r="E55" i="1"/>
  <c r="D54" i="1"/>
  <c r="E54" i="1" s="1"/>
  <c r="E53" i="1"/>
  <c r="E52" i="1"/>
  <c r="D52" i="1"/>
  <c r="E51" i="1"/>
  <c r="D50" i="1"/>
  <c r="E50" i="1" s="1"/>
  <c r="E49" i="1"/>
  <c r="E48" i="1"/>
  <c r="D48" i="1"/>
  <c r="E47" i="1"/>
  <c r="D46" i="1"/>
  <c r="E46" i="1" s="1"/>
  <c r="E45" i="1"/>
  <c r="D44" i="1"/>
  <c r="E44" i="1" s="1"/>
  <c r="E43" i="1"/>
  <c r="D42" i="1"/>
  <c r="E42" i="1" s="1"/>
  <c r="E41" i="1"/>
  <c r="E40" i="1"/>
  <c r="D40" i="1"/>
  <c r="E39" i="1"/>
  <c r="D38" i="1"/>
  <c r="E38" i="1" s="1"/>
  <c r="E37" i="1"/>
  <c r="E36" i="1"/>
  <c r="D36" i="1"/>
  <c r="E35" i="1"/>
  <c r="D34" i="1"/>
  <c r="E34" i="1" s="1"/>
  <c r="E33" i="1"/>
  <c r="D32" i="1"/>
  <c r="E32" i="1" s="1"/>
  <c r="E31" i="1"/>
  <c r="E30" i="1"/>
  <c r="E29" i="1"/>
  <c r="D28" i="1"/>
  <c r="E28" i="1" s="1"/>
  <c r="E27" i="1"/>
  <c r="E26" i="1"/>
  <c r="E25" i="1"/>
  <c r="E24" i="1"/>
  <c r="E23" i="1"/>
  <c r="E22" i="1"/>
  <c r="E21" i="1"/>
  <c r="E20" i="1"/>
  <c r="D19" i="1"/>
  <c r="E19" i="1" s="1"/>
  <c r="E18" i="1"/>
  <c r="E17" i="1"/>
  <c r="E16" i="1"/>
  <c r="E15" i="1"/>
  <c r="D14" i="1"/>
  <c r="E14" i="1" s="1"/>
  <c r="E13" i="1"/>
  <c r="E12" i="1"/>
  <c r="E11" i="1"/>
  <c r="E10" i="1"/>
  <c r="D10" i="1"/>
  <c r="E9" i="1"/>
  <c r="E8" i="1"/>
  <c r="E7" i="1"/>
  <c r="E6" i="1"/>
  <c r="E5" i="1"/>
  <c r="E87" i="1" l="1"/>
</calcChain>
</file>

<file path=xl/sharedStrings.xml><?xml version="1.0" encoding="utf-8"?>
<sst xmlns="http://schemas.openxmlformats.org/spreadsheetml/2006/main" count="88" uniqueCount="27">
  <si>
    <t>Colstrip 1.2 ARO Cost Estimates</t>
  </si>
  <si>
    <t>Year</t>
  </si>
  <si>
    <t>Detailed Itemized List</t>
  </si>
  <si>
    <t>Cost</t>
  </si>
  <si>
    <t>Forced Evaporation</t>
  </si>
  <si>
    <t>Design A Pond Closure</t>
  </si>
  <si>
    <t>Design Capture Well Treatment System</t>
  </si>
  <si>
    <t>Close A Pond</t>
  </si>
  <si>
    <t>Wastewater Treatment</t>
  </si>
  <si>
    <t>Design STEP A Cell closure</t>
  </si>
  <si>
    <t>Close STEP A Cell</t>
  </si>
  <si>
    <t>Design Capture Well Storage Pond</t>
  </si>
  <si>
    <t>Post Closure Care</t>
  </si>
  <si>
    <t>Design/Construct Capture Well Treatment System</t>
  </si>
  <si>
    <t>Construct Capture Well Storage Pond</t>
  </si>
  <si>
    <t>Construct Capture Well Treatment System</t>
  </si>
  <si>
    <t>Design STEP Old Clearwell closure</t>
  </si>
  <si>
    <t>Design STEP E Cell closure</t>
  </si>
  <si>
    <t>Design Bottom Ash Pond closure</t>
  </si>
  <si>
    <t>Close STEP Old Clearwell</t>
  </si>
  <si>
    <t>Close STEP E Cell.</t>
  </si>
  <si>
    <t>Complete construction of Capture Well Treatment System</t>
  </si>
  <si>
    <t>Close bottom ash ponds and clearwell.</t>
  </si>
  <si>
    <t>Design B Pond Closure at plant area.</t>
  </si>
  <si>
    <t>Close B Pond</t>
  </si>
  <si>
    <t>Total</t>
  </si>
  <si>
    <t>Remediation Costs in 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</si>
</sst>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mm/yyyy"/>
    <numFmt numFmtId="167" formatCode="#,##0_%_);\(#,##0\)_%;#,##0_%_);@_%_)"/>
    <numFmt numFmtId="168" formatCode="&quot;$&quot;#,##0_%_);\(&quot;$&quot;#,##0\)_%;&quot;$&quot;#,##0_%_);@_%_)"/>
    <numFmt numFmtId="169" formatCode="&quot;$&quot;#,##0.00_%_);\(&quot;$&quot;#,##0.00\)_%;&quot;$&quot;#,##0.00_%_);@_%_)"/>
    <numFmt numFmtId="170" formatCode="m/d/yy_%_)"/>
    <numFmt numFmtId="171" formatCode="0_%_);\(0\)_%;0_%_);@_%_)"/>
    <numFmt numFmtId="172" formatCode="0.0\%_);\(0.0\%\);0.0\%_);@_%_)"/>
    <numFmt numFmtId="173" formatCode="0.0\x_)_);&quot;NM&quot;_x_)_);0.0\x_)_);@_%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Palatino"/>
      <family val="1"/>
    </font>
    <font>
      <sz val="10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sz val="10"/>
      <name val="Times New Roman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9" fontId="2" fillId="0" borderId="0"/>
    <xf numFmtId="166" fontId="2" fillId="0" borderId="0"/>
    <xf numFmtId="2" fontId="3" fillId="0" borderId="0"/>
    <xf numFmtId="2" fontId="3" fillId="0" borderId="0"/>
    <xf numFmtId="167" fontId="4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/>
    </xf>
    <xf numFmtId="169" fontId="4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6" applyNumberFormat="0" applyFont="0" applyFill="0" applyAlignment="0" applyProtection="0"/>
    <xf numFmtId="0" fontId="6" fillId="0" borderId="0" applyFill="0" applyBorder="0" applyProtection="0">
      <alignment horizontal="left"/>
    </xf>
    <xf numFmtId="172" fontId="4" fillId="0" borderId="0" applyFont="0" applyFill="0" applyBorder="0" applyAlignment="0" applyProtection="0">
      <alignment horizontal="right"/>
    </xf>
    <xf numFmtId="0" fontId="7" fillId="0" borderId="0" applyProtection="0">
      <alignment horizontal="right"/>
    </xf>
    <xf numFmtId="0" fontId="2" fillId="0" borderId="0"/>
    <xf numFmtId="173" fontId="4" fillId="0" borderId="0" applyFont="0" applyFill="0" applyBorder="0" applyAlignment="0" applyProtection="0">
      <alignment horizontal="right"/>
    </xf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8" fillId="0" borderId="0"/>
    <xf numFmtId="1" fontId="9" fillId="0" borderId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Border="0" applyProtection="0">
      <alignment vertical="center"/>
    </xf>
    <xf numFmtId="171" fontId="10" fillId="0" borderId="7" applyBorder="0" applyProtection="0">
      <alignment horizontal="right" vertical="center"/>
    </xf>
    <xf numFmtId="0" fontId="11" fillId="2" borderId="0" applyBorder="0" applyProtection="0">
      <alignment horizontal="centerContinuous" vertical="center"/>
    </xf>
    <xf numFmtId="0" fontId="11" fillId="3" borderId="7" applyBorder="0" applyProtection="0">
      <alignment horizontal="centerContinuous" vertical="center"/>
    </xf>
    <xf numFmtId="0" fontId="12" fillId="0" borderId="0" applyFill="0" applyBorder="0" applyProtection="0">
      <alignment horizontal="left"/>
    </xf>
    <xf numFmtId="0" fontId="6" fillId="0" borderId="8" applyFill="0" applyBorder="0" applyProtection="0">
      <alignment horizontal="left" vertical="top"/>
    </xf>
  </cellStyleXfs>
  <cellXfs count="34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4" fontId="15" fillId="0" borderId="0" xfId="1" applyNumberFormat="1" applyFont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64" fontId="16" fillId="4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 wrapText="1"/>
    </xf>
    <xf numFmtId="164" fontId="17" fillId="0" borderId="1" xfId="1" applyNumberFormat="1" applyFont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/>
    <xf numFmtId="0" fontId="13" fillId="0" borderId="3" xfId="0" applyFont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42">
    <cellStyle name="BuffetDate162" xfId="2"/>
    <cellStyle name="BuffetDate203" xfId="3"/>
    <cellStyle name="BuffetValue2" xfId="4"/>
    <cellStyle name="BuffetValue2 2" xfId="5"/>
    <cellStyle name="Comma" xfId="1" builtinId="3"/>
    <cellStyle name="Comma 0" xfId="6"/>
    <cellStyle name="Comma 2" xfId="7"/>
    <cellStyle name="Comma 2 2" xfId="8"/>
    <cellStyle name="Comma 2 2 2" xfId="9"/>
    <cellStyle name="Comma 2 3" xfId="10"/>
    <cellStyle name="Comma 3" xfId="11"/>
    <cellStyle name="Currency 0" xfId="12"/>
    <cellStyle name="Currency 2" xfId="13"/>
    <cellStyle name="Currency 2 2" xfId="14"/>
    <cellStyle name="Currency 2 3" xfId="15"/>
    <cellStyle name="Currency 3" xfId="16"/>
    <cellStyle name="Date Aligned" xfId="17"/>
    <cellStyle name="Dotted Line" xfId="18"/>
    <cellStyle name="Footnote" xfId="19"/>
    <cellStyle name="Hard Percent" xfId="20"/>
    <cellStyle name="Header" xfId="21"/>
    <cellStyle name="HeaderText" xfId="22"/>
    <cellStyle name="Multiple" xfId="23"/>
    <cellStyle name="Normal" xfId="0" builtinId="0"/>
    <cellStyle name="Normal 2" xfId="24"/>
    <cellStyle name="Normal 2 2" xfId="25"/>
    <cellStyle name="Normal 2 2 2" xfId="26"/>
    <cellStyle name="Normal 2 3" xfId="27"/>
    <cellStyle name="Normal 3" xfId="28"/>
    <cellStyle name="Normal 4" xfId="29"/>
    <cellStyle name="Page Number" xfId="30"/>
    <cellStyle name="Percent 2" xfId="31"/>
    <cellStyle name="Percent 2 2" xfId="32"/>
    <cellStyle name="Percent 2 2 2" xfId="33"/>
    <cellStyle name="Percent 2 3" xfId="34"/>
    <cellStyle name="Percent 3" xfId="35"/>
    <cellStyle name="Table Head" xfId="36"/>
    <cellStyle name="Table Head Aligned" xfId="37"/>
    <cellStyle name="Table Head Blue" xfId="38"/>
    <cellStyle name="Table Head Green" xfId="39"/>
    <cellStyle name="Table Title" xfId="40"/>
    <cellStyle name="Table Units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showGridLines="0" tabSelected="1" view="pageLayout" zoomScaleNormal="100" workbookViewId="0">
      <selection activeCell="G11" sqref="G11"/>
    </sheetView>
  </sheetViews>
  <sheetFormatPr defaultColWidth="9.140625" defaultRowHeight="15"/>
  <cols>
    <col min="1" max="1" width="1.7109375" style="1" customWidth="1"/>
    <col min="2" max="2" width="9.28515625" style="2" bestFit="1" customWidth="1"/>
    <col min="3" max="3" width="35" style="3" customWidth="1"/>
    <col min="4" max="4" width="14.5703125" style="4" hidden="1" customWidth="1"/>
    <col min="5" max="5" width="19.5703125" style="4" customWidth="1"/>
    <col min="6" max="6" width="36.5703125" style="5" customWidth="1"/>
    <col min="7" max="7" width="17" style="5" bestFit="1" customWidth="1"/>
    <col min="8" max="11" width="9.140625" style="5"/>
    <col min="12" max="16384" width="9.140625" style="1"/>
  </cols>
  <sheetData>
    <row r="1" spans="1:19" ht="9.75" customHeight="1"/>
    <row r="2" spans="1:19" ht="15.75">
      <c r="B2" s="6" t="s">
        <v>0</v>
      </c>
      <c r="C2" s="7"/>
      <c r="D2" s="8"/>
      <c r="E2" s="8"/>
    </row>
    <row r="3" spans="1:19" s="5" customFormat="1" ht="15.75">
      <c r="A3" s="1"/>
      <c r="B3" s="2"/>
      <c r="C3" s="9"/>
      <c r="D3" s="10"/>
      <c r="E3" s="10"/>
      <c r="L3" s="1"/>
      <c r="M3" s="1"/>
      <c r="N3" s="1"/>
      <c r="O3" s="1"/>
      <c r="P3" s="1"/>
      <c r="Q3" s="1"/>
      <c r="R3" s="1"/>
      <c r="S3" s="1"/>
    </row>
    <row r="4" spans="1:19" s="5" customFormat="1" ht="31.5">
      <c r="A4" s="1"/>
      <c r="B4" s="11" t="s">
        <v>1</v>
      </c>
      <c r="C4" s="12" t="s">
        <v>2</v>
      </c>
      <c r="D4" s="13" t="s">
        <v>3</v>
      </c>
      <c r="E4" s="13" t="s">
        <v>26</v>
      </c>
    </row>
    <row r="5" spans="1:19" s="5" customFormat="1">
      <c r="A5" s="1"/>
      <c r="B5" s="14">
        <v>2017</v>
      </c>
      <c r="C5" s="15" t="s">
        <v>4</v>
      </c>
      <c r="D5" s="16">
        <v>520000</v>
      </c>
      <c r="E5" s="16">
        <f>+D5*0.5</f>
        <v>260000</v>
      </c>
    </row>
    <row r="6" spans="1:19" s="5" customFormat="1" ht="15" customHeight="1">
      <c r="A6" s="1"/>
      <c r="B6" s="26">
        <v>2018</v>
      </c>
      <c r="C6" s="15" t="s">
        <v>4</v>
      </c>
      <c r="D6" s="16">
        <v>520000</v>
      </c>
      <c r="E6" s="16">
        <f t="shared" ref="E6:E69" si="0">+D6*0.5</f>
        <v>260000</v>
      </c>
    </row>
    <row r="7" spans="1:19" s="5" customFormat="1">
      <c r="A7" s="1"/>
      <c r="B7" s="27"/>
      <c r="C7" s="15" t="s">
        <v>5</v>
      </c>
      <c r="D7" s="16">
        <v>150000</v>
      </c>
      <c r="E7" s="16">
        <f t="shared" si="0"/>
        <v>75000</v>
      </c>
    </row>
    <row r="8" spans="1:19" s="5" customFormat="1" ht="30">
      <c r="A8" s="1"/>
      <c r="B8" s="28">
        <v>2019</v>
      </c>
      <c r="C8" s="17" t="s">
        <v>6</v>
      </c>
      <c r="D8" s="18">
        <v>200000</v>
      </c>
      <c r="E8" s="16">
        <f t="shared" si="0"/>
        <v>100000</v>
      </c>
    </row>
    <row r="9" spans="1:19" s="5" customFormat="1">
      <c r="A9" s="1"/>
      <c r="B9" s="29"/>
      <c r="C9" s="17" t="s">
        <v>7</v>
      </c>
      <c r="D9" s="18">
        <v>2500000</v>
      </c>
      <c r="E9" s="16">
        <f t="shared" si="0"/>
        <v>1250000</v>
      </c>
    </row>
    <row r="10" spans="1:19" s="5" customFormat="1">
      <c r="A10" s="1"/>
      <c r="B10" s="29"/>
      <c r="C10" s="17" t="s">
        <v>8</v>
      </c>
      <c r="D10" s="18">
        <f>1000000*0.95</f>
        <v>950000</v>
      </c>
      <c r="E10" s="16">
        <f t="shared" si="0"/>
        <v>475000</v>
      </c>
    </row>
    <row r="11" spans="1:19" s="5" customFormat="1">
      <c r="A11" s="1"/>
      <c r="B11" s="30"/>
      <c r="C11" s="17" t="s">
        <v>9</v>
      </c>
      <c r="D11" s="18">
        <v>300000</v>
      </c>
      <c r="E11" s="16">
        <f t="shared" si="0"/>
        <v>150000</v>
      </c>
    </row>
    <row r="12" spans="1:19" s="5" customFormat="1" ht="12.75" customHeight="1">
      <c r="A12" s="1"/>
      <c r="B12" s="28">
        <v>2020</v>
      </c>
      <c r="C12" s="17" t="s">
        <v>10</v>
      </c>
      <c r="D12" s="18">
        <v>8600000</v>
      </c>
      <c r="E12" s="16">
        <f t="shared" si="0"/>
        <v>4300000</v>
      </c>
    </row>
    <row r="13" spans="1:19" s="5" customFormat="1" ht="30">
      <c r="A13" s="1"/>
      <c r="B13" s="31"/>
      <c r="C13" s="17" t="s">
        <v>11</v>
      </c>
      <c r="D13" s="18">
        <v>150000</v>
      </c>
      <c r="E13" s="16">
        <f t="shared" si="0"/>
        <v>75000</v>
      </c>
    </row>
    <row r="14" spans="1:19" s="5" customFormat="1">
      <c r="A14" s="1"/>
      <c r="B14" s="31"/>
      <c r="C14" s="17" t="s">
        <v>8</v>
      </c>
      <c r="D14" s="18">
        <f>1000000*0.95</f>
        <v>950000</v>
      </c>
      <c r="E14" s="16">
        <f t="shared" si="0"/>
        <v>475000</v>
      </c>
    </row>
    <row r="15" spans="1:19" s="5" customFormat="1">
      <c r="A15" s="1"/>
      <c r="B15" s="31"/>
      <c r="C15" s="17" t="s">
        <v>12</v>
      </c>
      <c r="D15" s="18">
        <v>28000</v>
      </c>
      <c r="E15" s="16">
        <f t="shared" si="0"/>
        <v>14000</v>
      </c>
    </row>
    <row r="16" spans="1:19" s="5" customFormat="1" ht="30">
      <c r="A16" s="1"/>
      <c r="B16" s="25"/>
      <c r="C16" s="17" t="s">
        <v>13</v>
      </c>
      <c r="D16" s="18">
        <v>6460000</v>
      </c>
      <c r="E16" s="16">
        <f t="shared" si="0"/>
        <v>3230000</v>
      </c>
    </row>
    <row r="17" spans="1:5" s="5" customFormat="1" ht="30">
      <c r="A17" s="1"/>
      <c r="B17" s="28">
        <v>2021</v>
      </c>
      <c r="C17" s="17" t="s">
        <v>14</v>
      </c>
      <c r="D17" s="19">
        <v>1710000</v>
      </c>
      <c r="E17" s="16">
        <f t="shared" si="0"/>
        <v>855000</v>
      </c>
    </row>
    <row r="18" spans="1:5" s="5" customFormat="1" ht="30">
      <c r="A18" s="1"/>
      <c r="B18" s="29"/>
      <c r="C18" s="17" t="s">
        <v>15</v>
      </c>
      <c r="D18" s="19">
        <v>10336000</v>
      </c>
      <c r="E18" s="16">
        <f t="shared" si="0"/>
        <v>5168000</v>
      </c>
    </row>
    <row r="19" spans="1:5" s="5" customFormat="1">
      <c r="A19" s="1"/>
      <c r="B19" s="29"/>
      <c r="C19" s="17" t="s">
        <v>8</v>
      </c>
      <c r="D19" s="18">
        <f>1000000*0.95</f>
        <v>950000</v>
      </c>
      <c r="E19" s="16">
        <f t="shared" si="0"/>
        <v>475000</v>
      </c>
    </row>
    <row r="20" spans="1:5" s="5" customFormat="1">
      <c r="A20" s="1"/>
      <c r="B20" s="29"/>
      <c r="C20" s="17" t="s">
        <v>12</v>
      </c>
      <c r="D20" s="19">
        <v>112800</v>
      </c>
      <c r="E20" s="16">
        <f t="shared" si="0"/>
        <v>56400</v>
      </c>
    </row>
    <row r="21" spans="1:5" s="5" customFormat="1" ht="12.75" customHeight="1">
      <c r="A21" s="1"/>
      <c r="B21" s="29"/>
      <c r="C21" s="17" t="s">
        <v>16</v>
      </c>
      <c r="D21" s="19">
        <v>300000</v>
      </c>
      <c r="E21" s="16">
        <f t="shared" si="0"/>
        <v>150000</v>
      </c>
    </row>
    <row r="22" spans="1:5" s="5" customFormat="1" ht="12.75" customHeight="1">
      <c r="A22" s="1"/>
      <c r="B22" s="29"/>
      <c r="C22" s="17" t="s">
        <v>17</v>
      </c>
      <c r="D22" s="19">
        <v>300000</v>
      </c>
      <c r="E22" s="16">
        <f t="shared" si="0"/>
        <v>150000</v>
      </c>
    </row>
    <row r="23" spans="1:5" s="5" customFormat="1" ht="12.75" customHeight="1">
      <c r="A23" s="1"/>
      <c r="B23" s="30"/>
      <c r="C23" s="17" t="s">
        <v>18</v>
      </c>
      <c r="D23" s="19">
        <v>300000</v>
      </c>
      <c r="E23" s="16">
        <f t="shared" si="0"/>
        <v>150000</v>
      </c>
    </row>
    <row r="24" spans="1:5" s="5" customFormat="1" ht="12.75" customHeight="1">
      <c r="A24" s="1"/>
      <c r="B24" s="28">
        <v>2022</v>
      </c>
      <c r="C24" s="17" t="s">
        <v>19</v>
      </c>
      <c r="D24" s="18">
        <v>2300000</v>
      </c>
      <c r="E24" s="16">
        <f t="shared" si="0"/>
        <v>1150000</v>
      </c>
    </row>
    <row r="25" spans="1:5" s="5" customFormat="1" ht="12.75" customHeight="1">
      <c r="A25" s="1"/>
      <c r="B25" s="29"/>
      <c r="C25" s="17" t="s">
        <v>20</v>
      </c>
      <c r="D25" s="18">
        <v>9500000</v>
      </c>
      <c r="E25" s="16">
        <f t="shared" si="0"/>
        <v>4750000</v>
      </c>
    </row>
    <row r="26" spans="1:5" s="5" customFormat="1" ht="30">
      <c r="A26" s="1"/>
      <c r="B26" s="29"/>
      <c r="C26" s="17" t="s">
        <v>21</v>
      </c>
      <c r="D26" s="18">
        <v>9044000</v>
      </c>
      <c r="E26" s="16">
        <f t="shared" si="0"/>
        <v>4522000</v>
      </c>
    </row>
    <row r="27" spans="1:5" s="5" customFormat="1" ht="12.75" customHeight="1">
      <c r="A27" s="1"/>
      <c r="B27" s="29"/>
      <c r="C27" s="17" t="s">
        <v>22</v>
      </c>
      <c r="D27" s="18">
        <v>1700000</v>
      </c>
      <c r="E27" s="16">
        <f t="shared" si="0"/>
        <v>850000</v>
      </c>
    </row>
    <row r="28" spans="1:5" s="5" customFormat="1">
      <c r="A28" s="1"/>
      <c r="B28" s="29"/>
      <c r="C28" s="17" t="s">
        <v>8</v>
      </c>
      <c r="D28" s="18">
        <f>500000*0.95</f>
        <v>475000</v>
      </c>
      <c r="E28" s="16">
        <f t="shared" si="0"/>
        <v>237500</v>
      </c>
    </row>
    <row r="29" spans="1:5" s="5" customFormat="1">
      <c r="A29" s="1"/>
      <c r="B29" s="29"/>
      <c r="C29" s="17" t="s">
        <v>12</v>
      </c>
      <c r="D29" s="19">
        <v>112800</v>
      </c>
      <c r="E29" s="16">
        <f t="shared" si="0"/>
        <v>56400</v>
      </c>
    </row>
    <row r="30" spans="1:5" s="5" customFormat="1" ht="12.75" customHeight="1">
      <c r="A30" s="1"/>
      <c r="B30" s="30"/>
      <c r="C30" s="17" t="s">
        <v>23</v>
      </c>
      <c r="D30" s="18">
        <v>150000</v>
      </c>
      <c r="E30" s="16">
        <f t="shared" si="0"/>
        <v>75000</v>
      </c>
    </row>
    <row r="31" spans="1:5" s="5" customFormat="1">
      <c r="A31" s="1"/>
      <c r="B31" s="32">
        <v>2023</v>
      </c>
      <c r="C31" s="17" t="s">
        <v>24</v>
      </c>
      <c r="D31" s="18">
        <v>2800000</v>
      </c>
      <c r="E31" s="16">
        <f t="shared" si="0"/>
        <v>1400000</v>
      </c>
    </row>
    <row r="32" spans="1:5" s="5" customFormat="1" ht="12.75" customHeight="1">
      <c r="A32" s="1"/>
      <c r="B32" s="33"/>
      <c r="C32" s="17" t="s">
        <v>8</v>
      </c>
      <c r="D32" s="18">
        <f>3747692*0.95</f>
        <v>3560307.4</v>
      </c>
      <c r="E32" s="16">
        <f t="shared" si="0"/>
        <v>1780153.7</v>
      </c>
    </row>
    <row r="33" spans="1:5" s="5" customFormat="1" ht="12.75" customHeight="1">
      <c r="A33" s="1"/>
      <c r="B33" s="33"/>
      <c r="C33" s="17" t="s">
        <v>12</v>
      </c>
      <c r="D33" s="18">
        <v>244800</v>
      </c>
      <c r="E33" s="16">
        <f t="shared" si="0"/>
        <v>122400</v>
      </c>
    </row>
    <row r="34" spans="1:5" s="5" customFormat="1" ht="12.75" customHeight="1">
      <c r="A34" s="1"/>
      <c r="B34" s="24">
        <v>2024</v>
      </c>
      <c r="C34" s="17" t="s">
        <v>8</v>
      </c>
      <c r="D34" s="20">
        <f>3747692*0.95</f>
        <v>3560307.4</v>
      </c>
      <c r="E34" s="16">
        <f t="shared" si="0"/>
        <v>1780153.7</v>
      </c>
    </row>
    <row r="35" spans="1:5" s="5" customFormat="1" ht="12.75" customHeight="1">
      <c r="A35" s="1"/>
      <c r="B35" s="25"/>
      <c r="C35" s="17" t="s">
        <v>12</v>
      </c>
      <c r="D35" s="18">
        <v>320600</v>
      </c>
      <c r="E35" s="16">
        <f t="shared" si="0"/>
        <v>160300</v>
      </c>
    </row>
    <row r="36" spans="1:5" s="5" customFormat="1" ht="12.75" customHeight="1">
      <c r="A36" s="1"/>
      <c r="B36" s="24">
        <v>2025</v>
      </c>
      <c r="C36" s="17" t="s">
        <v>8</v>
      </c>
      <c r="D36" s="20">
        <f>3747692*0.95</f>
        <v>3560307.4</v>
      </c>
      <c r="E36" s="16">
        <f t="shared" si="0"/>
        <v>1780153.7</v>
      </c>
    </row>
    <row r="37" spans="1:5" s="5" customFormat="1" ht="12.75" customHeight="1">
      <c r="A37" s="1"/>
      <c r="B37" s="25"/>
      <c r="C37" s="17" t="s">
        <v>12</v>
      </c>
      <c r="D37" s="18">
        <v>320600</v>
      </c>
      <c r="E37" s="16">
        <f t="shared" si="0"/>
        <v>160300</v>
      </c>
    </row>
    <row r="38" spans="1:5" s="5" customFormat="1" ht="12.75" customHeight="1">
      <c r="A38" s="1"/>
      <c r="B38" s="24">
        <v>2026</v>
      </c>
      <c r="C38" s="17" t="s">
        <v>8</v>
      </c>
      <c r="D38" s="20">
        <f>3747692*0.95</f>
        <v>3560307.4</v>
      </c>
      <c r="E38" s="16">
        <f t="shared" si="0"/>
        <v>1780153.7</v>
      </c>
    </row>
    <row r="39" spans="1:5" s="5" customFormat="1" ht="12.75" customHeight="1">
      <c r="A39" s="1"/>
      <c r="B39" s="25"/>
      <c r="C39" s="17" t="s">
        <v>12</v>
      </c>
      <c r="D39" s="18">
        <v>320600</v>
      </c>
      <c r="E39" s="16">
        <f t="shared" si="0"/>
        <v>160300</v>
      </c>
    </row>
    <row r="40" spans="1:5" s="5" customFormat="1" ht="12.75" customHeight="1">
      <c r="A40" s="1"/>
      <c r="B40" s="24">
        <v>2027</v>
      </c>
      <c r="C40" s="17" t="s">
        <v>8</v>
      </c>
      <c r="D40" s="20">
        <f>2759380*0.95</f>
        <v>2621411</v>
      </c>
      <c r="E40" s="16">
        <f t="shared" si="0"/>
        <v>1310705.5</v>
      </c>
    </row>
    <row r="41" spans="1:5" s="5" customFormat="1" ht="12.75" customHeight="1">
      <c r="A41" s="1"/>
      <c r="B41" s="25"/>
      <c r="C41" s="17" t="s">
        <v>12</v>
      </c>
      <c r="D41" s="18">
        <v>320600</v>
      </c>
      <c r="E41" s="16">
        <f t="shared" si="0"/>
        <v>160300</v>
      </c>
    </row>
    <row r="42" spans="1:5" s="5" customFormat="1" ht="12.75" customHeight="1">
      <c r="A42" s="1"/>
      <c r="B42" s="24">
        <v>2028</v>
      </c>
      <c r="C42" s="17" t="s">
        <v>8</v>
      </c>
      <c r="D42" s="20">
        <f>2759380*0.95</f>
        <v>2621411</v>
      </c>
      <c r="E42" s="16">
        <f t="shared" si="0"/>
        <v>1310705.5</v>
      </c>
    </row>
    <row r="43" spans="1:5" s="5" customFormat="1" ht="12.75" customHeight="1">
      <c r="A43" s="1"/>
      <c r="B43" s="25"/>
      <c r="C43" s="17" t="s">
        <v>12</v>
      </c>
      <c r="D43" s="18">
        <v>320600</v>
      </c>
      <c r="E43" s="16">
        <f t="shared" si="0"/>
        <v>160300</v>
      </c>
    </row>
    <row r="44" spans="1:5" s="5" customFormat="1" ht="12.75" customHeight="1">
      <c r="A44" s="1"/>
      <c r="B44" s="24">
        <v>2029</v>
      </c>
      <c r="C44" s="17" t="s">
        <v>8</v>
      </c>
      <c r="D44" s="20">
        <f>2232570*0.95</f>
        <v>2120941.5</v>
      </c>
      <c r="E44" s="16">
        <f t="shared" si="0"/>
        <v>1060470.75</v>
      </c>
    </row>
    <row r="45" spans="1:5" s="5" customFormat="1" ht="12.75" customHeight="1">
      <c r="A45" s="1"/>
      <c r="B45" s="25"/>
      <c r="C45" s="17" t="s">
        <v>12</v>
      </c>
      <c r="D45" s="18">
        <v>320600</v>
      </c>
      <c r="E45" s="16">
        <f t="shared" si="0"/>
        <v>160300</v>
      </c>
    </row>
    <row r="46" spans="1:5" s="5" customFormat="1" ht="12.75" customHeight="1">
      <c r="A46" s="1"/>
      <c r="B46" s="24">
        <v>2030</v>
      </c>
      <c r="C46" s="17" t="s">
        <v>8</v>
      </c>
      <c r="D46" s="20">
        <f>2232570*0.95</f>
        <v>2120941.5</v>
      </c>
      <c r="E46" s="16">
        <f t="shared" si="0"/>
        <v>1060470.75</v>
      </c>
    </row>
    <row r="47" spans="1:5" s="5" customFormat="1" ht="12.75" customHeight="1">
      <c r="A47" s="1"/>
      <c r="B47" s="25"/>
      <c r="C47" s="17" t="s">
        <v>12</v>
      </c>
      <c r="D47" s="18">
        <v>320600</v>
      </c>
      <c r="E47" s="16">
        <f t="shared" si="0"/>
        <v>160300</v>
      </c>
    </row>
    <row r="48" spans="1:5" s="5" customFormat="1" ht="12.75" customHeight="1">
      <c r="A48" s="1"/>
      <c r="B48" s="24">
        <v>2031</v>
      </c>
      <c r="C48" s="17" t="s">
        <v>8</v>
      </c>
      <c r="D48" s="20">
        <f>2232570*0.95</f>
        <v>2120941.5</v>
      </c>
      <c r="E48" s="16">
        <f t="shared" si="0"/>
        <v>1060470.75</v>
      </c>
    </row>
    <row r="49" spans="1:5" s="5" customFormat="1" ht="12.75" customHeight="1">
      <c r="A49" s="1"/>
      <c r="B49" s="25"/>
      <c r="C49" s="17" t="s">
        <v>12</v>
      </c>
      <c r="D49" s="18">
        <v>320600</v>
      </c>
      <c r="E49" s="16">
        <f t="shared" si="0"/>
        <v>160300</v>
      </c>
    </row>
    <row r="50" spans="1:5" s="5" customFormat="1" ht="12.75" customHeight="1">
      <c r="A50" s="1"/>
      <c r="B50" s="24">
        <v>2032</v>
      </c>
      <c r="C50" s="17" t="s">
        <v>8</v>
      </c>
      <c r="D50" s="20">
        <f>2232570*0.95</f>
        <v>2120941.5</v>
      </c>
      <c r="E50" s="16">
        <f t="shared" si="0"/>
        <v>1060470.75</v>
      </c>
    </row>
    <row r="51" spans="1:5" s="5" customFormat="1" ht="12.75" customHeight="1">
      <c r="A51" s="1"/>
      <c r="B51" s="25"/>
      <c r="C51" s="17" t="s">
        <v>12</v>
      </c>
      <c r="D51" s="18">
        <v>320600</v>
      </c>
      <c r="E51" s="16">
        <f t="shared" si="0"/>
        <v>160300</v>
      </c>
    </row>
    <row r="52" spans="1:5" s="5" customFormat="1" ht="12.75" customHeight="1">
      <c r="A52" s="1"/>
      <c r="B52" s="24">
        <v>2033</v>
      </c>
      <c r="C52" s="17" t="s">
        <v>8</v>
      </c>
      <c r="D52" s="20">
        <f>2232570*0.95</f>
        <v>2120941.5</v>
      </c>
      <c r="E52" s="16">
        <f t="shared" si="0"/>
        <v>1060470.75</v>
      </c>
    </row>
    <row r="53" spans="1:5" s="5" customFormat="1" ht="12.75" customHeight="1">
      <c r="A53" s="1"/>
      <c r="B53" s="25"/>
      <c r="C53" s="17" t="s">
        <v>12</v>
      </c>
      <c r="D53" s="18">
        <v>320600</v>
      </c>
      <c r="E53" s="16">
        <f t="shared" si="0"/>
        <v>160300</v>
      </c>
    </row>
    <row r="54" spans="1:5" s="5" customFormat="1" ht="12.75" customHeight="1">
      <c r="A54" s="1"/>
      <c r="B54" s="24">
        <v>2034</v>
      </c>
      <c r="C54" s="17" t="s">
        <v>8</v>
      </c>
      <c r="D54" s="20">
        <f>2232570*0.95</f>
        <v>2120941.5</v>
      </c>
      <c r="E54" s="16">
        <f t="shared" si="0"/>
        <v>1060470.75</v>
      </c>
    </row>
    <row r="55" spans="1:5" s="5" customFormat="1" ht="12.75" customHeight="1">
      <c r="A55" s="1"/>
      <c r="B55" s="25"/>
      <c r="C55" s="17" t="s">
        <v>12</v>
      </c>
      <c r="D55" s="18">
        <v>320600</v>
      </c>
      <c r="E55" s="16">
        <f t="shared" si="0"/>
        <v>160300</v>
      </c>
    </row>
    <row r="56" spans="1:5" s="5" customFormat="1" ht="12.75" customHeight="1">
      <c r="A56" s="1"/>
      <c r="B56" s="24">
        <v>2035</v>
      </c>
      <c r="C56" s="17" t="s">
        <v>8</v>
      </c>
      <c r="D56" s="20">
        <f>2232570*0.95</f>
        <v>2120941.5</v>
      </c>
      <c r="E56" s="16">
        <f t="shared" si="0"/>
        <v>1060470.75</v>
      </c>
    </row>
    <row r="57" spans="1:5" s="5" customFormat="1" ht="12.75" customHeight="1">
      <c r="A57" s="1"/>
      <c r="B57" s="25"/>
      <c r="C57" s="17" t="s">
        <v>12</v>
      </c>
      <c r="D57" s="18">
        <v>320600</v>
      </c>
      <c r="E57" s="16">
        <f t="shared" si="0"/>
        <v>160300</v>
      </c>
    </row>
    <row r="58" spans="1:5" s="5" customFormat="1" ht="12.75" customHeight="1">
      <c r="A58" s="1"/>
      <c r="B58" s="24">
        <v>2036</v>
      </c>
      <c r="C58" s="17" t="s">
        <v>8</v>
      </c>
      <c r="D58" s="20">
        <f>2232570*0.95</f>
        <v>2120941.5</v>
      </c>
      <c r="E58" s="16">
        <f t="shared" si="0"/>
        <v>1060470.75</v>
      </c>
    </row>
    <row r="59" spans="1:5" s="5" customFormat="1" ht="12.75" customHeight="1">
      <c r="A59" s="1"/>
      <c r="B59" s="25"/>
      <c r="C59" s="17" t="s">
        <v>12</v>
      </c>
      <c r="D59" s="18">
        <v>320600</v>
      </c>
      <c r="E59" s="16">
        <f t="shared" si="0"/>
        <v>160300</v>
      </c>
    </row>
    <row r="60" spans="1:5" s="5" customFormat="1" ht="12.75" customHeight="1">
      <c r="A60" s="1"/>
      <c r="B60" s="24">
        <v>2037</v>
      </c>
      <c r="C60" s="17" t="s">
        <v>8</v>
      </c>
      <c r="D60" s="20">
        <f>2232570*0.95</f>
        <v>2120941.5</v>
      </c>
      <c r="E60" s="16">
        <f t="shared" si="0"/>
        <v>1060470.75</v>
      </c>
    </row>
    <row r="61" spans="1:5" s="5" customFormat="1" ht="12.75" customHeight="1">
      <c r="A61" s="1"/>
      <c r="B61" s="25"/>
      <c r="C61" s="17" t="s">
        <v>12</v>
      </c>
      <c r="D61" s="18">
        <v>320600</v>
      </c>
      <c r="E61" s="16">
        <f t="shared" si="0"/>
        <v>160300</v>
      </c>
    </row>
    <row r="62" spans="1:5" s="5" customFormat="1" ht="12.75" customHeight="1">
      <c r="A62" s="1"/>
      <c r="B62" s="24">
        <v>2038</v>
      </c>
      <c r="C62" s="17" t="s">
        <v>8</v>
      </c>
      <c r="D62" s="20">
        <f>2232570*0.95</f>
        <v>2120941.5</v>
      </c>
      <c r="E62" s="16">
        <f t="shared" si="0"/>
        <v>1060470.75</v>
      </c>
    </row>
    <row r="63" spans="1:5" s="5" customFormat="1" ht="12.75" customHeight="1">
      <c r="A63" s="1"/>
      <c r="B63" s="25"/>
      <c r="C63" s="17" t="s">
        <v>12</v>
      </c>
      <c r="D63" s="18">
        <v>320600</v>
      </c>
      <c r="E63" s="16">
        <f t="shared" si="0"/>
        <v>160300</v>
      </c>
    </row>
    <row r="64" spans="1:5" s="5" customFormat="1" ht="12.75" customHeight="1">
      <c r="A64" s="1"/>
      <c r="B64" s="24">
        <v>2039</v>
      </c>
      <c r="C64" s="17" t="s">
        <v>8</v>
      </c>
      <c r="D64" s="18">
        <f>1967748*0.95</f>
        <v>1869360.5999999999</v>
      </c>
      <c r="E64" s="16">
        <f t="shared" si="0"/>
        <v>934680.29999999993</v>
      </c>
    </row>
    <row r="65" spans="1:5" s="5" customFormat="1" ht="12.75" customHeight="1">
      <c r="A65" s="1"/>
      <c r="B65" s="25"/>
      <c r="C65" s="17" t="s">
        <v>12</v>
      </c>
      <c r="D65" s="18">
        <v>320600</v>
      </c>
      <c r="E65" s="16">
        <f t="shared" si="0"/>
        <v>160300</v>
      </c>
    </row>
    <row r="66" spans="1:5" s="5" customFormat="1" ht="12.75" customHeight="1">
      <c r="A66" s="1"/>
      <c r="B66" s="24">
        <v>2040</v>
      </c>
      <c r="C66" s="17" t="s">
        <v>8</v>
      </c>
      <c r="D66" s="18">
        <f>1967748*0.95</f>
        <v>1869360.5999999999</v>
      </c>
      <c r="E66" s="16">
        <f t="shared" si="0"/>
        <v>934680.29999999993</v>
      </c>
    </row>
    <row r="67" spans="1:5" s="5" customFormat="1" ht="12.75" customHeight="1">
      <c r="A67" s="1"/>
      <c r="B67" s="25"/>
      <c r="C67" s="17" t="s">
        <v>12</v>
      </c>
      <c r="D67" s="18">
        <v>320600</v>
      </c>
      <c r="E67" s="16">
        <f t="shared" si="0"/>
        <v>160300</v>
      </c>
    </row>
    <row r="68" spans="1:5" s="5" customFormat="1" ht="12.75" customHeight="1">
      <c r="A68" s="1"/>
      <c r="B68" s="24">
        <v>2041</v>
      </c>
      <c r="C68" s="17" t="s">
        <v>8</v>
      </c>
      <c r="D68" s="18">
        <f>1967748*0.95</f>
        <v>1869360.5999999999</v>
      </c>
      <c r="E68" s="16">
        <f t="shared" si="0"/>
        <v>934680.29999999993</v>
      </c>
    </row>
    <row r="69" spans="1:5" s="5" customFormat="1" ht="12.75" customHeight="1">
      <c r="A69" s="1"/>
      <c r="B69" s="25"/>
      <c r="C69" s="17" t="s">
        <v>12</v>
      </c>
      <c r="D69" s="18">
        <v>320600</v>
      </c>
      <c r="E69" s="16">
        <f t="shared" si="0"/>
        <v>160300</v>
      </c>
    </row>
    <row r="70" spans="1:5" s="5" customFormat="1" ht="12.75" customHeight="1">
      <c r="A70" s="1"/>
      <c r="B70" s="24">
        <v>2042</v>
      </c>
      <c r="C70" s="17" t="s">
        <v>8</v>
      </c>
      <c r="D70" s="18">
        <f>1967748*0.95</f>
        <v>1869360.5999999999</v>
      </c>
      <c r="E70" s="16">
        <f t="shared" ref="E70:E86" si="1">+D70*0.5</f>
        <v>934680.29999999993</v>
      </c>
    </row>
    <row r="71" spans="1:5" s="5" customFormat="1" ht="12.75" customHeight="1">
      <c r="A71" s="1"/>
      <c r="B71" s="25"/>
      <c r="C71" s="17" t="s">
        <v>12</v>
      </c>
      <c r="D71" s="18">
        <v>320600</v>
      </c>
      <c r="E71" s="16">
        <f t="shared" si="1"/>
        <v>160300</v>
      </c>
    </row>
    <row r="72" spans="1:5" s="5" customFormat="1" ht="12.75" customHeight="1">
      <c r="A72" s="1"/>
      <c r="B72" s="24">
        <v>2043</v>
      </c>
      <c r="C72" s="17" t="s">
        <v>8</v>
      </c>
      <c r="D72" s="18">
        <f>1967748*0.95</f>
        <v>1869360.5999999999</v>
      </c>
      <c r="E72" s="16">
        <f t="shared" si="1"/>
        <v>934680.29999999993</v>
      </c>
    </row>
    <row r="73" spans="1:5" s="5" customFormat="1" ht="12.75" customHeight="1">
      <c r="A73" s="1"/>
      <c r="B73" s="25"/>
      <c r="C73" s="17" t="s">
        <v>12</v>
      </c>
      <c r="D73" s="18">
        <v>320600</v>
      </c>
      <c r="E73" s="16">
        <f t="shared" si="1"/>
        <v>160300</v>
      </c>
    </row>
    <row r="74" spans="1:5" s="5" customFormat="1" ht="12.75" customHeight="1">
      <c r="A74" s="1"/>
      <c r="B74" s="24">
        <v>2044</v>
      </c>
      <c r="C74" s="17" t="s">
        <v>8</v>
      </c>
      <c r="D74" s="18">
        <f>1967748*0.95</f>
        <v>1869360.5999999999</v>
      </c>
      <c r="E74" s="16">
        <f t="shared" si="1"/>
        <v>934680.29999999993</v>
      </c>
    </row>
    <row r="75" spans="1:5" s="5" customFormat="1" ht="12.75" customHeight="1">
      <c r="A75" s="1"/>
      <c r="B75" s="25"/>
      <c r="C75" s="17" t="s">
        <v>12</v>
      </c>
      <c r="D75" s="18">
        <v>320600</v>
      </c>
      <c r="E75" s="16">
        <f t="shared" si="1"/>
        <v>160300</v>
      </c>
    </row>
    <row r="76" spans="1:5" s="5" customFormat="1" ht="12.75" customHeight="1">
      <c r="A76" s="1"/>
      <c r="B76" s="24">
        <v>2045</v>
      </c>
      <c r="C76" s="17" t="s">
        <v>8</v>
      </c>
      <c r="D76" s="18">
        <f>1967748*0.95</f>
        <v>1869360.5999999999</v>
      </c>
      <c r="E76" s="16">
        <f t="shared" si="1"/>
        <v>934680.29999999993</v>
      </c>
    </row>
    <row r="77" spans="1:5" s="5" customFormat="1" ht="12.75" customHeight="1">
      <c r="A77" s="1"/>
      <c r="B77" s="25"/>
      <c r="C77" s="17" t="s">
        <v>12</v>
      </c>
      <c r="D77" s="18">
        <v>320600</v>
      </c>
      <c r="E77" s="16">
        <f t="shared" si="1"/>
        <v>160300</v>
      </c>
    </row>
    <row r="78" spans="1:5" s="5" customFormat="1" ht="12.75" customHeight="1">
      <c r="A78" s="1"/>
      <c r="B78" s="24">
        <v>2046</v>
      </c>
      <c r="C78" s="17" t="s">
        <v>8</v>
      </c>
      <c r="D78" s="18">
        <f>1967748*0.95</f>
        <v>1869360.5999999999</v>
      </c>
      <c r="E78" s="16">
        <f t="shared" si="1"/>
        <v>934680.29999999993</v>
      </c>
    </row>
    <row r="79" spans="1:5" s="5" customFormat="1">
      <c r="A79" s="1"/>
      <c r="B79" s="25"/>
      <c r="C79" s="17" t="s">
        <v>12</v>
      </c>
      <c r="D79" s="18">
        <v>320600</v>
      </c>
      <c r="E79" s="16">
        <f t="shared" si="1"/>
        <v>160300</v>
      </c>
    </row>
    <row r="80" spans="1:5" s="5" customFormat="1">
      <c r="A80" s="1"/>
      <c r="B80" s="24">
        <v>2047</v>
      </c>
      <c r="C80" s="17" t="s">
        <v>8</v>
      </c>
      <c r="D80" s="18">
        <f>1967748*0.95</f>
        <v>1869360.5999999999</v>
      </c>
      <c r="E80" s="16">
        <f t="shared" si="1"/>
        <v>934680.29999999993</v>
      </c>
    </row>
    <row r="81" spans="1:6" s="5" customFormat="1">
      <c r="A81" s="1"/>
      <c r="B81" s="25"/>
      <c r="C81" s="17" t="s">
        <v>12</v>
      </c>
      <c r="D81" s="18">
        <v>320600</v>
      </c>
      <c r="E81" s="16">
        <f t="shared" si="1"/>
        <v>160300</v>
      </c>
    </row>
    <row r="82" spans="1:6" s="5" customFormat="1">
      <c r="A82" s="1"/>
      <c r="B82" s="24">
        <v>2048</v>
      </c>
      <c r="C82" s="17" t="s">
        <v>8</v>
      </c>
      <c r="D82" s="18">
        <f>1967748*0.95</f>
        <v>1869360.5999999999</v>
      </c>
      <c r="E82" s="16">
        <f t="shared" si="1"/>
        <v>934680.29999999993</v>
      </c>
    </row>
    <row r="83" spans="1:6" s="5" customFormat="1">
      <c r="A83" s="1"/>
      <c r="B83" s="25"/>
      <c r="C83" s="17" t="s">
        <v>12</v>
      </c>
      <c r="D83" s="18">
        <v>320600</v>
      </c>
      <c r="E83" s="16">
        <f t="shared" si="1"/>
        <v>160300</v>
      </c>
    </row>
    <row r="84" spans="1:6" s="5" customFormat="1">
      <c r="A84" s="1"/>
      <c r="B84" s="21">
        <v>2049</v>
      </c>
      <c r="C84" s="17" t="s">
        <v>12</v>
      </c>
      <c r="D84" s="18">
        <v>320600</v>
      </c>
      <c r="E84" s="16">
        <f t="shared" si="1"/>
        <v>160300</v>
      </c>
    </row>
    <row r="85" spans="1:6" s="5" customFormat="1">
      <c r="A85" s="1"/>
      <c r="B85" s="21">
        <v>2050</v>
      </c>
      <c r="C85" s="17" t="s">
        <v>12</v>
      </c>
      <c r="D85" s="18">
        <v>320600</v>
      </c>
      <c r="E85" s="16">
        <f t="shared" si="1"/>
        <v>160300</v>
      </c>
    </row>
    <row r="86" spans="1:6" s="5" customFormat="1">
      <c r="A86" s="1"/>
      <c r="B86" s="21">
        <v>2051</v>
      </c>
      <c r="C86" s="17" t="s">
        <v>12</v>
      </c>
      <c r="D86" s="18">
        <v>320600</v>
      </c>
      <c r="E86" s="16">
        <f t="shared" si="1"/>
        <v>160300</v>
      </c>
    </row>
    <row r="87" spans="1:6" s="5" customFormat="1" ht="15.75">
      <c r="A87" s="1"/>
      <c r="B87" s="11" t="s">
        <v>25</v>
      </c>
      <c r="C87" s="22"/>
      <c r="D87" s="13"/>
      <c r="E87" s="13">
        <f>SUM(E5:E86)</f>
        <v>65013636.299999975</v>
      </c>
      <c r="F87" s="23"/>
    </row>
    <row r="88" spans="1:6" s="5" customFormat="1" ht="15.75">
      <c r="A88" s="1"/>
      <c r="B88" s="2"/>
      <c r="C88" s="3"/>
      <c r="D88" s="4"/>
      <c r="E88" s="4"/>
      <c r="F88" s="23"/>
    </row>
    <row r="89" spans="1:6" s="5" customFormat="1">
      <c r="A89" s="1"/>
      <c r="B89" s="2"/>
      <c r="C89" s="3"/>
      <c r="D89" s="4"/>
      <c r="E89" s="4"/>
    </row>
    <row r="91" spans="1:6" s="5" customFormat="1">
      <c r="A91" s="1"/>
      <c r="B91" s="2"/>
      <c r="C91" s="3"/>
      <c r="D91" s="4"/>
      <c r="E91" s="4"/>
    </row>
  </sheetData>
  <mergeCells count="31">
    <mergeCell ref="B44:B45"/>
    <mergeCell ref="B6:B7"/>
    <mergeCell ref="B8:B11"/>
    <mergeCell ref="B12:B16"/>
    <mergeCell ref="B17:B23"/>
    <mergeCell ref="B24:B30"/>
    <mergeCell ref="B31:B33"/>
    <mergeCell ref="B34:B35"/>
    <mergeCell ref="B36:B37"/>
    <mergeCell ref="B38:B39"/>
    <mergeCell ref="B40:B41"/>
    <mergeCell ref="B42:B43"/>
    <mergeCell ref="B68:B6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82:B83"/>
    <mergeCell ref="B70:B71"/>
    <mergeCell ref="B72:B73"/>
    <mergeCell ref="B74:B75"/>
    <mergeCell ref="B76:B77"/>
    <mergeCell ref="B78:B79"/>
    <mergeCell ref="B80:B81"/>
  </mergeCells>
  <pageMargins left="0.7" right="0.7" top="0.75" bottom="0.75" header="0.3" footer="0.3"/>
  <pageSetup scale="55" orientation="portrait" r:id="rId1"/>
  <headerFooter>
    <oddHeader>&amp;R&amp;14Exh. CSH-3
Dockets UE-170033/UG-170034
Page 4 of 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33093B8-9B28-4804-8CE7-7C78F8996D92}"/>
</file>

<file path=customXml/itemProps2.xml><?xml version="1.0" encoding="utf-8"?>
<ds:datastoreItem xmlns:ds="http://schemas.openxmlformats.org/officeDocument/2006/customXml" ds:itemID="{210A631F-85FD-4D30-8D63-CCDA222E8E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sharepoint/v3/fields"/>
    <ds:schemaRef ds:uri="http://purl.org/dc/terms/"/>
    <ds:schemaRef ds:uri="http://schemas.microsoft.com/office/2006/metadata/properties"/>
    <ds:schemaRef ds:uri="http://schemas.microsoft.com/office/infopath/2007/PartnerControls"/>
    <ds:schemaRef ds:uri="24f70c62-691b-492e-ba59-9d389529a97e"/>
  </ds:schemaRefs>
</ds:datastoreItem>
</file>

<file path=customXml/itemProps3.xml><?xml version="1.0" encoding="utf-8"?>
<ds:datastoreItem xmlns:ds="http://schemas.openxmlformats.org/officeDocument/2006/customXml" ds:itemID="{6959E85F-5908-4C72-B5E7-A4F77C75AA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1A9FCB-2B92-4D0E-9B01-916D01EDC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Itemized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CSH-3 Attach A</dc:title>
  <dc:description/>
  <cp:lastModifiedBy>Information Services</cp:lastModifiedBy>
  <cp:lastPrinted>2017-06-23T21:03:56Z</cp:lastPrinted>
  <dcterms:modified xsi:type="dcterms:W3CDTF">2017-06-23T21:04:47Z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