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esktop/New folder/"/>
    </mc:Choice>
  </mc:AlternateContent>
  <xr:revisionPtr revIDLastSave="0" documentId="8_{B265BEE1-FE3E-4295-91A4-A2405A1591F8}" xr6:coauthVersionLast="47" xr6:coauthVersionMax="47" xr10:uidLastSave="{00000000-0000-0000-0000-000000000000}"/>
  <bookViews>
    <workbookView xWindow="5085" yWindow="3150" windowWidth="21600" windowHeight="12735" xr2:uid="{00000000-000D-0000-FFFF-FFFF00000000}"/>
  </bookViews>
  <sheets>
    <sheet name="TLF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E3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<sst xmlns="http://schemas.openxmlformats.org/spreadsheetml/2006/main" count="16" uniqueCount="16">
  <si>
    <t>Calendar
Year</t>
  </si>
  <si>
    <t>No-Cost Allowances Allocated to PSE</t>
  </si>
  <si>
    <t>Allocation Baseline:</t>
  </si>
  <si>
    <t xml:space="preserve">WAC 173-446-240(a)(i): </t>
  </si>
  <si>
    <t>The total number of no cost allowances distributed to a natural gas utility for emissions year 2023 is equal to 93 percent of the utility's allocation baseline.</t>
  </si>
  <si>
    <t xml:space="preserve">WAC 173-446-240(a)(ii): </t>
  </si>
  <si>
    <t>The total number of no cost allowances for 2024 through 2030 distributed to a natural gas utility decreases annually relative to the previous year by an additional seven percent of the utility's allocation baseline.</t>
  </si>
  <si>
    <t xml:space="preserve">WAC 173-446-240(b)(i): </t>
  </si>
  <si>
    <t>The total number of no cost allowances distributed to a natural gas utility for emissions year 2031 is equal to their 2030 allowance budget reduced by an additional one and eight tenths percent of their allocation baseline.</t>
  </si>
  <si>
    <t xml:space="preserve">WAC 173-446-240(b)(ii): </t>
  </si>
  <si>
    <t>The total number of no cost allowances distributed to a natural gas utility for 2032 through 2042 decreases annually relative to the previous year by an additional one and eight tenths percent of the utility's allocation baseline.</t>
  </si>
  <si>
    <t xml:space="preserve">WAC 173-446-240(c)(i): </t>
  </si>
  <si>
    <t>The total number of no cost allowances distributed to a natural gas utility for emissions year 2043 is equal to their 2042 allowance budget reduced by an additional two and six tenths percent of their allocation baseline.</t>
  </si>
  <si>
    <t xml:space="preserve">WAC 173-446-240(c)(ii): </t>
  </si>
  <si>
    <t>The total number of no cost allowances distributed to a natural gas utility for 2044 through 2049 decreases annually relative to the previous year by an additional two and six tenths percent of the utility's allocation baseline.</t>
  </si>
  <si>
    <t>Projected Allocation of No-Cost Allowances to PSE for the Benefit of Natural Gas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</si>
</sst>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3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/>
              <a:t>Projected Allocation of No-Cost Allowances to PSE</a:t>
            </a:r>
            <a:br>
              <a:rPr lang="en-US" b="1"/>
            </a:br>
            <a:r>
              <a:rPr lang="en-US" b="1"/>
              <a:t>for the Benefit of Natural Gas 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'TLF-10'!$A$4:$A$30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'TLF-10'!$B$4:$B$30</c:f>
              <c:numCache>
                <c:formatCode>#,##0</c:formatCode>
                <c:ptCount val="27"/>
                <c:pt idx="0">
                  <c:v>4906163</c:v>
                </c:pt>
                <c:pt idx="1">
                  <c:v>4536882</c:v>
                </c:pt>
                <c:pt idx="2">
                  <c:v>4167601</c:v>
                </c:pt>
                <c:pt idx="3">
                  <c:v>3798320</c:v>
                </c:pt>
                <c:pt idx="4">
                  <c:v>3429039</c:v>
                </c:pt>
                <c:pt idx="5">
                  <c:v>3059758</c:v>
                </c:pt>
                <c:pt idx="6">
                  <c:v>2690477</c:v>
                </c:pt>
                <c:pt idx="7">
                  <c:v>2321196</c:v>
                </c:pt>
                <c:pt idx="8">
                  <c:v>2226238</c:v>
                </c:pt>
                <c:pt idx="9">
                  <c:v>2131280</c:v>
                </c:pt>
                <c:pt idx="10">
                  <c:v>2036322</c:v>
                </c:pt>
                <c:pt idx="11">
                  <c:v>1941364</c:v>
                </c:pt>
                <c:pt idx="12">
                  <c:v>1846406</c:v>
                </c:pt>
                <c:pt idx="13">
                  <c:v>1751448</c:v>
                </c:pt>
                <c:pt idx="14">
                  <c:v>1656490</c:v>
                </c:pt>
                <c:pt idx="15">
                  <c:v>1561532</c:v>
                </c:pt>
                <c:pt idx="16">
                  <c:v>1466574</c:v>
                </c:pt>
                <c:pt idx="17">
                  <c:v>1371616</c:v>
                </c:pt>
                <c:pt idx="18">
                  <c:v>1276658</c:v>
                </c:pt>
                <c:pt idx="19">
                  <c:v>1181700</c:v>
                </c:pt>
                <c:pt idx="20">
                  <c:v>1044538</c:v>
                </c:pt>
                <c:pt idx="21">
                  <c:v>907376</c:v>
                </c:pt>
                <c:pt idx="22">
                  <c:v>770214</c:v>
                </c:pt>
                <c:pt idx="23">
                  <c:v>633052</c:v>
                </c:pt>
                <c:pt idx="24">
                  <c:v>495890</c:v>
                </c:pt>
                <c:pt idx="25">
                  <c:v>358728</c:v>
                </c:pt>
                <c:pt idx="26">
                  <c:v>221566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E-4A42-B9F0-C1196C268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24928"/>
        <c:axId val="432222304"/>
      </c:lineChart>
      <c:catAx>
        <c:axId val="43222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50211542340994986"/>
              <c:y val="0.95921609791510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2222304"/>
        <c:crosses val="autoZero"/>
        <c:auto val="1"/>
        <c:lblAlgn val="ctr"/>
        <c:lblOffset val="100"/>
        <c:noMultiLvlLbl val="0"/>
      </c:catAx>
      <c:valAx>
        <c:axId val="432222304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No-Cost Allowances</a:t>
                </a:r>
              </a:p>
            </c:rich>
          </c:tx>
          <c:layout>
            <c:manualLayout>
              <c:xMode val="edge"/>
              <c:yMode val="edge"/>
              <c:x val="8.345254342982068E-3"/>
              <c:y val="0.38431180530641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222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239486</xdr:colOff>
      <xdr:row>0</xdr:row>
      <xdr:rowOff>174172</xdr:rowOff>
    </xdr:from>
    <xdr:to>
      <xdr:col>18</xdr:col>
      <xdr:colOff>533401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zoomScalePageLayoutView="70" workbookViewId="0">
      <selection activeCell="B3" sqref="B3"/>
    </sheetView>
  </sheetViews>
  <sheetFormatPr defaultColWidth="8.85546875" defaultRowHeight="12.75" x14ac:dyDescent="0.2"/>
  <cols>
    <col min="1" max="2" width="19.7109375" style="2" customWidth="1"/>
    <col min="3" max="3" width="8" style="2" customWidth="1"/>
    <col min="4" max="4" width="21.140625" style="2" customWidth="1"/>
    <col min="5" max="5" width="14.28515625" style="2" bestFit="1" customWidth="1"/>
    <col min="6" max="6" width="40.42578125" style="2" customWidth="1"/>
    <col min="7" max="16384" width="8.85546875" style="2"/>
  </cols>
  <sheetData>
    <row r="1" spans="1:6" ht="43.15" customHeight="1" x14ac:dyDescent="0.2">
      <c r="A1" s="15" t="s">
        <v>15</v>
      </c>
      <c r="B1" s="15"/>
      <c r="C1" s="15"/>
      <c r="D1" s="15"/>
      <c r="E1" s="15"/>
      <c r="F1" s="15"/>
    </row>
    <row r="3" spans="1:6" ht="26.25" thickBot="1" x14ac:dyDescent="0.25">
      <c r="A3" s="1" t="s">
        <v>0</v>
      </c>
      <c r="B3" s="1" t="s">
        <v>1</v>
      </c>
      <c r="D3" s="3" t="s">
        <v>2</v>
      </c>
      <c r="E3" s="14">
        <f>ROUND(B4/0.93, 0)</f>
        <v>5275444</v>
      </c>
      <c r="F3" s="4"/>
    </row>
    <row r="4" spans="1:6" ht="14.45" customHeight="1" x14ac:dyDescent="0.2">
      <c r="A4" s="5">
        <v>2023</v>
      </c>
      <c r="B4" s="6">
        <v>4906163</v>
      </c>
      <c r="D4" s="7"/>
      <c r="F4" s="7"/>
    </row>
    <row r="5" spans="1:6" ht="14.45" customHeight="1" x14ac:dyDescent="0.2">
      <c r="A5" s="5">
        <v>2024</v>
      </c>
      <c r="B5" s="6">
        <f t="shared" ref="B5:B11" si="0">ROUND(B4-($E$3*7%),0)</f>
        <v>4536882</v>
      </c>
      <c r="D5" s="8" t="s">
        <v>3</v>
      </c>
      <c r="E5" s="16" t="s">
        <v>4</v>
      </c>
      <c r="F5" s="16"/>
    </row>
    <row r="6" spans="1:6" ht="14.45" customHeight="1" x14ac:dyDescent="0.2">
      <c r="A6" s="5">
        <v>2025</v>
      </c>
      <c r="B6" s="6">
        <f t="shared" si="0"/>
        <v>4167601</v>
      </c>
      <c r="D6" s="9"/>
      <c r="E6" s="16"/>
      <c r="F6" s="16"/>
    </row>
    <row r="7" spans="1:6" ht="14.45" customHeight="1" x14ac:dyDescent="0.2">
      <c r="A7" s="5">
        <v>2026</v>
      </c>
      <c r="B7" s="6">
        <f t="shared" si="0"/>
        <v>3798320</v>
      </c>
      <c r="D7" s="9"/>
      <c r="E7" s="16"/>
      <c r="F7" s="16"/>
    </row>
    <row r="8" spans="1:6" ht="14.45" customHeight="1" x14ac:dyDescent="0.2">
      <c r="A8" s="5">
        <f t="shared" ref="A8:A30" si="1">A7+1</f>
        <v>2027</v>
      </c>
      <c r="B8" s="6">
        <f t="shared" si="0"/>
        <v>3429039</v>
      </c>
      <c r="D8" s="9"/>
      <c r="E8" s="10"/>
      <c r="F8" s="10"/>
    </row>
    <row r="9" spans="1:6" ht="14.45" customHeight="1" x14ac:dyDescent="0.2">
      <c r="A9" s="5">
        <f t="shared" si="1"/>
        <v>2028</v>
      </c>
      <c r="B9" s="6">
        <f t="shared" si="0"/>
        <v>3059758</v>
      </c>
      <c r="D9" s="8" t="s">
        <v>5</v>
      </c>
      <c r="E9" s="16" t="s">
        <v>6</v>
      </c>
      <c r="F9" s="16"/>
    </row>
    <row r="10" spans="1:6" ht="14.45" customHeight="1" x14ac:dyDescent="0.2">
      <c r="A10" s="5">
        <f t="shared" si="1"/>
        <v>2029</v>
      </c>
      <c r="B10" s="6">
        <f t="shared" si="0"/>
        <v>2690477</v>
      </c>
      <c r="D10" s="9"/>
      <c r="E10" s="16"/>
      <c r="F10" s="16"/>
    </row>
    <row r="11" spans="1:6" ht="14.45" customHeight="1" x14ac:dyDescent="0.2">
      <c r="A11" s="5">
        <f t="shared" si="1"/>
        <v>2030</v>
      </c>
      <c r="B11" s="6">
        <f t="shared" si="0"/>
        <v>2321196</v>
      </c>
      <c r="D11" s="9"/>
      <c r="E11" s="16"/>
      <c r="F11" s="16"/>
    </row>
    <row r="12" spans="1:6" ht="14.45" customHeight="1" x14ac:dyDescent="0.2">
      <c r="A12" s="5">
        <f t="shared" si="1"/>
        <v>2031</v>
      </c>
      <c r="B12" s="6">
        <f t="shared" ref="B12:B23" si="2">ROUND(B11-($E$3*1.8%),0)</f>
        <v>2226238</v>
      </c>
      <c r="D12" s="9"/>
      <c r="E12" s="16"/>
      <c r="F12" s="16"/>
    </row>
    <row r="13" spans="1:6" ht="14.45" customHeight="1" x14ac:dyDescent="0.2">
      <c r="A13" s="5">
        <f t="shared" si="1"/>
        <v>2032</v>
      </c>
      <c r="B13" s="6">
        <f t="shared" si="2"/>
        <v>2131280</v>
      </c>
      <c r="D13" s="9"/>
      <c r="E13" s="11"/>
      <c r="F13" s="11"/>
    </row>
    <row r="14" spans="1:6" ht="14.45" customHeight="1" x14ac:dyDescent="0.2">
      <c r="A14" s="5">
        <f t="shared" si="1"/>
        <v>2033</v>
      </c>
      <c r="B14" s="6">
        <f t="shared" si="2"/>
        <v>2036322</v>
      </c>
      <c r="D14" s="8" t="s">
        <v>7</v>
      </c>
      <c r="E14" s="16" t="s">
        <v>8</v>
      </c>
      <c r="F14" s="16"/>
    </row>
    <row r="15" spans="1:6" ht="14.45" customHeight="1" x14ac:dyDescent="0.2">
      <c r="A15" s="5">
        <f t="shared" si="1"/>
        <v>2034</v>
      </c>
      <c r="B15" s="6">
        <f t="shared" si="2"/>
        <v>1941364</v>
      </c>
      <c r="E15" s="16"/>
      <c r="F15" s="16"/>
    </row>
    <row r="16" spans="1:6" ht="14.45" customHeight="1" x14ac:dyDescent="0.2">
      <c r="A16" s="5">
        <f t="shared" si="1"/>
        <v>2035</v>
      </c>
      <c r="B16" s="6">
        <f t="shared" si="2"/>
        <v>1846406</v>
      </c>
      <c r="E16" s="16"/>
      <c r="F16" s="16"/>
    </row>
    <row r="17" spans="1:6" ht="14.45" customHeight="1" x14ac:dyDescent="0.2">
      <c r="A17" s="5">
        <f t="shared" si="1"/>
        <v>2036</v>
      </c>
      <c r="B17" s="6">
        <f t="shared" si="2"/>
        <v>1751448</v>
      </c>
      <c r="E17" s="10"/>
      <c r="F17" s="10"/>
    </row>
    <row r="18" spans="1:6" ht="14.45" customHeight="1" x14ac:dyDescent="0.2">
      <c r="A18" s="5">
        <f t="shared" si="1"/>
        <v>2037</v>
      </c>
      <c r="B18" s="6">
        <f t="shared" si="2"/>
        <v>1656490</v>
      </c>
      <c r="D18" s="8" t="s">
        <v>9</v>
      </c>
      <c r="E18" s="16" t="s">
        <v>10</v>
      </c>
      <c r="F18" s="16"/>
    </row>
    <row r="19" spans="1:6" ht="14.45" customHeight="1" x14ac:dyDescent="0.2">
      <c r="A19" s="5">
        <f t="shared" si="1"/>
        <v>2038</v>
      </c>
      <c r="B19" s="6">
        <f t="shared" si="2"/>
        <v>1561532</v>
      </c>
      <c r="E19" s="16"/>
      <c r="F19" s="16"/>
    </row>
    <row r="20" spans="1:6" ht="14.45" customHeight="1" x14ac:dyDescent="0.2">
      <c r="A20" s="5">
        <f t="shared" si="1"/>
        <v>2039</v>
      </c>
      <c r="B20" s="6">
        <f t="shared" si="2"/>
        <v>1466574</v>
      </c>
      <c r="E20" s="16"/>
      <c r="F20" s="16"/>
    </row>
    <row r="21" spans="1:6" ht="14.45" customHeight="1" x14ac:dyDescent="0.2">
      <c r="A21" s="5">
        <f t="shared" si="1"/>
        <v>2040</v>
      </c>
      <c r="B21" s="6">
        <f t="shared" si="2"/>
        <v>1371616</v>
      </c>
      <c r="E21" s="16"/>
      <c r="F21" s="16"/>
    </row>
    <row r="22" spans="1:6" ht="14.45" customHeight="1" x14ac:dyDescent="0.2">
      <c r="A22" s="5">
        <f t="shared" si="1"/>
        <v>2041</v>
      </c>
      <c r="B22" s="6">
        <f t="shared" si="2"/>
        <v>1276658</v>
      </c>
    </row>
    <row r="23" spans="1:6" ht="14.45" customHeight="1" x14ac:dyDescent="0.2">
      <c r="A23" s="5">
        <f t="shared" si="1"/>
        <v>2042</v>
      </c>
      <c r="B23" s="6">
        <f t="shared" si="2"/>
        <v>1181700</v>
      </c>
      <c r="D23" s="8" t="s">
        <v>11</v>
      </c>
      <c r="E23" s="16" t="s">
        <v>12</v>
      </c>
      <c r="F23" s="16"/>
    </row>
    <row r="24" spans="1:6" ht="14.45" customHeight="1" x14ac:dyDescent="0.2">
      <c r="A24" s="5">
        <f t="shared" si="1"/>
        <v>2043</v>
      </c>
      <c r="B24" s="6">
        <f t="shared" ref="B24:B30" si="3">ROUND(B23-($E$3*2.6%),0)</f>
        <v>1044538</v>
      </c>
      <c r="E24" s="16"/>
      <c r="F24" s="16"/>
    </row>
    <row r="25" spans="1:6" ht="14.45" customHeight="1" x14ac:dyDescent="0.2">
      <c r="A25" s="5">
        <f t="shared" si="1"/>
        <v>2044</v>
      </c>
      <c r="B25" s="6">
        <f t="shared" si="3"/>
        <v>907376</v>
      </c>
      <c r="E25" s="16"/>
      <c r="F25" s="16"/>
    </row>
    <row r="26" spans="1:6" ht="14.45" customHeight="1" x14ac:dyDescent="0.2">
      <c r="A26" s="5">
        <f t="shared" si="1"/>
        <v>2045</v>
      </c>
      <c r="B26" s="6">
        <f t="shared" si="3"/>
        <v>770214</v>
      </c>
      <c r="E26" s="13"/>
      <c r="F26" s="13"/>
    </row>
    <row r="27" spans="1:6" ht="14.45" customHeight="1" x14ac:dyDescent="0.2">
      <c r="A27" s="5">
        <f t="shared" si="1"/>
        <v>2046</v>
      </c>
      <c r="B27" s="6">
        <f t="shared" si="3"/>
        <v>633052</v>
      </c>
      <c r="D27" s="8" t="s">
        <v>13</v>
      </c>
      <c r="E27" s="16" t="s">
        <v>14</v>
      </c>
      <c r="F27" s="16"/>
    </row>
    <row r="28" spans="1:6" ht="14.45" customHeight="1" x14ac:dyDescent="0.2">
      <c r="A28" s="5">
        <f t="shared" si="1"/>
        <v>2047</v>
      </c>
      <c r="B28" s="6">
        <f t="shared" si="3"/>
        <v>495890</v>
      </c>
      <c r="D28" s="12"/>
      <c r="E28" s="16"/>
      <c r="F28" s="16"/>
    </row>
    <row r="29" spans="1:6" ht="14.45" customHeight="1" x14ac:dyDescent="0.2">
      <c r="A29" s="5">
        <f t="shared" si="1"/>
        <v>2048</v>
      </c>
      <c r="B29" s="6">
        <f t="shared" si="3"/>
        <v>358728</v>
      </c>
      <c r="D29" s="12"/>
      <c r="E29" s="16"/>
      <c r="F29" s="16"/>
    </row>
    <row r="30" spans="1:6" ht="14.45" customHeight="1" x14ac:dyDescent="0.2">
      <c r="A30" s="5">
        <f t="shared" si="1"/>
        <v>2049</v>
      </c>
      <c r="B30" s="6">
        <f t="shared" si="3"/>
        <v>221566</v>
      </c>
      <c r="D30" s="12"/>
      <c r="E30" s="16"/>
      <c r="F30" s="16"/>
    </row>
    <row r="31" spans="1:6" ht="14.45" customHeight="1" x14ac:dyDescent="0.2">
      <c r="A31" s="5"/>
    </row>
    <row r="32" spans="1:6" ht="14.45" customHeight="1" x14ac:dyDescent="0.2"/>
    <row r="33" spans="4:4" x14ac:dyDescent="0.2">
      <c r="D33" s="12"/>
    </row>
  </sheetData>
  <mergeCells count="7">
    <mergeCell ref="A1:F1"/>
    <mergeCell ref="E14:F16"/>
    <mergeCell ref="E18:F21"/>
    <mergeCell ref="E23:F25"/>
    <mergeCell ref="E27:F30"/>
    <mergeCell ref="E5:F7"/>
    <mergeCell ref="E9:F12"/>
  </mergeCells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143783-C348-4A6E-B56C-B95E0C61F7F1}"/>
</file>

<file path=customXml/itemProps2.xml><?xml version="1.0" encoding="utf-8"?>
<ds:datastoreItem xmlns:ds="http://schemas.openxmlformats.org/officeDocument/2006/customXml" ds:itemID="{3445B18F-9E3F-40CC-8377-7A5D19904A9A}"/>
</file>

<file path=customXml/itemProps3.xml><?xml version="1.0" encoding="utf-8"?>
<ds:datastoreItem xmlns:ds="http://schemas.openxmlformats.org/officeDocument/2006/customXml" ds:itemID="{54CA658A-AE2A-4741-A84A-CD9B518ABC4B}"/>
</file>

<file path=customXml/itemProps4.xml><?xml version="1.0" encoding="utf-8"?>
<ds:datastoreItem xmlns:ds="http://schemas.openxmlformats.org/officeDocument/2006/customXml" ds:itemID="{C5F4706A-7F07-45F9-BEBD-111116783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TLF-10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Kuzma Jason</dc:creator>
  <cp:lastModifiedBy>Dunkin, Alexis (UTC)</cp:lastModifiedBy>
  <cp:lastPrinted>2024-04-18T17:59:04Z</cp:lastPrinted>
  <dcterms:created xsi:type="dcterms:W3CDTF">2024-04-09T00:38:55Z</dcterms:created>
  <dcterms:modified xsi:type="dcterms:W3CDTF">2024-04-26T22:00:15Z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