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8\2018 Tax Reform\Workpapers\Models\WA Tax Adjusted Models\Incremental Adjustment Models\"/>
    </mc:Choice>
  </mc:AlternateContent>
  <bookViews>
    <workbookView xWindow="0" yWindow="0" windowWidth="23040" windowHeight="8835"/>
  </bookViews>
  <sheets>
    <sheet name="2017" sheetId="2" r:id="rId1"/>
    <sheet name="2016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2" l="1"/>
  <c r="H46" i="2"/>
  <c r="I46" i="2"/>
  <c r="J46" i="2"/>
  <c r="K46" i="2"/>
  <c r="L46" i="2"/>
  <c r="F46" i="2"/>
  <c r="F66" i="2"/>
  <c r="L45" i="2"/>
  <c r="K45" i="2"/>
  <c r="J45" i="2"/>
  <c r="I45" i="2"/>
  <c r="H45" i="2"/>
  <c r="G45" i="2"/>
  <c r="F45" i="2"/>
  <c r="G39" i="2" l="1"/>
  <c r="H39" i="2"/>
  <c r="I39" i="2"/>
  <c r="J39" i="2"/>
  <c r="K39" i="2"/>
  <c r="G40" i="2"/>
  <c r="H40" i="2"/>
  <c r="I40" i="2"/>
  <c r="J40" i="2"/>
  <c r="K40" i="2"/>
  <c r="G41" i="2"/>
  <c r="H41" i="2"/>
  <c r="I41" i="2"/>
  <c r="J41" i="2"/>
  <c r="K41" i="2"/>
  <c r="G42" i="2"/>
  <c r="H42" i="2"/>
  <c r="I42" i="2"/>
  <c r="J42" i="2"/>
  <c r="K42" i="2"/>
  <c r="L39" i="2" l="1"/>
  <c r="L42" i="2"/>
  <c r="L41" i="2"/>
  <c r="L40" i="2"/>
  <c r="L65" i="2"/>
  <c r="L66" i="2"/>
  <c r="H65" i="2"/>
  <c r="G66" i="2"/>
  <c r="G65" i="2" s="1"/>
  <c r="H66" i="2"/>
  <c r="I66" i="2"/>
  <c r="I65" i="2" s="1"/>
  <c r="J66" i="2"/>
  <c r="J65" i="2" s="1"/>
  <c r="K66" i="2"/>
  <c r="K65" i="2" s="1"/>
  <c r="F65" i="2"/>
  <c r="L58" i="2" l="1"/>
  <c r="L57" i="2"/>
  <c r="L56" i="2"/>
  <c r="L55" i="2"/>
  <c r="L54" i="2"/>
  <c r="K29" i="2"/>
  <c r="J29" i="2"/>
  <c r="I29" i="2"/>
  <c r="H29" i="2"/>
  <c r="G29" i="2"/>
  <c r="K27" i="2"/>
  <c r="J27" i="2"/>
  <c r="I27" i="2"/>
  <c r="H27" i="2"/>
  <c r="G27" i="2"/>
  <c r="K26" i="2"/>
  <c r="J26" i="2"/>
  <c r="I26" i="2"/>
  <c r="H26" i="2"/>
  <c r="G26" i="2"/>
  <c r="K25" i="2"/>
  <c r="J25" i="2"/>
  <c r="I25" i="2"/>
  <c r="H25" i="2"/>
  <c r="G25" i="2"/>
  <c r="K24" i="2"/>
  <c r="K38" i="2" s="1"/>
  <c r="K53" i="2" s="1"/>
  <c r="J24" i="2"/>
  <c r="J38" i="2" s="1"/>
  <c r="J53" i="2" s="1"/>
  <c r="I24" i="2"/>
  <c r="I38" i="2" s="1"/>
  <c r="I53" i="2" s="1"/>
  <c r="H24" i="2"/>
  <c r="H38" i="2" s="1"/>
  <c r="G24" i="2"/>
  <c r="G38" i="2" s="1"/>
  <c r="G53" i="2" s="1"/>
  <c r="K23" i="2"/>
  <c r="K37" i="2" s="1"/>
  <c r="K52" i="2" s="1"/>
  <c r="J23" i="2"/>
  <c r="J37" i="2" s="1"/>
  <c r="J52" i="2" s="1"/>
  <c r="I23" i="2"/>
  <c r="I37" i="2" s="1"/>
  <c r="I52" i="2" s="1"/>
  <c r="H23" i="2"/>
  <c r="H37" i="2" s="1"/>
  <c r="H52" i="2" s="1"/>
  <c r="G23" i="2"/>
  <c r="K22" i="2"/>
  <c r="K36" i="2" s="1"/>
  <c r="K51" i="2" s="1"/>
  <c r="J22" i="2"/>
  <c r="J36" i="2" s="1"/>
  <c r="J51" i="2" s="1"/>
  <c r="I22" i="2"/>
  <c r="I36" i="2" s="1"/>
  <c r="I51" i="2" s="1"/>
  <c r="H22" i="2"/>
  <c r="H36" i="2" s="1"/>
  <c r="G22" i="2"/>
  <c r="G36" i="2" s="1"/>
  <c r="G51" i="2" s="1"/>
  <c r="K21" i="2"/>
  <c r="K35" i="2" s="1"/>
  <c r="K50" i="2" s="1"/>
  <c r="J21" i="2"/>
  <c r="J35" i="2" s="1"/>
  <c r="J50" i="2" s="1"/>
  <c r="I21" i="2"/>
  <c r="I35" i="2" s="1"/>
  <c r="I50" i="2" s="1"/>
  <c r="H21" i="2"/>
  <c r="H35" i="2" s="1"/>
  <c r="H50" i="2" s="1"/>
  <c r="G21" i="2"/>
  <c r="K20" i="2"/>
  <c r="K34" i="2" s="1"/>
  <c r="K49" i="2" s="1"/>
  <c r="J20" i="2"/>
  <c r="J34" i="2" s="1"/>
  <c r="I20" i="2"/>
  <c r="I34" i="2" s="1"/>
  <c r="H20" i="2"/>
  <c r="G20" i="2"/>
  <c r="G34" i="2" s="1"/>
  <c r="G49" i="2" s="1"/>
  <c r="K15" i="2"/>
  <c r="J15" i="2"/>
  <c r="I15" i="2"/>
  <c r="H15" i="2"/>
  <c r="G15" i="2"/>
  <c r="F15" i="2"/>
  <c r="L14" i="2"/>
  <c r="L13" i="2"/>
  <c r="L12" i="2"/>
  <c r="L11" i="2"/>
  <c r="L10" i="2"/>
  <c r="L9" i="2"/>
  <c r="L8" i="2"/>
  <c r="L7" i="2"/>
  <c r="L6" i="2"/>
  <c r="L5" i="2"/>
  <c r="L15" i="2" l="1"/>
  <c r="L20" i="2"/>
  <c r="H51" i="2"/>
  <c r="L51" i="2" s="1"/>
  <c r="L36" i="2"/>
  <c r="H53" i="2"/>
  <c r="L53" i="2" s="1"/>
  <c r="L38" i="2"/>
  <c r="L22" i="2"/>
  <c r="I44" i="2"/>
  <c r="L21" i="2"/>
  <c r="L26" i="2"/>
  <c r="L29" i="2"/>
  <c r="G35" i="2"/>
  <c r="J44" i="2"/>
  <c r="J49" i="2"/>
  <c r="J59" i="2" s="1"/>
  <c r="J64" i="2" s="1"/>
  <c r="L24" i="2"/>
  <c r="L27" i="2"/>
  <c r="H34" i="2"/>
  <c r="I49" i="2"/>
  <c r="I59" i="2" s="1"/>
  <c r="I64" i="2" s="1"/>
  <c r="K59" i="2"/>
  <c r="K64" i="2" s="1"/>
  <c r="L25" i="2"/>
  <c r="L23" i="2"/>
  <c r="G37" i="2"/>
  <c r="L34" i="2"/>
  <c r="L37" i="2" l="1"/>
  <c r="G52" i="2"/>
  <c r="L52" i="2" s="1"/>
  <c r="G44" i="2"/>
  <c r="H49" i="2"/>
  <c r="H44" i="2"/>
  <c r="L35" i="2"/>
  <c r="G50" i="2"/>
  <c r="H59" i="2" l="1"/>
  <c r="H64" i="2" s="1"/>
  <c r="L49" i="2"/>
  <c r="L50" i="2"/>
  <c r="G59" i="2"/>
  <c r="G64" i="2" s="1"/>
  <c r="L59" i="2" l="1"/>
  <c r="L64" i="2"/>
  <c r="H49" i="1" l="1"/>
  <c r="I49" i="1"/>
  <c r="J49" i="1"/>
  <c r="K49" i="1"/>
  <c r="H50" i="1"/>
  <c r="I50" i="1"/>
  <c r="J50" i="1"/>
  <c r="K50" i="1"/>
  <c r="H51" i="1"/>
  <c r="I51" i="1"/>
  <c r="J51" i="1"/>
  <c r="K51" i="1"/>
  <c r="H52" i="1"/>
  <c r="I52" i="1"/>
  <c r="J52" i="1"/>
  <c r="K52" i="1"/>
  <c r="H53" i="1"/>
  <c r="I53" i="1"/>
  <c r="J53" i="1"/>
  <c r="K53" i="1"/>
  <c r="G50" i="1"/>
  <c r="G51" i="1"/>
  <c r="G52" i="1"/>
  <c r="G53" i="1"/>
  <c r="G49" i="1"/>
  <c r="J35" i="1" l="1"/>
  <c r="I36" i="1"/>
  <c r="H37" i="1"/>
  <c r="G38" i="1"/>
  <c r="K38" i="1"/>
  <c r="J39" i="1"/>
  <c r="I40" i="1"/>
  <c r="H41" i="1"/>
  <c r="G42" i="1"/>
  <c r="K42" i="1"/>
  <c r="J43" i="1"/>
  <c r="K34" i="1"/>
  <c r="J34" i="1"/>
  <c r="I34" i="1"/>
  <c r="H34" i="1"/>
  <c r="G34" i="1"/>
  <c r="F44" i="1"/>
  <c r="G21" i="1"/>
  <c r="G35" i="1" s="1"/>
  <c r="H21" i="1"/>
  <c r="H35" i="1" s="1"/>
  <c r="I21" i="1"/>
  <c r="I35" i="1" s="1"/>
  <c r="J21" i="1"/>
  <c r="K21" i="1"/>
  <c r="K35" i="1" s="1"/>
  <c r="G22" i="1"/>
  <c r="G36" i="1" s="1"/>
  <c r="H22" i="1"/>
  <c r="H36" i="1" s="1"/>
  <c r="I22" i="1"/>
  <c r="J22" i="1"/>
  <c r="J36" i="1" s="1"/>
  <c r="K22" i="1"/>
  <c r="K36" i="1" s="1"/>
  <c r="G23" i="1"/>
  <c r="G37" i="1" s="1"/>
  <c r="H23" i="1"/>
  <c r="I23" i="1"/>
  <c r="I37" i="1" s="1"/>
  <c r="J23" i="1"/>
  <c r="J37" i="1" s="1"/>
  <c r="K23" i="1"/>
  <c r="K37" i="1" s="1"/>
  <c r="G24" i="1"/>
  <c r="H24" i="1"/>
  <c r="H38" i="1" s="1"/>
  <c r="I24" i="1"/>
  <c r="I38" i="1" s="1"/>
  <c r="J24" i="1"/>
  <c r="J38" i="1" s="1"/>
  <c r="K24" i="1"/>
  <c r="G25" i="1"/>
  <c r="G39" i="1" s="1"/>
  <c r="H25" i="1"/>
  <c r="H39" i="1" s="1"/>
  <c r="I25" i="1"/>
  <c r="I39" i="1" s="1"/>
  <c r="J25" i="1"/>
  <c r="K25" i="1"/>
  <c r="K39" i="1" s="1"/>
  <c r="G26" i="1"/>
  <c r="G40" i="1" s="1"/>
  <c r="H26" i="1"/>
  <c r="H40" i="1" s="1"/>
  <c r="I26" i="1"/>
  <c r="J26" i="1"/>
  <c r="J40" i="1" s="1"/>
  <c r="K26" i="1"/>
  <c r="K40" i="1" s="1"/>
  <c r="G27" i="1"/>
  <c r="G41" i="1" s="1"/>
  <c r="H27" i="1"/>
  <c r="I27" i="1"/>
  <c r="I41" i="1" s="1"/>
  <c r="J27" i="1"/>
  <c r="J41" i="1" s="1"/>
  <c r="K27" i="1"/>
  <c r="K41" i="1" s="1"/>
  <c r="G28" i="1"/>
  <c r="H28" i="1"/>
  <c r="H42" i="1" s="1"/>
  <c r="I28" i="1"/>
  <c r="I42" i="1" s="1"/>
  <c r="J28" i="1"/>
  <c r="J42" i="1" s="1"/>
  <c r="K28" i="1"/>
  <c r="G29" i="1"/>
  <c r="G43" i="1" s="1"/>
  <c r="H29" i="1"/>
  <c r="H43" i="1" s="1"/>
  <c r="I29" i="1"/>
  <c r="I43" i="1" s="1"/>
  <c r="J29" i="1"/>
  <c r="K29" i="1"/>
  <c r="K43" i="1" s="1"/>
  <c r="K20" i="1"/>
  <c r="J20" i="1"/>
  <c r="I20" i="1"/>
  <c r="H20" i="1"/>
  <c r="G20" i="1"/>
  <c r="H15" i="1"/>
  <c r="I15" i="1"/>
  <c r="J15" i="1"/>
  <c r="K15" i="1"/>
  <c r="G15" i="1"/>
  <c r="L6" i="1"/>
  <c r="L7" i="1"/>
  <c r="L8" i="1"/>
  <c r="L9" i="1"/>
  <c r="L10" i="1"/>
  <c r="L11" i="1"/>
  <c r="L12" i="1"/>
  <c r="L13" i="1"/>
  <c r="L14" i="1"/>
  <c r="L5" i="1"/>
  <c r="F15" i="1"/>
  <c r="L41" i="1" l="1"/>
  <c r="L40" i="1"/>
  <c r="L37" i="1"/>
  <c r="G44" i="1"/>
  <c r="L36" i="1"/>
  <c r="L43" i="1"/>
  <c r="L42" i="1"/>
  <c r="L39" i="1"/>
  <c r="L38" i="1"/>
  <c r="J44" i="1"/>
  <c r="K44" i="1"/>
  <c r="L35" i="1"/>
  <c r="L28" i="1"/>
  <c r="H44" i="1"/>
  <c r="I44" i="1"/>
  <c r="L34" i="1"/>
  <c r="L24" i="1"/>
  <c r="L29" i="1"/>
  <c r="L25" i="1"/>
  <c r="L21" i="1"/>
  <c r="L27" i="1"/>
  <c r="L26" i="1"/>
  <c r="L22" i="1"/>
  <c r="L23" i="1"/>
  <c r="L20" i="1"/>
  <c r="L15" i="1"/>
  <c r="L50" i="1" l="1"/>
  <c r="L55" i="1"/>
  <c r="L49" i="1"/>
  <c r="L52" i="1"/>
  <c r="L56" i="1"/>
  <c r="L58" i="1"/>
  <c r="L44" i="1"/>
  <c r="L54" i="1"/>
  <c r="L51" i="1"/>
  <c r="G59" i="1"/>
  <c r="G64" i="1" s="1"/>
  <c r="L57" i="1"/>
  <c r="L53" i="1"/>
  <c r="I59" i="1"/>
  <c r="I64" i="1" s="1"/>
  <c r="J59" i="1"/>
  <c r="J64" i="1" s="1"/>
  <c r="H59" i="1"/>
  <c r="H64" i="1" s="1"/>
  <c r="K59" i="1"/>
  <c r="K64" i="1" s="1"/>
  <c r="L59" i="1" l="1"/>
  <c r="L64" i="1"/>
  <c r="F44" i="2"/>
  <c r="L43" i="2"/>
  <c r="L44" i="2" s="1"/>
</calcChain>
</file>

<file path=xl/sharedStrings.xml><?xml version="1.0" encoding="utf-8"?>
<sst xmlns="http://schemas.openxmlformats.org/spreadsheetml/2006/main" count="330" uniqueCount="31">
  <si>
    <t>CD</t>
  </si>
  <si>
    <t>AA</t>
  </si>
  <si>
    <t>AN</t>
  </si>
  <si>
    <t>ED</t>
  </si>
  <si>
    <t>GD</t>
  </si>
  <si>
    <t>OR</t>
  </si>
  <si>
    <t>Plant</t>
  </si>
  <si>
    <t>CDA Lake Settlement</t>
  </si>
  <si>
    <t>CDA Lake Settlement - Costs</t>
  </si>
  <si>
    <t>Colstrip PCB</t>
  </si>
  <si>
    <t>AFUDC - CWIP  Intangibles</t>
  </si>
  <si>
    <t>FMB &amp; MTN Redeemed</t>
  </si>
  <si>
    <t>WA E</t>
  </si>
  <si>
    <t>ID E</t>
  </si>
  <si>
    <t>WA G</t>
  </si>
  <si>
    <t>ID G</t>
  </si>
  <si>
    <t>OR G</t>
  </si>
  <si>
    <t>Per G/L</t>
  </si>
  <si>
    <t>Allocated Total</t>
  </si>
  <si>
    <t>Plant Accumulated Deferred Federal Income Taxes - December 31, 2016 AMA</t>
  </si>
  <si>
    <t>Plant Accumulated Deferred Federal Income Taxes - December 31, 2016 AMA - Allocation Percentages</t>
  </si>
  <si>
    <t>Plant Accumulated Deferred Federal Income Taxes - December 31, 2017 EOP</t>
  </si>
  <si>
    <t>Plant Accumulated Deferred Federal Income Taxes - December 31, 2017 EOP - Allocation Percentages</t>
  </si>
  <si>
    <t>Excess Plant Accumulated Deferred Federal Income Taxes - December 31, 2017 EOP</t>
  </si>
  <si>
    <t>Gross-Up for Taxes</t>
  </si>
  <si>
    <t>Plant Accumulated Deferred Federal Income Taxes - December 31, 2017 AMA</t>
  </si>
  <si>
    <t>Plant Accumulated Deferred Federal Income Taxes - December 31, 2017 AMA - Allocation Percentages</t>
  </si>
  <si>
    <t>Regulatory Liability</t>
  </si>
  <si>
    <t>Allocated Excess Plant Accumulated Deferred Federal Income Taxes - December 31, 2017 EOP</t>
  </si>
  <si>
    <t>Plant Related</t>
  </si>
  <si>
    <t>Incld w/Non-Plant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</si>
</sst>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3" fontId="0" fillId="0" borderId="0" xfId="0" applyNumberFormat="1" applyFill="1" applyBorder="1" applyAlignment="1">
      <alignment horizontal="left"/>
    </xf>
    <xf numFmtId="164" fontId="0" fillId="0" borderId="0" xfId="1" applyNumberFormat="1" applyFont="1"/>
    <xf numFmtId="164" fontId="0" fillId="0" borderId="0" xfId="0" applyNumberFormat="1"/>
    <xf numFmtId="164" fontId="0" fillId="0" borderId="1" xfId="1" applyNumberFormat="1" applyFont="1" applyBorder="1"/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9" fontId="0" fillId="0" borderId="0" xfId="2" applyFont="1"/>
    <xf numFmtId="9" fontId="0" fillId="0" borderId="1" xfId="0" applyNumberFormat="1" applyBorder="1"/>
    <xf numFmtId="164" fontId="0" fillId="0" borderId="0" xfId="1" applyNumberFormat="1" applyFont="1" applyFill="1" applyBorder="1"/>
    <xf numFmtId="164" fontId="0" fillId="2" borderId="1" xfId="1" applyNumberFormat="1" applyFont="1" applyFill="1" applyBorder="1"/>
    <xf numFmtId="164" fontId="0" fillId="2" borderId="0" xfId="1" applyNumberFormat="1" applyFont="1" applyFill="1"/>
    <xf numFmtId="164" fontId="0" fillId="0" borderId="1" xfId="1" applyNumberFormat="1" applyFont="1" applyFill="1" applyBorder="1"/>
    <xf numFmtId="164" fontId="0" fillId="0" borderId="0" xfId="1" applyNumberFormat="1" applyFont="1" applyFill="1"/>
    <xf numFmtId="0" fontId="0" fillId="2" borderId="0" xfId="0" applyFill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left"/>
    </xf>
    <xf numFmtId="164" fontId="2" fillId="2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6"/>
  <sheetViews>
    <sheetView tabSelected="1" topLeftCell="A31" zoomScaleNormal="100" workbookViewId="0">
      <selection activeCell="L54" sqref="L54"/>
    </sheetView>
  </sheetViews>
  <sheetFormatPr defaultRowHeight="15" x14ac:dyDescent="0.25"/>
  <cols>
    <col min="2" max="2" width="24.28515625" bestFit="1" customWidth="1"/>
    <col min="4" max="5" width="3.42578125" bestFit="1" customWidth="1"/>
    <col min="6" max="6" width="13.42578125" style="2" bestFit="1" customWidth="1"/>
    <col min="7" max="8" width="13.42578125" bestFit="1" customWidth="1"/>
    <col min="9" max="11" width="12.28515625" bestFit="1" customWidth="1"/>
    <col min="12" max="12" width="14.42578125" bestFit="1" customWidth="1"/>
    <col min="13" max="13" width="12" bestFit="1" customWidth="1"/>
  </cols>
  <sheetData>
    <row r="2" spans="2:13" ht="15.75" thickBot="1" x14ac:dyDescent="0.3"/>
    <row r="3" spans="2:13" ht="15.75" thickBot="1" x14ac:dyDescent="0.3">
      <c r="B3" s="15" t="s">
        <v>25</v>
      </c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2:13" x14ac:dyDescent="0.25">
      <c r="F4" s="5" t="s">
        <v>17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18</v>
      </c>
    </row>
    <row r="5" spans="2:13" x14ac:dyDescent="0.25">
      <c r="B5" t="s">
        <v>6</v>
      </c>
      <c r="C5">
        <v>282900</v>
      </c>
      <c r="D5" t="s">
        <v>0</v>
      </c>
      <c r="E5" t="s">
        <v>1</v>
      </c>
      <c r="F5" s="2">
        <v>-83754598</v>
      </c>
      <c r="G5" s="2">
        <v>-40200074</v>
      </c>
      <c r="H5" s="2">
        <v>-18702860</v>
      </c>
      <c r="I5" s="2">
        <v>-12218222</v>
      </c>
      <c r="J5" s="2">
        <v>-4905406</v>
      </c>
      <c r="K5" s="2">
        <v>-7728037</v>
      </c>
      <c r="L5" s="2">
        <f>SUM(G5:K5)</f>
        <v>-83754599</v>
      </c>
      <c r="M5" s="3"/>
    </row>
    <row r="6" spans="2:13" x14ac:dyDescent="0.25">
      <c r="B6" t="s">
        <v>6</v>
      </c>
      <c r="C6">
        <v>282900</v>
      </c>
      <c r="D6" t="s">
        <v>0</v>
      </c>
      <c r="E6" t="s">
        <v>2</v>
      </c>
      <c r="F6" s="2">
        <v>-706442</v>
      </c>
      <c r="G6" s="2">
        <v>-375138</v>
      </c>
      <c r="H6" s="2">
        <v>-174531</v>
      </c>
      <c r="I6" s="2">
        <v>-106741</v>
      </c>
      <c r="J6" s="2">
        <v>-50033</v>
      </c>
      <c r="K6" s="2"/>
      <c r="L6" s="2">
        <f t="shared" ref="L6:L14" si="0">SUM(G6:K6)</f>
        <v>-706443</v>
      </c>
      <c r="M6" s="3"/>
    </row>
    <row r="7" spans="2:13" x14ac:dyDescent="0.25">
      <c r="B7" t="s">
        <v>6</v>
      </c>
      <c r="C7">
        <v>282900</v>
      </c>
      <c r="D7" t="s">
        <v>3</v>
      </c>
      <c r="E7" t="s">
        <v>2</v>
      </c>
      <c r="F7" s="2">
        <v>-526719303</v>
      </c>
      <c r="G7" s="2">
        <v>-347385517</v>
      </c>
      <c r="H7" s="2">
        <v>-179333786</v>
      </c>
      <c r="I7" s="2"/>
      <c r="J7" s="2"/>
      <c r="K7" s="2"/>
      <c r="L7" s="2">
        <f t="shared" si="0"/>
        <v>-526719303</v>
      </c>
      <c r="M7" s="3"/>
    </row>
    <row r="8" spans="2:13" x14ac:dyDescent="0.25">
      <c r="B8" t="s">
        <v>6</v>
      </c>
      <c r="C8">
        <v>282900</v>
      </c>
      <c r="D8" t="s">
        <v>4</v>
      </c>
      <c r="E8" t="s">
        <v>2</v>
      </c>
      <c r="F8" s="2">
        <v>-102826905</v>
      </c>
      <c r="G8" s="2"/>
      <c r="H8" s="2"/>
      <c r="I8" s="2">
        <v>-70284631</v>
      </c>
      <c r="J8" s="2">
        <v>-32542274</v>
      </c>
      <c r="K8" s="2"/>
      <c r="L8" s="2">
        <f t="shared" si="0"/>
        <v>-102826905</v>
      </c>
      <c r="M8" s="3"/>
    </row>
    <row r="9" spans="2:13" x14ac:dyDescent="0.25">
      <c r="B9" t="s">
        <v>6</v>
      </c>
      <c r="C9">
        <v>282900</v>
      </c>
      <c r="D9" t="s">
        <v>4</v>
      </c>
      <c r="E9" t="s">
        <v>5</v>
      </c>
      <c r="F9" s="2">
        <v>-59078567</v>
      </c>
      <c r="G9" s="2"/>
      <c r="H9" s="2"/>
      <c r="I9" s="2"/>
      <c r="J9" s="2"/>
      <c r="K9" s="2">
        <v>-59078567</v>
      </c>
      <c r="L9" s="2">
        <f t="shared" si="0"/>
        <v>-59078567</v>
      </c>
      <c r="M9" s="3"/>
    </row>
    <row r="10" spans="2:13" x14ac:dyDescent="0.25">
      <c r="B10" t="s">
        <v>7</v>
      </c>
      <c r="C10">
        <v>283382</v>
      </c>
      <c r="D10" t="s">
        <v>3</v>
      </c>
      <c r="E10" t="s">
        <v>2</v>
      </c>
      <c r="F10" s="2">
        <v>-11307087</v>
      </c>
      <c r="G10" s="2">
        <v>-7389181</v>
      </c>
      <c r="H10" s="2">
        <v>-3917906</v>
      </c>
      <c r="I10" s="2">
        <v>0</v>
      </c>
      <c r="J10" s="2">
        <v>0</v>
      </c>
      <c r="K10" s="2">
        <v>0</v>
      </c>
      <c r="L10" s="2">
        <f t="shared" si="0"/>
        <v>-11307087</v>
      </c>
      <c r="M10" s="3"/>
    </row>
    <row r="11" spans="2:13" x14ac:dyDescent="0.25">
      <c r="B11" t="s">
        <v>8</v>
      </c>
      <c r="C11">
        <v>283333</v>
      </c>
      <c r="D11" t="s">
        <v>3</v>
      </c>
      <c r="E11" t="s">
        <v>2</v>
      </c>
      <c r="F11" s="2">
        <v>398217</v>
      </c>
      <c r="G11" s="2">
        <v>260235</v>
      </c>
      <c r="H11" s="2">
        <v>137982</v>
      </c>
      <c r="I11" s="2">
        <v>0</v>
      </c>
      <c r="J11" s="2">
        <v>0</v>
      </c>
      <c r="K11" s="2">
        <v>0</v>
      </c>
      <c r="L11" s="2">
        <f t="shared" si="0"/>
        <v>398217</v>
      </c>
      <c r="M11" s="3"/>
    </row>
    <row r="12" spans="2:13" x14ac:dyDescent="0.25">
      <c r="B12" t="s">
        <v>9</v>
      </c>
      <c r="C12">
        <v>283200</v>
      </c>
      <c r="D12" t="s">
        <v>3</v>
      </c>
      <c r="E12" t="s">
        <v>2</v>
      </c>
      <c r="F12" s="2">
        <v>-17529</v>
      </c>
      <c r="G12" s="2">
        <v>-11455</v>
      </c>
      <c r="H12" s="2">
        <v>-6074</v>
      </c>
      <c r="I12" s="2">
        <v>0</v>
      </c>
      <c r="J12" s="2">
        <v>0</v>
      </c>
      <c r="K12" s="2">
        <v>0</v>
      </c>
      <c r="L12" s="2">
        <f t="shared" si="0"/>
        <v>-17529</v>
      </c>
      <c r="M12" s="3"/>
    </row>
    <row r="13" spans="2:13" x14ac:dyDescent="0.25">
      <c r="B13" s="1" t="s">
        <v>10</v>
      </c>
      <c r="C13">
        <v>283750</v>
      </c>
      <c r="D13" t="s">
        <v>0</v>
      </c>
      <c r="E13" t="s">
        <v>1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f t="shared" si="0"/>
        <v>0</v>
      </c>
      <c r="M13" s="3"/>
    </row>
    <row r="14" spans="2:13" x14ac:dyDescent="0.25">
      <c r="B14" t="s">
        <v>11</v>
      </c>
      <c r="C14">
        <v>283850</v>
      </c>
      <c r="D14" t="s">
        <v>0</v>
      </c>
      <c r="E14" t="s">
        <v>1</v>
      </c>
      <c r="F14" s="2">
        <v>-3838621</v>
      </c>
      <c r="G14" s="2">
        <v>-1784425</v>
      </c>
      <c r="H14" s="2">
        <v>-915200</v>
      </c>
      <c r="I14" s="2">
        <v>-534343</v>
      </c>
      <c r="J14" s="2">
        <v>-250463</v>
      </c>
      <c r="K14" s="2">
        <v>-354190</v>
      </c>
      <c r="L14" s="2">
        <f t="shared" si="0"/>
        <v>-3838621</v>
      </c>
      <c r="M14" s="3"/>
    </row>
    <row r="15" spans="2:13" ht="15.75" thickBot="1" x14ac:dyDescent="0.3">
      <c r="F15" s="4">
        <f>SUM(F5:F14)</f>
        <v>-787850835</v>
      </c>
      <c r="G15" s="4">
        <f>SUM(G5:G14)</f>
        <v>-396885555</v>
      </c>
      <c r="H15" s="4">
        <f t="shared" ref="H15:L15" si="1">SUM(H5:H14)</f>
        <v>-202912375</v>
      </c>
      <c r="I15" s="4">
        <f t="shared" si="1"/>
        <v>-83143937</v>
      </c>
      <c r="J15" s="4">
        <f t="shared" si="1"/>
        <v>-37748176</v>
      </c>
      <c r="K15" s="4">
        <f t="shared" si="1"/>
        <v>-67160794</v>
      </c>
      <c r="L15" s="4">
        <f t="shared" si="1"/>
        <v>-787850837</v>
      </c>
      <c r="M15" s="3"/>
    </row>
    <row r="17" spans="2:12" ht="15.75" thickBot="1" x14ac:dyDescent="0.3"/>
    <row r="18" spans="2:12" ht="15.75" thickBot="1" x14ac:dyDescent="0.3">
      <c r="B18" s="15" t="s">
        <v>26</v>
      </c>
      <c r="C18" s="16"/>
      <c r="D18" s="16"/>
      <c r="E18" s="16"/>
      <c r="F18" s="16"/>
      <c r="G18" s="16"/>
      <c r="H18" s="16"/>
      <c r="I18" s="16"/>
      <c r="J18" s="16"/>
      <c r="K18" s="16"/>
      <c r="L18" s="17"/>
    </row>
    <row r="19" spans="2:12" x14ac:dyDescent="0.25">
      <c r="F19" s="5" t="s">
        <v>17</v>
      </c>
      <c r="G19" s="6" t="s">
        <v>12</v>
      </c>
      <c r="H19" s="6" t="s">
        <v>13</v>
      </c>
      <c r="I19" s="6" t="s">
        <v>14</v>
      </c>
      <c r="J19" s="6" t="s">
        <v>15</v>
      </c>
      <c r="K19" s="6" t="s">
        <v>16</v>
      </c>
      <c r="L19" s="6" t="s">
        <v>18</v>
      </c>
    </row>
    <row r="20" spans="2:12" x14ac:dyDescent="0.25">
      <c r="B20" t="s">
        <v>6</v>
      </c>
      <c r="C20">
        <v>282900</v>
      </c>
      <c r="D20" t="s">
        <v>0</v>
      </c>
      <c r="E20" t="s">
        <v>1</v>
      </c>
      <c r="F20" s="7"/>
      <c r="G20" s="7">
        <f t="shared" ref="G20:G29" si="2">G5/F5</f>
        <v>0.47997453226388836</v>
      </c>
      <c r="H20" s="7">
        <f t="shared" ref="H20:H29" si="3">H5/F5</f>
        <v>0.22330547153960431</v>
      </c>
      <c r="I20" s="7">
        <f t="shared" ref="I20:I29" si="4">I5/F5</f>
        <v>0.14588120881435071</v>
      </c>
      <c r="J20" s="7">
        <f t="shared" ref="J20:J29" si="5">J5/F5</f>
        <v>5.8568796425958608E-2</v>
      </c>
      <c r="K20" s="7">
        <f t="shared" ref="K20:K29" si="6">K5/F5</f>
        <v>9.2270002895841016E-2</v>
      </c>
      <c r="L20" s="7">
        <f>SUM(G20:K20)</f>
        <v>1.0000000119396431</v>
      </c>
    </row>
    <row r="21" spans="2:12" x14ac:dyDescent="0.25">
      <c r="B21" t="s">
        <v>6</v>
      </c>
      <c r="C21">
        <v>282900</v>
      </c>
      <c r="D21" t="s">
        <v>0</v>
      </c>
      <c r="E21" t="s">
        <v>2</v>
      </c>
      <c r="F21" s="7"/>
      <c r="G21" s="7">
        <f t="shared" si="2"/>
        <v>0.53102448608661434</v>
      </c>
      <c r="H21" s="7">
        <f t="shared" si="3"/>
        <v>0.24705637547031462</v>
      </c>
      <c r="I21" s="7">
        <f t="shared" si="4"/>
        <v>0.15109662222801024</v>
      </c>
      <c r="J21" s="7">
        <f t="shared" si="5"/>
        <v>7.0823931759436728E-2</v>
      </c>
      <c r="K21" s="7">
        <f t="shared" si="6"/>
        <v>0</v>
      </c>
      <c r="L21" s="7">
        <f t="shared" ref="L21:L29" si="7">SUM(G21:K21)</f>
        <v>1.0000014155443759</v>
      </c>
    </row>
    <row r="22" spans="2:12" x14ac:dyDescent="0.25">
      <c r="B22" t="s">
        <v>6</v>
      </c>
      <c r="C22">
        <v>282900</v>
      </c>
      <c r="D22" t="s">
        <v>3</v>
      </c>
      <c r="E22" t="s">
        <v>2</v>
      </c>
      <c r="F22" s="7"/>
      <c r="G22" s="7">
        <f t="shared" si="2"/>
        <v>0.65952683909896503</v>
      </c>
      <c r="H22" s="7">
        <f t="shared" si="3"/>
        <v>0.34047316090103497</v>
      </c>
      <c r="I22" s="7">
        <f t="shared" si="4"/>
        <v>0</v>
      </c>
      <c r="J22" s="7">
        <f t="shared" si="5"/>
        <v>0</v>
      </c>
      <c r="K22" s="7">
        <f t="shared" si="6"/>
        <v>0</v>
      </c>
      <c r="L22" s="7">
        <f t="shared" si="7"/>
        <v>1</v>
      </c>
    </row>
    <row r="23" spans="2:12" x14ac:dyDescent="0.25">
      <c r="B23" t="s">
        <v>6</v>
      </c>
      <c r="C23">
        <v>282900</v>
      </c>
      <c r="D23" t="s">
        <v>4</v>
      </c>
      <c r="E23" t="s">
        <v>2</v>
      </c>
      <c r="F23" s="7"/>
      <c r="G23" s="7">
        <f t="shared" si="2"/>
        <v>0</v>
      </c>
      <c r="H23" s="7">
        <f t="shared" si="3"/>
        <v>0</v>
      </c>
      <c r="I23" s="7">
        <f t="shared" si="4"/>
        <v>0.68352374312929087</v>
      </c>
      <c r="J23" s="7">
        <f t="shared" si="5"/>
        <v>0.31647625687070907</v>
      </c>
      <c r="K23" s="7">
        <f t="shared" si="6"/>
        <v>0</v>
      </c>
      <c r="L23" s="7">
        <f t="shared" si="7"/>
        <v>1</v>
      </c>
    </row>
    <row r="24" spans="2:12" x14ac:dyDescent="0.25">
      <c r="B24" t="s">
        <v>6</v>
      </c>
      <c r="C24">
        <v>282900</v>
      </c>
      <c r="D24" t="s">
        <v>4</v>
      </c>
      <c r="E24" t="s">
        <v>5</v>
      </c>
      <c r="F24" s="7"/>
      <c r="G24" s="7">
        <f t="shared" si="2"/>
        <v>0</v>
      </c>
      <c r="H24" s="7">
        <f t="shared" si="3"/>
        <v>0</v>
      </c>
      <c r="I24" s="7">
        <f t="shared" si="4"/>
        <v>0</v>
      </c>
      <c r="J24" s="7">
        <f t="shared" si="5"/>
        <v>0</v>
      </c>
      <c r="K24" s="7">
        <f t="shared" si="6"/>
        <v>1</v>
      </c>
      <c r="L24" s="7">
        <f t="shared" si="7"/>
        <v>1</v>
      </c>
    </row>
    <row r="25" spans="2:12" x14ac:dyDescent="0.25">
      <c r="B25" t="s">
        <v>7</v>
      </c>
      <c r="C25">
        <v>283382</v>
      </c>
      <c r="D25" t="s">
        <v>3</v>
      </c>
      <c r="E25" t="s">
        <v>2</v>
      </c>
      <c r="F25" s="7"/>
      <c r="G25" s="7">
        <f t="shared" si="2"/>
        <v>0.65349996864798154</v>
      </c>
      <c r="H25" s="7">
        <f t="shared" si="3"/>
        <v>0.34650003135201846</v>
      </c>
      <c r="I25" s="7">
        <f t="shared" si="4"/>
        <v>0</v>
      </c>
      <c r="J25" s="7">
        <f t="shared" si="5"/>
        <v>0</v>
      </c>
      <c r="K25" s="7">
        <f t="shared" si="6"/>
        <v>0</v>
      </c>
      <c r="L25" s="7">
        <f t="shared" si="7"/>
        <v>1</v>
      </c>
    </row>
    <row r="26" spans="2:12" x14ac:dyDescent="0.25">
      <c r="B26" t="s">
        <v>8</v>
      </c>
      <c r="C26">
        <v>283333</v>
      </c>
      <c r="D26" t="s">
        <v>3</v>
      </c>
      <c r="E26" t="s">
        <v>2</v>
      </c>
      <c r="F26" s="7"/>
      <c r="G26" s="7">
        <f t="shared" si="2"/>
        <v>0.65350047838238945</v>
      </c>
      <c r="H26" s="7">
        <f t="shared" si="3"/>
        <v>0.3464995216176105</v>
      </c>
      <c r="I26" s="7">
        <f t="shared" si="4"/>
        <v>0</v>
      </c>
      <c r="J26" s="7">
        <f t="shared" si="5"/>
        <v>0</v>
      </c>
      <c r="K26" s="7">
        <f t="shared" si="6"/>
        <v>0</v>
      </c>
      <c r="L26" s="7">
        <f t="shared" si="7"/>
        <v>1</v>
      </c>
    </row>
    <row r="27" spans="2:12" x14ac:dyDescent="0.25">
      <c r="B27" t="s">
        <v>9</v>
      </c>
      <c r="C27">
        <v>283200</v>
      </c>
      <c r="D27" t="s">
        <v>3</v>
      </c>
      <c r="E27" t="s">
        <v>2</v>
      </c>
      <c r="F27" s="7"/>
      <c r="G27" s="7">
        <f t="shared" si="2"/>
        <v>0.65348850476353471</v>
      </c>
      <c r="H27" s="7">
        <f t="shared" si="3"/>
        <v>0.34651149523646529</v>
      </c>
      <c r="I27" s="7">
        <f t="shared" si="4"/>
        <v>0</v>
      </c>
      <c r="J27" s="7">
        <f t="shared" si="5"/>
        <v>0</v>
      </c>
      <c r="K27" s="7">
        <f t="shared" si="6"/>
        <v>0</v>
      </c>
      <c r="L27" s="7">
        <f t="shared" si="7"/>
        <v>1</v>
      </c>
    </row>
    <row r="28" spans="2:12" x14ac:dyDescent="0.25">
      <c r="B28" s="1" t="s">
        <v>10</v>
      </c>
      <c r="C28">
        <v>283750</v>
      </c>
      <c r="D28" t="s">
        <v>0</v>
      </c>
      <c r="E28" t="s">
        <v>1</v>
      </c>
      <c r="F28" s="7"/>
      <c r="G28" s="7"/>
      <c r="H28" s="7"/>
      <c r="I28" s="7"/>
      <c r="J28" s="7"/>
      <c r="K28" s="7"/>
      <c r="L28" s="7"/>
    </row>
    <row r="29" spans="2:12" x14ac:dyDescent="0.25">
      <c r="B29" t="s">
        <v>11</v>
      </c>
      <c r="C29">
        <v>283850</v>
      </c>
      <c r="D29" t="s">
        <v>0</v>
      </c>
      <c r="E29" t="s">
        <v>1</v>
      </c>
      <c r="F29" s="7"/>
      <c r="G29" s="7">
        <f t="shared" si="2"/>
        <v>0.46486094876258949</v>
      </c>
      <c r="H29" s="7">
        <f t="shared" si="3"/>
        <v>0.23841895305631891</v>
      </c>
      <c r="I29" s="7">
        <f t="shared" si="4"/>
        <v>0.13920181231749632</v>
      </c>
      <c r="J29" s="7">
        <f t="shared" si="5"/>
        <v>6.5248171153130252E-2</v>
      </c>
      <c r="K29" s="7">
        <f t="shared" si="6"/>
        <v>9.2270114710465034E-2</v>
      </c>
      <c r="L29" s="7">
        <f t="shared" si="7"/>
        <v>1</v>
      </c>
    </row>
    <row r="31" spans="2:12" ht="15.75" thickBot="1" x14ac:dyDescent="0.3"/>
    <row r="32" spans="2:12" ht="15.75" thickBot="1" x14ac:dyDescent="0.3">
      <c r="B32" s="15" t="s">
        <v>21</v>
      </c>
      <c r="C32" s="16"/>
      <c r="D32" s="16"/>
      <c r="E32" s="16"/>
      <c r="F32" s="16"/>
      <c r="G32" s="16"/>
      <c r="H32" s="16"/>
      <c r="I32" s="16"/>
      <c r="J32" s="16"/>
      <c r="K32" s="16"/>
      <c r="L32" s="17"/>
    </row>
    <row r="33" spans="2:12" x14ac:dyDescent="0.25">
      <c r="F33" s="5" t="s">
        <v>17</v>
      </c>
      <c r="G33" s="6" t="s">
        <v>12</v>
      </c>
      <c r="H33" s="6" t="s">
        <v>13</v>
      </c>
      <c r="I33" s="6" t="s">
        <v>14</v>
      </c>
      <c r="J33" s="6" t="s">
        <v>15</v>
      </c>
      <c r="K33" s="6" t="s">
        <v>16</v>
      </c>
      <c r="L33" s="6" t="s">
        <v>18</v>
      </c>
    </row>
    <row r="34" spans="2:12" x14ac:dyDescent="0.25">
      <c r="B34" t="s">
        <v>6</v>
      </c>
      <c r="C34">
        <v>282900</v>
      </c>
      <c r="D34" t="s">
        <v>0</v>
      </c>
      <c r="E34" t="s">
        <v>1</v>
      </c>
      <c r="F34" s="2">
        <v>-85696278</v>
      </c>
      <c r="G34" s="2">
        <f t="shared" ref="G34:G42" si="8">F34*G20</f>
        <v>-41132030.949806146</v>
      </c>
      <c r="H34" s="2">
        <f t="shared" ref="H34:H42" si="9">F34*H20</f>
        <v>-19136447.767979018</v>
      </c>
      <c r="I34" s="2">
        <f t="shared" ref="I34:I42" si="10">F34*I20</f>
        <v>-12501476.625530649</v>
      </c>
      <c r="J34" s="2">
        <f t="shared" ref="J34:J42" si="11">F34*J20</f>
        <v>-5019127.8606443554</v>
      </c>
      <c r="K34" s="2">
        <f t="shared" ref="K34:K42" si="12">F34*K20</f>
        <v>-7907195.8192227967</v>
      </c>
      <c r="L34" s="2">
        <f>SUM(G34:K34)</f>
        <v>-85696279.023182958</v>
      </c>
    </row>
    <row r="35" spans="2:12" x14ac:dyDescent="0.25">
      <c r="B35" t="s">
        <v>6</v>
      </c>
      <c r="C35">
        <v>282900</v>
      </c>
      <c r="D35" t="s">
        <v>0</v>
      </c>
      <c r="E35" t="s">
        <v>2</v>
      </c>
      <c r="F35" s="2">
        <v>-733443</v>
      </c>
      <c r="G35" s="2">
        <f t="shared" si="8"/>
        <v>-389476.19214882469</v>
      </c>
      <c r="H35" s="2">
        <f t="shared" si="9"/>
        <v>-181201.76919407398</v>
      </c>
      <c r="I35" s="2">
        <f t="shared" si="10"/>
        <v>-110820.75989677852</v>
      </c>
      <c r="J35" s="2">
        <f t="shared" si="11"/>
        <v>-51945.316981436554</v>
      </c>
      <c r="K35" s="2">
        <f t="shared" si="12"/>
        <v>0</v>
      </c>
      <c r="L35" s="2">
        <f t="shared" ref="L35:L43" si="13">SUM(G35:K35)</f>
        <v>-733444.03822111373</v>
      </c>
    </row>
    <row r="36" spans="2:12" x14ac:dyDescent="0.25">
      <c r="B36" t="s">
        <v>6</v>
      </c>
      <c r="C36">
        <v>282900</v>
      </c>
      <c r="D36" t="s">
        <v>3</v>
      </c>
      <c r="E36" t="s">
        <v>2</v>
      </c>
      <c r="F36" s="2">
        <v>-544962527</v>
      </c>
      <c r="G36" s="2">
        <f t="shared" si="8"/>
        <v>-359417412.85969436</v>
      </c>
      <c r="H36" s="2">
        <f t="shared" si="9"/>
        <v>-185545114.14030561</v>
      </c>
      <c r="I36" s="2">
        <f t="shared" si="10"/>
        <v>0</v>
      </c>
      <c r="J36" s="2">
        <f t="shared" si="11"/>
        <v>0</v>
      </c>
      <c r="K36" s="2">
        <f t="shared" si="12"/>
        <v>0</v>
      </c>
      <c r="L36" s="2">
        <f t="shared" si="13"/>
        <v>-544962527</v>
      </c>
    </row>
    <row r="37" spans="2:12" x14ac:dyDescent="0.25">
      <c r="B37" t="s">
        <v>6</v>
      </c>
      <c r="C37">
        <v>282900</v>
      </c>
      <c r="D37" t="s">
        <v>4</v>
      </c>
      <c r="E37" t="s">
        <v>2</v>
      </c>
      <c r="F37" s="2">
        <v>-108415975</v>
      </c>
      <c r="G37" s="2">
        <f t="shared" si="8"/>
        <v>0</v>
      </c>
      <c r="H37" s="2">
        <f t="shared" si="9"/>
        <v>0</v>
      </c>
      <c r="I37" s="2">
        <f t="shared" si="10"/>
        <v>-74104893.047011614</v>
      </c>
      <c r="J37" s="2">
        <f t="shared" si="11"/>
        <v>-34311081.952988371</v>
      </c>
      <c r="K37" s="2">
        <f t="shared" si="12"/>
        <v>0</v>
      </c>
      <c r="L37" s="2">
        <f t="shared" si="13"/>
        <v>-108415974.99999999</v>
      </c>
    </row>
    <row r="38" spans="2:12" x14ac:dyDescent="0.25">
      <c r="B38" t="s">
        <v>6</v>
      </c>
      <c r="C38">
        <v>282900</v>
      </c>
      <c r="D38" t="s">
        <v>4</v>
      </c>
      <c r="E38" t="s">
        <v>5</v>
      </c>
      <c r="F38" s="2">
        <v>-62877014</v>
      </c>
      <c r="G38" s="2">
        <f t="shared" si="8"/>
        <v>0</v>
      </c>
      <c r="H38" s="2">
        <f t="shared" si="9"/>
        <v>0</v>
      </c>
      <c r="I38" s="2">
        <f t="shared" si="10"/>
        <v>0</v>
      </c>
      <c r="J38" s="2">
        <f t="shared" si="11"/>
        <v>0</v>
      </c>
      <c r="K38" s="2">
        <f t="shared" si="12"/>
        <v>-62877014</v>
      </c>
      <c r="L38" s="2">
        <f t="shared" si="13"/>
        <v>-62877014</v>
      </c>
    </row>
    <row r="39" spans="2:12" x14ac:dyDescent="0.25">
      <c r="B39" t="s">
        <v>7</v>
      </c>
      <c r="C39">
        <v>283382</v>
      </c>
      <c r="D39" t="s">
        <v>3</v>
      </c>
      <c r="E39" t="s">
        <v>2</v>
      </c>
      <c r="F39" s="2">
        <v>-11152372</v>
      </c>
      <c r="G39" s="2">
        <f t="shared" si="8"/>
        <v>-7288074.7523506274</v>
      </c>
      <c r="H39" s="2">
        <f t="shared" si="9"/>
        <v>-3864297.2476493726</v>
      </c>
      <c r="I39" s="2">
        <f t="shared" si="10"/>
        <v>0</v>
      </c>
      <c r="J39" s="2">
        <f t="shared" si="11"/>
        <v>0</v>
      </c>
      <c r="K39" s="2">
        <f t="shared" si="12"/>
        <v>0</v>
      </c>
      <c r="L39" s="2">
        <f t="shared" si="13"/>
        <v>-11152372</v>
      </c>
    </row>
    <row r="40" spans="2:12" x14ac:dyDescent="0.25">
      <c r="B40" t="s">
        <v>8</v>
      </c>
      <c r="C40">
        <v>283333</v>
      </c>
      <c r="D40" t="s">
        <v>3</v>
      </c>
      <c r="E40" t="s">
        <v>2</v>
      </c>
      <c r="F40" s="2">
        <v>403943</v>
      </c>
      <c r="G40" s="2">
        <f t="shared" si="8"/>
        <v>263976.94373921753</v>
      </c>
      <c r="H40" s="2">
        <f t="shared" si="9"/>
        <v>139966.05626078244</v>
      </c>
      <c r="I40" s="2">
        <f t="shared" si="10"/>
        <v>0</v>
      </c>
      <c r="J40" s="2">
        <f t="shared" si="11"/>
        <v>0</v>
      </c>
      <c r="K40" s="2">
        <f t="shared" si="12"/>
        <v>0</v>
      </c>
      <c r="L40" s="2">
        <f t="shared" si="13"/>
        <v>403943</v>
      </c>
    </row>
    <row r="41" spans="2:12" x14ac:dyDescent="0.25">
      <c r="B41" t="s">
        <v>9</v>
      </c>
      <c r="C41">
        <v>283200</v>
      </c>
      <c r="D41" t="s">
        <v>3</v>
      </c>
      <c r="E41" t="s">
        <v>2</v>
      </c>
      <c r="F41" s="2">
        <v>24150</v>
      </c>
      <c r="G41" s="2">
        <f t="shared" si="8"/>
        <v>15781.747390039363</v>
      </c>
      <c r="H41" s="2">
        <f t="shared" si="9"/>
        <v>8368.2526099606366</v>
      </c>
      <c r="I41" s="2">
        <f t="shared" si="10"/>
        <v>0</v>
      </c>
      <c r="J41" s="2">
        <f t="shared" si="11"/>
        <v>0</v>
      </c>
      <c r="K41" s="2">
        <f t="shared" si="12"/>
        <v>0</v>
      </c>
      <c r="L41" s="2">
        <f t="shared" si="13"/>
        <v>24150</v>
      </c>
    </row>
    <row r="42" spans="2:12" x14ac:dyDescent="0.25">
      <c r="B42" s="1" t="s">
        <v>10</v>
      </c>
      <c r="C42">
        <v>283750</v>
      </c>
      <c r="D42" t="s">
        <v>0</v>
      </c>
      <c r="E42" t="s">
        <v>1</v>
      </c>
      <c r="F42" s="2">
        <v>0</v>
      </c>
      <c r="G42" s="2">
        <f t="shared" si="8"/>
        <v>0</v>
      </c>
      <c r="H42" s="2">
        <f t="shared" si="9"/>
        <v>0</v>
      </c>
      <c r="I42" s="2">
        <f t="shared" si="10"/>
        <v>0</v>
      </c>
      <c r="J42" s="2">
        <f t="shared" si="11"/>
        <v>0</v>
      </c>
      <c r="K42" s="2">
        <f t="shared" si="12"/>
        <v>0</v>
      </c>
      <c r="L42" s="2">
        <f t="shared" si="13"/>
        <v>0</v>
      </c>
    </row>
    <row r="43" spans="2:12" x14ac:dyDescent="0.25">
      <c r="B43" t="s">
        <v>11</v>
      </c>
      <c r="C43">
        <v>283850</v>
      </c>
      <c r="D43" t="s">
        <v>0</v>
      </c>
      <c r="E43" t="s">
        <v>1</v>
      </c>
      <c r="F43" s="2">
        <v>-3584392</v>
      </c>
      <c r="G43" s="2">
        <v>-1670328</v>
      </c>
      <c r="H43" s="2">
        <v>-850503</v>
      </c>
      <c r="I43" s="2">
        <v>-500984</v>
      </c>
      <c r="J43" s="2">
        <v>-231845</v>
      </c>
      <c r="K43" s="2">
        <v>-330732</v>
      </c>
      <c r="L43" s="2">
        <f t="shared" si="13"/>
        <v>-3584392</v>
      </c>
    </row>
    <row r="44" spans="2:12" ht="15.75" thickBot="1" x14ac:dyDescent="0.3">
      <c r="F44" s="4">
        <f>SUM(F34:F43)</f>
        <v>-816993908</v>
      </c>
      <c r="G44" s="12">
        <f>SUM(G34:G43)</f>
        <v>-409617564.06287068</v>
      </c>
      <c r="H44" s="12">
        <f t="shared" ref="H44:L44" si="14">SUM(H34:H43)</f>
        <v>-209429229.61625731</v>
      </c>
      <c r="I44" s="12">
        <f t="shared" si="14"/>
        <v>-87218174.432439044</v>
      </c>
      <c r="J44" s="4">
        <f t="shared" si="14"/>
        <v>-39614000.130614161</v>
      </c>
      <c r="K44" s="4"/>
      <c r="L44" s="4">
        <f t="shared" si="14"/>
        <v>-816993910.06140411</v>
      </c>
    </row>
    <row r="45" spans="2:12" x14ac:dyDescent="0.25">
      <c r="C45" s="14" t="s">
        <v>29</v>
      </c>
      <c r="D45" s="14"/>
      <c r="E45" s="14"/>
      <c r="F45" s="11">
        <f t="shared" ref="F45:L45" si="15">SUM(F34:F38)</f>
        <v>-802685237</v>
      </c>
      <c r="G45" s="11">
        <f t="shared" si="15"/>
        <v>-400938920.00164932</v>
      </c>
      <c r="H45" s="13">
        <f t="shared" si="15"/>
        <v>-204862763.6774787</v>
      </c>
      <c r="I45" s="11">
        <f t="shared" si="15"/>
        <v>-86717190.432439044</v>
      </c>
      <c r="J45" s="13">
        <f t="shared" si="15"/>
        <v>-39382155.130614161</v>
      </c>
      <c r="K45" s="13">
        <f t="shared" si="15"/>
        <v>-70784209.819222793</v>
      </c>
      <c r="L45" s="11">
        <f t="shared" si="15"/>
        <v>-802685239.06140411</v>
      </c>
    </row>
    <row r="46" spans="2:12" ht="15.75" thickBot="1" x14ac:dyDescent="0.3">
      <c r="C46" s="18" t="s">
        <v>30</v>
      </c>
      <c r="D46" s="18"/>
      <c r="E46" s="18"/>
      <c r="F46" s="2">
        <f>SUM(F39:F43)</f>
        <v>-14308671</v>
      </c>
      <c r="G46" s="2">
        <f t="shared" ref="G46:L46" si="16">SUM(G39:G43)</f>
        <v>-8678644.0612213705</v>
      </c>
      <c r="H46" s="2">
        <f t="shared" si="16"/>
        <v>-4566465.9387786295</v>
      </c>
      <c r="I46" s="2">
        <f t="shared" si="16"/>
        <v>-500984</v>
      </c>
      <c r="J46" s="2">
        <f t="shared" si="16"/>
        <v>-231845</v>
      </c>
      <c r="K46" s="2">
        <f t="shared" si="16"/>
        <v>-330732</v>
      </c>
      <c r="L46" s="2">
        <f t="shared" si="16"/>
        <v>-14308671</v>
      </c>
    </row>
    <row r="47" spans="2:12" ht="15.75" thickBot="1" x14ac:dyDescent="0.3">
      <c r="B47" s="15" t="s">
        <v>22</v>
      </c>
      <c r="C47" s="16"/>
      <c r="D47" s="16"/>
      <c r="E47" s="16"/>
      <c r="F47" s="16"/>
      <c r="G47" s="16"/>
      <c r="H47" s="16"/>
      <c r="I47" s="16"/>
      <c r="J47" s="16"/>
      <c r="K47" s="16"/>
      <c r="L47" s="17"/>
    </row>
    <row r="48" spans="2:12" x14ac:dyDescent="0.25">
      <c r="F48" s="5" t="s">
        <v>17</v>
      </c>
      <c r="G48" s="6" t="s">
        <v>12</v>
      </c>
      <c r="H48" s="6" t="s">
        <v>13</v>
      </c>
      <c r="I48" s="6" t="s">
        <v>14</v>
      </c>
      <c r="J48" s="6" t="s">
        <v>15</v>
      </c>
      <c r="K48" s="6" t="s">
        <v>16</v>
      </c>
      <c r="L48" s="6" t="s">
        <v>18</v>
      </c>
    </row>
    <row r="49" spans="2:12" x14ac:dyDescent="0.25">
      <c r="B49" t="s">
        <v>6</v>
      </c>
      <c r="C49">
        <v>282900</v>
      </c>
      <c r="D49" t="s">
        <v>0</v>
      </c>
      <c r="E49" t="s">
        <v>1</v>
      </c>
      <c r="F49" s="7"/>
      <c r="G49" s="7">
        <f>G34/($F$34+$F$35+$F$36+$F$37+$F$38)</f>
        <v>5.1243039056673399E-2</v>
      </c>
      <c r="H49" s="7">
        <f t="shared" ref="H49:K49" si="17">H34/($F$34+$F$35+$F$36+$F$37+$F$38)</f>
        <v>2.3840537842081951E-2</v>
      </c>
      <c r="I49" s="7">
        <f t="shared" si="17"/>
        <v>1.557456902067161E-2</v>
      </c>
      <c r="J49" s="7">
        <f t="shared" si="17"/>
        <v>6.2529216052398329E-3</v>
      </c>
      <c r="K49" s="7">
        <f t="shared" si="17"/>
        <v>9.8509296729756557E-3</v>
      </c>
      <c r="L49" s="7">
        <f>SUM(G49:K49)</f>
        <v>0.10676199719764246</v>
      </c>
    </row>
    <row r="50" spans="2:12" x14ac:dyDescent="0.25">
      <c r="B50" t="s">
        <v>6</v>
      </c>
      <c r="C50">
        <v>282900</v>
      </c>
      <c r="D50" t="s">
        <v>0</v>
      </c>
      <c r="E50" t="s">
        <v>2</v>
      </c>
      <c r="F50" s="7"/>
      <c r="G50" s="7">
        <f t="shared" ref="G50:K53" si="18">G35/($F$34+$F$35+$F$36+$F$37+$F$38)</f>
        <v>4.8521658826624801E-4</v>
      </c>
      <c r="H50" s="7">
        <f t="shared" si="18"/>
        <v>2.2574448967232466E-4</v>
      </c>
      <c r="I50" s="7">
        <f t="shared" si="18"/>
        <v>1.3806253658154487E-4</v>
      </c>
      <c r="J50" s="7">
        <f t="shared" si="18"/>
        <v>6.4714429251969111E-5</v>
      </c>
      <c r="K50" s="7">
        <f t="shared" si="18"/>
        <v>0</v>
      </c>
      <c r="L50" s="7">
        <f t="shared" ref="L50:L58" si="19">SUM(G50:K50)</f>
        <v>9.1373804377208663E-4</v>
      </c>
    </row>
    <row r="51" spans="2:12" x14ac:dyDescent="0.25">
      <c r="B51" t="s">
        <v>6</v>
      </c>
      <c r="C51">
        <v>282900</v>
      </c>
      <c r="D51" t="s">
        <v>3</v>
      </c>
      <c r="E51" t="s">
        <v>2</v>
      </c>
      <c r="F51" s="7"/>
      <c r="G51" s="7">
        <f t="shared" si="18"/>
        <v>0.44776880935670477</v>
      </c>
      <c r="H51" s="7">
        <f t="shared" si="18"/>
        <v>0.23115550852009206</v>
      </c>
      <c r="I51" s="7">
        <f t="shared" si="18"/>
        <v>0</v>
      </c>
      <c r="J51" s="7">
        <f t="shared" si="18"/>
        <v>0</v>
      </c>
      <c r="K51" s="7">
        <f t="shared" si="18"/>
        <v>0</v>
      </c>
      <c r="L51" s="7">
        <f t="shared" si="19"/>
        <v>0.67892431787679686</v>
      </c>
    </row>
    <row r="52" spans="2:12" x14ac:dyDescent="0.25">
      <c r="B52" t="s">
        <v>6</v>
      </c>
      <c r="C52">
        <v>282900</v>
      </c>
      <c r="D52" t="s">
        <v>4</v>
      </c>
      <c r="E52" t="s">
        <v>2</v>
      </c>
      <c r="F52" s="7"/>
      <c r="G52" s="7">
        <f t="shared" si="18"/>
        <v>0</v>
      </c>
      <c r="H52" s="7">
        <f t="shared" si="18"/>
        <v>0</v>
      </c>
      <c r="I52" s="7">
        <f t="shared" si="18"/>
        <v>9.2321235810908051E-2</v>
      </c>
      <c r="J52" s="7">
        <f t="shared" si="18"/>
        <v>4.2745375611023442E-2</v>
      </c>
      <c r="K52" s="7">
        <f t="shared" si="18"/>
        <v>0</v>
      </c>
      <c r="L52" s="7">
        <f t="shared" si="19"/>
        <v>0.13506661142193149</v>
      </c>
    </row>
    <row r="53" spans="2:12" x14ac:dyDescent="0.25">
      <c r="B53" t="s">
        <v>6</v>
      </c>
      <c r="C53">
        <v>282900</v>
      </c>
      <c r="D53" t="s">
        <v>4</v>
      </c>
      <c r="E53" t="s">
        <v>5</v>
      </c>
      <c r="F53" s="7"/>
      <c r="G53" s="7">
        <f t="shared" si="18"/>
        <v>0</v>
      </c>
      <c r="H53" s="7">
        <f t="shared" si="18"/>
        <v>0</v>
      </c>
      <c r="I53" s="7">
        <f t="shared" si="18"/>
        <v>0</v>
      </c>
      <c r="J53" s="7">
        <f t="shared" si="18"/>
        <v>0</v>
      </c>
      <c r="K53" s="7">
        <f t="shared" si="18"/>
        <v>7.8333338027992166E-2</v>
      </c>
      <c r="L53" s="7">
        <f t="shared" si="19"/>
        <v>7.8333338027992166E-2</v>
      </c>
    </row>
    <row r="54" spans="2:12" x14ac:dyDescent="0.25">
      <c r="B54" t="s">
        <v>7</v>
      </c>
      <c r="C54">
        <v>283382</v>
      </c>
      <c r="D54" t="s">
        <v>3</v>
      </c>
      <c r="E54" t="s">
        <v>2</v>
      </c>
      <c r="F54" s="7"/>
      <c r="G54" s="7"/>
      <c r="H54" s="7"/>
      <c r="I54" s="7"/>
      <c r="J54" s="7"/>
      <c r="K54" s="7"/>
      <c r="L54" s="7">
        <f t="shared" si="19"/>
        <v>0</v>
      </c>
    </row>
    <row r="55" spans="2:12" x14ac:dyDescent="0.25">
      <c r="B55" t="s">
        <v>8</v>
      </c>
      <c r="C55">
        <v>283333</v>
      </c>
      <c r="D55" t="s">
        <v>3</v>
      </c>
      <c r="E55" t="s">
        <v>2</v>
      </c>
      <c r="F55" s="7"/>
      <c r="G55" s="7"/>
      <c r="H55" s="7"/>
      <c r="I55" s="7"/>
      <c r="J55" s="7"/>
      <c r="K55" s="7"/>
      <c r="L55" s="7">
        <f t="shared" si="19"/>
        <v>0</v>
      </c>
    </row>
    <row r="56" spans="2:12" x14ac:dyDescent="0.25">
      <c r="B56" t="s">
        <v>9</v>
      </c>
      <c r="C56">
        <v>283200</v>
      </c>
      <c r="D56" t="s">
        <v>3</v>
      </c>
      <c r="E56" t="s">
        <v>2</v>
      </c>
      <c r="F56" s="7"/>
      <c r="G56" s="7"/>
      <c r="H56" s="7"/>
      <c r="I56" s="7"/>
      <c r="J56" s="7"/>
      <c r="K56" s="7"/>
      <c r="L56" s="7">
        <f t="shared" si="19"/>
        <v>0</v>
      </c>
    </row>
    <row r="57" spans="2:12" x14ac:dyDescent="0.25">
      <c r="B57" s="1" t="s">
        <v>10</v>
      </c>
      <c r="C57">
        <v>283750</v>
      </c>
      <c r="D57" t="s">
        <v>0</v>
      </c>
      <c r="E57" t="s">
        <v>1</v>
      </c>
      <c r="F57" s="7"/>
      <c r="G57" s="7"/>
      <c r="H57" s="7"/>
      <c r="I57" s="7"/>
      <c r="J57" s="7"/>
      <c r="K57" s="7"/>
      <c r="L57" s="7">
        <f t="shared" si="19"/>
        <v>0</v>
      </c>
    </row>
    <row r="58" spans="2:12" x14ac:dyDescent="0.25">
      <c r="B58" t="s">
        <v>11</v>
      </c>
      <c r="C58">
        <v>283850</v>
      </c>
      <c r="D58" t="s">
        <v>0</v>
      </c>
      <c r="E58" t="s">
        <v>1</v>
      </c>
      <c r="F58" s="7"/>
      <c r="G58" s="7"/>
      <c r="H58" s="7"/>
      <c r="I58" s="7"/>
      <c r="J58" s="7"/>
      <c r="K58" s="7"/>
      <c r="L58" s="7">
        <f t="shared" si="19"/>
        <v>0</v>
      </c>
    </row>
    <row r="59" spans="2:12" ht="15.75" thickBot="1" x14ac:dyDescent="0.3">
      <c r="G59" s="8">
        <f t="shared" ref="G59:K59" si="20">SUM(G49:G58)</f>
        <v>0.49949706500164442</v>
      </c>
      <c r="H59" s="8">
        <f t="shared" si="20"/>
        <v>0.25522179085184632</v>
      </c>
      <c r="I59" s="8">
        <f t="shared" si="20"/>
        <v>0.1080338673681612</v>
      </c>
      <c r="J59" s="8">
        <f t="shared" si="20"/>
        <v>4.9063011645515242E-2</v>
      </c>
      <c r="K59" s="8">
        <f t="shared" si="20"/>
        <v>8.8184267700967822E-2</v>
      </c>
      <c r="L59" s="8">
        <f>SUM(L49:L58)</f>
        <v>1.000000002568135</v>
      </c>
    </row>
    <row r="61" spans="2:12" ht="15.75" thickBot="1" x14ac:dyDescent="0.3"/>
    <row r="62" spans="2:12" ht="15.75" thickBot="1" x14ac:dyDescent="0.3">
      <c r="B62" s="15" t="s">
        <v>28</v>
      </c>
      <c r="C62" s="16"/>
      <c r="D62" s="16"/>
      <c r="E62" s="16"/>
      <c r="F62" s="16"/>
      <c r="G62" s="16"/>
      <c r="H62" s="16"/>
      <c r="I62" s="16"/>
      <c r="J62" s="16"/>
      <c r="K62" s="16"/>
      <c r="L62" s="17"/>
    </row>
    <row r="63" spans="2:12" x14ac:dyDescent="0.25">
      <c r="F63" s="19" t="s">
        <v>17</v>
      </c>
      <c r="G63" s="20" t="s">
        <v>12</v>
      </c>
      <c r="H63" s="6" t="s">
        <v>13</v>
      </c>
      <c r="I63" s="20" t="s">
        <v>14</v>
      </c>
      <c r="J63" s="6" t="s">
        <v>15</v>
      </c>
      <c r="K63" s="6" t="s">
        <v>16</v>
      </c>
      <c r="L63" s="6" t="s">
        <v>18</v>
      </c>
    </row>
    <row r="64" spans="2:12" x14ac:dyDescent="0.25">
      <c r="B64" t="s">
        <v>6</v>
      </c>
      <c r="C64">
        <v>282900</v>
      </c>
      <c r="D64" t="s">
        <v>0</v>
      </c>
      <c r="E64" t="s">
        <v>1</v>
      </c>
      <c r="F64" s="11">
        <v>320850109</v>
      </c>
      <c r="G64" s="11">
        <f>$F$64*G59</f>
        <v>160263687.7509577</v>
      </c>
      <c r="H64" s="13">
        <f t="shared" ref="H64:K64" si="21">$F$64*H59</f>
        <v>81887939.413990095</v>
      </c>
      <c r="I64" s="11">
        <f t="shared" si="21"/>
        <v>34662678.120766066</v>
      </c>
      <c r="J64" s="2">
        <f t="shared" si="21"/>
        <v>15741872.634331835</v>
      </c>
      <c r="K64" s="2">
        <f t="shared" si="21"/>
        <v>28293931.903940704</v>
      </c>
      <c r="L64" s="2">
        <f>SUM(G64:K64)</f>
        <v>320850109.82398635</v>
      </c>
    </row>
    <row r="65" spans="2:12" x14ac:dyDescent="0.25">
      <c r="B65" t="s">
        <v>24</v>
      </c>
      <c r="C65">
        <v>190920</v>
      </c>
      <c r="F65" s="11">
        <f>F66-F64</f>
        <v>96109096.977907777</v>
      </c>
      <c r="G65" s="11">
        <f t="shared" ref="G65:K65" si="22">G66-G64</f>
        <v>48006211.860423326</v>
      </c>
      <c r="H65" s="2">
        <f t="shared" si="22"/>
        <v>24529135.847855389</v>
      </c>
      <c r="I65" s="11">
        <f t="shared" si="22"/>
        <v>10383037.435785033</v>
      </c>
      <c r="J65" s="2">
        <f t="shared" si="22"/>
        <v>4715401.7442670409</v>
      </c>
      <c r="K65" s="2">
        <f t="shared" si="22"/>
        <v>8475310.3363980912</v>
      </c>
      <c r="L65" s="2">
        <f t="shared" ref="L65:L66" si="23">SUM(G65:K65)</f>
        <v>96109097.224728882</v>
      </c>
    </row>
    <row r="66" spans="2:12" ht="15.75" thickBot="1" x14ac:dyDescent="0.3">
      <c r="B66" t="s">
        <v>27</v>
      </c>
      <c r="C66">
        <v>254900</v>
      </c>
      <c r="F66" s="10">
        <f>F64/(1-0.2305)</f>
        <v>416959205.97790778</v>
      </c>
      <c r="G66" s="10">
        <f t="shared" ref="G66:K66" si="24">G64/(1-0.2305)</f>
        <v>208269899.61138102</v>
      </c>
      <c r="H66" s="4">
        <f t="shared" si="24"/>
        <v>106417075.26184548</v>
      </c>
      <c r="I66" s="10">
        <f t="shared" si="24"/>
        <v>45045715.556551099</v>
      </c>
      <c r="J66" s="4">
        <f t="shared" si="24"/>
        <v>20457274.378598876</v>
      </c>
      <c r="K66" s="4">
        <f t="shared" si="24"/>
        <v>36769242.240338795</v>
      </c>
      <c r="L66" s="4">
        <f t="shared" si="23"/>
        <v>416959207.04871529</v>
      </c>
    </row>
  </sheetData>
  <mergeCells count="6">
    <mergeCell ref="B3:L3"/>
    <mergeCell ref="B18:L18"/>
    <mergeCell ref="B32:L32"/>
    <mergeCell ref="B47:L47"/>
    <mergeCell ref="B62:L62"/>
    <mergeCell ref="C46:E46"/>
  </mergeCells>
  <pageMargins left="0.7" right="0.7" top="0.75" bottom="0.75" header="0.3" footer="0.3"/>
  <pageSetup scale="80" fitToHeight="4" orientation="landscape" r:id="rId1"/>
  <headerFooter>
    <oddFooter>&amp;LAvista
&amp;F&amp;RPage &amp;P of &amp;N</oddFoot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4"/>
  <sheetViews>
    <sheetView zoomScaleNormal="100" workbookViewId="0">
      <selection activeCell="N13" sqref="N13"/>
    </sheetView>
  </sheetViews>
  <sheetFormatPr defaultRowHeight="15" x14ac:dyDescent="0.25"/>
  <cols>
    <col min="2" max="2" width="24.28515625" bestFit="1" customWidth="1"/>
    <col min="4" max="5" width="3.42578125" bestFit="1" customWidth="1"/>
    <col min="6" max="6" width="13.42578125" style="2" bestFit="1" customWidth="1"/>
    <col min="7" max="8" width="13.42578125" bestFit="1" customWidth="1"/>
    <col min="9" max="11" width="12.28515625" bestFit="1" customWidth="1"/>
    <col min="12" max="12" width="13.7109375" bestFit="1" customWidth="1"/>
    <col min="13" max="13" width="12" bestFit="1" customWidth="1"/>
  </cols>
  <sheetData>
    <row r="2" spans="2:13" ht="15.75" thickBot="1" x14ac:dyDescent="0.3"/>
    <row r="3" spans="2:13" ht="15.75" thickBot="1" x14ac:dyDescent="0.3">
      <c r="B3" s="15" t="s">
        <v>19</v>
      </c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2:13" x14ac:dyDescent="0.25">
      <c r="F4" s="5" t="s">
        <v>17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18</v>
      </c>
    </row>
    <row r="5" spans="2:13" x14ac:dyDescent="0.25">
      <c r="B5" t="s">
        <v>6</v>
      </c>
      <c r="C5">
        <v>282900</v>
      </c>
      <c r="D5" t="s">
        <v>0</v>
      </c>
      <c r="E5" t="s">
        <v>1</v>
      </c>
      <c r="F5" s="2">
        <v>-65804026</v>
      </c>
      <c r="G5" s="2">
        <v>-32042784</v>
      </c>
      <c r="H5" s="2">
        <v>-14892596</v>
      </c>
      <c r="I5" s="2">
        <v>-9230909</v>
      </c>
      <c r="J5" s="2">
        <v>-3902258</v>
      </c>
      <c r="K5" s="2">
        <v>-5735479</v>
      </c>
      <c r="L5" s="2">
        <f>SUM(G5:K5)</f>
        <v>-65804026</v>
      </c>
      <c r="M5" s="3"/>
    </row>
    <row r="6" spans="2:13" x14ac:dyDescent="0.25">
      <c r="B6" t="s">
        <v>6</v>
      </c>
      <c r="C6">
        <v>282900</v>
      </c>
      <c r="D6" t="s">
        <v>0</v>
      </c>
      <c r="E6" t="s">
        <v>2</v>
      </c>
      <c r="F6" s="2">
        <v>-652437</v>
      </c>
      <c r="G6" s="2">
        <v>-349573</v>
      </c>
      <c r="H6" s="2">
        <v>-162472</v>
      </c>
      <c r="I6" s="2">
        <v>-94492</v>
      </c>
      <c r="J6" s="2">
        <v>-45900</v>
      </c>
      <c r="K6" s="2"/>
      <c r="L6" s="2">
        <f t="shared" ref="L6:L14" si="0">SUM(G6:K6)</f>
        <v>-652437</v>
      </c>
      <c r="M6" s="3"/>
    </row>
    <row r="7" spans="2:13" x14ac:dyDescent="0.25">
      <c r="B7" t="s">
        <v>6</v>
      </c>
      <c r="C7">
        <v>282900</v>
      </c>
      <c r="D7" t="s">
        <v>3</v>
      </c>
      <c r="E7" t="s">
        <v>2</v>
      </c>
      <c r="F7" s="2">
        <v>-472695782</v>
      </c>
      <c r="G7" s="2">
        <v>-311258153</v>
      </c>
      <c r="H7" s="2">
        <v>-161437629</v>
      </c>
      <c r="I7" s="2"/>
      <c r="J7" s="2"/>
      <c r="K7" s="2"/>
      <c r="L7" s="2">
        <f t="shared" si="0"/>
        <v>-472695782</v>
      </c>
      <c r="M7" s="3"/>
    </row>
    <row r="8" spans="2:13" x14ac:dyDescent="0.25">
      <c r="B8" t="s">
        <v>6</v>
      </c>
      <c r="C8">
        <v>282900</v>
      </c>
      <c r="D8" t="s">
        <v>4</v>
      </c>
      <c r="E8" t="s">
        <v>2</v>
      </c>
      <c r="F8" s="2">
        <v>-94686870</v>
      </c>
      <c r="G8" s="2"/>
      <c r="H8" s="2"/>
      <c r="I8" s="2">
        <v>-64054811</v>
      </c>
      <c r="J8" s="2">
        <v>-30632059</v>
      </c>
      <c r="K8" s="2"/>
      <c r="L8" s="2">
        <f t="shared" si="0"/>
        <v>-94686870</v>
      </c>
      <c r="M8" s="3"/>
    </row>
    <row r="9" spans="2:13" x14ac:dyDescent="0.25">
      <c r="B9" t="s">
        <v>6</v>
      </c>
      <c r="C9">
        <v>282900</v>
      </c>
      <c r="D9" t="s">
        <v>4</v>
      </c>
      <c r="E9" t="s">
        <v>5</v>
      </c>
      <c r="F9" s="2">
        <v>-49309736</v>
      </c>
      <c r="G9" s="2"/>
      <c r="H9" s="2"/>
      <c r="I9" s="2"/>
      <c r="J9" s="2"/>
      <c r="K9" s="2">
        <v>-49309736</v>
      </c>
      <c r="L9" s="2">
        <f t="shared" si="0"/>
        <v>-49309736</v>
      </c>
      <c r="M9" s="3"/>
    </row>
    <row r="10" spans="2:13" x14ac:dyDescent="0.25">
      <c r="B10" t="s">
        <v>7</v>
      </c>
      <c r="C10">
        <v>283382</v>
      </c>
      <c r="D10" t="s">
        <v>3</v>
      </c>
      <c r="E10" t="s">
        <v>2</v>
      </c>
      <c r="F10" s="2">
        <v>-11616517</v>
      </c>
      <c r="G10" s="2">
        <v>-7635537</v>
      </c>
      <c r="H10" s="2">
        <v>-3980980</v>
      </c>
      <c r="I10" s="2">
        <v>0</v>
      </c>
      <c r="J10" s="2">
        <v>0</v>
      </c>
      <c r="K10" s="2">
        <v>0</v>
      </c>
      <c r="L10" s="2">
        <f t="shared" si="0"/>
        <v>-11616517</v>
      </c>
      <c r="M10" s="3"/>
    </row>
    <row r="11" spans="2:13" x14ac:dyDescent="0.25">
      <c r="B11" t="s">
        <v>8</v>
      </c>
      <c r="C11">
        <v>283333</v>
      </c>
      <c r="D11" t="s">
        <v>3</v>
      </c>
      <c r="E11" t="s">
        <v>2</v>
      </c>
      <c r="F11" s="2">
        <v>386765</v>
      </c>
      <c r="G11" s="2">
        <v>254221</v>
      </c>
      <c r="H11" s="2">
        <v>132544</v>
      </c>
      <c r="I11" s="2">
        <v>0</v>
      </c>
      <c r="J11" s="2">
        <v>0</v>
      </c>
      <c r="K11" s="2">
        <v>0</v>
      </c>
      <c r="L11" s="2">
        <f t="shared" si="0"/>
        <v>386765</v>
      </c>
      <c r="M11" s="3"/>
    </row>
    <row r="12" spans="2:13" x14ac:dyDescent="0.25">
      <c r="B12" t="s">
        <v>9</v>
      </c>
      <c r="C12">
        <v>283200</v>
      </c>
      <c r="D12" t="s">
        <v>3</v>
      </c>
      <c r="E12" t="s">
        <v>2</v>
      </c>
      <c r="F12" s="2">
        <v>-102294</v>
      </c>
      <c r="G12" s="2">
        <v>-67238</v>
      </c>
      <c r="H12" s="2">
        <v>-35056</v>
      </c>
      <c r="I12" s="2">
        <v>0</v>
      </c>
      <c r="J12" s="2">
        <v>0</v>
      </c>
      <c r="K12" s="2">
        <v>0</v>
      </c>
      <c r="L12" s="2">
        <f t="shared" si="0"/>
        <v>-102294</v>
      </c>
      <c r="M12" s="3"/>
    </row>
    <row r="13" spans="2:13" x14ac:dyDescent="0.25">
      <c r="B13" s="1" t="s">
        <v>10</v>
      </c>
      <c r="C13">
        <v>283750</v>
      </c>
      <c r="D13" t="s">
        <v>0</v>
      </c>
      <c r="E13" t="s">
        <v>1</v>
      </c>
      <c r="F13" s="2">
        <v>-1547134</v>
      </c>
      <c r="G13" s="2">
        <v>-753365</v>
      </c>
      <c r="H13" s="2">
        <v>-350143</v>
      </c>
      <c r="I13" s="2">
        <v>-217030</v>
      </c>
      <c r="J13" s="2">
        <v>-91747</v>
      </c>
      <c r="K13" s="2">
        <v>-134849</v>
      </c>
      <c r="L13" s="2">
        <f t="shared" si="0"/>
        <v>-1547134</v>
      </c>
      <c r="M13" s="3"/>
    </row>
    <row r="14" spans="2:13" x14ac:dyDescent="0.25">
      <c r="B14" t="s">
        <v>11</v>
      </c>
      <c r="C14">
        <v>283850</v>
      </c>
      <c r="D14" t="s">
        <v>0</v>
      </c>
      <c r="E14" t="s">
        <v>1</v>
      </c>
      <c r="F14" s="2">
        <v>-4347121</v>
      </c>
      <c r="G14" s="2">
        <v>-2046972</v>
      </c>
      <c r="H14" s="2">
        <v>-1053655</v>
      </c>
      <c r="I14" s="2">
        <v>-583946</v>
      </c>
      <c r="J14" s="2">
        <v>-283653</v>
      </c>
      <c r="K14" s="2">
        <v>-378895</v>
      </c>
      <c r="L14" s="2">
        <f t="shared" si="0"/>
        <v>-4347121</v>
      </c>
      <c r="M14" s="3"/>
    </row>
    <row r="15" spans="2:13" ht="15.75" thickBot="1" x14ac:dyDescent="0.3">
      <c r="F15" s="4">
        <f>SUM(F5:F14)</f>
        <v>-700375152</v>
      </c>
      <c r="G15" s="4">
        <f>SUM(G5:G14)</f>
        <v>-353899401</v>
      </c>
      <c r="H15" s="4">
        <f t="shared" ref="H15:L15" si="1">SUM(H5:H14)</f>
        <v>-181779987</v>
      </c>
      <c r="I15" s="4">
        <f t="shared" si="1"/>
        <v>-74181188</v>
      </c>
      <c r="J15" s="4">
        <f t="shared" si="1"/>
        <v>-34955617</v>
      </c>
      <c r="K15" s="4">
        <f t="shared" si="1"/>
        <v>-55558959</v>
      </c>
      <c r="L15" s="4">
        <f t="shared" si="1"/>
        <v>-700375152</v>
      </c>
      <c r="M15" s="3"/>
    </row>
    <row r="17" spans="2:12" ht="15.75" thickBot="1" x14ac:dyDescent="0.3"/>
    <row r="18" spans="2:12" ht="15.75" thickBot="1" x14ac:dyDescent="0.3">
      <c r="B18" s="15" t="s">
        <v>20</v>
      </c>
      <c r="C18" s="16"/>
      <c r="D18" s="16"/>
      <c r="E18" s="16"/>
      <c r="F18" s="16"/>
      <c r="G18" s="16"/>
      <c r="H18" s="16"/>
      <c r="I18" s="16"/>
      <c r="J18" s="16"/>
      <c r="K18" s="16"/>
      <c r="L18" s="17"/>
    </row>
    <row r="19" spans="2:12" x14ac:dyDescent="0.25">
      <c r="F19" s="5" t="s">
        <v>17</v>
      </c>
      <c r="G19" s="6" t="s">
        <v>12</v>
      </c>
      <c r="H19" s="6" t="s">
        <v>13</v>
      </c>
      <c r="I19" s="6" t="s">
        <v>14</v>
      </c>
      <c r="J19" s="6" t="s">
        <v>15</v>
      </c>
      <c r="K19" s="6" t="s">
        <v>16</v>
      </c>
      <c r="L19" s="6" t="s">
        <v>18</v>
      </c>
    </row>
    <row r="20" spans="2:12" x14ac:dyDescent="0.25">
      <c r="B20" t="s">
        <v>6</v>
      </c>
      <c r="C20">
        <v>282900</v>
      </c>
      <c r="D20" t="s">
        <v>0</v>
      </c>
      <c r="E20" t="s">
        <v>1</v>
      </c>
      <c r="F20" s="7"/>
      <c r="G20" s="7">
        <f t="shared" ref="G20:G29" si="2">G5/F5</f>
        <v>0.48694260743256046</v>
      </c>
      <c r="H20" s="7">
        <f t="shared" ref="H20:H29" si="3">H5/F5</f>
        <v>0.22631739887769176</v>
      </c>
      <c r="I20" s="7">
        <f t="shared" ref="I20:I29" si="4">I5/F5</f>
        <v>0.14027878780547562</v>
      </c>
      <c r="J20" s="7">
        <f t="shared" ref="J20:J29" si="5">J5/F5</f>
        <v>5.9301204458219625E-2</v>
      </c>
      <c r="K20" s="7">
        <f t="shared" ref="K20:K29" si="6">K5/F5</f>
        <v>8.7160001426052569E-2</v>
      </c>
      <c r="L20" s="7">
        <f>SUM(G20:K20)</f>
        <v>1</v>
      </c>
    </row>
    <row r="21" spans="2:12" x14ac:dyDescent="0.25">
      <c r="B21" t="s">
        <v>6</v>
      </c>
      <c r="C21">
        <v>282900</v>
      </c>
      <c r="D21" t="s">
        <v>0</v>
      </c>
      <c r="E21" t="s">
        <v>2</v>
      </c>
      <c r="F21" s="7"/>
      <c r="G21" s="7">
        <f t="shared" si="2"/>
        <v>0.53579579331031191</v>
      </c>
      <c r="H21" s="7">
        <f t="shared" si="3"/>
        <v>0.24902327734325305</v>
      </c>
      <c r="I21" s="7">
        <f t="shared" si="4"/>
        <v>0.14482930919000608</v>
      </c>
      <c r="J21" s="7">
        <f t="shared" si="5"/>
        <v>7.0351620156428901E-2</v>
      </c>
      <c r="K21" s="7">
        <f t="shared" si="6"/>
        <v>0</v>
      </c>
      <c r="L21" s="7">
        <f t="shared" ref="L21:L29" si="7">SUM(G21:K21)</f>
        <v>1</v>
      </c>
    </row>
    <row r="22" spans="2:12" x14ac:dyDescent="0.25">
      <c r="B22" t="s">
        <v>6</v>
      </c>
      <c r="C22">
        <v>282900</v>
      </c>
      <c r="D22" t="s">
        <v>3</v>
      </c>
      <c r="E22" t="s">
        <v>2</v>
      </c>
      <c r="F22" s="7"/>
      <c r="G22" s="7">
        <f t="shared" si="2"/>
        <v>0.65847457255288133</v>
      </c>
      <c r="H22" s="7">
        <f t="shared" si="3"/>
        <v>0.34152542744711861</v>
      </c>
      <c r="I22" s="7">
        <f t="shared" si="4"/>
        <v>0</v>
      </c>
      <c r="J22" s="7">
        <f t="shared" si="5"/>
        <v>0</v>
      </c>
      <c r="K22" s="7">
        <f t="shared" si="6"/>
        <v>0</v>
      </c>
      <c r="L22" s="7">
        <f t="shared" si="7"/>
        <v>1</v>
      </c>
    </row>
    <row r="23" spans="2:12" x14ac:dyDescent="0.25">
      <c r="B23" t="s">
        <v>6</v>
      </c>
      <c r="C23">
        <v>282900</v>
      </c>
      <c r="D23" t="s">
        <v>4</v>
      </c>
      <c r="E23" t="s">
        <v>2</v>
      </c>
      <c r="F23" s="7"/>
      <c r="G23" s="7">
        <f t="shared" si="2"/>
        <v>0</v>
      </c>
      <c r="H23" s="7">
        <f t="shared" si="3"/>
        <v>0</v>
      </c>
      <c r="I23" s="7">
        <f t="shared" si="4"/>
        <v>0.67649095381439894</v>
      </c>
      <c r="J23" s="7">
        <f t="shared" si="5"/>
        <v>0.323509046185601</v>
      </c>
      <c r="K23" s="7">
        <f t="shared" si="6"/>
        <v>0</v>
      </c>
      <c r="L23" s="7">
        <f t="shared" si="7"/>
        <v>1</v>
      </c>
    </row>
    <row r="24" spans="2:12" x14ac:dyDescent="0.25">
      <c r="B24" t="s">
        <v>6</v>
      </c>
      <c r="C24">
        <v>282900</v>
      </c>
      <c r="D24" t="s">
        <v>4</v>
      </c>
      <c r="E24" t="s">
        <v>5</v>
      </c>
      <c r="F24" s="7"/>
      <c r="G24" s="7">
        <f t="shared" si="2"/>
        <v>0</v>
      </c>
      <c r="H24" s="7">
        <f t="shared" si="3"/>
        <v>0</v>
      </c>
      <c r="I24" s="7">
        <f t="shared" si="4"/>
        <v>0</v>
      </c>
      <c r="J24" s="7">
        <f t="shared" si="5"/>
        <v>0</v>
      </c>
      <c r="K24" s="7">
        <f t="shared" si="6"/>
        <v>1</v>
      </c>
      <c r="L24" s="7">
        <f t="shared" si="7"/>
        <v>1</v>
      </c>
    </row>
    <row r="25" spans="2:12" x14ac:dyDescent="0.25">
      <c r="B25" t="s">
        <v>7</v>
      </c>
      <c r="C25">
        <v>283382</v>
      </c>
      <c r="D25" t="s">
        <v>3</v>
      </c>
      <c r="E25" t="s">
        <v>2</v>
      </c>
      <c r="F25" s="7"/>
      <c r="G25" s="7">
        <f t="shared" si="2"/>
        <v>0.65730003235909695</v>
      </c>
      <c r="H25" s="7">
        <f t="shared" si="3"/>
        <v>0.34269996764090305</v>
      </c>
      <c r="I25" s="7">
        <f t="shared" si="4"/>
        <v>0</v>
      </c>
      <c r="J25" s="7">
        <f t="shared" si="5"/>
        <v>0</v>
      </c>
      <c r="K25" s="7">
        <f t="shared" si="6"/>
        <v>0</v>
      </c>
      <c r="L25" s="7">
        <f t="shared" si="7"/>
        <v>1</v>
      </c>
    </row>
    <row r="26" spans="2:12" x14ac:dyDescent="0.25">
      <c r="B26" t="s">
        <v>8</v>
      </c>
      <c r="C26">
        <v>283333</v>
      </c>
      <c r="D26" t="s">
        <v>3</v>
      </c>
      <c r="E26" t="s">
        <v>2</v>
      </c>
      <c r="F26" s="7"/>
      <c r="G26" s="7">
        <f t="shared" si="2"/>
        <v>0.65730094501829273</v>
      </c>
      <c r="H26" s="7">
        <f t="shared" si="3"/>
        <v>0.34269905498170722</v>
      </c>
      <c r="I26" s="7">
        <f t="shared" si="4"/>
        <v>0</v>
      </c>
      <c r="J26" s="7">
        <f t="shared" si="5"/>
        <v>0</v>
      </c>
      <c r="K26" s="7">
        <f t="shared" si="6"/>
        <v>0</v>
      </c>
      <c r="L26" s="7">
        <f t="shared" si="7"/>
        <v>1</v>
      </c>
    </row>
    <row r="27" spans="2:12" x14ac:dyDescent="0.25">
      <c r="B27" t="s">
        <v>9</v>
      </c>
      <c r="C27">
        <v>283200</v>
      </c>
      <c r="D27" t="s">
        <v>3</v>
      </c>
      <c r="E27" t="s">
        <v>2</v>
      </c>
      <c r="F27" s="7"/>
      <c r="G27" s="7">
        <f t="shared" si="2"/>
        <v>0.65730150350949224</v>
      </c>
      <c r="H27" s="7">
        <f t="shared" si="3"/>
        <v>0.34269849649050776</v>
      </c>
      <c r="I27" s="7">
        <f t="shared" si="4"/>
        <v>0</v>
      </c>
      <c r="J27" s="7">
        <f t="shared" si="5"/>
        <v>0</v>
      </c>
      <c r="K27" s="7">
        <f t="shared" si="6"/>
        <v>0</v>
      </c>
      <c r="L27" s="7">
        <f t="shared" si="7"/>
        <v>1</v>
      </c>
    </row>
    <row r="28" spans="2:12" x14ac:dyDescent="0.25">
      <c r="B28" s="1" t="s">
        <v>10</v>
      </c>
      <c r="C28">
        <v>283750</v>
      </c>
      <c r="D28" t="s">
        <v>0</v>
      </c>
      <c r="E28" t="s">
        <v>1</v>
      </c>
      <c r="F28" s="7"/>
      <c r="G28" s="7">
        <f t="shared" si="2"/>
        <v>0.48694230751828865</v>
      </c>
      <c r="H28" s="7">
        <f t="shared" si="3"/>
        <v>0.2263171774390583</v>
      </c>
      <c r="I28" s="7">
        <f t="shared" si="4"/>
        <v>0.1402787347443725</v>
      </c>
      <c r="J28" s="7">
        <f t="shared" si="5"/>
        <v>5.9301262851181605E-2</v>
      </c>
      <c r="K28" s="7">
        <f t="shared" si="6"/>
        <v>8.7160517447098962E-2</v>
      </c>
      <c r="L28" s="7">
        <f t="shared" si="7"/>
        <v>1</v>
      </c>
    </row>
    <row r="29" spans="2:12" x14ac:dyDescent="0.25">
      <c r="B29" t="s">
        <v>11</v>
      </c>
      <c r="C29">
        <v>283850</v>
      </c>
      <c r="D29" t="s">
        <v>0</v>
      </c>
      <c r="E29" t="s">
        <v>1</v>
      </c>
      <c r="F29" s="7"/>
      <c r="G29" s="7">
        <f t="shared" si="2"/>
        <v>0.47087992259704758</v>
      </c>
      <c r="H29" s="7">
        <f t="shared" si="3"/>
        <v>0.24237995675758739</v>
      </c>
      <c r="I29" s="7">
        <f t="shared" si="4"/>
        <v>0.13432936419299119</v>
      </c>
      <c r="J29" s="7">
        <f t="shared" si="5"/>
        <v>6.5250771717649453E-2</v>
      </c>
      <c r="K29" s="7">
        <f t="shared" si="6"/>
        <v>8.715998473472443E-2</v>
      </c>
      <c r="L29" s="7">
        <f t="shared" si="7"/>
        <v>1.0000000000000002</v>
      </c>
    </row>
    <row r="31" spans="2:12" ht="15.75" thickBot="1" x14ac:dyDescent="0.3"/>
    <row r="32" spans="2:12" ht="15.75" thickBot="1" x14ac:dyDescent="0.3">
      <c r="B32" s="15" t="s">
        <v>21</v>
      </c>
      <c r="C32" s="16"/>
      <c r="D32" s="16"/>
      <c r="E32" s="16"/>
      <c r="F32" s="16"/>
      <c r="G32" s="16"/>
      <c r="H32" s="16"/>
      <c r="I32" s="16"/>
      <c r="J32" s="16"/>
      <c r="K32" s="16"/>
      <c r="L32" s="17"/>
    </row>
    <row r="33" spans="2:12" x14ac:dyDescent="0.25">
      <c r="F33" s="5" t="s">
        <v>17</v>
      </c>
      <c r="G33" s="6" t="s">
        <v>12</v>
      </c>
      <c r="H33" s="6" t="s">
        <v>13</v>
      </c>
      <c r="I33" s="6" t="s">
        <v>14</v>
      </c>
      <c r="J33" s="6" t="s">
        <v>15</v>
      </c>
      <c r="K33" s="6" t="s">
        <v>16</v>
      </c>
      <c r="L33" s="6" t="s">
        <v>18</v>
      </c>
    </row>
    <row r="34" spans="2:12" x14ac:dyDescent="0.25">
      <c r="B34" t="s">
        <v>6</v>
      </c>
      <c r="C34">
        <v>282900</v>
      </c>
      <c r="D34" t="s">
        <v>0</v>
      </c>
      <c r="E34" t="s">
        <v>1</v>
      </c>
      <c r="F34" s="2">
        <v>-92440635</v>
      </c>
      <c r="G34" s="2">
        <f t="shared" ref="G34:G43" si="8">F34*G20</f>
        <v>-45013283.839621611</v>
      </c>
      <c r="H34" s="2">
        <f t="shared" ref="H34:H43" si="9">F34*H20</f>
        <v>-20920924.063802112</v>
      </c>
      <c r="I34" s="2">
        <f t="shared" ref="I34:I43" si="10">F34*I20</f>
        <v>-12967460.221768422</v>
      </c>
      <c r="J34" s="2">
        <f t="shared" ref="J34:J43" si="11">F34*J20</f>
        <v>-5481840.9963826528</v>
      </c>
      <c r="K34" s="2">
        <f t="shared" ref="K34:K43" si="12">F34*K20</f>
        <v>-8057125.8784252051</v>
      </c>
      <c r="L34" s="2">
        <f>SUM(G34:K34)</f>
        <v>-92440635.000000015</v>
      </c>
    </row>
    <row r="35" spans="2:12" x14ac:dyDescent="0.25">
      <c r="B35" t="s">
        <v>6</v>
      </c>
      <c r="C35">
        <v>282900</v>
      </c>
      <c r="D35" t="s">
        <v>0</v>
      </c>
      <c r="E35" t="s">
        <v>2</v>
      </c>
      <c r="F35" s="2">
        <v>-728942</v>
      </c>
      <c r="G35" s="2">
        <f t="shared" si="8"/>
        <v>-390564.05716720538</v>
      </c>
      <c r="H35" s="2">
        <f t="shared" si="9"/>
        <v>-181523.52583314557</v>
      </c>
      <c r="I35" s="2">
        <f t="shared" si="10"/>
        <v>-105572.16629958141</v>
      </c>
      <c r="J35" s="2">
        <f t="shared" si="11"/>
        <v>-51282.250700067598</v>
      </c>
      <c r="K35" s="2">
        <f t="shared" si="12"/>
        <v>0</v>
      </c>
      <c r="L35" s="2">
        <f t="shared" ref="L35:L43" si="13">SUM(G35:K35)</f>
        <v>-728942</v>
      </c>
    </row>
    <row r="36" spans="2:12" x14ac:dyDescent="0.25">
      <c r="B36" t="s">
        <v>6</v>
      </c>
      <c r="C36">
        <v>282900</v>
      </c>
      <c r="D36" t="s">
        <v>3</v>
      </c>
      <c r="E36" t="s">
        <v>2</v>
      </c>
      <c r="F36" s="2">
        <v>-547516574</v>
      </c>
      <c r="G36" s="2">
        <f t="shared" si="8"/>
        <v>-360525742.03026801</v>
      </c>
      <c r="H36" s="2">
        <f t="shared" si="9"/>
        <v>-186990831.96973196</v>
      </c>
      <c r="I36" s="2">
        <f t="shared" si="10"/>
        <v>0</v>
      </c>
      <c r="J36" s="2">
        <f t="shared" si="11"/>
        <v>0</v>
      </c>
      <c r="K36" s="2">
        <f t="shared" si="12"/>
        <v>0</v>
      </c>
      <c r="L36" s="2">
        <f t="shared" si="13"/>
        <v>-547516574</v>
      </c>
    </row>
    <row r="37" spans="2:12" x14ac:dyDescent="0.25">
      <c r="B37" t="s">
        <v>6</v>
      </c>
      <c r="C37">
        <v>282900</v>
      </c>
      <c r="D37" t="s">
        <v>4</v>
      </c>
      <c r="E37" t="s">
        <v>2</v>
      </c>
      <c r="F37" s="2">
        <v>-107131169</v>
      </c>
      <c r="G37" s="2">
        <f t="shared" si="8"/>
        <v>0</v>
      </c>
      <c r="H37" s="2">
        <f t="shared" si="9"/>
        <v>0</v>
      </c>
      <c r="I37" s="2">
        <f t="shared" si="10"/>
        <v>-72473266.700061575</v>
      </c>
      <c r="J37" s="2">
        <f t="shared" si="11"/>
        <v>-34657902.299938425</v>
      </c>
      <c r="K37" s="2">
        <f t="shared" si="12"/>
        <v>0</v>
      </c>
      <c r="L37" s="2">
        <f t="shared" si="13"/>
        <v>-107131169</v>
      </c>
    </row>
    <row r="38" spans="2:12" x14ac:dyDescent="0.25">
      <c r="B38" t="s">
        <v>6</v>
      </c>
      <c r="C38">
        <v>282900</v>
      </c>
      <c r="D38" t="s">
        <v>4</v>
      </c>
      <c r="E38" t="s">
        <v>5</v>
      </c>
      <c r="F38" s="2">
        <v>-61096046</v>
      </c>
      <c r="G38" s="2">
        <f t="shared" si="8"/>
        <v>0</v>
      </c>
      <c r="H38" s="2">
        <f t="shared" si="9"/>
        <v>0</v>
      </c>
      <c r="I38" s="2">
        <f t="shared" si="10"/>
        <v>0</v>
      </c>
      <c r="J38" s="2">
        <f t="shared" si="11"/>
        <v>0</v>
      </c>
      <c r="K38" s="2">
        <f t="shared" si="12"/>
        <v>-61096046</v>
      </c>
      <c r="L38" s="2">
        <f t="shared" si="13"/>
        <v>-61096046</v>
      </c>
    </row>
    <row r="39" spans="2:12" x14ac:dyDescent="0.25">
      <c r="B39" t="s">
        <v>7</v>
      </c>
      <c r="C39">
        <v>283382</v>
      </c>
      <c r="D39" t="s">
        <v>3</v>
      </c>
      <c r="E39" t="s">
        <v>2</v>
      </c>
      <c r="F39" s="2">
        <v>-11178157.74</v>
      </c>
      <c r="G39" s="2">
        <f t="shared" si="8"/>
        <v>-7347403.4442170905</v>
      </c>
      <c r="H39" s="2">
        <f t="shared" si="9"/>
        <v>-3830754.2957829102</v>
      </c>
      <c r="I39" s="2">
        <f t="shared" si="10"/>
        <v>0</v>
      </c>
      <c r="J39" s="2">
        <f t="shared" si="11"/>
        <v>0</v>
      </c>
      <c r="K39" s="2">
        <f t="shared" si="12"/>
        <v>0</v>
      </c>
      <c r="L39" s="2">
        <f t="shared" si="13"/>
        <v>-11178157.74</v>
      </c>
    </row>
    <row r="40" spans="2:12" x14ac:dyDescent="0.25">
      <c r="B40" t="s">
        <v>8</v>
      </c>
      <c r="C40">
        <v>283333</v>
      </c>
      <c r="D40" t="s">
        <v>3</v>
      </c>
      <c r="E40" t="s">
        <v>2</v>
      </c>
      <c r="F40" s="2">
        <v>402988.76</v>
      </c>
      <c r="G40" s="2">
        <f t="shared" si="8"/>
        <v>264884.89277974999</v>
      </c>
      <c r="H40" s="2">
        <f t="shared" si="9"/>
        <v>138103.86722025002</v>
      </c>
      <c r="I40" s="2">
        <f t="shared" si="10"/>
        <v>0</v>
      </c>
      <c r="J40" s="2">
        <f t="shared" si="11"/>
        <v>0</v>
      </c>
      <c r="K40" s="2">
        <f t="shared" si="12"/>
        <v>0</v>
      </c>
      <c r="L40" s="2">
        <f t="shared" si="13"/>
        <v>402988.76</v>
      </c>
    </row>
    <row r="41" spans="2:12" x14ac:dyDescent="0.25">
      <c r="B41" t="s">
        <v>9</v>
      </c>
      <c r="C41">
        <v>283200</v>
      </c>
      <c r="D41" t="s">
        <v>3</v>
      </c>
      <c r="E41" t="s">
        <v>2</v>
      </c>
      <c r="F41" s="2">
        <v>17202.98</v>
      </c>
      <c r="G41" s="2">
        <f t="shared" si="8"/>
        <v>11307.544618843724</v>
      </c>
      <c r="H41" s="2">
        <f t="shared" si="9"/>
        <v>5895.4353811562751</v>
      </c>
      <c r="I41" s="2">
        <f t="shared" si="10"/>
        <v>0</v>
      </c>
      <c r="J41" s="2">
        <f t="shared" si="11"/>
        <v>0</v>
      </c>
      <c r="K41" s="2">
        <f t="shared" si="12"/>
        <v>0</v>
      </c>
      <c r="L41" s="2">
        <f t="shared" si="13"/>
        <v>17202.98</v>
      </c>
    </row>
    <row r="42" spans="2:12" x14ac:dyDescent="0.25">
      <c r="B42" s="1" t="s">
        <v>10</v>
      </c>
      <c r="C42">
        <v>283750</v>
      </c>
      <c r="D42" t="s">
        <v>0</v>
      </c>
      <c r="E42" t="s">
        <v>1</v>
      </c>
      <c r="F42" s="2">
        <v>-143718</v>
      </c>
      <c r="G42" s="2">
        <f t="shared" si="8"/>
        <v>-69982.37455191341</v>
      </c>
      <c r="H42" s="2">
        <f t="shared" si="9"/>
        <v>-32525.85210718658</v>
      </c>
      <c r="I42" s="2">
        <f t="shared" si="10"/>
        <v>-20160.579199991727</v>
      </c>
      <c r="J42" s="2">
        <f t="shared" si="11"/>
        <v>-8522.6588944461182</v>
      </c>
      <c r="K42" s="2">
        <f t="shared" si="12"/>
        <v>-12526.535246462168</v>
      </c>
      <c r="L42" s="2">
        <f t="shared" si="13"/>
        <v>-143718</v>
      </c>
    </row>
    <row r="43" spans="2:12" x14ac:dyDescent="0.25">
      <c r="B43" t="s">
        <v>11</v>
      </c>
      <c r="C43">
        <v>283850</v>
      </c>
      <c r="D43" t="s">
        <v>0</v>
      </c>
      <c r="E43" t="s">
        <v>1</v>
      </c>
      <c r="F43" s="2">
        <v>-3626762.81</v>
      </c>
      <c r="G43" s="2">
        <f t="shared" si="8"/>
        <v>-1707769.7912506508</v>
      </c>
      <c r="H43" s="2">
        <f t="shared" si="9"/>
        <v>-879054.61305782618</v>
      </c>
      <c r="I43" s="2">
        <f t="shared" si="10"/>
        <v>-487180.74234608607</v>
      </c>
      <c r="J43" s="2">
        <f t="shared" si="11"/>
        <v>-236649.07218937087</v>
      </c>
      <c r="K43" s="2">
        <f t="shared" si="12"/>
        <v>-316108.59115606628</v>
      </c>
      <c r="L43" s="2">
        <f t="shared" si="13"/>
        <v>-3626762.8100000005</v>
      </c>
    </row>
    <row r="44" spans="2:12" ht="15.75" thickBot="1" x14ac:dyDescent="0.3">
      <c r="F44" s="4">
        <f>SUM(F34:F43)</f>
        <v>-823441812.80999994</v>
      </c>
      <c r="G44" s="10">
        <f>SUM(G34:G43)</f>
        <v>-414778553.09967786</v>
      </c>
      <c r="H44" s="4">
        <f t="shared" ref="H44" si="14">SUM(H34:H43)</f>
        <v>-212691615.01771376</v>
      </c>
      <c r="I44" s="10">
        <f t="shared" ref="I44" si="15">SUM(I34:I43)</f>
        <v>-86053640.409675658</v>
      </c>
      <c r="J44" s="4">
        <f t="shared" ref="J44" si="16">SUM(J34:J43)</f>
        <v>-40436197.278104961</v>
      </c>
      <c r="K44" s="4">
        <f t="shared" ref="K44" si="17">SUM(K34:K43)</f>
        <v>-69481807.004827738</v>
      </c>
      <c r="L44" s="4">
        <f t="shared" ref="L44" si="18">SUM(L34:L43)</f>
        <v>-823441812.80999994</v>
      </c>
    </row>
    <row r="45" spans="2:12" x14ac:dyDescent="0.25">
      <c r="L45" s="9"/>
    </row>
    <row r="46" spans="2:12" ht="15.75" thickBot="1" x14ac:dyDescent="0.3"/>
    <row r="47" spans="2:12" ht="15.75" thickBot="1" x14ac:dyDescent="0.3">
      <c r="B47" s="15" t="s">
        <v>22</v>
      </c>
      <c r="C47" s="16"/>
      <c r="D47" s="16"/>
      <c r="E47" s="16"/>
      <c r="F47" s="16"/>
      <c r="G47" s="16"/>
      <c r="H47" s="16"/>
      <c r="I47" s="16"/>
      <c r="J47" s="16"/>
      <c r="K47" s="16"/>
      <c r="L47" s="17"/>
    </row>
    <row r="48" spans="2:12" x14ac:dyDescent="0.25">
      <c r="F48" s="5" t="s">
        <v>17</v>
      </c>
      <c r="G48" s="6" t="s">
        <v>12</v>
      </c>
      <c r="H48" s="6" t="s">
        <v>13</v>
      </c>
      <c r="I48" s="6" t="s">
        <v>14</v>
      </c>
      <c r="J48" s="6" t="s">
        <v>15</v>
      </c>
      <c r="K48" s="6" t="s">
        <v>16</v>
      </c>
      <c r="L48" s="6" t="s">
        <v>18</v>
      </c>
    </row>
    <row r="49" spans="2:12" x14ac:dyDescent="0.25">
      <c r="B49" t="s">
        <v>6</v>
      </c>
      <c r="C49">
        <v>282900</v>
      </c>
      <c r="D49" t="s">
        <v>0</v>
      </c>
      <c r="E49" t="s">
        <v>1</v>
      </c>
      <c r="F49" s="7"/>
      <c r="G49" s="7">
        <f>G34/($F$34+$F$35+$F$36+$F$37+$F$38)</f>
        <v>5.5646606585582875E-2</v>
      </c>
      <c r="H49" s="7">
        <f t="shared" ref="H49:K49" si="19">H34/($F$34+$F$35+$F$36+$F$37+$F$38)</f>
        <v>2.5862997130649604E-2</v>
      </c>
      <c r="I49" s="7">
        <f t="shared" si="19"/>
        <v>1.6030715731514347E-2</v>
      </c>
      <c r="J49" s="7">
        <f t="shared" si="19"/>
        <v>6.7767961648227395E-3</v>
      </c>
      <c r="K49" s="7">
        <f t="shared" si="19"/>
        <v>9.9604311377211249E-3</v>
      </c>
      <c r="L49" s="7">
        <f>SUM(G49:K49)</f>
        <v>0.1142775467502907</v>
      </c>
    </row>
    <row r="50" spans="2:12" x14ac:dyDescent="0.25">
      <c r="B50" t="s">
        <v>6</v>
      </c>
      <c r="C50">
        <v>282900</v>
      </c>
      <c r="D50" t="s">
        <v>0</v>
      </c>
      <c r="E50" t="s">
        <v>2</v>
      </c>
      <c r="F50" s="7"/>
      <c r="G50" s="7">
        <f t="shared" ref="G50:K53" si="20">G35/($F$34+$F$35+$F$36+$F$37+$F$38)</f>
        <v>4.8282557018251246E-4</v>
      </c>
      <c r="H50" s="7">
        <f t="shared" si="20"/>
        <v>2.2440416175932687E-4</v>
      </c>
      <c r="I50" s="7">
        <f t="shared" si="20"/>
        <v>1.3051109146783638E-4</v>
      </c>
      <c r="J50" s="7">
        <f t="shared" si="20"/>
        <v>6.3396468466893398E-5</v>
      </c>
      <c r="K50" s="7">
        <f t="shared" si="20"/>
        <v>0</v>
      </c>
      <c r="L50" s="7">
        <f t="shared" ref="L50:L58" si="21">SUM(G50:K50)</f>
        <v>9.0113729187656913E-4</v>
      </c>
    </row>
    <row r="51" spans="2:12" x14ac:dyDescent="0.25">
      <c r="B51" t="s">
        <v>6</v>
      </c>
      <c r="C51">
        <v>282900</v>
      </c>
      <c r="D51" t="s">
        <v>3</v>
      </c>
      <c r="E51" t="s">
        <v>2</v>
      </c>
      <c r="F51" s="7"/>
      <c r="G51" s="7">
        <f t="shared" si="20"/>
        <v>0.44569141416593677</v>
      </c>
      <c r="H51" s="7">
        <f t="shared" si="20"/>
        <v>0.23116298954779782</v>
      </c>
      <c r="I51" s="7">
        <f t="shared" si="20"/>
        <v>0</v>
      </c>
      <c r="J51" s="7">
        <f t="shared" si="20"/>
        <v>0</v>
      </c>
      <c r="K51" s="7">
        <f t="shared" si="20"/>
        <v>0</v>
      </c>
      <c r="L51" s="7">
        <f t="shared" si="21"/>
        <v>0.67685440371373462</v>
      </c>
    </row>
    <row r="52" spans="2:12" x14ac:dyDescent="0.25">
      <c r="B52" t="s">
        <v>6</v>
      </c>
      <c r="C52">
        <v>282900</v>
      </c>
      <c r="D52" t="s">
        <v>4</v>
      </c>
      <c r="E52" t="s">
        <v>2</v>
      </c>
      <c r="F52" s="7"/>
      <c r="G52" s="7">
        <f t="shared" si="20"/>
        <v>0</v>
      </c>
      <c r="H52" s="7">
        <f t="shared" si="20"/>
        <v>0</v>
      </c>
      <c r="I52" s="7">
        <f t="shared" si="20"/>
        <v>8.9593360360003718E-2</v>
      </c>
      <c r="J52" s="7">
        <f t="shared" si="20"/>
        <v>4.2845011291281376E-2</v>
      </c>
      <c r="K52" s="7">
        <f t="shared" si="20"/>
        <v>0</v>
      </c>
      <c r="L52" s="7">
        <f t="shared" si="21"/>
        <v>0.13243837165128508</v>
      </c>
    </row>
    <row r="53" spans="2:12" x14ac:dyDescent="0.25">
      <c r="B53" t="s">
        <v>6</v>
      </c>
      <c r="C53">
        <v>282900</v>
      </c>
      <c r="D53" t="s">
        <v>4</v>
      </c>
      <c r="E53" t="s">
        <v>5</v>
      </c>
      <c r="F53" s="7"/>
      <c r="G53" s="7">
        <f t="shared" si="20"/>
        <v>0</v>
      </c>
      <c r="H53" s="7">
        <f t="shared" si="20"/>
        <v>0</v>
      </c>
      <c r="I53" s="7">
        <f t="shared" si="20"/>
        <v>0</v>
      </c>
      <c r="J53" s="7">
        <f t="shared" si="20"/>
        <v>0</v>
      </c>
      <c r="K53" s="7">
        <f t="shared" si="20"/>
        <v>7.5528540592812998E-2</v>
      </c>
      <c r="L53" s="7">
        <f t="shared" si="21"/>
        <v>7.5528540592812998E-2</v>
      </c>
    </row>
    <row r="54" spans="2:12" x14ac:dyDescent="0.25">
      <c r="B54" t="s">
        <v>7</v>
      </c>
      <c r="C54">
        <v>283382</v>
      </c>
      <c r="D54" t="s">
        <v>3</v>
      </c>
      <c r="E54" t="s">
        <v>2</v>
      </c>
      <c r="F54" s="7"/>
      <c r="G54" s="7"/>
      <c r="H54" s="7"/>
      <c r="I54" s="7"/>
      <c r="J54" s="7"/>
      <c r="K54" s="7"/>
      <c r="L54" s="7">
        <f t="shared" si="21"/>
        <v>0</v>
      </c>
    </row>
    <row r="55" spans="2:12" x14ac:dyDescent="0.25">
      <c r="B55" t="s">
        <v>8</v>
      </c>
      <c r="C55">
        <v>283333</v>
      </c>
      <c r="D55" t="s">
        <v>3</v>
      </c>
      <c r="E55" t="s">
        <v>2</v>
      </c>
      <c r="F55" s="7"/>
      <c r="G55" s="7"/>
      <c r="H55" s="7"/>
      <c r="I55" s="7"/>
      <c r="J55" s="7"/>
      <c r="K55" s="7"/>
      <c r="L55" s="7">
        <f t="shared" si="21"/>
        <v>0</v>
      </c>
    </row>
    <row r="56" spans="2:12" x14ac:dyDescent="0.25">
      <c r="B56" t="s">
        <v>9</v>
      </c>
      <c r="C56">
        <v>283200</v>
      </c>
      <c r="D56" t="s">
        <v>3</v>
      </c>
      <c r="E56" t="s">
        <v>2</v>
      </c>
      <c r="F56" s="7"/>
      <c r="G56" s="7"/>
      <c r="H56" s="7"/>
      <c r="I56" s="7"/>
      <c r="J56" s="7"/>
      <c r="K56" s="7"/>
      <c r="L56" s="7">
        <f t="shared" si="21"/>
        <v>0</v>
      </c>
    </row>
    <row r="57" spans="2:12" x14ac:dyDescent="0.25">
      <c r="B57" s="1" t="s">
        <v>10</v>
      </c>
      <c r="C57">
        <v>283750</v>
      </c>
      <c r="D57" t="s">
        <v>0</v>
      </c>
      <c r="E57" t="s">
        <v>1</v>
      </c>
      <c r="F57" s="7"/>
      <c r="G57" s="7"/>
      <c r="H57" s="7"/>
      <c r="I57" s="7"/>
      <c r="J57" s="7"/>
      <c r="K57" s="7"/>
      <c r="L57" s="7">
        <f t="shared" si="21"/>
        <v>0</v>
      </c>
    </row>
    <row r="58" spans="2:12" x14ac:dyDescent="0.25">
      <c r="B58" t="s">
        <v>11</v>
      </c>
      <c r="C58">
        <v>283850</v>
      </c>
      <c r="D58" t="s">
        <v>0</v>
      </c>
      <c r="E58" t="s">
        <v>1</v>
      </c>
      <c r="F58" s="7"/>
      <c r="G58" s="7"/>
      <c r="H58" s="7"/>
      <c r="I58" s="7"/>
      <c r="J58" s="7"/>
      <c r="K58" s="7"/>
      <c r="L58" s="7">
        <f t="shared" si="21"/>
        <v>0</v>
      </c>
    </row>
    <row r="59" spans="2:12" ht="15.75" thickBot="1" x14ac:dyDescent="0.3">
      <c r="G59" s="8">
        <f t="shared" ref="G59:K59" si="22">SUM(G49:G58)</f>
        <v>0.50182084632170221</v>
      </c>
      <c r="H59" s="8">
        <f t="shared" si="22"/>
        <v>0.25725039084020673</v>
      </c>
      <c r="I59" s="8">
        <f t="shared" si="22"/>
        <v>0.1057545871829859</v>
      </c>
      <c r="J59" s="8">
        <f t="shared" si="22"/>
        <v>4.9685203924571007E-2</v>
      </c>
      <c r="K59" s="8">
        <f t="shared" si="22"/>
        <v>8.548897173053413E-2</v>
      </c>
      <c r="L59" s="8">
        <f>SUM(L49:L58)</f>
        <v>1</v>
      </c>
    </row>
    <row r="61" spans="2:12" ht="15.75" thickBot="1" x14ac:dyDescent="0.3"/>
    <row r="62" spans="2:12" ht="15.75" thickBot="1" x14ac:dyDescent="0.3">
      <c r="B62" s="15" t="s">
        <v>23</v>
      </c>
      <c r="C62" s="16"/>
      <c r="D62" s="16"/>
      <c r="E62" s="16"/>
      <c r="F62" s="16"/>
      <c r="G62" s="16"/>
      <c r="H62" s="16"/>
      <c r="I62" s="16"/>
      <c r="J62" s="16"/>
      <c r="K62" s="16"/>
      <c r="L62" s="17"/>
    </row>
    <row r="63" spans="2:12" x14ac:dyDescent="0.25">
      <c r="F63" s="5" t="s">
        <v>17</v>
      </c>
      <c r="G63" s="6" t="s">
        <v>12</v>
      </c>
      <c r="H63" s="6" t="s">
        <v>13</v>
      </c>
      <c r="I63" s="6" t="s">
        <v>14</v>
      </c>
      <c r="J63" s="6" t="s">
        <v>15</v>
      </c>
      <c r="K63" s="6" t="s">
        <v>16</v>
      </c>
      <c r="L63" s="6" t="s">
        <v>18</v>
      </c>
    </row>
    <row r="64" spans="2:12" x14ac:dyDescent="0.25">
      <c r="B64" t="s">
        <v>6</v>
      </c>
      <c r="C64">
        <v>282900</v>
      </c>
      <c r="D64" t="s">
        <v>0</v>
      </c>
      <c r="E64" t="s">
        <v>1</v>
      </c>
      <c r="F64" s="2">
        <v>300000000</v>
      </c>
      <c r="G64" s="11">
        <f>$F$64*G59</f>
        <v>150546253.89651066</v>
      </c>
      <c r="H64" s="2">
        <f t="shared" ref="H64:K64" si="23">$F$64*H59</f>
        <v>77175117.252062023</v>
      </c>
      <c r="I64" s="11">
        <f t="shared" si="23"/>
        <v>31726376.154895771</v>
      </c>
      <c r="J64" s="2">
        <f t="shared" si="23"/>
        <v>14905561.177371303</v>
      </c>
      <c r="K64" s="2">
        <f t="shared" si="23"/>
        <v>25646691.519160241</v>
      </c>
      <c r="L64" s="2">
        <f>SUM(G64:K64)</f>
        <v>300000000</v>
      </c>
    </row>
  </sheetData>
  <mergeCells count="5">
    <mergeCell ref="B3:L3"/>
    <mergeCell ref="B18:L18"/>
    <mergeCell ref="B32:L32"/>
    <mergeCell ref="B47:L47"/>
    <mergeCell ref="B62:L62"/>
  </mergeCells>
  <pageMargins left="0.7" right="0.7" top="0.75" bottom="0.75" header="0.3" footer="0.3"/>
  <pageSetup scale="90" fitToHeight="4" orientation="landscape" r:id="rId1"/>
  <headerFooter>
    <oddFooter>&amp;LAvista
&amp;F&amp;RPage &amp;P of &amp;N</oddFooter>
  </headerFooter>
  <rowBreaks count="1" manualBreakCount="1">
    <brk id="3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SignificantOrder xmlns="dc463f71-b30c-4ab2-9473-d307f9d35888">false</SignificantOrder>
    <Date1 xmlns="dc463f71-b30c-4ab2-9473-d307f9d35888">2018-02-27T08:00:00+00:00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B24F324-F103-4843-A3C1-FB9425B76410}"/>
</file>

<file path=customXml/itemProps2.xml><?xml version="1.0" encoding="utf-8"?>
<ds:datastoreItem xmlns:ds="http://schemas.openxmlformats.org/officeDocument/2006/customXml" ds:itemID="{24E23343-BB1A-4820-BD08-CD6F71580E67}"/>
</file>

<file path=customXml/itemProps3.xml><?xml version="1.0" encoding="utf-8"?>
<ds:datastoreItem xmlns:ds="http://schemas.openxmlformats.org/officeDocument/2006/customXml" ds:itemID="{3253281B-4F36-4976-B4A9-D3A1BB3918AD}"/>
</file>

<file path=customXml/itemProps4.xml><?xml version="1.0" encoding="utf-8"?>
<ds:datastoreItem xmlns:ds="http://schemas.openxmlformats.org/officeDocument/2006/customXml" ds:itemID="{5F2C55E6-39B4-4467-9C34-ACA261DC07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</vt:lpstr>
      <vt:lpstr>2016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Liz Andrews</cp:lastModifiedBy>
  <cp:lastPrinted>2018-02-22T22:01:51Z</cp:lastPrinted>
  <dcterms:created xsi:type="dcterms:W3CDTF">2018-01-08T20:03:36Z</dcterms:created>
  <dcterms:modified xsi:type="dcterms:W3CDTF">2018-02-22T22:04:06Z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