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5 - May Variance\Final for Filing\"/>
    </mc:Choice>
  </mc:AlternateContent>
  <xr:revisionPtr revIDLastSave="0" documentId="13_ncr:1_{11EF1E00-B61F-49F3-9FF0-68C840F251FC}" xr6:coauthVersionLast="47" xr6:coauthVersionMax="47" xr10:uidLastSave="{00000000-0000-0000-0000-000000000000}"/>
  <bookViews>
    <workbookView xWindow="-120" yWindow="-120" windowWidth="29040" windowHeight="15990"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0" i="1"/>
  <c r="D26" i="1"/>
  <c r="E25" i="1"/>
  <c r="D22" i="1"/>
  <c r="D21" i="1"/>
  <c r="D20" i="1"/>
  <c r="D19" i="1"/>
  <c r="D18" i="1"/>
  <c r="D17" i="1"/>
  <c r="D16" i="1"/>
  <c r="G24" i="1"/>
  <c r="F24" i="1"/>
  <c r="J14" i="1"/>
  <c r="I14" i="1"/>
  <c r="H14" i="1"/>
  <c r="G14" i="1"/>
  <c r="F14" i="1"/>
  <c r="D11" i="1"/>
  <c r="D10" i="1"/>
  <c r="D9" i="1"/>
  <c r="J13" i="1"/>
  <c r="I13" i="1"/>
  <c r="G13" i="1"/>
  <c r="F13" i="1"/>
  <c r="D6" i="1"/>
  <c r="J24" i="1" l="1"/>
  <c r="D7" i="1"/>
  <c r="D23" i="1"/>
  <c r="H13" i="1"/>
  <c r="D12" i="1"/>
  <c r="F25" i="1"/>
  <c r="G25" i="1"/>
  <c r="G27" i="1" s="1"/>
  <c r="G29" i="1" s="1"/>
  <c r="G32" i="1" s="1"/>
  <c r="J25" i="1"/>
  <c r="J27" i="1" s="1"/>
  <c r="J29" i="1" s="1"/>
  <c r="J32" i="1" s="1"/>
  <c r="H24" i="1"/>
  <c r="D15" i="1"/>
  <c r="D24" i="1" s="1"/>
  <c r="D8" i="1"/>
  <c r="I24" i="1"/>
  <c r="I25" i="1" s="1"/>
  <c r="I27" i="1" s="1"/>
  <c r="I29" i="1" s="1"/>
  <c r="I32" i="1" s="1"/>
  <c r="H25" i="1" l="1"/>
  <c r="H27" i="1" s="1"/>
  <c r="H29" i="1" s="1"/>
  <c r="H32" i="1" s="1"/>
  <c r="D13" i="1"/>
  <c r="F27" i="1"/>
  <c r="D25" i="1"/>
  <c r="D27" i="1" l="1"/>
  <c r="F29" i="1"/>
  <c r="D29" i="1" l="1"/>
  <c r="F32" i="1"/>
  <c r="D32" i="1" l="1"/>
  <c r="F34" i="1"/>
  <c r="F37" i="1" l="1"/>
  <c r="F35" i="1"/>
  <c r="G34" i="1"/>
  <c r="F36" i="1"/>
  <c r="F39" i="1" s="1"/>
  <c r="F40" i="1" l="1"/>
  <c r="F41" i="1" s="1"/>
  <c r="F42" i="1"/>
  <c r="G36" i="1"/>
  <c r="G35" i="1"/>
  <c r="G37" i="1"/>
  <c r="H34" i="1"/>
  <c r="F38" i="1"/>
  <c r="G38" i="1" l="1"/>
  <c r="I34" i="1"/>
  <c r="H37" i="1"/>
  <c r="H36" i="1"/>
  <c r="H35" i="1"/>
  <c r="H39" i="1"/>
  <c r="G39" i="1"/>
  <c r="H38" i="1" l="1"/>
  <c r="H40" i="1"/>
  <c r="H41" i="1" s="1"/>
  <c r="H42" i="1"/>
  <c r="I36" i="1"/>
  <c r="I39" i="1"/>
  <c r="I40" i="1" s="1"/>
  <c r="I41" i="1" s="1"/>
  <c r="I37" i="1"/>
  <c r="J34" i="1"/>
  <c r="I35" i="1"/>
  <c r="G40" i="1"/>
  <c r="G41" i="1" s="1"/>
  <c r="G42" i="1"/>
  <c r="I42" i="1" l="1"/>
  <c r="J35" i="1"/>
  <c r="J36" i="1"/>
  <c r="J39" i="1"/>
  <c r="J40" i="1" s="1"/>
  <c r="J41" i="1" s="1"/>
  <c r="D41" i="1" s="1"/>
  <c r="J37" i="1"/>
  <c r="I38" i="1"/>
  <c r="J38" i="1" l="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<sst xmlns="http://schemas.openxmlformats.org/spreadsheetml/2006/main" count="355" uniqueCount="179">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</sst>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activeCell="K14" sqref="K14"/>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f>SUM(F6:Q6)</f>
        <v>83594061</v>
      </c>
      <c r="E6" s="183"/>
      <c r="F6" s="8">
        <v>22839397</v>
      </c>
      <c r="G6" s="8">
        <v>14362455</v>
      </c>
      <c r="H6" s="8">
        <v>13421511</v>
      </c>
      <c r="I6" s="8">
        <v>18866820</v>
      </c>
      <c r="J6" s="8">
        <v>14103878</v>
      </c>
      <c r="K6" s="8">
        <v>0</v>
      </c>
      <c r="L6" s="8">
        <v>0</v>
      </c>
      <c r="M6" s="8">
        <v>0</v>
      </c>
      <c r="N6" s="8">
        <v>0</v>
      </c>
      <c r="O6" s="8">
        <v>0</v>
      </c>
      <c r="P6" s="8">
        <v>0</v>
      </c>
      <c r="Q6" s="8">
        <v>0</v>
      </c>
    </row>
    <row r="7" spans="1:19" ht="15.95" customHeight="1">
      <c r="A7" s="3">
        <v>2</v>
      </c>
      <c r="B7" s="1" t="s">
        <v>7</v>
      </c>
      <c r="D7" s="184">
        <f t="shared" ref="D7:D13" si="0">SUM(F7:Q7)</f>
        <v>-95775987</v>
      </c>
      <c r="E7" s="184"/>
      <c r="F7" s="8">
        <v>-21285883</v>
      </c>
      <c r="G7" s="8">
        <v>-10073667</v>
      </c>
      <c r="H7" s="8">
        <v>-18286680</v>
      </c>
      <c r="I7" s="8">
        <v>-16772087</v>
      </c>
      <c r="J7" s="8">
        <v>-29357670</v>
      </c>
      <c r="K7" s="8">
        <v>0</v>
      </c>
      <c r="L7" s="8">
        <v>0</v>
      </c>
      <c r="M7" s="8">
        <v>0</v>
      </c>
      <c r="N7" s="8">
        <v>0</v>
      </c>
      <c r="O7" s="8">
        <v>0</v>
      </c>
      <c r="P7" s="8">
        <v>0</v>
      </c>
      <c r="Q7" s="8">
        <v>0</v>
      </c>
    </row>
    <row r="8" spans="1:19" ht="15.95" customHeight="1">
      <c r="A8" s="3">
        <v>3</v>
      </c>
      <c r="B8" s="1" t="s">
        <v>8</v>
      </c>
      <c r="D8" s="185">
        <f t="shared" si="0"/>
        <v>17048534</v>
      </c>
      <c r="E8" s="185"/>
      <c r="F8" s="8">
        <v>3713300</v>
      </c>
      <c r="G8" s="8">
        <v>4083890</v>
      </c>
      <c r="H8" s="8">
        <v>4296293</v>
      </c>
      <c r="I8" s="8">
        <v>3115125</v>
      </c>
      <c r="J8" s="8">
        <v>1839926</v>
      </c>
      <c r="K8" s="8">
        <v>0</v>
      </c>
      <c r="L8" s="8">
        <v>0</v>
      </c>
      <c r="M8" s="8">
        <v>0</v>
      </c>
      <c r="N8" s="8">
        <v>0</v>
      </c>
      <c r="O8" s="8">
        <v>0</v>
      </c>
      <c r="P8" s="8">
        <v>0</v>
      </c>
      <c r="Q8" s="8">
        <v>0</v>
      </c>
    </row>
    <row r="9" spans="1:19" ht="15.95" customHeight="1">
      <c r="A9" s="3">
        <v>4</v>
      </c>
      <c r="B9" s="1" t="s">
        <v>9</v>
      </c>
      <c r="D9" s="185">
        <f t="shared" si="0"/>
        <v>34866861</v>
      </c>
      <c r="E9" s="185"/>
      <c r="F9" s="8">
        <v>-5464169</v>
      </c>
      <c r="G9" s="8">
        <v>12386156</v>
      </c>
      <c r="H9" s="8">
        <v>16638301</v>
      </c>
      <c r="I9" s="8">
        <v>8486951</v>
      </c>
      <c r="J9" s="8">
        <v>2819622</v>
      </c>
      <c r="K9" s="8">
        <v>0</v>
      </c>
      <c r="L9" s="8">
        <v>0</v>
      </c>
      <c r="M9" s="8">
        <v>0</v>
      </c>
      <c r="N9" s="8">
        <v>0</v>
      </c>
      <c r="O9" s="8">
        <v>0</v>
      </c>
      <c r="P9" s="8">
        <v>0</v>
      </c>
      <c r="Q9" s="8">
        <v>0</v>
      </c>
    </row>
    <row r="10" spans="1:19" ht="15.95" customHeight="1">
      <c r="A10" s="3">
        <v>5</v>
      </c>
      <c r="B10" s="1" t="s">
        <v>10</v>
      </c>
      <c r="C10" s="9"/>
      <c r="D10" s="184">
        <f t="shared" si="0"/>
        <v>-14732742</v>
      </c>
      <c r="E10" s="184"/>
      <c r="F10" s="8">
        <v>-2890826</v>
      </c>
      <c r="G10" s="8">
        <v>-2776965</v>
      </c>
      <c r="H10" s="8">
        <v>-2706340</v>
      </c>
      <c r="I10" s="8">
        <v>-3556876</v>
      </c>
      <c r="J10" s="8">
        <v>-2801735</v>
      </c>
      <c r="K10" s="8">
        <v>0</v>
      </c>
      <c r="L10" s="8">
        <v>0</v>
      </c>
      <c r="M10" s="8">
        <v>0</v>
      </c>
      <c r="N10" s="8">
        <v>0</v>
      </c>
      <c r="O10" s="8">
        <v>0</v>
      </c>
      <c r="P10" s="8">
        <v>0</v>
      </c>
      <c r="Q10" s="8">
        <v>0</v>
      </c>
    </row>
    <row r="11" spans="1:19" ht="15.95" customHeight="1">
      <c r="A11" s="3">
        <v>6</v>
      </c>
      <c r="B11" s="1" t="s">
        <v>11</v>
      </c>
      <c r="C11" s="9"/>
      <c r="D11" s="185">
        <f t="shared" si="0"/>
        <v>8429442</v>
      </c>
      <c r="E11" s="185"/>
      <c r="F11" s="8">
        <v>1751786</v>
      </c>
      <c r="G11" s="8">
        <v>1719901</v>
      </c>
      <c r="H11" s="8">
        <v>1637906</v>
      </c>
      <c r="I11" s="8">
        <v>1783422</v>
      </c>
      <c r="J11" s="8">
        <v>1536427</v>
      </c>
      <c r="K11" s="8">
        <v>0</v>
      </c>
      <c r="L11" s="8">
        <v>0</v>
      </c>
      <c r="M11" s="8">
        <v>0</v>
      </c>
      <c r="N11" s="8">
        <v>0</v>
      </c>
      <c r="O11" s="8">
        <v>0</v>
      </c>
      <c r="P11" s="8">
        <v>0</v>
      </c>
      <c r="Q11" s="8">
        <v>0</v>
      </c>
    </row>
    <row r="12" spans="1:19" ht="15.95" customHeight="1">
      <c r="A12" s="3">
        <v>7</v>
      </c>
      <c r="B12" s="1" t="s">
        <v>12</v>
      </c>
      <c r="C12" s="9"/>
      <c r="D12" s="185">
        <f t="shared" si="0"/>
        <v>1413862</v>
      </c>
      <c r="E12" s="185"/>
      <c r="F12" s="8">
        <v>279418</v>
      </c>
      <c r="G12" s="8">
        <v>196055</v>
      </c>
      <c r="H12" s="8">
        <v>184892</v>
      </c>
      <c r="I12" s="8">
        <v>543084</v>
      </c>
      <c r="J12" s="8">
        <v>210413</v>
      </c>
      <c r="K12" s="8">
        <v>0</v>
      </c>
      <c r="L12" s="8">
        <v>0</v>
      </c>
      <c r="M12" s="8">
        <v>0</v>
      </c>
      <c r="N12" s="8">
        <v>0</v>
      </c>
      <c r="O12" s="8">
        <v>0</v>
      </c>
      <c r="P12" s="8">
        <v>0</v>
      </c>
      <c r="Q12" s="8">
        <v>0</v>
      </c>
    </row>
    <row r="13" spans="1:19" ht="15.95" customHeight="1">
      <c r="A13" s="3">
        <v>8</v>
      </c>
      <c r="B13" s="10" t="s">
        <v>13</v>
      </c>
      <c r="C13" s="10"/>
      <c r="D13" s="186">
        <f t="shared" si="0"/>
        <v>34844031</v>
      </c>
      <c r="E13" s="186"/>
      <c r="F13" s="11">
        <f t="shared" ref="F13:J13" si="1">SUM(F6:F12)</f>
        <v>-1056977</v>
      </c>
      <c r="G13" s="11">
        <f t="shared" si="1"/>
        <v>19897825</v>
      </c>
      <c r="H13" s="11">
        <f t="shared" si="1"/>
        <v>15185883</v>
      </c>
      <c r="I13" s="11">
        <f t="shared" si="1"/>
        <v>12466439</v>
      </c>
      <c r="J13" s="11">
        <f t="shared" si="1"/>
        <v>-11649139</v>
      </c>
      <c r="K13" s="11">
        <v>0</v>
      </c>
      <c r="L13" s="11">
        <v>0</v>
      </c>
      <c r="M13" s="11">
        <v>0</v>
      </c>
      <c r="N13" s="11">
        <v>0</v>
      </c>
      <c r="O13" s="11">
        <v>0</v>
      </c>
      <c r="P13" s="11">
        <v>0</v>
      </c>
      <c r="Q13" s="11">
        <v>0</v>
      </c>
    </row>
    <row r="14" spans="1:19" ht="37.5" customHeight="1">
      <c r="B14" s="5" t="s">
        <v>14</v>
      </c>
      <c r="C14" s="6"/>
      <c r="D14" s="178" t="s">
        <v>178</v>
      </c>
      <c r="E14" s="179"/>
      <c r="F14" s="12">
        <f>F5</f>
        <v>44957</v>
      </c>
      <c r="G14" s="12">
        <f>G5</f>
        <v>44985</v>
      </c>
      <c r="H14" s="12">
        <f t="shared" ref="H14:J14" si="2">H5</f>
        <v>45016</v>
      </c>
      <c r="I14" s="12">
        <f t="shared" si="2"/>
        <v>45046</v>
      </c>
      <c r="J14" s="12">
        <f t="shared" si="2"/>
        <v>45077</v>
      </c>
      <c r="K14" s="12">
        <v>45107</v>
      </c>
      <c r="L14" s="12">
        <v>45138</v>
      </c>
      <c r="M14" s="12">
        <v>45169</v>
      </c>
      <c r="N14" s="12">
        <v>45199</v>
      </c>
      <c r="O14" s="12">
        <v>45230</v>
      </c>
      <c r="P14" s="12">
        <v>45260</v>
      </c>
      <c r="Q14" s="12">
        <v>45291</v>
      </c>
    </row>
    <row r="15" spans="1:19" ht="15.95" customHeight="1">
      <c r="A15" s="3">
        <v>9</v>
      </c>
      <c r="B15" s="1" t="s">
        <v>6</v>
      </c>
      <c r="C15" s="9"/>
      <c r="D15" s="188">
        <f t="shared" ref="D15:D23" si="3">SUM(F15:J15)</f>
        <v>51845058</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f t="shared" si="3"/>
        <v>-45901998</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f t="shared" si="3"/>
        <v>13964233</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f t="shared" si="3"/>
        <v>43689877</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f t="shared" si="3"/>
        <v>-11940961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f t="shared" si="3"/>
        <v>7440375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8">
        <f t="shared" si="3"/>
        <v>250970</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8">
        <f t="shared" si="3"/>
        <v>-2651133</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8">
        <f t="shared" si="3"/>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6">
        <f>SUM(D15:E23)</f>
        <v>56696421</v>
      </c>
      <c r="E24" s="186"/>
      <c r="F24" s="18">
        <f>SUM(F15:F23)</f>
        <v>15389565</v>
      </c>
      <c r="G24" s="18">
        <f t="shared" ref="G24:J24" si="4">SUM(G15:G23)</f>
        <v>16824174</v>
      </c>
      <c r="H24" s="18">
        <f t="shared" si="4"/>
        <v>13025869</v>
      </c>
      <c r="I24" s="18">
        <f t="shared" si="4"/>
        <v>7353377</v>
      </c>
      <c r="J24" s="18">
        <f t="shared" si="4"/>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9">
        <f>SUM(F25:J25)</f>
        <v>-21852390</v>
      </c>
      <c r="E25" s="189" t="str">
        <f t="shared" ref="E25:J25" si="5">IF(E13=0," ",E13-E24)</f>
        <v xml:space="preserve"> </v>
      </c>
      <c r="F25" s="18">
        <f t="shared" si="5"/>
        <v>-16446542</v>
      </c>
      <c r="G25" s="18">
        <f t="shared" si="5"/>
        <v>3073651</v>
      </c>
      <c r="H25" s="18">
        <f t="shared" si="5"/>
        <v>2160014</v>
      </c>
      <c r="I25" s="18">
        <f t="shared" si="5"/>
        <v>5113062</v>
      </c>
      <c r="J25" s="18">
        <f t="shared" si="5"/>
        <v>-15752575</v>
      </c>
      <c r="K25" s="18" t="s">
        <v>20</v>
      </c>
      <c r="L25" s="18" t="s">
        <v>20</v>
      </c>
      <c r="M25" s="18" t="s">
        <v>20</v>
      </c>
      <c r="N25" s="18" t="s">
        <v>20</v>
      </c>
      <c r="O25" s="18" t="s">
        <v>20</v>
      </c>
      <c r="P25" s="18" t="s">
        <v>20</v>
      </c>
      <c r="Q25" s="18" t="s">
        <v>20</v>
      </c>
    </row>
    <row r="26" spans="1:19" ht="26.25" customHeight="1">
      <c r="A26" s="3">
        <v>20</v>
      </c>
      <c r="B26" s="19" t="s">
        <v>21</v>
      </c>
      <c r="C26" s="19"/>
      <c r="D26" s="187">
        <f>SUM(F26:Q26)</f>
        <v>39997762</v>
      </c>
      <c r="E26" s="187"/>
      <c r="F26" s="20">
        <v>26959359</v>
      </c>
      <c r="G26" s="20">
        <v>6410115</v>
      </c>
      <c r="H26" s="20">
        <v>2658979</v>
      </c>
      <c r="I26" s="20">
        <v>2206219</v>
      </c>
      <c r="J26" s="20">
        <v>1763090</v>
      </c>
      <c r="K26" s="20" t="s">
        <v>20</v>
      </c>
      <c r="L26" s="20" t="s">
        <v>20</v>
      </c>
      <c r="M26" s="20" t="s">
        <v>20</v>
      </c>
      <c r="N26" s="20" t="s">
        <v>20</v>
      </c>
      <c r="O26" s="20" t="s">
        <v>20</v>
      </c>
      <c r="P26" s="20" t="s">
        <v>20</v>
      </c>
      <c r="Q26" s="20" t="s">
        <v>20</v>
      </c>
      <c r="S26" s="21"/>
    </row>
    <row r="27" spans="1:19" ht="19.5" customHeight="1">
      <c r="A27" s="3">
        <v>21</v>
      </c>
      <c r="B27" s="19" t="s">
        <v>22</v>
      </c>
      <c r="C27" s="19"/>
      <c r="D27" s="187">
        <f>SUM(F27:J27)</f>
        <v>18145372</v>
      </c>
      <c r="E27" s="187"/>
      <c r="F27" s="20">
        <f>+F25+F26</f>
        <v>10512817</v>
      </c>
      <c r="G27" s="20">
        <f t="shared" ref="G27:J27" si="6">IF(G13=0,0,+G25+G26)</f>
        <v>9483766</v>
      </c>
      <c r="H27" s="20">
        <f t="shared" si="6"/>
        <v>4818993</v>
      </c>
      <c r="I27" s="20">
        <f t="shared" si="6"/>
        <v>7319281</v>
      </c>
      <c r="J27" s="20">
        <f t="shared" si="6"/>
        <v>-13989485</v>
      </c>
      <c r="K27" s="20">
        <v>0</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f>SUM(F29:J29)</f>
        <v>11892476.808800001</v>
      </c>
      <c r="E29" s="193"/>
      <c r="F29" s="24">
        <f>+F27*F28</f>
        <v>6890100.2617999995</v>
      </c>
      <c r="G29" s="24">
        <f>+G27*G28</f>
        <v>6215660.2363999998</v>
      </c>
      <c r="H29" s="24">
        <f>+H27*H28</f>
        <v>3158368.0121999998</v>
      </c>
      <c r="I29" s="24">
        <f t="shared" ref="I29:J29" si="7">+I27*I28</f>
        <v>4797056.7674000002</v>
      </c>
      <c r="J29" s="24">
        <f t="shared" si="7"/>
        <v>-9168708.4690000005</v>
      </c>
      <c r="K29" s="24">
        <v>0</v>
      </c>
      <c r="L29" s="24">
        <v>0</v>
      </c>
      <c r="M29" s="24">
        <v>0</v>
      </c>
      <c r="N29" s="24">
        <v>0</v>
      </c>
      <c r="O29" s="24">
        <v>0</v>
      </c>
      <c r="P29" s="24">
        <v>0</v>
      </c>
      <c r="Q29" s="24">
        <v>0</v>
      </c>
    </row>
    <row r="30" spans="1:19" ht="20.25" customHeight="1">
      <c r="A30" s="3">
        <v>24</v>
      </c>
      <c r="B30" s="1" t="s">
        <v>25</v>
      </c>
      <c r="D30" s="193">
        <f>SUM(F30:J30)</f>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f>SUM(F31:Q31)</f>
        <v>-459875</v>
      </c>
      <c r="E31" s="195"/>
      <c r="F31" s="25">
        <v>-1137899</v>
      </c>
      <c r="G31" s="25">
        <v>919126</v>
      </c>
      <c r="H31" s="25">
        <v>-181309</v>
      </c>
      <c r="I31" s="25">
        <v>-26288</v>
      </c>
      <c r="J31" s="25">
        <v>-33505</v>
      </c>
      <c r="K31" s="25" t="s">
        <v>20</v>
      </c>
      <c r="L31" s="25" t="s">
        <v>20</v>
      </c>
      <c r="M31" s="25" t="s">
        <v>20</v>
      </c>
      <c r="N31" s="25" t="s">
        <v>20</v>
      </c>
      <c r="O31" s="25" t="s">
        <v>20</v>
      </c>
      <c r="P31" s="25" t="s">
        <v>20</v>
      </c>
      <c r="Q31" s="25" t="s">
        <v>20</v>
      </c>
    </row>
    <row r="32" spans="1:19" ht="27" customHeight="1">
      <c r="A32" s="3">
        <v>26</v>
      </c>
      <c r="B32" s="196" t="s">
        <v>27</v>
      </c>
      <c r="C32" s="196"/>
      <c r="D32" s="191">
        <f>SUM(F32:J32)</f>
        <v>11432601.808800001</v>
      </c>
      <c r="E32" s="191"/>
      <c r="F32" s="26">
        <f>IF(F13=0," ",F29+F31+F30)</f>
        <v>5752201.2617999995</v>
      </c>
      <c r="G32" s="26">
        <f t="shared" ref="G32:J32" si="8">IF(G13=0," ",G29+G31+G30)</f>
        <v>7134786.2363999998</v>
      </c>
      <c r="H32" s="26">
        <f t="shared" si="8"/>
        <v>2977059.0121999998</v>
      </c>
      <c r="I32" s="26">
        <f t="shared" si="8"/>
        <v>4770768.7674000002</v>
      </c>
      <c r="J32" s="26">
        <f t="shared" si="8"/>
        <v>-9202213.4690000005</v>
      </c>
      <c r="K32" s="26" t="s">
        <v>20</v>
      </c>
      <c r="L32" s="26" t="s">
        <v>20</v>
      </c>
      <c r="M32" s="26" t="s">
        <v>20</v>
      </c>
      <c r="N32" s="26" t="s">
        <v>20</v>
      </c>
      <c r="O32" s="26" t="s">
        <v>20</v>
      </c>
      <c r="P32" s="26" t="s">
        <v>20</v>
      </c>
      <c r="Q32" s="26" t="s">
        <v>20</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f>IF(F13=0," ",F32)</f>
        <v>5752201.2617999995</v>
      </c>
      <c r="G34" s="30">
        <f t="shared" ref="G34:J34" si="9">IF(G13=0," ",+F34+G32)</f>
        <v>12886987.498199999</v>
      </c>
      <c r="H34" s="30">
        <f t="shared" si="9"/>
        <v>15864046.510399999</v>
      </c>
      <c r="I34" s="30">
        <f t="shared" si="9"/>
        <v>20634815.277800001</v>
      </c>
      <c r="J34" s="30">
        <f t="shared" si="9"/>
        <v>11432601.808800001</v>
      </c>
      <c r="K34" s="30" t="s">
        <v>20</v>
      </c>
      <c r="L34" s="30" t="s">
        <v>20</v>
      </c>
      <c r="M34" s="30" t="s">
        <v>20</v>
      </c>
      <c r="N34" s="30" t="s">
        <v>20</v>
      </c>
      <c r="O34" s="30" t="s">
        <v>20</v>
      </c>
      <c r="P34" s="30" t="s">
        <v>20</v>
      </c>
      <c r="Q34" s="30" t="s">
        <v>20</v>
      </c>
      <c r="R34" s="21"/>
    </row>
    <row r="35" spans="1:19" ht="30.75" hidden="1" customHeight="1" outlineLevel="1">
      <c r="A35" s="1" t="s">
        <v>30</v>
      </c>
      <c r="B35" s="31">
        <v>10000000</v>
      </c>
      <c r="C35" s="32" t="s">
        <v>31</v>
      </c>
      <c r="D35" s="33">
        <v>0.9</v>
      </c>
      <c r="E35" s="33">
        <v>0.9</v>
      </c>
      <c r="F35" s="22">
        <f t="shared" ref="F35:J35" si="10">IF(F13=0," ",IF(ABS(F$34)&lt;$B35,0,(ABS(F$34)-$B35)*SIGN(F$34)))</f>
        <v>0</v>
      </c>
      <c r="G35" s="22">
        <f t="shared" si="10"/>
        <v>2886987.4981999993</v>
      </c>
      <c r="H35" s="22">
        <f t="shared" si="10"/>
        <v>5864046.5103999991</v>
      </c>
      <c r="I35" s="22">
        <f t="shared" si="10"/>
        <v>10634815.277800001</v>
      </c>
      <c r="J35" s="22">
        <f t="shared" si="10"/>
        <v>1432601.8088000007</v>
      </c>
      <c r="K35" s="22" t="s">
        <v>20</v>
      </c>
      <c r="L35" s="22" t="s">
        <v>20</v>
      </c>
      <c r="M35" s="22" t="s">
        <v>20</v>
      </c>
      <c r="N35" s="22" t="s">
        <v>20</v>
      </c>
      <c r="O35" s="22" t="s">
        <v>20</v>
      </c>
      <c r="P35" s="22" t="s">
        <v>20</v>
      </c>
      <c r="Q35" s="22" t="s">
        <v>20</v>
      </c>
      <c r="R35" s="34"/>
      <c r="S35" s="35"/>
    </row>
    <row r="36" spans="1:19" ht="19.5" hidden="1" customHeight="1" outlineLevel="1">
      <c r="A36" s="1" t="s">
        <v>30</v>
      </c>
      <c r="B36" s="31">
        <v>4000000</v>
      </c>
      <c r="C36" s="32" t="s">
        <v>32</v>
      </c>
      <c r="D36" s="33">
        <v>0.5</v>
      </c>
      <c r="E36" s="33">
        <v>0.75</v>
      </c>
      <c r="F36" s="22">
        <f t="shared" ref="F36:J36" si="11">IF(F13=0," ",IF(ABS(F$34)&lt;$B36,0,MIN($B$35-$B$36,ABS(F$34)-$B36)*SIGN(F$34)))</f>
        <v>1752201.2617999995</v>
      </c>
      <c r="G36" s="22">
        <f t="shared" si="11"/>
        <v>6000000</v>
      </c>
      <c r="H36" s="22">
        <f t="shared" si="11"/>
        <v>6000000</v>
      </c>
      <c r="I36" s="22">
        <f t="shared" si="11"/>
        <v>6000000</v>
      </c>
      <c r="J36" s="22">
        <f t="shared" si="11"/>
        <v>6000000</v>
      </c>
      <c r="K36" s="22" t="s">
        <v>20</v>
      </c>
      <c r="L36" s="22" t="s">
        <v>20</v>
      </c>
      <c r="M36" s="22" t="s">
        <v>20</v>
      </c>
      <c r="N36" s="22" t="s">
        <v>20</v>
      </c>
      <c r="O36" s="22" t="s">
        <v>20</v>
      </c>
      <c r="P36" s="22" t="s">
        <v>20</v>
      </c>
      <c r="Q36" s="22" t="s">
        <v>20</v>
      </c>
      <c r="R36" s="34"/>
      <c r="S36" s="35"/>
    </row>
    <row r="37" spans="1:19" ht="21.75" hidden="1" customHeight="1" outlineLevel="1">
      <c r="A37" s="1" t="s">
        <v>30</v>
      </c>
      <c r="B37" s="31">
        <v>0</v>
      </c>
      <c r="C37" s="32" t="s">
        <v>33</v>
      </c>
      <c r="D37" s="33">
        <v>0</v>
      </c>
      <c r="E37" s="33">
        <v>0</v>
      </c>
      <c r="F37" s="22">
        <f t="shared" ref="F37:J37" si="12">IF(F13=0," ",IF(ABS(F$34)&lt;$B37,0,MIN($B$36-$B$37,ABS(F$34)-$B37)*SIGN(F$34)))</f>
        <v>4000000</v>
      </c>
      <c r="G37" s="22">
        <f t="shared" si="12"/>
        <v>4000000</v>
      </c>
      <c r="H37" s="22">
        <f t="shared" si="12"/>
        <v>4000000</v>
      </c>
      <c r="I37" s="22">
        <f t="shared" si="12"/>
        <v>4000000</v>
      </c>
      <c r="J37" s="22">
        <f t="shared" si="12"/>
        <v>4000000</v>
      </c>
      <c r="K37" s="22" t="s">
        <v>20</v>
      </c>
      <c r="L37" s="22" t="s">
        <v>20</v>
      </c>
      <c r="M37" s="22" t="s">
        <v>20</v>
      </c>
      <c r="N37" s="22" t="s">
        <v>20</v>
      </c>
      <c r="O37" s="22" t="s">
        <v>20</v>
      </c>
      <c r="P37" s="22" t="s">
        <v>20</v>
      </c>
      <c r="Q37" s="22" t="s">
        <v>20</v>
      </c>
      <c r="R37" s="34"/>
    </row>
    <row r="38" spans="1:19" ht="15.95" hidden="1" customHeight="1" outlineLevel="1">
      <c r="A38" s="1"/>
      <c r="B38" s="36"/>
      <c r="C38" s="1" t="s">
        <v>34</v>
      </c>
      <c r="D38" s="37"/>
      <c r="E38" s="37"/>
      <c r="F38" s="21">
        <f t="shared" ref="F38:J38" si="13">IF(F13=0," ",SUM(F35:F37)-F34)</f>
        <v>0</v>
      </c>
      <c r="G38" s="21">
        <f t="shared" si="13"/>
        <v>0</v>
      </c>
      <c r="H38" s="21">
        <f t="shared" si="13"/>
        <v>0</v>
      </c>
      <c r="I38" s="21">
        <f t="shared" si="13"/>
        <v>0</v>
      </c>
      <c r="J38" s="21">
        <f t="shared" si="13"/>
        <v>0</v>
      </c>
      <c r="K38" s="21" t="s">
        <v>20</v>
      </c>
      <c r="L38" s="21" t="s">
        <v>20</v>
      </c>
      <c r="M38" s="21" t="s">
        <v>20</v>
      </c>
      <c r="N38" s="21" t="s">
        <v>20</v>
      </c>
      <c r="O38" s="21" t="s">
        <v>20</v>
      </c>
      <c r="P38" s="21" t="s">
        <v>20</v>
      </c>
      <c r="Q38" s="21" t="s">
        <v>20</v>
      </c>
      <c r="R38" s="38"/>
    </row>
    <row r="39" spans="1:19" ht="23.25" customHeight="1" collapsed="1">
      <c r="A39" s="1" t="s">
        <v>35</v>
      </c>
      <c r="D39" s="39"/>
      <c r="E39" s="39"/>
      <c r="F39" s="22">
        <f t="shared" ref="F39:J39" si="14">IF(F13=0," ",SUMPRODUCT(IF(F34&gt;0,$D$35:$D$37,$E$35:$E$37),F35:F37))</f>
        <v>876100.63089999976</v>
      </c>
      <c r="G39" s="22">
        <f t="shared" si="14"/>
        <v>5598288.7483799998</v>
      </c>
      <c r="H39" s="22">
        <f t="shared" si="14"/>
        <v>8277641.8593599992</v>
      </c>
      <c r="I39" s="22">
        <f t="shared" si="14"/>
        <v>12571333.750020001</v>
      </c>
      <c r="J39" s="22">
        <f t="shared" si="14"/>
        <v>4289341.6279200008</v>
      </c>
      <c r="K39" s="22" t="s">
        <v>20</v>
      </c>
      <c r="L39" s="22" t="s">
        <v>20</v>
      </c>
      <c r="M39" s="22" t="s">
        <v>20</v>
      </c>
      <c r="N39" s="22" t="s">
        <v>20</v>
      </c>
      <c r="O39" s="22" t="s">
        <v>20</v>
      </c>
      <c r="P39" s="22" t="s">
        <v>20</v>
      </c>
      <c r="Q39" s="22" t="s">
        <v>20</v>
      </c>
      <c r="R39" s="34" t="s">
        <v>36</v>
      </c>
    </row>
    <row r="40" spans="1:19" ht="20.25" customHeight="1">
      <c r="A40" s="1" t="s">
        <v>37</v>
      </c>
      <c r="F40" s="22">
        <f>IF(F13=0," ",F39-D39)</f>
        <v>876100.63089999976</v>
      </c>
      <c r="G40" s="22">
        <f t="shared" ref="G40:J40" si="15">IF(G13=0," ",G39-F39)</f>
        <v>4722188.1174800005</v>
      </c>
      <c r="H40" s="22">
        <f t="shared" si="15"/>
        <v>2679353.1109799994</v>
      </c>
      <c r="I40" s="22">
        <f t="shared" si="15"/>
        <v>4293691.8906600019</v>
      </c>
      <c r="J40" s="22">
        <f t="shared" si="15"/>
        <v>-8281992.1221000003</v>
      </c>
      <c r="K40" s="22" t="s">
        <v>20</v>
      </c>
      <c r="L40" s="22" t="s">
        <v>20</v>
      </c>
      <c r="M40" s="22" t="s">
        <v>20</v>
      </c>
      <c r="N40" s="22" t="s">
        <v>20</v>
      </c>
      <c r="O40" s="22" t="s">
        <v>20</v>
      </c>
      <c r="P40" s="22" t="s">
        <v>20</v>
      </c>
      <c r="Q40" s="22" t="s">
        <v>20</v>
      </c>
      <c r="R40" s="38"/>
    </row>
    <row r="41" spans="1:19" ht="24.75" customHeight="1">
      <c r="A41" s="190" t="s">
        <v>38</v>
      </c>
      <c r="B41" s="190"/>
      <c r="C41" s="190"/>
      <c r="D41" s="191">
        <f>SUM(F41:J41)</f>
        <v>-4289341.6279200008</v>
      </c>
      <c r="E41" s="191"/>
      <c r="F41" s="40">
        <f t="shared" ref="F41:J41" si="16">IF(F13=0," ",-F40)</f>
        <v>-876100.63089999976</v>
      </c>
      <c r="G41" s="40">
        <f t="shared" si="16"/>
        <v>-4722188.1174800005</v>
      </c>
      <c r="H41" s="40">
        <f t="shared" si="16"/>
        <v>-2679353.1109799994</v>
      </c>
      <c r="I41" s="40">
        <f t="shared" si="16"/>
        <v>-4293691.8906600019</v>
      </c>
      <c r="J41" s="40">
        <f t="shared" si="16"/>
        <v>8281992.1221000003</v>
      </c>
      <c r="K41" s="40" t="s">
        <v>20</v>
      </c>
      <c r="L41" s="40" t="s">
        <v>20</v>
      </c>
      <c r="M41" s="40" t="s">
        <v>20</v>
      </c>
      <c r="N41" s="40" t="s">
        <v>20</v>
      </c>
      <c r="O41" s="40" t="s">
        <v>20</v>
      </c>
      <c r="P41" s="40" t="s">
        <v>20</v>
      </c>
      <c r="Q41" s="40" t="s">
        <v>20</v>
      </c>
      <c r="R41" s="34"/>
    </row>
    <row r="42" spans="1:19" ht="26.25" customHeight="1" thickBot="1">
      <c r="A42" s="192" t="s">
        <v>39</v>
      </c>
      <c r="B42" s="192"/>
      <c r="C42" s="192"/>
      <c r="D42" s="41"/>
      <c r="E42" s="41"/>
      <c r="F42" s="42">
        <f t="shared" ref="F42:J42" si="17">IF(F13=0," ",F34-F39)</f>
        <v>4876100.6308999993</v>
      </c>
      <c r="G42" s="42">
        <f t="shared" si="17"/>
        <v>7288698.7498199996</v>
      </c>
      <c r="H42" s="42">
        <f t="shared" si="17"/>
        <v>7586404.6510399999</v>
      </c>
      <c r="I42" s="42">
        <f t="shared" si="17"/>
        <v>8063481.5277800001</v>
      </c>
      <c r="J42" s="42">
        <f t="shared" si="17"/>
        <v>7143260.1808799999</v>
      </c>
      <c r="K42" s="42" t="s">
        <v>20</v>
      </c>
      <c r="L42" s="42" t="s">
        <v>20</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E85" sqref="E85:I85"/>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40</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28716270</v>
      </c>
      <c r="E7" s="58">
        <v>11933843</v>
      </c>
      <c r="F7" s="58">
        <v>2481828</v>
      </c>
      <c r="G7" s="58">
        <v>2277338</v>
      </c>
      <c r="H7" s="58">
        <v>7980524</v>
      </c>
      <c r="I7" s="58">
        <v>4042737</v>
      </c>
      <c r="J7" s="58">
        <v>0</v>
      </c>
      <c r="K7" s="58">
        <v>0</v>
      </c>
      <c r="L7" s="58">
        <v>0</v>
      </c>
      <c r="M7" s="58">
        <v>0</v>
      </c>
      <c r="N7" s="58">
        <v>0</v>
      </c>
      <c r="O7" s="58">
        <v>0</v>
      </c>
      <c r="P7" s="58">
        <v>0</v>
      </c>
      <c r="Q7" s="59"/>
      <c r="R7" s="60">
        <v>24972929</v>
      </c>
    </row>
    <row r="8" spans="1:18">
      <c r="A8" s="51">
        <v>2</v>
      </c>
      <c r="B8" s="61" t="s">
        <v>45</v>
      </c>
      <c r="C8" s="62">
        <v>100096</v>
      </c>
      <c r="D8" s="58">
        <v>6444528</v>
      </c>
      <c r="E8" s="63">
        <v>1288900</v>
      </c>
      <c r="F8" s="63">
        <v>1288907</v>
      </c>
      <c r="G8" s="63">
        <v>1288907</v>
      </c>
      <c r="H8" s="63">
        <v>1288907</v>
      </c>
      <c r="I8" s="63">
        <v>1288907</v>
      </c>
      <c r="J8" s="63">
        <v>0</v>
      </c>
      <c r="K8" s="63">
        <v>0</v>
      </c>
      <c r="L8" s="63">
        <v>0</v>
      </c>
      <c r="M8" s="63">
        <v>0</v>
      </c>
      <c r="N8" s="63">
        <v>0</v>
      </c>
      <c r="O8" s="63">
        <v>0</v>
      </c>
      <c r="P8" s="63">
        <v>0</v>
      </c>
      <c r="Q8" s="59"/>
      <c r="R8" s="60">
        <v>5155621</v>
      </c>
    </row>
    <row r="9" spans="1:18">
      <c r="A9" s="51">
        <v>3</v>
      </c>
      <c r="B9" s="61" t="s">
        <v>46</v>
      </c>
      <c r="C9" s="62">
        <v>107240</v>
      </c>
      <c r="D9" s="58">
        <v>477878</v>
      </c>
      <c r="E9" s="63">
        <v>133661</v>
      </c>
      <c r="F9" s="63">
        <v>123867</v>
      </c>
      <c r="G9" s="63">
        <v>72300</v>
      </c>
      <c r="H9" s="63">
        <v>45586</v>
      </c>
      <c r="I9" s="63">
        <v>102464</v>
      </c>
      <c r="J9" s="63">
        <v>0</v>
      </c>
      <c r="K9" s="63">
        <v>0</v>
      </c>
      <c r="L9" s="63">
        <v>0</v>
      </c>
      <c r="M9" s="63">
        <v>0</v>
      </c>
      <c r="N9" s="63">
        <v>0</v>
      </c>
      <c r="O9" s="63">
        <v>0</v>
      </c>
      <c r="P9" s="63">
        <v>0</v>
      </c>
      <c r="Q9" s="59"/>
      <c r="R9" s="60">
        <v>375414</v>
      </c>
    </row>
    <row r="10" spans="1:18">
      <c r="A10" s="51">
        <v>4</v>
      </c>
      <c r="B10" s="1" t="s">
        <v>47</v>
      </c>
      <c r="C10" s="2">
        <v>100131</v>
      </c>
      <c r="D10" s="58">
        <v>985540</v>
      </c>
      <c r="E10" s="63">
        <v>197108</v>
      </c>
      <c r="F10" s="63">
        <v>197108</v>
      </c>
      <c r="G10" s="63">
        <v>197108</v>
      </c>
      <c r="H10" s="63">
        <v>197108</v>
      </c>
      <c r="I10" s="63">
        <v>197108</v>
      </c>
      <c r="J10" s="63">
        <v>0</v>
      </c>
      <c r="K10" s="63">
        <v>0</v>
      </c>
      <c r="L10" s="63">
        <v>0</v>
      </c>
      <c r="M10" s="63">
        <v>0</v>
      </c>
      <c r="N10" s="63">
        <v>0</v>
      </c>
      <c r="O10" s="63">
        <v>0</v>
      </c>
      <c r="P10" s="63">
        <v>0</v>
      </c>
      <c r="Q10" s="59"/>
      <c r="R10" s="60">
        <v>788432</v>
      </c>
    </row>
    <row r="11" spans="1:18" ht="13.5" customHeight="1">
      <c r="A11" s="51">
        <v>5</v>
      </c>
      <c r="B11" s="1" t="s">
        <v>48</v>
      </c>
      <c r="C11" s="2">
        <v>100085</v>
      </c>
      <c r="D11" s="58">
        <v>14273987</v>
      </c>
      <c r="E11" s="64">
        <v>2811500</v>
      </c>
      <c r="F11" s="64">
        <v>2827408</v>
      </c>
      <c r="G11" s="64">
        <v>2827408</v>
      </c>
      <c r="H11" s="64">
        <v>2980263</v>
      </c>
      <c r="I11" s="64">
        <v>2827408</v>
      </c>
      <c r="J11" s="64">
        <v>0</v>
      </c>
      <c r="K11" s="64">
        <v>0</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5444</v>
      </c>
      <c r="E13" s="64">
        <v>1348</v>
      </c>
      <c r="F13" s="64">
        <v>1091</v>
      </c>
      <c r="G13" s="64">
        <v>1188</v>
      </c>
      <c r="H13" s="64">
        <v>984</v>
      </c>
      <c r="I13" s="64">
        <v>833</v>
      </c>
      <c r="J13" s="64">
        <v>0</v>
      </c>
      <c r="K13" s="64">
        <v>0</v>
      </c>
      <c r="L13" s="64">
        <v>0</v>
      </c>
      <c r="M13" s="64">
        <v>0</v>
      </c>
      <c r="N13" s="64">
        <v>0</v>
      </c>
      <c r="O13" s="64">
        <v>0</v>
      </c>
      <c r="P13" s="64">
        <v>0</v>
      </c>
      <c r="Q13" s="59"/>
      <c r="R13" s="60">
        <v>4611</v>
      </c>
    </row>
    <row r="14" spans="1:18">
      <c r="A14" s="51">
        <v>8</v>
      </c>
      <c r="B14" t="s">
        <v>52</v>
      </c>
      <c r="C14" s="2" t="s">
        <v>53</v>
      </c>
      <c r="D14" s="58">
        <v>524039</v>
      </c>
      <c r="E14" s="64">
        <v>95242</v>
      </c>
      <c r="F14" s="64">
        <v>84706</v>
      </c>
      <c r="G14" s="64">
        <v>71075</v>
      </c>
      <c r="H14" s="64">
        <v>136922</v>
      </c>
      <c r="I14" s="64">
        <v>136094</v>
      </c>
      <c r="J14" s="64">
        <v>0</v>
      </c>
      <c r="K14" s="64">
        <v>0</v>
      </c>
      <c r="L14" s="64">
        <v>0</v>
      </c>
      <c r="M14" s="64">
        <v>0</v>
      </c>
      <c r="N14" s="64">
        <v>0</v>
      </c>
      <c r="O14" s="64">
        <v>0</v>
      </c>
      <c r="P14" s="64">
        <v>0</v>
      </c>
      <c r="Q14" s="59"/>
      <c r="R14" s="60">
        <v>387945</v>
      </c>
    </row>
    <row r="15" spans="1:18">
      <c r="A15" s="51">
        <v>9</v>
      </c>
      <c r="B15" s="1" t="s">
        <v>54</v>
      </c>
      <c r="C15" s="2">
        <v>185895</v>
      </c>
      <c r="D15" s="58">
        <v>178258</v>
      </c>
      <c r="E15" s="64">
        <v>0</v>
      </c>
      <c r="F15" s="64">
        <v>59430</v>
      </c>
      <c r="G15" s="64">
        <v>78717</v>
      </c>
      <c r="H15" s="64">
        <v>24663</v>
      </c>
      <c r="I15" s="64">
        <v>15448</v>
      </c>
      <c r="J15" s="64">
        <v>0</v>
      </c>
      <c r="K15" s="64">
        <v>0</v>
      </c>
      <c r="L15" s="64">
        <v>0</v>
      </c>
      <c r="M15" s="64">
        <v>0</v>
      </c>
      <c r="N15" s="64">
        <v>0</v>
      </c>
      <c r="O15" s="64">
        <v>0</v>
      </c>
      <c r="P15" s="64">
        <v>0</v>
      </c>
      <c r="Q15" s="59"/>
      <c r="R15" s="60">
        <v>162810</v>
      </c>
    </row>
    <row r="16" spans="1:18" ht="12.75" customHeight="1">
      <c r="A16" s="51">
        <v>10</v>
      </c>
      <c r="B16" t="s">
        <v>55</v>
      </c>
      <c r="C16" s="2">
        <v>186298</v>
      </c>
      <c r="D16" s="58">
        <v>1290072</v>
      </c>
      <c r="E16" s="64">
        <v>296367</v>
      </c>
      <c r="F16" s="64">
        <v>176406</v>
      </c>
      <c r="G16" s="64">
        <v>180226</v>
      </c>
      <c r="H16" s="64">
        <v>350571</v>
      </c>
      <c r="I16" s="64">
        <v>286502</v>
      </c>
      <c r="J16" s="64">
        <v>0</v>
      </c>
      <c r="K16" s="64">
        <v>0</v>
      </c>
      <c r="L16" s="64">
        <v>0</v>
      </c>
      <c r="M16" s="64">
        <v>0</v>
      </c>
      <c r="N16" s="64">
        <v>0</v>
      </c>
      <c r="O16" s="64">
        <v>0</v>
      </c>
      <c r="P16" s="64">
        <v>0</v>
      </c>
      <c r="Q16" s="59"/>
      <c r="R16" s="60">
        <v>1003570</v>
      </c>
    </row>
    <row r="17" spans="1:20">
      <c r="A17" s="51">
        <v>11</v>
      </c>
      <c r="B17" s="1" t="s">
        <v>56</v>
      </c>
      <c r="C17" s="2">
        <v>223063</v>
      </c>
      <c r="D17" s="58">
        <v>2275059</v>
      </c>
      <c r="E17" s="64">
        <v>482203</v>
      </c>
      <c r="F17" s="64">
        <v>502631</v>
      </c>
      <c r="G17" s="64">
        <v>461189</v>
      </c>
      <c r="H17" s="64">
        <v>455747</v>
      </c>
      <c r="I17" s="64">
        <v>373289</v>
      </c>
      <c r="J17" s="64">
        <v>0</v>
      </c>
      <c r="K17" s="64">
        <v>0</v>
      </c>
      <c r="L17" s="64">
        <v>0</v>
      </c>
      <c r="M17" s="64">
        <v>0</v>
      </c>
      <c r="N17" s="64">
        <v>0</v>
      </c>
      <c r="O17" s="64">
        <v>0</v>
      </c>
      <c r="P17" s="64">
        <v>0</v>
      </c>
      <c r="Q17" s="59"/>
      <c r="R17" s="60">
        <v>1901770</v>
      </c>
    </row>
    <row r="18" spans="1:20">
      <c r="A18" s="51">
        <v>12</v>
      </c>
      <c r="B18" s="1" t="s">
        <v>57</v>
      </c>
      <c r="C18" s="2">
        <v>102475</v>
      </c>
      <c r="D18" s="58">
        <v>249480</v>
      </c>
      <c r="E18" s="63">
        <v>0</v>
      </c>
      <c r="F18" s="63">
        <v>0</v>
      </c>
      <c r="G18" s="63">
        <v>8030</v>
      </c>
      <c r="H18" s="63">
        <v>61604</v>
      </c>
      <c r="I18" s="63">
        <v>179846</v>
      </c>
      <c r="J18" s="63">
        <v>0</v>
      </c>
      <c r="K18" s="63">
        <v>0</v>
      </c>
      <c r="L18" s="63">
        <v>0</v>
      </c>
      <c r="M18" s="63">
        <v>0</v>
      </c>
      <c r="N18" s="63">
        <v>0</v>
      </c>
      <c r="O18" s="63">
        <v>0</v>
      </c>
      <c r="P18" s="63">
        <v>0</v>
      </c>
      <c r="Q18" s="59"/>
      <c r="R18" s="60">
        <v>69634</v>
      </c>
    </row>
    <row r="19" spans="1:20">
      <c r="A19" s="51">
        <v>13</v>
      </c>
      <c r="B19" s="1" t="s">
        <v>58</v>
      </c>
      <c r="C19" s="2" t="s">
        <v>59</v>
      </c>
      <c r="D19" s="58">
        <v>12560720</v>
      </c>
      <c r="E19" s="63">
        <v>2531637</v>
      </c>
      <c r="F19" s="63">
        <v>2621354</v>
      </c>
      <c r="G19" s="63">
        <v>2624851</v>
      </c>
      <c r="H19" s="63">
        <v>2417339</v>
      </c>
      <c r="I19" s="63">
        <v>2365539</v>
      </c>
      <c r="J19" s="63">
        <v>0</v>
      </c>
      <c r="K19" s="63">
        <v>0</v>
      </c>
      <c r="L19" s="63">
        <v>0</v>
      </c>
      <c r="M19" s="63">
        <v>0</v>
      </c>
      <c r="N19" s="63">
        <v>0</v>
      </c>
      <c r="O19" s="63">
        <v>0</v>
      </c>
      <c r="P19" s="63">
        <v>0</v>
      </c>
      <c r="Q19" s="59"/>
      <c r="R19" s="60">
        <v>10195181</v>
      </c>
    </row>
    <row r="20" spans="1:20">
      <c r="A20" s="51">
        <v>14</v>
      </c>
      <c r="B20" s="1" t="s">
        <v>60</v>
      </c>
      <c r="C20" s="2">
        <v>181462</v>
      </c>
      <c r="D20" s="58">
        <v>10022584</v>
      </c>
      <c r="E20" s="63">
        <v>2022134</v>
      </c>
      <c r="F20" s="63">
        <v>2729811</v>
      </c>
      <c r="G20" s="63">
        <v>2104976</v>
      </c>
      <c r="H20" s="63">
        <v>1832022</v>
      </c>
      <c r="I20" s="63">
        <v>1333641</v>
      </c>
      <c r="J20" s="63">
        <v>0</v>
      </c>
      <c r="K20" s="63">
        <v>0</v>
      </c>
      <c r="L20" s="63">
        <v>0</v>
      </c>
      <c r="M20" s="63">
        <v>0</v>
      </c>
      <c r="N20" s="63">
        <v>0</v>
      </c>
      <c r="O20" s="63">
        <v>0</v>
      </c>
      <c r="P20" s="63">
        <v>0</v>
      </c>
      <c r="Q20" s="59"/>
      <c r="R20" s="60">
        <v>8688943</v>
      </c>
    </row>
    <row r="21" spans="1:20">
      <c r="A21" s="51">
        <v>15</v>
      </c>
      <c r="B21" s="1" t="s">
        <v>61</v>
      </c>
      <c r="C21" s="2"/>
      <c r="D21" s="58">
        <v>5007596</v>
      </c>
      <c r="E21" s="63">
        <v>790567</v>
      </c>
      <c r="F21" s="63">
        <v>1209483</v>
      </c>
      <c r="G21" s="63">
        <v>1121760</v>
      </c>
      <c r="H21" s="63">
        <v>1023866</v>
      </c>
      <c r="I21" s="63">
        <v>861920</v>
      </c>
      <c r="J21" s="63">
        <v>0</v>
      </c>
      <c r="K21" s="63">
        <v>0</v>
      </c>
      <c r="L21" s="63">
        <v>0</v>
      </c>
      <c r="M21" s="63">
        <v>0</v>
      </c>
      <c r="N21" s="63">
        <v>0</v>
      </c>
      <c r="O21" s="63">
        <v>0</v>
      </c>
      <c r="P21" s="63">
        <v>0</v>
      </c>
      <c r="Q21" s="59"/>
      <c r="R21" s="60"/>
    </row>
    <row r="22" spans="1:20">
      <c r="A22" s="51">
        <v>16</v>
      </c>
      <c r="B22" t="s">
        <v>62</v>
      </c>
      <c r="C22" s="65"/>
      <c r="D22" s="58">
        <v>514236</v>
      </c>
      <c r="E22" s="66">
        <v>119879</v>
      </c>
      <c r="F22" s="66">
        <v>122336</v>
      </c>
      <c r="G22" s="66">
        <v>98913</v>
      </c>
      <c r="H22" s="66">
        <v>90019</v>
      </c>
      <c r="I22" s="66">
        <v>83089</v>
      </c>
      <c r="J22" s="66">
        <v>0</v>
      </c>
      <c r="K22" s="66">
        <v>0</v>
      </c>
      <c r="L22" s="66">
        <v>0</v>
      </c>
      <c r="M22" s="66">
        <v>0</v>
      </c>
      <c r="N22" s="66">
        <v>0</v>
      </c>
      <c r="O22" s="66">
        <v>0</v>
      </c>
      <c r="P22" s="66">
        <v>0</v>
      </c>
      <c r="Q22" s="66"/>
      <c r="R22" s="60">
        <v>431147</v>
      </c>
    </row>
    <row r="23" spans="1:20">
      <c r="A23" s="51">
        <v>17</v>
      </c>
      <c r="B23" s="1" t="s">
        <v>63</v>
      </c>
      <c r="C23" s="2"/>
      <c r="D23" s="58">
        <v>68370</v>
      </c>
      <c r="E23" s="67">
        <v>135008</v>
      </c>
      <c r="F23" s="67">
        <v>-63911</v>
      </c>
      <c r="G23" s="67">
        <v>7525</v>
      </c>
      <c r="H23" s="67">
        <v>-19305</v>
      </c>
      <c r="I23" s="67">
        <v>9053</v>
      </c>
      <c r="J23" s="67">
        <v>0</v>
      </c>
      <c r="K23" s="67">
        <v>0</v>
      </c>
      <c r="L23" s="67">
        <v>0</v>
      </c>
      <c r="M23" s="67">
        <v>0</v>
      </c>
      <c r="N23" s="67">
        <v>0</v>
      </c>
      <c r="O23" s="67">
        <v>0</v>
      </c>
      <c r="P23" s="67">
        <v>0</v>
      </c>
      <c r="Q23" s="67"/>
      <c r="R23" s="60">
        <v>59317</v>
      </c>
    </row>
    <row r="24" spans="1:20" s="73" customFormat="1" ht="13.5" thickBot="1">
      <c r="A24" s="51">
        <v>18</v>
      </c>
      <c r="B24" s="68" t="s">
        <v>64</v>
      </c>
      <c r="C24" s="68"/>
      <c r="D24" s="69">
        <v>83594061</v>
      </c>
      <c r="E24" s="70">
        <v>22839397</v>
      </c>
      <c r="F24" s="70">
        <v>14362455</v>
      </c>
      <c r="G24" s="70">
        <v>13421511</v>
      </c>
      <c r="H24" s="70">
        <v>18866820</v>
      </c>
      <c r="I24" s="70">
        <v>14103878</v>
      </c>
      <c r="J24" s="70">
        <v>0</v>
      </c>
      <c r="K24" s="70">
        <v>0</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70202242</v>
      </c>
      <c r="E28" s="22">
        <v>15320265</v>
      </c>
      <c r="F28" s="22">
        <v>14235417</v>
      </c>
      <c r="G28" s="22">
        <v>11857869</v>
      </c>
      <c r="H28" s="22">
        <v>16900794</v>
      </c>
      <c r="I28" s="22">
        <v>11887897</v>
      </c>
      <c r="J28" s="22">
        <v>0</v>
      </c>
      <c r="K28" s="22">
        <v>0</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83760</v>
      </c>
      <c r="E30" s="22">
        <v>0</v>
      </c>
      <c r="F30" s="22">
        <v>0</v>
      </c>
      <c r="G30" s="22">
        <v>8</v>
      </c>
      <c r="H30" s="22">
        <v>-353116</v>
      </c>
      <c r="I30" s="22">
        <v>436868</v>
      </c>
      <c r="J30" s="22">
        <v>0</v>
      </c>
      <c r="K30" s="22">
        <v>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68370</v>
      </c>
      <c r="E34" s="22">
        <v>135008</v>
      </c>
      <c r="F34" s="22">
        <v>-63911</v>
      </c>
      <c r="G34" s="22">
        <v>7525</v>
      </c>
      <c r="H34" s="22">
        <v>-19305</v>
      </c>
      <c r="I34" s="22">
        <v>9053</v>
      </c>
      <c r="J34" s="22">
        <v>0</v>
      </c>
      <c r="K34" s="22">
        <v>0</v>
      </c>
      <c r="L34" s="22">
        <v>0</v>
      </c>
      <c r="M34" s="22">
        <v>0</v>
      </c>
      <c r="N34" s="22">
        <v>0</v>
      </c>
      <c r="O34" s="22">
        <v>0</v>
      </c>
      <c r="P34" s="22">
        <v>0</v>
      </c>
      <c r="Q34" s="59"/>
      <c r="R34" s="60">
        <v>59317</v>
      </c>
    </row>
    <row r="35" spans="1:18" outlineLevel="1">
      <c r="A35" s="51"/>
      <c r="B35">
        <v>555700</v>
      </c>
      <c r="C35" t="s">
        <v>70</v>
      </c>
      <c r="D35" s="59">
        <v>1516997</v>
      </c>
      <c r="E35" s="22">
        <v>279955</v>
      </c>
      <c r="F35" s="22">
        <v>188000</v>
      </c>
      <c r="G35" s="22">
        <v>0</v>
      </c>
      <c r="H35" s="22">
        <v>431404</v>
      </c>
      <c r="I35" s="22">
        <v>617638</v>
      </c>
      <c r="J35" s="22">
        <v>0</v>
      </c>
      <c r="K35" s="22">
        <v>0</v>
      </c>
      <c r="L35" s="22">
        <v>0</v>
      </c>
      <c r="M35" s="22">
        <v>0</v>
      </c>
      <c r="N35" s="22">
        <v>0</v>
      </c>
      <c r="O35" s="22">
        <v>0</v>
      </c>
      <c r="P35" s="22">
        <v>0</v>
      </c>
      <c r="Q35" s="59"/>
      <c r="R35" s="60">
        <v>899359</v>
      </c>
    </row>
    <row r="36" spans="1:18" outlineLevel="1">
      <c r="A36" s="51"/>
      <c r="B36">
        <v>555710</v>
      </c>
      <c r="C36" t="s">
        <v>71</v>
      </c>
      <c r="D36" s="59">
        <v>514236</v>
      </c>
      <c r="E36" s="22">
        <v>119879</v>
      </c>
      <c r="F36" s="22">
        <v>122336</v>
      </c>
      <c r="G36" s="22">
        <v>98913</v>
      </c>
      <c r="H36" s="22">
        <v>90019</v>
      </c>
      <c r="I36" s="22">
        <v>83089</v>
      </c>
      <c r="J36" s="22">
        <v>0</v>
      </c>
      <c r="K36" s="22">
        <v>0</v>
      </c>
      <c r="L36" s="22">
        <v>0</v>
      </c>
      <c r="M36" s="22">
        <v>0</v>
      </c>
      <c r="N36" s="22">
        <v>0</v>
      </c>
      <c r="O36" s="22">
        <v>0</v>
      </c>
      <c r="P36" s="22">
        <v>0</v>
      </c>
      <c r="Q36" s="59"/>
      <c r="R36" s="60">
        <v>431147</v>
      </c>
    </row>
    <row r="37" spans="1:18" outlineLevel="1">
      <c r="A37" s="51"/>
      <c r="B37">
        <v>555740</v>
      </c>
      <c r="D37" s="59">
        <v>11242680</v>
      </c>
      <c r="E37" s="22">
        <v>6988712</v>
      </c>
      <c r="F37" s="22">
        <v>-113855</v>
      </c>
      <c r="G37" s="22">
        <v>1463726</v>
      </c>
      <c r="H37" s="22">
        <v>1824386</v>
      </c>
      <c r="I37" s="22">
        <v>1079711</v>
      </c>
      <c r="J37" s="22">
        <v>0</v>
      </c>
      <c r="K37" s="22">
        <v>0</v>
      </c>
      <c r="L37" s="22">
        <v>0</v>
      </c>
      <c r="M37" s="22">
        <v>0</v>
      </c>
      <c r="N37" s="22">
        <v>0</v>
      </c>
      <c r="O37" s="22">
        <v>0</v>
      </c>
      <c r="P37" s="22">
        <v>0</v>
      </c>
      <c r="Q37" s="59"/>
      <c r="R37" s="60"/>
    </row>
    <row r="38" spans="1:18" outlineLevel="1">
      <c r="A38" s="51"/>
      <c r="C38" t="s">
        <v>72</v>
      </c>
      <c r="D38" s="59">
        <v>-34224</v>
      </c>
      <c r="E38" s="22">
        <v>-4422</v>
      </c>
      <c r="F38" s="22">
        <v>-5532</v>
      </c>
      <c r="G38" s="22">
        <v>-6530</v>
      </c>
      <c r="H38" s="22">
        <v>-7362</v>
      </c>
      <c r="I38" s="22">
        <v>-10378</v>
      </c>
      <c r="J38" s="22"/>
      <c r="K38" s="22"/>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83594061</v>
      </c>
      <c r="E40" s="80">
        <v>22839397</v>
      </c>
      <c r="F40" s="80">
        <v>14362455</v>
      </c>
      <c r="G40" s="80">
        <v>13421511</v>
      </c>
      <c r="H40" s="80">
        <v>18866820</v>
      </c>
      <c r="I40" s="80">
        <v>14103878</v>
      </c>
      <c r="J40" s="80">
        <v>0</v>
      </c>
      <c r="K40" s="80">
        <v>0</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-78813487</v>
      </c>
      <c r="E43" s="67">
        <v>-20659644</v>
      </c>
      <c r="F43" s="67">
        <v>-5394732</v>
      </c>
      <c r="G43" s="67">
        <v>-15482653</v>
      </c>
      <c r="H43" s="67">
        <v>-10964236</v>
      </c>
      <c r="I43" s="67">
        <v>-26312222</v>
      </c>
      <c r="J43" s="67">
        <v>0</v>
      </c>
      <c r="K43" s="67">
        <v>0</v>
      </c>
      <c r="L43" s="67">
        <v>0</v>
      </c>
      <c r="M43" s="67">
        <v>0</v>
      </c>
      <c r="N43" s="67">
        <v>0</v>
      </c>
      <c r="O43" s="67">
        <v>0</v>
      </c>
      <c r="P43" s="67">
        <v>0</v>
      </c>
      <c r="Q43" s="81"/>
      <c r="R43" s="59">
        <v>-52501265</v>
      </c>
    </row>
    <row r="44" spans="1:18">
      <c r="A44" s="51">
        <v>20</v>
      </c>
      <c r="B44" t="s">
        <v>77</v>
      </c>
      <c r="C44" s="65" t="s">
        <v>78</v>
      </c>
      <c r="D44" s="59">
        <v>-1384254</v>
      </c>
      <c r="E44" s="64">
        <v>-491201</v>
      </c>
      <c r="F44" s="64">
        <v>-253688</v>
      </c>
      <c r="G44" s="64">
        <v>-288365</v>
      </c>
      <c r="H44" s="64">
        <v>-309153</v>
      </c>
      <c r="I44" s="64">
        <v>-41847</v>
      </c>
      <c r="J44" s="64">
        <v>0</v>
      </c>
      <c r="K44" s="64">
        <v>0</v>
      </c>
      <c r="L44" s="64">
        <v>0</v>
      </c>
      <c r="M44" s="64">
        <v>0</v>
      </c>
      <c r="N44" s="64">
        <v>0</v>
      </c>
      <c r="O44" s="64">
        <v>0</v>
      </c>
      <c r="P44" s="64">
        <v>0</v>
      </c>
      <c r="Q44" s="81"/>
      <c r="R44" s="59">
        <v>-1342407</v>
      </c>
    </row>
    <row r="45" spans="1:18">
      <c r="A45" s="51">
        <v>21</v>
      </c>
      <c r="B45" s="1" t="s">
        <v>79</v>
      </c>
      <c r="C45" s="2" t="s">
        <v>80</v>
      </c>
      <c r="D45" s="59">
        <v>-60752</v>
      </c>
      <c r="E45" s="64">
        <v>-12334</v>
      </c>
      <c r="F45" s="64">
        <v>-10630</v>
      </c>
      <c r="G45" s="64">
        <v>-12721</v>
      </c>
      <c r="H45" s="64">
        <v>-12337</v>
      </c>
      <c r="I45" s="64">
        <v>-12730</v>
      </c>
      <c r="J45" s="64">
        <v>0</v>
      </c>
      <c r="K45" s="64">
        <v>0</v>
      </c>
      <c r="L45" s="64">
        <v>0</v>
      </c>
      <c r="M45" s="64">
        <v>0</v>
      </c>
      <c r="N45" s="64">
        <v>0</v>
      </c>
      <c r="O45" s="64">
        <v>0</v>
      </c>
      <c r="P45" s="64">
        <v>0</v>
      </c>
      <c r="Q45" s="81"/>
      <c r="R45" s="59">
        <v>-48022</v>
      </c>
    </row>
    <row r="46" spans="1:18">
      <c r="A46" s="51">
        <v>22</v>
      </c>
      <c r="B46" t="s">
        <v>81</v>
      </c>
      <c r="C46" s="82" t="s">
        <v>82</v>
      </c>
      <c r="D46" s="59">
        <v>-255113</v>
      </c>
      <c r="E46" s="64">
        <v>-50587</v>
      </c>
      <c r="F46" s="64">
        <v>-46841</v>
      </c>
      <c r="G46" s="64">
        <v>-54553</v>
      </c>
      <c r="H46" s="64">
        <v>-50358</v>
      </c>
      <c r="I46" s="64">
        <v>-52774</v>
      </c>
      <c r="J46" s="64">
        <v>0</v>
      </c>
      <c r="K46" s="64">
        <v>0</v>
      </c>
      <c r="L46" s="64">
        <v>0</v>
      </c>
      <c r="M46" s="64">
        <v>0</v>
      </c>
      <c r="N46" s="64">
        <v>0</v>
      </c>
      <c r="O46" s="64">
        <v>0</v>
      </c>
      <c r="P46" s="64">
        <v>0</v>
      </c>
      <c r="Q46" s="81"/>
      <c r="R46" s="59">
        <v>-202339</v>
      </c>
    </row>
    <row r="47" spans="1:18">
      <c r="A47" s="51">
        <v>23</v>
      </c>
      <c r="B47" t="s">
        <v>83</v>
      </c>
      <c r="C47" s="65"/>
      <c r="D47" s="59">
        <v>-15262381</v>
      </c>
      <c r="E47" s="83">
        <v>-72117</v>
      </c>
      <c r="F47" s="83">
        <v>-4367776</v>
      </c>
      <c r="G47" s="83">
        <v>-2448388</v>
      </c>
      <c r="H47" s="83">
        <v>-5436003</v>
      </c>
      <c r="I47" s="83">
        <v>-2938097</v>
      </c>
      <c r="J47" s="83">
        <v>0</v>
      </c>
      <c r="K47" s="83">
        <v>0</v>
      </c>
      <c r="L47" s="83">
        <v>0</v>
      </c>
      <c r="M47" s="83">
        <v>0</v>
      </c>
      <c r="N47" s="83">
        <v>0</v>
      </c>
      <c r="O47" s="83">
        <v>0</v>
      </c>
      <c r="P47" s="83">
        <v>0</v>
      </c>
      <c r="Q47" s="81"/>
      <c r="R47" s="59">
        <v>-12324284</v>
      </c>
    </row>
    <row r="48" spans="1:18" s="73" customFormat="1" ht="24.75" customHeight="1" thickBot="1">
      <c r="A48" s="84">
        <v>24</v>
      </c>
      <c r="B48" s="68" t="s">
        <v>84</v>
      </c>
      <c r="C48" s="68"/>
      <c r="D48" s="69">
        <v>-95775987</v>
      </c>
      <c r="E48" s="70">
        <v>-21285883</v>
      </c>
      <c r="F48" s="70">
        <v>-10073667</v>
      </c>
      <c r="G48" s="70">
        <v>-18286680</v>
      </c>
      <c r="H48" s="70">
        <v>-16772087</v>
      </c>
      <c r="I48" s="70">
        <v>-29357670</v>
      </c>
      <c r="J48" s="70">
        <v>0</v>
      </c>
      <c r="K48" s="70">
        <v>0</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-49124678</v>
      </c>
      <c r="E52" s="22">
        <v>-6870502</v>
      </c>
      <c r="F52" s="22">
        <v>-266389</v>
      </c>
      <c r="G52" s="22">
        <v>-11963968</v>
      </c>
      <c r="H52" s="22">
        <v>-22918256</v>
      </c>
      <c r="I52" s="22">
        <v>-7105563</v>
      </c>
      <c r="J52" s="22">
        <v>0</v>
      </c>
      <c r="K52" s="22">
        <v>0</v>
      </c>
      <c r="L52" s="22">
        <v>0</v>
      </c>
      <c r="M52" s="22">
        <v>0</v>
      </c>
      <c r="N52" s="22">
        <v>0</v>
      </c>
      <c r="O52" s="22">
        <v>0</v>
      </c>
      <c r="P52" s="22">
        <v>0</v>
      </c>
      <c r="Q52" s="88"/>
      <c r="R52" s="60">
        <v>-42019115</v>
      </c>
    </row>
    <row r="53" spans="1:18" outlineLevel="2">
      <c r="A53" s="51"/>
      <c r="B53" t="s">
        <v>85</v>
      </c>
      <c r="C53" s="73" t="s">
        <v>86</v>
      </c>
      <c r="D53" s="59">
        <v>787645</v>
      </c>
      <c r="E53" s="22">
        <v>147409</v>
      </c>
      <c r="F53" s="22">
        <v>144346</v>
      </c>
      <c r="G53" s="22">
        <v>192774</v>
      </c>
      <c r="H53" s="22">
        <v>230053</v>
      </c>
      <c r="I53" s="22">
        <v>73063</v>
      </c>
      <c r="J53" s="22"/>
      <c r="K53" s="22"/>
      <c r="L53" s="22"/>
      <c r="M53" s="22"/>
      <c r="N53" s="22"/>
      <c r="O53" s="22"/>
      <c r="P53" s="22"/>
      <c r="Q53" s="88"/>
      <c r="R53" s="60"/>
    </row>
    <row r="54" spans="1:18" outlineLevel="2">
      <c r="A54" s="51"/>
      <c r="B54">
        <v>447100</v>
      </c>
      <c r="D54" s="59">
        <v>-2463323</v>
      </c>
      <c r="E54" s="22">
        <v>-4723898</v>
      </c>
      <c r="F54" s="22">
        <v>0</v>
      </c>
      <c r="G54" s="22">
        <v>1652531</v>
      </c>
      <c r="H54" s="22">
        <v>17345460</v>
      </c>
      <c r="I54" s="22">
        <v>-16737416</v>
      </c>
      <c r="J54" s="22">
        <v>0</v>
      </c>
      <c r="K54" s="22">
        <v>0</v>
      </c>
      <c r="L54" s="22">
        <v>0</v>
      </c>
      <c r="M54" s="22">
        <v>0</v>
      </c>
      <c r="N54" s="22">
        <v>0</v>
      </c>
      <c r="O54" s="22">
        <v>0</v>
      </c>
      <c r="P54" s="22">
        <v>0</v>
      </c>
      <c r="Q54" s="88"/>
      <c r="R54" s="60">
        <v>14274093</v>
      </c>
    </row>
    <row r="55" spans="1:18" outlineLevel="2">
      <c r="A55" s="51"/>
      <c r="B55">
        <v>447150</v>
      </c>
      <c r="D55" s="59">
        <v>-19935486</v>
      </c>
      <c r="E55" s="22">
        <v>-7936959</v>
      </c>
      <c r="F55" s="22">
        <v>-3752502</v>
      </c>
      <c r="G55" s="22">
        <v>-4089628</v>
      </c>
      <c r="H55" s="22">
        <v>-3379693</v>
      </c>
      <c r="I55" s="22">
        <v>-776704</v>
      </c>
      <c r="J55" s="22">
        <v>0</v>
      </c>
      <c r="K55" s="22">
        <v>0</v>
      </c>
      <c r="L55" s="22">
        <v>0</v>
      </c>
      <c r="M55" s="22">
        <v>0</v>
      </c>
      <c r="N55" s="22">
        <v>0</v>
      </c>
      <c r="O55" s="22">
        <v>0</v>
      </c>
      <c r="P55" s="22">
        <v>0</v>
      </c>
      <c r="Q55" s="88"/>
      <c r="R55" s="60">
        <v>-19158782</v>
      </c>
    </row>
    <row r="56" spans="1:18" outlineLevel="2">
      <c r="A56" s="51"/>
      <c r="B56">
        <v>447700</v>
      </c>
      <c r="D56" s="59">
        <v>-1827873</v>
      </c>
      <c r="E56" s="22">
        <v>-260139</v>
      </c>
      <c r="F56" s="22">
        <v>-184000</v>
      </c>
      <c r="G56" s="22">
        <v>0</v>
      </c>
      <c r="H56" s="22">
        <v>-466059</v>
      </c>
      <c r="I56" s="22">
        <v>-917675</v>
      </c>
      <c r="J56" s="22">
        <v>0</v>
      </c>
      <c r="K56" s="22">
        <v>0</v>
      </c>
      <c r="L56" s="22">
        <v>0</v>
      </c>
      <c r="M56" s="22">
        <v>0</v>
      </c>
      <c r="N56" s="22">
        <v>0</v>
      </c>
      <c r="O56" s="22">
        <v>0</v>
      </c>
      <c r="P56" s="22">
        <v>0</v>
      </c>
      <c r="Q56" s="88"/>
      <c r="R56" s="60">
        <v>-910198</v>
      </c>
    </row>
    <row r="57" spans="1:18" outlineLevel="2">
      <c r="A57" s="51"/>
      <c r="B57">
        <v>447710</v>
      </c>
      <c r="D57" s="59">
        <v>-514236</v>
      </c>
      <c r="E57" s="22">
        <v>-119879</v>
      </c>
      <c r="F57" s="22">
        <v>-122336</v>
      </c>
      <c r="G57" s="22">
        <v>-98913</v>
      </c>
      <c r="H57" s="22">
        <v>-90019</v>
      </c>
      <c r="I57" s="22">
        <v>-83089</v>
      </c>
      <c r="J57" s="22">
        <v>0</v>
      </c>
      <c r="K57" s="22">
        <v>0</v>
      </c>
      <c r="L57" s="22">
        <v>0</v>
      </c>
      <c r="M57" s="22">
        <v>0</v>
      </c>
      <c r="N57" s="22">
        <v>0</v>
      </c>
      <c r="O57" s="22">
        <v>0</v>
      </c>
      <c r="P57" s="22">
        <v>0</v>
      </c>
      <c r="Q57" s="88"/>
      <c r="R57" s="60">
        <v>-431147</v>
      </c>
    </row>
    <row r="58" spans="1:18" outlineLevel="2">
      <c r="A58" s="51"/>
      <c r="B58">
        <v>447720</v>
      </c>
      <c r="C58" s="1" t="s">
        <v>87</v>
      </c>
      <c r="D58" s="59">
        <v>-15262381</v>
      </c>
      <c r="E58" s="22">
        <v>-72117</v>
      </c>
      <c r="F58" s="22">
        <v>-4367776</v>
      </c>
      <c r="G58" s="22">
        <v>-2448388</v>
      </c>
      <c r="H58" s="22">
        <v>-5436003</v>
      </c>
      <c r="I58" s="22">
        <v>-2938097</v>
      </c>
      <c r="J58" s="22">
        <v>0</v>
      </c>
      <c r="K58" s="22">
        <v>0</v>
      </c>
      <c r="L58" s="22">
        <v>0</v>
      </c>
      <c r="M58" s="22">
        <v>0</v>
      </c>
      <c r="N58" s="22">
        <v>0</v>
      </c>
      <c r="O58" s="22">
        <v>0</v>
      </c>
      <c r="P58" s="22">
        <v>0</v>
      </c>
      <c r="Q58" s="88"/>
      <c r="R58" s="89">
        <v>-12324284</v>
      </c>
    </row>
    <row r="59" spans="1:18" outlineLevel="2">
      <c r="A59" s="51"/>
      <c r="B59">
        <v>447740</v>
      </c>
      <c r="C59" s="1"/>
      <c r="D59" s="59">
        <v>-7435655</v>
      </c>
      <c r="E59" s="22">
        <v>-1449798</v>
      </c>
      <c r="F59" s="22">
        <v>-1525010</v>
      </c>
      <c r="G59" s="22">
        <v>-1531088</v>
      </c>
      <c r="H59" s="22">
        <v>-2057570</v>
      </c>
      <c r="I59" s="22">
        <v>-872189</v>
      </c>
      <c r="J59" s="22">
        <v>0</v>
      </c>
      <c r="K59" s="22">
        <v>0</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-95775987</v>
      </c>
      <c r="E61" s="93">
        <v>-21285883</v>
      </c>
      <c r="F61" s="93">
        <v>-10073667</v>
      </c>
      <c r="G61" s="93">
        <v>-18286680</v>
      </c>
      <c r="H61" s="93">
        <v>-16772087</v>
      </c>
      <c r="I61" s="93">
        <v>-29357670</v>
      </c>
      <c r="J61" s="93">
        <v>0</v>
      </c>
      <c r="K61" s="93">
        <v>0</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3086488</v>
      </c>
      <c r="E64" s="22">
        <v>1014168</v>
      </c>
      <c r="F64" s="22">
        <v>855039</v>
      </c>
      <c r="G64" s="22">
        <v>925462</v>
      </c>
      <c r="H64" s="22">
        <v>294192</v>
      </c>
      <c r="I64" s="22">
        <v>-2373</v>
      </c>
      <c r="J64" s="22">
        <v>0</v>
      </c>
      <c r="K64" s="22">
        <v>0</v>
      </c>
      <c r="L64" s="22">
        <v>0</v>
      </c>
      <c r="M64" s="22">
        <v>0</v>
      </c>
      <c r="N64" s="22">
        <v>0</v>
      </c>
      <c r="O64" s="22">
        <v>0</v>
      </c>
      <c r="P64" s="22">
        <v>0</v>
      </c>
      <c r="Q64" s="95"/>
      <c r="R64" s="21">
        <v>3088861</v>
      </c>
    </row>
    <row r="65" spans="1:18">
      <c r="A65" s="51">
        <v>26</v>
      </c>
      <c r="B65" s="1" t="s">
        <v>90</v>
      </c>
      <c r="C65" s="1"/>
      <c r="D65" s="59">
        <v>-2174</v>
      </c>
      <c r="E65" s="22">
        <v>-90661</v>
      </c>
      <c r="F65" s="22">
        <v>83285</v>
      </c>
      <c r="G65" s="22">
        <v>820</v>
      </c>
      <c r="H65" s="22">
        <v>2674</v>
      </c>
      <c r="I65" s="22">
        <v>1708</v>
      </c>
      <c r="J65" s="22">
        <v>0</v>
      </c>
      <c r="K65" s="22">
        <v>0</v>
      </c>
      <c r="L65" s="22">
        <v>0</v>
      </c>
      <c r="M65" s="22">
        <v>0</v>
      </c>
      <c r="N65" s="22">
        <v>0</v>
      </c>
      <c r="O65" s="22">
        <v>0</v>
      </c>
      <c r="P65" s="22">
        <v>0</v>
      </c>
      <c r="Q65" s="95"/>
      <c r="R65" s="21">
        <v>-3882</v>
      </c>
    </row>
    <row r="66" spans="1:18">
      <c r="A66" s="51">
        <v>27</v>
      </c>
      <c r="B66" t="s">
        <v>91</v>
      </c>
      <c r="D66" s="59">
        <v>13814685</v>
      </c>
      <c r="E66" s="22">
        <v>2745132</v>
      </c>
      <c r="F66" s="22">
        <v>3112349</v>
      </c>
      <c r="G66" s="22">
        <v>3370011</v>
      </c>
      <c r="H66" s="22">
        <v>2815602</v>
      </c>
      <c r="I66" s="22">
        <v>1771591</v>
      </c>
      <c r="J66" s="22">
        <v>0</v>
      </c>
      <c r="K66" s="22">
        <v>0</v>
      </c>
      <c r="L66" s="22">
        <v>0</v>
      </c>
      <c r="M66" s="22">
        <v>0</v>
      </c>
      <c r="N66" s="22">
        <v>0</v>
      </c>
      <c r="O66" s="22">
        <v>0</v>
      </c>
      <c r="P66" s="22">
        <v>0</v>
      </c>
      <c r="Q66" s="95"/>
      <c r="R66" s="96">
        <v>12043094</v>
      </c>
    </row>
    <row r="67" spans="1:18">
      <c r="A67" s="51">
        <v>28</v>
      </c>
      <c r="B67" t="s">
        <v>92</v>
      </c>
      <c r="D67" s="59">
        <v>149535</v>
      </c>
      <c r="E67" s="22">
        <v>44661</v>
      </c>
      <c r="F67" s="22">
        <v>33217</v>
      </c>
      <c r="G67" s="22">
        <v>0</v>
      </c>
      <c r="H67" s="22">
        <v>2657</v>
      </c>
      <c r="I67" s="22">
        <v>69000</v>
      </c>
      <c r="J67" s="22">
        <v>0</v>
      </c>
      <c r="K67" s="22">
        <v>0</v>
      </c>
      <c r="L67" s="22">
        <v>0</v>
      </c>
      <c r="M67" s="22">
        <v>0</v>
      </c>
      <c r="N67" s="22">
        <v>0</v>
      </c>
      <c r="O67" s="22">
        <v>0</v>
      </c>
      <c r="P67" s="22">
        <v>0</v>
      </c>
      <c r="Q67" s="95"/>
      <c r="R67" s="96">
        <v>80535</v>
      </c>
    </row>
    <row r="68" spans="1:18" s="73" customFormat="1" ht="27.75" customHeight="1" thickBot="1">
      <c r="A68" s="84">
        <v>29</v>
      </c>
      <c r="B68" s="68" t="s">
        <v>93</v>
      </c>
      <c r="C68" s="68"/>
      <c r="D68" s="69">
        <v>17048534</v>
      </c>
      <c r="E68" s="40">
        <v>3713300</v>
      </c>
      <c r="F68" s="40">
        <v>4083890</v>
      </c>
      <c r="G68" s="40">
        <v>4296293</v>
      </c>
      <c r="H68" s="40">
        <v>3115125</v>
      </c>
      <c r="I68" s="40">
        <v>1839926</v>
      </c>
      <c r="J68" s="40">
        <v>0</v>
      </c>
      <c r="K68" s="40">
        <v>0</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172624</v>
      </c>
      <c r="E71" s="99">
        <v>53868</v>
      </c>
      <c r="F71" s="99">
        <v>47172</v>
      </c>
      <c r="G71" s="99">
        <v>52066</v>
      </c>
      <c r="H71" s="99">
        <v>19518</v>
      </c>
      <c r="I71" s="99">
        <v>0</v>
      </c>
      <c r="J71" s="99">
        <v>0</v>
      </c>
      <c r="K71" s="99">
        <v>0</v>
      </c>
      <c r="L71" s="99">
        <v>0</v>
      </c>
      <c r="M71" s="99">
        <v>0</v>
      </c>
      <c r="N71" s="99">
        <v>0</v>
      </c>
      <c r="O71" s="99">
        <v>0</v>
      </c>
      <c r="P71" s="99">
        <v>0</v>
      </c>
      <c r="Q71" s="86"/>
      <c r="R71" s="100">
        <v>172624</v>
      </c>
    </row>
    <row r="72" spans="1:18">
      <c r="A72" s="51">
        <v>31</v>
      </c>
      <c r="B72" t="s">
        <v>97</v>
      </c>
      <c r="C72" s="1" t="s">
        <v>98</v>
      </c>
      <c r="D72" s="98">
        <v>403863</v>
      </c>
      <c r="E72" s="99">
        <v>81076</v>
      </c>
      <c r="F72" s="99">
        <v>91567</v>
      </c>
      <c r="G72" s="99">
        <v>100297</v>
      </c>
      <c r="H72" s="99">
        <v>81559</v>
      </c>
      <c r="I72" s="99">
        <v>49364</v>
      </c>
      <c r="J72" s="99">
        <v>0</v>
      </c>
      <c r="K72" s="99">
        <v>0</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t="s">
        <v>20</v>
      </c>
      <c r="K75" s="101" t="s">
        <v>20</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t="s">
        <v>20</v>
      </c>
      <c r="K76" s="101" t="s">
        <v>20</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-8477</v>
      </c>
      <c r="E79" s="22">
        <v>-11718</v>
      </c>
      <c r="F79" s="22">
        <v>3889</v>
      </c>
      <c r="G79" s="22">
        <v>-275</v>
      </c>
      <c r="H79" s="22">
        <v>-909</v>
      </c>
      <c r="I79" s="22">
        <v>536</v>
      </c>
      <c r="J79" s="22">
        <v>0</v>
      </c>
      <c r="K79" s="22">
        <v>0</v>
      </c>
      <c r="L79" s="22">
        <v>0</v>
      </c>
      <c r="M79" s="22">
        <v>0</v>
      </c>
      <c r="N79" s="22">
        <v>0</v>
      </c>
      <c r="O79" s="22">
        <v>0</v>
      </c>
      <c r="P79" s="22">
        <v>0</v>
      </c>
      <c r="Q79" s="104"/>
      <c r="R79" s="105">
        <v>-9013</v>
      </c>
    </row>
    <row r="80" spans="1:18">
      <c r="A80" s="51">
        <v>35</v>
      </c>
      <c r="B80" t="s">
        <v>105</v>
      </c>
      <c r="D80" s="59">
        <v>855745</v>
      </c>
      <c r="E80" s="22">
        <v>92744</v>
      </c>
      <c r="F80" s="22">
        <v>111543</v>
      </c>
      <c r="G80" s="22">
        <v>321367</v>
      </c>
      <c r="H80" s="22">
        <v>289384</v>
      </c>
      <c r="I80" s="22">
        <v>40707</v>
      </c>
      <c r="J80" s="22">
        <v>0</v>
      </c>
      <c r="K80" s="22">
        <v>0</v>
      </c>
      <c r="L80" s="22">
        <v>0</v>
      </c>
      <c r="M80" s="22">
        <v>0</v>
      </c>
      <c r="N80" s="22">
        <v>0</v>
      </c>
      <c r="O80" s="22">
        <v>0</v>
      </c>
      <c r="P80" s="22">
        <v>0</v>
      </c>
      <c r="Q80" s="104"/>
      <c r="R80" s="105">
        <v>815038</v>
      </c>
    </row>
    <row r="81" spans="1:18">
      <c r="A81" s="51">
        <v>36</v>
      </c>
      <c r="B81" t="s">
        <v>106</v>
      </c>
      <c r="D81" s="59">
        <v>228132</v>
      </c>
      <c r="E81" s="22">
        <v>58230</v>
      </c>
      <c r="F81" s="22">
        <v>-10376</v>
      </c>
      <c r="G81" s="22">
        <v>60104</v>
      </c>
      <c r="H81" s="22">
        <v>106073</v>
      </c>
      <c r="I81" s="22">
        <v>14101</v>
      </c>
      <c r="J81" s="22">
        <v>0</v>
      </c>
      <c r="K81" s="22">
        <v>0</v>
      </c>
      <c r="L81" s="22">
        <v>0</v>
      </c>
      <c r="M81" s="22">
        <v>0</v>
      </c>
      <c r="N81" s="22">
        <v>0</v>
      </c>
      <c r="O81" s="22">
        <v>0</v>
      </c>
      <c r="P81" s="22">
        <v>0</v>
      </c>
      <c r="Q81" s="104"/>
      <c r="R81" s="105">
        <v>214031</v>
      </c>
    </row>
    <row r="82" spans="1:18">
      <c r="A82" s="51">
        <v>37</v>
      </c>
      <c r="B82" t="s">
        <v>107</v>
      </c>
      <c r="D82" s="59">
        <v>14156542</v>
      </c>
      <c r="E82" s="22">
        <v>-2611318</v>
      </c>
      <c r="F82" s="22">
        <v>5659711</v>
      </c>
      <c r="G82" s="22">
        <v>6482080</v>
      </c>
      <c r="H82" s="22">
        <v>3764418</v>
      </c>
      <c r="I82" s="22">
        <v>861651</v>
      </c>
      <c r="J82" s="22">
        <v>0</v>
      </c>
      <c r="K82" s="22">
        <v>0</v>
      </c>
      <c r="L82" s="22">
        <v>0</v>
      </c>
      <c r="M82" s="22">
        <v>0</v>
      </c>
      <c r="N82" s="22">
        <v>0</v>
      </c>
      <c r="O82" s="22">
        <v>0</v>
      </c>
      <c r="P82" s="22">
        <v>0</v>
      </c>
      <c r="Q82" s="104"/>
      <c r="R82" s="105">
        <v>13294891</v>
      </c>
    </row>
    <row r="83" spans="1:18">
      <c r="A83" s="51">
        <v>38</v>
      </c>
      <c r="B83" s="1" t="s">
        <v>108</v>
      </c>
      <c r="C83" s="1"/>
      <c r="D83" s="59">
        <v>12412919</v>
      </c>
      <c r="E83" s="22">
        <v>-2586075</v>
      </c>
      <c r="F83" s="22">
        <v>5647031</v>
      </c>
      <c r="G83" s="22">
        <v>5433258</v>
      </c>
      <c r="H83" s="22">
        <v>2079130</v>
      </c>
      <c r="I83" s="22">
        <v>1839575</v>
      </c>
      <c r="J83" s="22">
        <v>0</v>
      </c>
      <c r="K83" s="22">
        <v>0</v>
      </c>
      <c r="L83" s="22">
        <v>0</v>
      </c>
      <c r="M83" s="22">
        <v>0</v>
      </c>
      <c r="N83" s="22">
        <v>0</v>
      </c>
      <c r="O83" s="22">
        <v>0</v>
      </c>
      <c r="P83" s="22">
        <v>0</v>
      </c>
      <c r="Q83" s="104"/>
      <c r="R83" s="105">
        <v>10573344</v>
      </c>
    </row>
    <row r="84" spans="1:18">
      <c r="A84" s="51">
        <v>39</v>
      </c>
      <c r="B84" s="106" t="s">
        <v>109</v>
      </c>
      <c r="C84" s="106"/>
      <c r="D84" s="59">
        <v>7222000</v>
      </c>
      <c r="E84" s="107">
        <v>-406032</v>
      </c>
      <c r="F84" s="107">
        <v>974358</v>
      </c>
      <c r="G84" s="107">
        <v>4341767</v>
      </c>
      <c r="H84" s="107">
        <v>2248855</v>
      </c>
      <c r="I84" s="107">
        <v>63052</v>
      </c>
      <c r="J84" s="107">
        <v>0</v>
      </c>
      <c r="K84" s="107">
        <v>0</v>
      </c>
      <c r="L84" s="107">
        <v>0</v>
      </c>
      <c r="M84" s="107">
        <v>0</v>
      </c>
      <c r="N84" s="107">
        <v>0</v>
      </c>
      <c r="O84" s="107">
        <v>0</v>
      </c>
      <c r="P84" s="107">
        <v>0</v>
      </c>
      <c r="Q84" s="104"/>
      <c r="R84" s="108">
        <v>7158948</v>
      </c>
    </row>
    <row r="85" spans="1:18" s="73" customFormat="1" ht="21.75" customHeight="1">
      <c r="A85" s="84">
        <v>40</v>
      </c>
      <c r="B85" s="68" t="s">
        <v>110</v>
      </c>
      <c r="C85" s="68"/>
      <c r="D85" s="69">
        <v>34866861</v>
      </c>
      <c r="E85" s="40">
        <v>-5464169</v>
      </c>
      <c r="F85" s="40">
        <v>12386156</v>
      </c>
      <c r="G85" s="40">
        <v>16638301</v>
      </c>
      <c r="H85" s="40">
        <v>8486951</v>
      </c>
      <c r="I85" s="40">
        <v>2819622</v>
      </c>
      <c r="J85" s="40">
        <v>0</v>
      </c>
      <c r="K85" s="40">
        <v>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39733469</v>
      </c>
      <c r="E87" s="40">
        <v>-197355</v>
      </c>
      <c r="F87" s="40">
        <v>20758834</v>
      </c>
      <c r="G87" s="40">
        <v>16069425</v>
      </c>
      <c r="H87" s="40">
        <v>13696809</v>
      </c>
      <c r="I87" s="40">
        <v>-10594244</v>
      </c>
      <c r="J87" s="40">
        <v>0</v>
      </c>
      <c r="K87" s="40">
        <v>0</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-12423524</v>
      </c>
      <c r="E91" s="22">
        <v>-2387376</v>
      </c>
      <c r="F91" s="22">
        <v>-2271058</v>
      </c>
      <c r="G91" s="22">
        <v>-2223856</v>
      </c>
      <c r="H91" s="22">
        <v>-3083286</v>
      </c>
      <c r="I91" s="22">
        <v>-2335075</v>
      </c>
      <c r="J91" s="22">
        <v>0</v>
      </c>
      <c r="K91" s="22">
        <v>0</v>
      </c>
      <c r="L91" s="22">
        <v>0</v>
      </c>
      <c r="M91" s="22">
        <v>0</v>
      </c>
      <c r="N91" s="22">
        <v>0</v>
      </c>
      <c r="O91" s="22">
        <v>0</v>
      </c>
      <c r="P91" s="22">
        <v>0</v>
      </c>
      <c r="Q91" s="104"/>
      <c r="R91" s="105">
        <v>-9965576</v>
      </c>
    </row>
    <row r="92" spans="1:18">
      <c r="A92" s="51">
        <v>45</v>
      </c>
      <c r="B92" s="115" t="s">
        <v>114</v>
      </c>
      <c r="C92" s="115"/>
      <c r="D92" s="59">
        <v>-385000</v>
      </c>
      <c r="E92" s="13">
        <v>-77000</v>
      </c>
      <c r="F92" s="13">
        <v>-77000</v>
      </c>
      <c r="G92" s="13">
        <v>-77000</v>
      </c>
      <c r="H92" s="13">
        <v>-77000</v>
      </c>
      <c r="I92" s="13">
        <v>-77000</v>
      </c>
      <c r="J92" s="13">
        <v>0</v>
      </c>
      <c r="K92" s="13">
        <v>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-687500</v>
      </c>
      <c r="E94" s="22">
        <v>-137500</v>
      </c>
      <c r="F94" s="22">
        <v>-137500</v>
      </c>
      <c r="G94" s="22">
        <v>-137500</v>
      </c>
      <c r="H94" s="22">
        <v>-137500</v>
      </c>
      <c r="I94" s="22">
        <v>-137500</v>
      </c>
      <c r="J94" s="22">
        <v>0</v>
      </c>
      <c r="K94" s="22">
        <v>0</v>
      </c>
      <c r="L94" s="22">
        <v>0</v>
      </c>
      <c r="M94" s="22">
        <v>0</v>
      </c>
      <c r="N94" s="22">
        <v>0</v>
      </c>
      <c r="O94" s="22">
        <v>0</v>
      </c>
      <c r="P94" s="22">
        <v>0</v>
      </c>
      <c r="Q94" s="22"/>
      <c r="R94" s="105"/>
    </row>
    <row r="95" spans="1:18">
      <c r="A95" s="51">
        <v>48</v>
      </c>
      <c r="B95" s="115" t="s">
        <v>117</v>
      </c>
      <c r="C95" s="115"/>
      <c r="D95" s="59">
        <v>-514236</v>
      </c>
      <c r="E95" s="22">
        <v>-119879</v>
      </c>
      <c r="F95" s="22">
        <v>-122336</v>
      </c>
      <c r="G95" s="22">
        <v>-98913</v>
      </c>
      <c r="H95" s="22">
        <v>-90019</v>
      </c>
      <c r="I95" s="22">
        <v>-83089</v>
      </c>
      <c r="J95" s="22">
        <v>0</v>
      </c>
      <c r="K95" s="22">
        <v>0</v>
      </c>
      <c r="L95" s="22">
        <v>0</v>
      </c>
      <c r="M95" s="22">
        <v>0</v>
      </c>
      <c r="N95" s="22">
        <v>0</v>
      </c>
      <c r="O95" s="22">
        <v>0</v>
      </c>
      <c r="P95" s="22">
        <v>0</v>
      </c>
      <c r="Q95" s="104"/>
      <c r="R95" s="105">
        <v>-431147</v>
      </c>
    </row>
    <row r="96" spans="1:18">
      <c r="A96" s="51">
        <v>49</v>
      </c>
      <c r="B96" s="1" t="s">
        <v>118</v>
      </c>
      <c r="C96" s="1"/>
      <c r="D96" s="21">
        <v>-50315</v>
      </c>
      <c r="E96" s="119">
        <v>-10063</v>
      </c>
      <c r="F96" s="119">
        <v>-10063</v>
      </c>
      <c r="G96" s="119">
        <v>-10063</v>
      </c>
      <c r="H96" s="119">
        <v>-10063</v>
      </c>
      <c r="I96" s="119">
        <v>-10063</v>
      </c>
      <c r="J96" s="119">
        <v>0</v>
      </c>
      <c r="K96" s="119">
        <v>0</v>
      </c>
      <c r="L96" s="119">
        <v>0</v>
      </c>
      <c r="M96" s="119">
        <v>0</v>
      </c>
      <c r="N96" s="119">
        <v>0</v>
      </c>
      <c r="O96" s="119">
        <v>0</v>
      </c>
      <c r="P96" s="119">
        <v>0</v>
      </c>
      <c r="Q96" s="104"/>
      <c r="R96" s="105">
        <v>-40252</v>
      </c>
    </row>
    <row r="97" spans="1:18">
      <c r="A97" s="51">
        <v>50</v>
      </c>
      <c r="B97" s="115" t="s">
        <v>119</v>
      </c>
      <c r="C97" s="115"/>
      <c r="D97" s="59">
        <v>-53570</v>
      </c>
      <c r="E97" s="22">
        <v>-10714</v>
      </c>
      <c r="F97" s="22">
        <v>-10714</v>
      </c>
      <c r="G97" s="22">
        <v>-10714</v>
      </c>
      <c r="H97" s="22">
        <v>-10714</v>
      </c>
      <c r="I97" s="22">
        <v>-10714</v>
      </c>
      <c r="J97" s="22">
        <v>0</v>
      </c>
      <c r="K97" s="22">
        <v>0</v>
      </c>
      <c r="L97" s="22">
        <v>0</v>
      </c>
      <c r="M97" s="22">
        <v>0</v>
      </c>
      <c r="N97" s="22">
        <v>0</v>
      </c>
      <c r="O97" s="22">
        <v>0</v>
      </c>
      <c r="P97" s="22">
        <v>0</v>
      </c>
      <c r="Q97" s="120"/>
      <c r="R97" s="105">
        <v>-42856</v>
      </c>
    </row>
    <row r="98" spans="1:18">
      <c r="A98" s="51">
        <v>51</v>
      </c>
      <c r="B98" s="121" t="s">
        <v>120</v>
      </c>
      <c r="C98" s="121" t="s">
        <v>121</v>
      </c>
      <c r="D98" s="59">
        <v>-741470</v>
      </c>
      <c r="E98" s="107">
        <v>-148294</v>
      </c>
      <c r="F98" s="107">
        <v>-148294</v>
      </c>
      <c r="G98" s="107">
        <v>-148294</v>
      </c>
      <c r="H98" s="107">
        <v>-148294</v>
      </c>
      <c r="I98" s="107">
        <v>-148294</v>
      </c>
      <c r="J98" s="107">
        <v>0</v>
      </c>
      <c r="K98" s="107">
        <v>0</v>
      </c>
      <c r="L98" s="107">
        <v>0</v>
      </c>
      <c r="M98" s="107">
        <v>0</v>
      </c>
      <c r="N98" s="107">
        <v>0</v>
      </c>
      <c r="O98" s="107">
        <v>0</v>
      </c>
      <c r="P98" s="107">
        <v>0</v>
      </c>
      <c r="Q98" s="104"/>
      <c r="R98" s="108">
        <v>-593176</v>
      </c>
    </row>
    <row r="99" spans="1:18" s="73" customFormat="1" ht="20.25" customHeight="1">
      <c r="A99" s="84">
        <v>52</v>
      </c>
      <c r="B99" s="122" t="s">
        <v>122</v>
      </c>
      <c r="C99" s="122"/>
      <c r="D99" s="69">
        <v>-14855615</v>
      </c>
      <c r="E99" s="69">
        <v>-2890826</v>
      </c>
      <c r="F99" s="69">
        <v>-2776965</v>
      </c>
      <c r="G99" s="69">
        <v>-2706340</v>
      </c>
      <c r="H99" s="69">
        <v>-3556876</v>
      </c>
      <c r="I99" s="69">
        <v>-2801735</v>
      </c>
      <c r="J99" s="69">
        <v>0</v>
      </c>
      <c r="K99" s="69">
        <v>0</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8406762</v>
      </c>
      <c r="E102" s="22">
        <v>1747250</v>
      </c>
      <c r="F102" s="123">
        <v>1715365</v>
      </c>
      <c r="G102" s="123">
        <v>1633370</v>
      </c>
      <c r="H102" s="123">
        <v>1778886</v>
      </c>
      <c r="I102" s="123">
        <v>1531891</v>
      </c>
      <c r="J102" s="123">
        <v>0</v>
      </c>
      <c r="K102" s="123">
        <v>0</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22680</v>
      </c>
      <c r="E104" s="107">
        <v>4536</v>
      </c>
      <c r="F104" s="107">
        <v>4536</v>
      </c>
      <c r="G104" s="107">
        <v>4536</v>
      </c>
      <c r="H104" s="107">
        <v>4536</v>
      </c>
      <c r="I104" s="107">
        <v>4536</v>
      </c>
      <c r="J104" s="107">
        <v>0</v>
      </c>
      <c r="K104" s="107">
        <v>0</v>
      </c>
      <c r="L104" s="107">
        <v>0</v>
      </c>
      <c r="M104" s="107">
        <v>0</v>
      </c>
      <c r="N104" s="107">
        <v>0</v>
      </c>
      <c r="O104" s="107">
        <v>0</v>
      </c>
      <c r="P104" s="107">
        <v>0</v>
      </c>
      <c r="Q104" s="104"/>
      <c r="R104" s="108">
        <v>18144</v>
      </c>
    </row>
    <row r="105" spans="1:18" s="73" customFormat="1" ht="20.25" customHeight="1">
      <c r="A105" s="84">
        <v>56</v>
      </c>
      <c r="B105" s="122" t="s">
        <v>127</v>
      </c>
      <c r="C105" s="122"/>
      <c r="D105" s="69">
        <v>8429442</v>
      </c>
      <c r="E105" s="40">
        <v>1751786</v>
      </c>
      <c r="F105" s="40">
        <v>1719901</v>
      </c>
      <c r="G105" s="40">
        <v>1637906</v>
      </c>
      <c r="H105" s="40">
        <v>1783422</v>
      </c>
      <c r="I105" s="40">
        <v>1536427</v>
      </c>
      <c r="J105" s="40">
        <v>0</v>
      </c>
      <c r="K105" s="40">
        <v>0</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413855</v>
      </c>
      <c r="E108" s="66">
        <v>17852</v>
      </c>
      <c r="F108" s="66">
        <v>92581</v>
      </c>
      <c r="G108" s="66">
        <v>106305</v>
      </c>
      <c r="H108" s="66">
        <v>96579</v>
      </c>
      <c r="I108" s="66">
        <v>100538</v>
      </c>
      <c r="J108" s="66">
        <v>0</v>
      </c>
      <c r="K108" s="66">
        <v>0</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661268</v>
      </c>
      <c r="E110" s="66">
        <v>257894</v>
      </c>
      <c r="F110" s="66">
        <v>100153</v>
      </c>
      <c r="G110" s="66">
        <v>74859</v>
      </c>
      <c r="H110" s="66">
        <v>123239</v>
      </c>
      <c r="I110" s="66">
        <v>105123</v>
      </c>
      <c r="J110" s="66">
        <v>0</v>
      </c>
      <c r="K110" s="66">
        <v>0</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19739</v>
      </c>
      <c r="E112" s="66">
        <v>3672</v>
      </c>
      <c r="F112" s="66">
        <v>3321</v>
      </c>
      <c r="G112" s="66">
        <v>3728</v>
      </c>
      <c r="H112" s="66">
        <v>4266</v>
      </c>
      <c r="I112" s="66">
        <v>4752</v>
      </c>
      <c r="J112" s="66">
        <v>0</v>
      </c>
      <c r="K112" s="66">
        <v>0</v>
      </c>
      <c r="L112" s="66">
        <v>0</v>
      </c>
      <c r="M112" s="66">
        <v>0</v>
      </c>
      <c r="N112" s="66">
        <v>0</v>
      </c>
      <c r="O112" s="66">
        <v>0</v>
      </c>
      <c r="P112" s="66">
        <v>0</v>
      </c>
      <c r="Q112" s="104"/>
      <c r="R112" s="105"/>
    </row>
    <row r="113" spans="1:18" s="73" customFormat="1" ht="20.25" customHeight="1">
      <c r="A113" s="51">
        <v>62</v>
      </c>
      <c r="B113" s="122" t="s">
        <v>136</v>
      </c>
      <c r="C113" s="122"/>
      <c r="D113" s="69">
        <v>1413862</v>
      </c>
      <c r="E113" s="69">
        <v>279418</v>
      </c>
      <c r="F113" s="69">
        <v>196055</v>
      </c>
      <c r="G113" s="69">
        <v>184892</v>
      </c>
      <c r="H113" s="69">
        <v>543084</v>
      </c>
      <c r="I113" s="69">
        <v>210413</v>
      </c>
      <c r="J113" s="69">
        <v>0</v>
      </c>
      <c r="K113" s="69">
        <v>0</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-29693674</v>
      </c>
      <c r="E116" s="58">
        <v>-28584434</v>
      </c>
      <c r="F116" s="58">
        <v>-37226</v>
      </c>
      <c r="G116" s="58">
        <v>1063202</v>
      </c>
      <c r="H116" s="58">
        <v>-2629910</v>
      </c>
      <c r="I116" s="58">
        <v>494694</v>
      </c>
      <c r="J116" s="58">
        <v>0</v>
      </c>
      <c r="K116" s="58">
        <v>0</v>
      </c>
      <c r="L116" s="58">
        <v>0</v>
      </c>
      <c r="M116" s="58">
        <v>0</v>
      </c>
      <c r="N116" s="58">
        <v>0</v>
      </c>
      <c r="O116" s="58">
        <v>0</v>
      </c>
      <c r="P116" s="58">
        <v>0</v>
      </c>
      <c r="Q116" s="104"/>
      <c r="R116" s="105">
        <v>-30188368</v>
      </c>
    </row>
    <row r="117" spans="1:18">
      <c r="A117" s="51">
        <v>64</v>
      </c>
      <c r="B117" t="s">
        <v>139</v>
      </c>
      <c r="D117" s="59">
        <v>28111422</v>
      </c>
      <c r="E117" s="58">
        <v>24469018</v>
      </c>
      <c r="F117" s="58">
        <v>1400792</v>
      </c>
      <c r="G117" s="58">
        <v>-3101398</v>
      </c>
      <c r="H117" s="58">
        <v>2091955</v>
      </c>
      <c r="I117" s="58">
        <v>3251055</v>
      </c>
      <c r="J117" s="58">
        <v>0</v>
      </c>
      <c r="K117" s="58">
        <v>0</v>
      </c>
      <c r="L117" s="58">
        <v>0</v>
      </c>
      <c r="M117" s="58">
        <v>0</v>
      </c>
      <c r="N117" s="58">
        <v>0</v>
      </c>
      <c r="O117" s="58">
        <v>0</v>
      </c>
      <c r="P117" s="58">
        <v>0</v>
      </c>
      <c r="Q117" s="104"/>
      <c r="R117" s="105">
        <v>24860367</v>
      </c>
    </row>
    <row r="118" spans="1:18">
      <c r="A118" s="51">
        <v>65</v>
      </c>
      <c r="B118" t="s">
        <v>140</v>
      </c>
      <c r="D118" s="59">
        <v>1320533</v>
      </c>
      <c r="E118" s="58">
        <v>71250</v>
      </c>
      <c r="F118" s="58">
        <v>789550</v>
      </c>
      <c r="G118" s="58">
        <v>102650</v>
      </c>
      <c r="H118" s="58">
        <v>76074</v>
      </c>
      <c r="I118" s="58">
        <v>281009</v>
      </c>
      <c r="J118" s="58">
        <v>0</v>
      </c>
      <c r="K118" s="58">
        <v>0</v>
      </c>
      <c r="L118" s="58">
        <v>0</v>
      </c>
      <c r="M118" s="58">
        <v>0</v>
      </c>
      <c r="N118" s="58">
        <v>0</v>
      </c>
      <c r="O118" s="58">
        <v>0</v>
      </c>
      <c r="P118" s="58">
        <v>0</v>
      </c>
      <c r="Q118" s="104"/>
      <c r="R118" s="105">
        <v>1039524</v>
      </c>
    </row>
    <row r="119" spans="1:18">
      <c r="A119" s="51">
        <v>66</v>
      </c>
      <c r="B119" s="1" t="s">
        <v>141</v>
      </c>
      <c r="C119" s="1"/>
      <c r="D119" s="59">
        <v>-1320533</v>
      </c>
      <c r="E119" s="58">
        <v>-71250</v>
      </c>
      <c r="F119" s="58">
        <v>-789550</v>
      </c>
      <c r="G119" s="58">
        <v>-102650</v>
      </c>
      <c r="H119" s="58">
        <v>-76074</v>
      </c>
      <c r="I119" s="58">
        <v>-281009</v>
      </c>
      <c r="J119" s="58">
        <v>0</v>
      </c>
      <c r="K119" s="58">
        <v>0</v>
      </c>
      <c r="L119" s="58">
        <v>0</v>
      </c>
      <c r="M119" s="58">
        <v>0</v>
      </c>
      <c r="N119" s="58">
        <v>0</v>
      </c>
      <c r="O119" s="58">
        <v>0</v>
      </c>
      <c r="P119" s="58">
        <v>0</v>
      </c>
      <c r="Q119" s="104"/>
      <c r="R119" s="105">
        <v>-1039524</v>
      </c>
    </row>
    <row r="120" spans="1:18">
      <c r="A120" s="51">
        <v>67</v>
      </c>
      <c r="B120" t="s">
        <v>142</v>
      </c>
      <c r="D120" s="59">
        <v>10026143</v>
      </c>
      <c r="E120" s="58">
        <v>3486891</v>
      </c>
      <c r="F120" s="58">
        <v>440772</v>
      </c>
      <c r="G120" s="58">
        <v>2439435</v>
      </c>
      <c r="H120" s="58">
        <v>1501289</v>
      </c>
      <c r="I120" s="58">
        <v>2157756</v>
      </c>
      <c r="J120" s="58">
        <v>0</v>
      </c>
      <c r="K120" s="58">
        <v>0</v>
      </c>
      <c r="L120" s="58">
        <v>0</v>
      </c>
      <c r="M120" s="58">
        <v>0</v>
      </c>
      <c r="N120" s="58">
        <v>0</v>
      </c>
      <c r="O120" s="58">
        <v>0</v>
      </c>
      <c r="P120" s="58">
        <v>0</v>
      </c>
      <c r="Q120" s="104"/>
      <c r="R120" s="105">
        <v>7868387</v>
      </c>
    </row>
    <row r="121" spans="1:18">
      <c r="A121" s="51">
        <v>68</v>
      </c>
      <c r="B121" s="1" t="s">
        <v>143</v>
      </c>
      <c r="C121" s="1"/>
      <c r="D121" s="59">
        <v>48939665</v>
      </c>
      <c r="E121" s="58">
        <v>34644709</v>
      </c>
      <c r="F121" s="58">
        <v>8018745</v>
      </c>
      <c r="G121" s="58">
        <v>2851031</v>
      </c>
      <c r="H121" s="58">
        <v>2611275</v>
      </c>
      <c r="I121" s="58">
        <v>813905</v>
      </c>
      <c r="J121" s="58">
        <v>0</v>
      </c>
      <c r="K121" s="58">
        <v>0</v>
      </c>
      <c r="L121" s="58">
        <v>0</v>
      </c>
      <c r="M121" s="58">
        <v>0</v>
      </c>
      <c r="N121" s="58">
        <v>0</v>
      </c>
      <c r="O121" s="58">
        <v>0</v>
      </c>
      <c r="P121" s="58">
        <v>0</v>
      </c>
      <c r="Q121" s="104"/>
      <c r="R121" s="105">
        <v>48125760</v>
      </c>
    </row>
    <row r="122" spans="1:18">
      <c r="A122" s="51">
        <v>69</v>
      </c>
      <c r="B122" t="s">
        <v>144</v>
      </c>
      <c r="D122" s="59">
        <v>-14504770</v>
      </c>
      <c r="E122" s="58">
        <v>-6965680</v>
      </c>
      <c r="F122" s="58">
        <v>-2359199</v>
      </c>
      <c r="G122" s="58">
        <v>-478369</v>
      </c>
      <c r="H122" s="58">
        <v>-773270</v>
      </c>
      <c r="I122" s="58">
        <v>-3928252</v>
      </c>
      <c r="J122" s="58">
        <v>0</v>
      </c>
      <c r="K122" s="58">
        <v>0</v>
      </c>
      <c r="L122" s="58">
        <v>0</v>
      </c>
      <c r="M122" s="58">
        <v>0</v>
      </c>
      <c r="N122" s="58">
        <v>0</v>
      </c>
      <c r="O122" s="58">
        <v>0</v>
      </c>
      <c r="P122" s="58">
        <v>0</v>
      </c>
      <c r="Q122" s="104"/>
      <c r="R122" s="105">
        <v>-10576518</v>
      </c>
    </row>
    <row r="123" spans="1:18">
      <c r="A123" s="51">
        <v>70</v>
      </c>
      <c r="B123" t="s">
        <v>145</v>
      </c>
      <c r="D123" s="59">
        <v>-145031</v>
      </c>
      <c r="E123" s="58">
        <v>-12464</v>
      </c>
      <c r="F123" s="58">
        <v>-34302</v>
      </c>
      <c r="G123" s="58">
        <v>-35362</v>
      </c>
      <c r="H123" s="58">
        <v>-39816</v>
      </c>
      <c r="I123" s="58">
        <v>-23087</v>
      </c>
      <c r="J123" s="58">
        <v>0</v>
      </c>
      <c r="K123" s="58">
        <v>0</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-2736578</v>
      </c>
      <c r="E125" s="58">
        <v>-78775</v>
      </c>
      <c r="F125" s="58">
        <v>-1019550</v>
      </c>
      <c r="G125" s="58">
        <v>-79712</v>
      </c>
      <c r="H125" s="58">
        <v>-555510</v>
      </c>
      <c r="I125" s="58">
        <v>-1003031</v>
      </c>
      <c r="J125" s="58">
        <v>0</v>
      </c>
      <c r="K125" s="58">
        <v>0</v>
      </c>
      <c r="L125" s="58">
        <v>0</v>
      </c>
      <c r="M125" s="58">
        <v>0</v>
      </c>
      <c r="N125" s="58">
        <v>0</v>
      </c>
      <c r="O125" s="58">
        <v>0</v>
      </c>
      <c r="P125" s="58">
        <v>0</v>
      </c>
      <c r="Q125" s="104"/>
      <c r="R125" s="105">
        <v>-1733547</v>
      </c>
    </row>
    <row r="126" spans="1:18">
      <c r="A126" s="51">
        <v>73</v>
      </c>
      <c r="B126" s="1" t="s">
        <v>148</v>
      </c>
      <c r="C126" s="1"/>
      <c r="D126" s="59">
        <v>651741</v>
      </c>
      <c r="E126" s="8">
        <v>394900</v>
      </c>
      <c r="F126" s="8">
        <v>44600</v>
      </c>
      <c r="G126" s="8">
        <v>23400</v>
      </c>
      <c r="H126" s="8">
        <v>39091</v>
      </c>
      <c r="I126" s="8">
        <v>149750</v>
      </c>
      <c r="J126" s="8">
        <v>0</v>
      </c>
      <c r="K126" s="8">
        <v>0</v>
      </c>
      <c r="L126" s="8">
        <v>0</v>
      </c>
      <c r="M126" s="8">
        <v>0</v>
      </c>
      <c r="N126" s="8">
        <v>0</v>
      </c>
      <c r="O126" s="8">
        <v>0</v>
      </c>
      <c r="P126" s="8">
        <v>0</v>
      </c>
      <c r="Q126" s="104"/>
      <c r="R126" s="105">
        <v>501991</v>
      </c>
    </row>
    <row r="127" spans="1:18">
      <c r="A127" s="51">
        <v>74</v>
      </c>
      <c r="B127" s="106" t="s">
        <v>149</v>
      </c>
      <c r="C127" s="106"/>
      <c r="D127" s="59">
        <v>-651741</v>
      </c>
      <c r="E127" s="126">
        <v>-394900</v>
      </c>
      <c r="F127" s="126">
        <v>-44600</v>
      </c>
      <c r="G127" s="126">
        <v>-23400</v>
      </c>
      <c r="H127" s="126">
        <v>-39091</v>
      </c>
      <c r="I127" s="126">
        <v>-149750</v>
      </c>
      <c r="J127" s="126">
        <v>0</v>
      </c>
      <c r="K127" s="126">
        <v>0</v>
      </c>
      <c r="L127" s="126">
        <v>0</v>
      </c>
      <c r="M127" s="126">
        <v>0</v>
      </c>
      <c r="N127" s="126">
        <v>0</v>
      </c>
      <c r="O127" s="126">
        <v>0</v>
      </c>
      <c r="P127" s="126">
        <v>0</v>
      </c>
      <c r="Q127" s="104"/>
      <c r="R127" s="108">
        <v>-501991</v>
      </c>
    </row>
    <row r="128" spans="1:18" ht="22.5" customHeight="1">
      <c r="A128" s="127">
        <v>75</v>
      </c>
      <c r="B128" s="122" t="s">
        <v>150</v>
      </c>
      <c r="C128" s="122"/>
      <c r="D128" s="69">
        <v>39997177</v>
      </c>
      <c r="E128" s="128">
        <v>26959265</v>
      </c>
      <c r="F128" s="128">
        <v>6410032</v>
      </c>
      <c r="G128" s="128">
        <v>2658827</v>
      </c>
      <c r="H128" s="128">
        <v>2206013</v>
      </c>
      <c r="I128" s="128">
        <v>1763040</v>
      </c>
      <c r="J128" s="128">
        <v>0</v>
      </c>
      <c r="K128" s="128">
        <v>0</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t="s">
        <v>20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585</v>
      </c>
      <c r="E136" s="107">
        <v>94</v>
      </c>
      <c r="F136" s="107">
        <v>83</v>
      </c>
      <c r="G136" s="107">
        <v>152</v>
      </c>
      <c r="H136" s="107">
        <v>206</v>
      </c>
      <c r="I136" s="107">
        <v>50</v>
      </c>
      <c r="J136" s="107">
        <v>0</v>
      </c>
      <c r="K136" s="107">
        <v>0</v>
      </c>
      <c r="L136" s="107">
        <v>0</v>
      </c>
      <c r="M136" s="107">
        <v>0</v>
      </c>
      <c r="N136" s="107">
        <v>0</v>
      </c>
      <c r="O136" s="107">
        <v>0</v>
      </c>
      <c r="P136" s="107">
        <v>0</v>
      </c>
      <c r="Q136" s="104"/>
      <c r="R136" s="108">
        <v>535</v>
      </c>
    </row>
    <row r="137" spans="1:19" ht="17.25" customHeight="1">
      <c r="A137" s="51">
        <v>80</v>
      </c>
      <c r="B137" s="43" t="s">
        <v>155</v>
      </c>
      <c r="C137" s="43"/>
      <c r="D137" s="136">
        <v>585</v>
      </c>
      <c r="E137" s="136">
        <v>94</v>
      </c>
      <c r="F137" s="136">
        <v>83</v>
      </c>
      <c r="G137" s="136">
        <v>152</v>
      </c>
      <c r="H137" s="136">
        <v>206</v>
      </c>
      <c r="I137" s="136">
        <v>50</v>
      </c>
      <c r="J137" s="136">
        <v>0</v>
      </c>
      <c r="K137" s="136">
        <v>0</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39997762</v>
      </c>
      <c r="E144" s="40">
        <v>26959359</v>
      </c>
      <c r="F144" s="40">
        <v>6410115</v>
      </c>
      <c r="G144" s="40">
        <v>2658979</v>
      </c>
      <c r="H144" s="40">
        <v>2206219</v>
      </c>
      <c r="I144" s="40">
        <v>1763090</v>
      </c>
      <c r="J144" s="40" t="s">
        <v>20</v>
      </c>
      <c r="K144" s="40" t="s">
        <v>20</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74841793</v>
      </c>
      <c r="E146" s="142">
        <v>25902382</v>
      </c>
      <c r="F146" s="142">
        <v>26307940</v>
      </c>
      <c r="G146" s="142">
        <v>17844862</v>
      </c>
      <c r="H146" s="142">
        <v>14672658</v>
      </c>
      <c r="I146" s="142">
        <v>-9886049</v>
      </c>
      <c r="J146" s="142" t="s">
        <v>20</v>
      </c>
      <c r="K146" s="142" t="s">
        <v>20</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E13" sqref="E13"/>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161</v>
      </c>
      <c r="B2" s="197"/>
      <c r="C2" s="197"/>
      <c r="D2" s="197"/>
      <c r="E2" s="197"/>
      <c r="F2" s="197"/>
      <c r="G2" s="197"/>
      <c r="H2" s="197"/>
      <c r="I2" s="197"/>
      <c r="J2" s="197"/>
      <c r="K2" s="197"/>
      <c r="L2" s="197"/>
      <c r="M2" s="197"/>
      <c r="N2" s="197"/>
    </row>
    <row r="3" spans="1:17" ht="23.25">
      <c r="A3" s="198" t="s">
        <v>162</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0</v>
      </c>
      <c r="H8" s="150">
        <v>0</v>
      </c>
      <c r="I8" s="150">
        <v>0</v>
      </c>
      <c r="J8" s="150">
        <v>0</v>
      </c>
      <c r="K8" s="150">
        <v>0</v>
      </c>
      <c r="L8" s="150">
        <v>0</v>
      </c>
      <c r="M8" s="150">
        <v>0</v>
      </c>
      <c r="N8" s="151">
        <v>2531584</v>
      </c>
      <c r="P8" s="152"/>
    </row>
    <row r="9" spans="1:17" ht="24.95" customHeight="1">
      <c r="A9" s="153" t="s">
        <v>166</v>
      </c>
      <c r="B9" s="154">
        <v>-332886</v>
      </c>
      <c r="C9" s="155">
        <v>-295162</v>
      </c>
      <c r="D9" s="155">
        <v>-259208</v>
      </c>
      <c r="E9" s="155">
        <v>-196604</v>
      </c>
      <c r="F9" s="155">
        <v>-190424</v>
      </c>
      <c r="G9" s="155">
        <v>0</v>
      </c>
      <c r="H9" s="155">
        <v>0</v>
      </c>
      <c r="I9" s="155">
        <v>0</v>
      </c>
      <c r="J9" s="155">
        <v>0</v>
      </c>
      <c r="K9" s="155">
        <v>0</v>
      </c>
      <c r="L9" s="155">
        <v>0</v>
      </c>
      <c r="M9" s="155">
        <v>0</v>
      </c>
      <c r="N9" s="151">
        <v>-1274284</v>
      </c>
    </row>
    <row r="10" spans="1:17" ht="24.95" customHeight="1">
      <c r="A10" s="153" t="s">
        <v>167</v>
      </c>
      <c r="B10" s="150">
        <v>295162</v>
      </c>
      <c r="C10" s="150">
        <v>259208</v>
      </c>
      <c r="D10" s="150">
        <v>196604</v>
      </c>
      <c r="E10" s="150">
        <v>190424</v>
      </c>
      <c r="F10" s="150">
        <v>184152</v>
      </c>
      <c r="G10" s="150">
        <v>0</v>
      </c>
      <c r="H10" s="150">
        <v>0</v>
      </c>
      <c r="I10" s="150">
        <v>0</v>
      </c>
      <c r="J10" s="150">
        <v>0</v>
      </c>
      <c r="K10" s="150">
        <v>0</v>
      </c>
      <c r="L10" s="150">
        <v>0</v>
      </c>
      <c r="M10" s="150">
        <v>0</v>
      </c>
      <c r="N10" s="151">
        <v>1125550</v>
      </c>
      <c r="P10" s="156"/>
      <c r="Q10" s="156"/>
    </row>
    <row r="11" spans="1:17" ht="30.75" customHeight="1">
      <c r="A11" s="157" t="s">
        <v>168</v>
      </c>
      <c r="B11" s="158">
        <v>616655</v>
      </c>
      <c r="C11" s="158">
        <v>394855</v>
      </c>
      <c r="D11" s="158">
        <v>511750</v>
      </c>
      <c r="E11" s="158">
        <v>426106</v>
      </c>
      <c r="F11" s="158">
        <v>433484</v>
      </c>
      <c r="G11" s="158">
        <v>0</v>
      </c>
      <c r="H11" s="158">
        <v>0</v>
      </c>
      <c r="I11" s="158">
        <v>0</v>
      </c>
      <c r="J11" s="158">
        <v>0</v>
      </c>
      <c r="K11" s="158">
        <v>0</v>
      </c>
      <c r="L11" s="158">
        <v>0</v>
      </c>
      <c r="M11" s="158">
        <v>0</v>
      </c>
      <c r="N11" s="159">
        <v>2382850</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v>2346148</v>
      </c>
      <c r="P12" s="98" t="s">
        <v>170</v>
      </c>
    </row>
    <row r="13" spans="1:17" ht="38.25" customHeight="1">
      <c r="A13" s="163" t="s">
        <v>171</v>
      </c>
      <c r="B13" s="164">
        <v>90814</v>
      </c>
      <c r="C13" s="164">
        <v>-73354</v>
      </c>
      <c r="D13" s="164">
        <v>14470</v>
      </c>
      <c r="E13" s="164">
        <v>2098</v>
      </c>
      <c r="F13" s="164">
        <v>2674</v>
      </c>
      <c r="G13" s="164" t="s">
        <v>20</v>
      </c>
      <c r="H13" s="164" t="s">
        <v>20</v>
      </c>
      <c r="I13" s="164" t="s">
        <v>20</v>
      </c>
      <c r="J13" s="164" t="s">
        <v>20</v>
      </c>
      <c r="K13" s="164" t="s">
        <v>20</v>
      </c>
      <c r="L13" s="164" t="s">
        <v>20</v>
      </c>
      <c r="M13" s="164" t="s">
        <v>20</v>
      </c>
      <c r="N13" s="165">
        <v>36702</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0</v>
      </c>
      <c r="H15" s="168">
        <v>0</v>
      </c>
      <c r="I15" s="168">
        <v>0</v>
      </c>
      <c r="J15" s="168">
        <v>0</v>
      </c>
      <c r="K15" s="168">
        <v>0</v>
      </c>
      <c r="L15" s="168">
        <v>0</v>
      </c>
      <c r="M15" s="168">
        <v>0</v>
      </c>
      <c r="N15" s="168">
        <v>459875</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t="s">
        <v>20</v>
      </c>
      <c r="H19" s="174" t="s">
        <v>20</v>
      </c>
      <c r="I19" s="174" t="s">
        <v>20</v>
      </c>
      <c r="J19" s="174" t="s">
        <v>20</v>
      </c>
      <c r="K19" s="174" t="s">
        <v>20</v>
      </c>
      <c r="L19" s="174" t="s">
        <v>20</v>
      </c>
      <c r="M19" s="174" t="s">
        <v>20</v>
      </c>
      <c r="N19" s="174">
        <v>-459875</v>
      </c>
    </row>
    <row r="20" spans="1:14" ht="15.75">
      <c r="A20" s="175"/>
      <c r="B20" s="176" t="s">
        <v>176</v>
      </c>
      <c r="C20" s="176" t="s">
        <v>177</v>
      </c>
      <c r="D20" s="176" t="s">
        <v>176</v>
      </c>
      <c r="E20" s="176" t="s">
        <v>176</v>
      </c>
      <c r="F20" s="176" t="s">
        <v>176</v>
      </c>
      <c r="G20" s="176" t="s">
        <v>177</v>
      </c>
      <c r="H20" s="176" t="s">
        <v>177</v>
      </c>
      <c r="I20" s="176" t="s">
        <v>177</v>
      </c>
      <c r="J20" s="176" t="s">
        <v>177</v>
      </c>
      <c r="K20" s="176" t="s">
        <v>177</v>
      </c>
      <c r="L20" s="176" t="s">
        <v>177</v>
      </c>
      <c r="M20" s="176" t="s">
        <v>177</v>
      </c>
      <c r="N20" s="176" t="s">
        <v>176</v>
      </c>
    </row>
    <row r="23" spans="1:14">
      <c r="G23"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2023-06-15T07:00:00+00:00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518BD83D-7480-475F-8BA4-CE3EAC4015C2}"/>
</file>

<file path=customXml/itemProps2.xml><?xml version="1.0" encoding="utf-8"?>
<ds:datastoreItem xmlns:ds="http://schemas.openxmlformats.org/officeDocument/2006/customXml" ds:itemID="{227A7992-EEA2-4399-97B6-61D3C0043777}"/>
</file>

<file path=customXml/itemProps3.xml><?xml version="1.0" encoding="utf-8"?>
<ds:datastoreItem xmlns:ds="http://schemas.openxmlformats.org/officeDocument/2006/customXml" ds:itemID="{63152C3F-A63B-41D1-BA98-ACAA650AC269}"/>
</file>

<file path=customXml/itemProps4.xml><?xml version="1.0" encoding="utf-8"?>
<ds:datastoreItem xmlns:ds="http://schemas.openxmlformats.org/officeDocument/2006/customXml" ds:itemID="{E1ABCCC4-4761-46D7-AF41-89380D14A0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Finesilver, Ryan</cp:lastModifiedBy>
  <cp:lastPrinted>2023-06-14T21:58:50Z</cp:lastPrinted>
  <dcterms:created xsi:type="dcterms:W3CDTF">2023-05-12T19:39:27Z</dcterms:created>
  <dcterms:modified xsi:type="dcterms:W3CDTF">2023-06-14T21:59:07Z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