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 updateLinks="never" codeName="ThisWorkbook" hidePivotFieldList="1" defaultThemeVersion="124226"/>
  <xr:revisionPtr revIDLastSave="0" documentId="13_ncr:1_{EA1A9A96-6250-4324-AA5D-C1327BDCDA82}" xr6:coauthVersionLast="47" xr6:coauthVersionMax="47" xr10:uidLastSave="{00000000-0000-0000-0000-000000000000}"/>
  <bookViews>
    <workbookView xWindow="28680" yWindow="-120" windowWidth="29040" windowHeight="15840" firstSheet="1" activeTab="1" xr2:uid="{206C998A-0503-4FFB-BC5C-157D7339E37E}"/>
  </bookViews>
  <sheets>
    <sheet name="Chart2" sheetId="1" state="hidden" r:id="rId1"/>
    <sheet name="Table A - Combined" sheetId="44" r:id="rId2"/>
    <sheet name="Table B - Energy" sheetId="6" r:id="rId3"/>
    <sheet name="Table C - Capacity" sheetId="37" r:id="rId4"/>
    <sheet name="Table D - Integration" sheetId="17" r:id="rId5"/>
    <sheet name="Exhibit 1 - Market Capacity" sheetId="36" r:id="rId6"/>
    <sheet name="Exhibit 2a - CEIP Cap SmallPV" sheetId="51" r:id="rId7"/>
    <sheet name="Exhibit 2b - CEIP Cap SmallWD" sheetId="53" r:id="rId8"/>
    <sheet name="Exhibit 3 - Levelized Capacity" sheetId="47" r:id="rId9"/>
    <sheet name="Exhibit 4 - Comparison" sheetId="14" r:id="rId10"/>
    <sheet name="XX Support Pages - Do Not Print" sheetId="18" r:id="rId11"/>
    <sheet name="Energy Only Compare" sheetId="54" r:id="rId12"/>
    <sheet name="Capacity Only Compare" sheetId="55" r:id="rId13"/>
    <sheet name="Profiles" sheetId="45" r:id="rId14"/>
    <sheet name="Portfolio" sheetId="46" r:id="rId15"/>
  </sheets>
  <externalReferences>
    <externalReference r:id="rId16"/>
    <externalReference r:id="rId17"/>
    <externalReference r:id="rId18"/>
    <externalReference r:id="rId19"/>
    <externalReference r:id="rId20"/>
    <externalReference r:id="rId21"/>
    <externalReference r:id="rId22"/>
  </externalReferences>
  <definedNames>
    <definedName name="__j1" localSheetId="5" hidden="1">{"PRINT",#N/A,TRUE,"APPA";"PRINT",#N/A,TRUE,"APS";"PRINT",#N/A,TRUE,"BHPL";"PRINT",#N/A,TRUE,"BHPL2";"PRINT",#N/A,TRUE,"CDWR";"PRINT",#N/A,TRUE,"EWEB";"PRINT",#N/A,TRUE,"LADWP";"PRINT",#N/A,TRUE,"NEVBASE"}</definedName>
    <definedName name="__j1" localSheetId="14" hidden="1">{"PRINT",#N/A,TRUE,"APPA";"PRINT",#N/A,TRUE,"APS";"PRINT",#N/A,TRUE,"BHPL";"PRINT",#N/A,TRUE,"BHPL2";"PRINT",#N/A,TRUE,"CDWR";"PRINT",#N/A,TRUE,"EWEB";"PRINT",#N/A,TRUE,"LADWP";"PRINT",#N/A,TRUE,"NEVBASE"}</definedName>
    <definedName name="__j1" hidden="1">{"PRINT",#N/A,TRUE,"APPA";"PRINT",#N/A,TRUE,"APS";"PRINT",#N/A,TRUE,"BHPL";"PRINT",#N/A,TRUE,"BHPL2";"PRINT",#N/A,TRUE,"CDWR";"PRINT",#N/A,TRUE,"EWEB";"PRINT",#N/A,TRUE,"LADWP";"PRINT",#N/A,TRUE,"NEVBASE"}</definedName>
    <definedName name="__j2" localSheetId="5" hidden="1">{"PRINT",#N/A,TRUE,"APPA";"PRINT",#N/A,TRUE,"APS";"PRINT",#N/A,TRUE,"BHPL";"PRINT",#N/A,TRUE,"BHPL2";"PRINT",#N/A,TRUE,"CDWR";"PRINT",#N/A,TRUE,"EWEB";"PRINT",#N/A,TRUE,"LADWP";"PRINT",#N/A,TRUE,"NEVBASE"}</definedName>
    <definedName name="__j2" localSheetId="14" hidden="1">{"PRINT",#N/A,TRUE,"APPA";"PRINT",#N/A,TRUE,"APS";"PRINT",#N/A,TRUE,"BHPL";"PRINT",#N/A,TRUE,"BHPL2";"PRINT",#N/A,TRUE,"CDWR";"PRINT",#N/A,TRUE,"EWEB";"PRINT",#N/A,TRUE,"LADWP";"PRINT",#N/A,TRUE,"NEVBASE"}</definedName>
    <definedName name="__j2" hidden="1">{"PRINT",#N/A,TRUE,"APPA";"PRINT",#N/A,TRUE,"APS";"PRINT",#N/A,TRUE,"BHPL";"PRINT",#N/A,TRUE,"BHPL2";"PRINT",#N/A,TRUE,"CDWR";"PRINT",#N/A,TRUE,"EWEB";"PRINT",#N/A,TRUE,"LADWP";"PRINT",#N/A,TRUE,"NEVBASE"}</definedName>
    <definedName name="__j3" localSheetId="5" hidden="1">{"PRINT",#N/A,TRUE,"APPA";"PRINT",#N/A,TRUE,"APS";"PRINT",#N/A,TRUE,"BHPL";"PRINT",#N/A,TRUE,"BHPL2";"PRINT",#N/A,TRUE,"CDWR";"PRINT",#N/A,TRUE,"EWEB";"PRINT",#N/A,TRUE,"LADWP";"PRINT",#N/A,TRUE,"NEVBASE"}</definedName>
    <definedName name="__j3" localSheetId="14" hidden="1">{"PRINT",#N/A,TRUE,"APPA";"PRINT",#N/A,TRUE,"APS";"PRINT",#N/A,TRUE,"BHPL";"PRINT",#N/A,TRUE,"BHPL2";"PRINT",#N/A,TRUE,"CDWR";"PRINT",#N/A,TRUE,"EWEB";"PRINT",#N/A,TRUE,"LADWP";"PRINT",#N/A,TRUE,"NEVBASE"}</definedName>
    <definedName name="__j3" hidden="1">{"PRINT",#N/A,TRUE,"APPA";"PRINT",#N/A,TRUE,"APS";"PRINT",#N/A,TRUE,"BHPL";"PRINT",#N/A,TRUE,"BHPL2";"PRINT",#N/A,TRUE,"CDWR";"PRINT",#N/A,TRUE,"EWEB";"PRINT",#N/A,TRUE,"LADWP";"PRINT",#N/A,TRUE,"NEVBASE"}</definedName>
    <definedName name="__j4" localSheetId="5" hidden="1">{"PRINT",#N/A,TRUE,"APPA";"PRINT",#N/A,TRUE,"APS";"PRINT",#N/A,TRUE,"BHPL";"PRINT",#N/A,TRUE,"BHPL2";"PRINT",#N/A,TRUE,"CDWR";"PRINT",#N/A,TRUE,"EWEB";"PRINT",#N/A,TRUE,"LADWP";"PRINT",#N/A,TRUE,"NEVBASE"}</definedName>
    <definedName name="__j4" localSheetId="14" hidden="1">{"PRINT",#N/A,TRUE,"APPA";"PRINT",#N/A,TRUE,"APS";"PRINT",#N/A,TRUE,"BHPL";"PRINT",#N/A,TRUE,"BHPL2";"PRINT",#N/A,TRUE,"CDWR";"PRINT",#N/A,TRUE,"EWEB";"PRINT",#N/A,TRUE,"LADWP";"PRINT",#N/A,TRUE,"NEVBASE"}</definedName>
    <definedName name="__j4" hidden="1">{"PRINT",#N/A,TRUE,"APPA";"PRINT",#N/A,TRUE,"APS";"PRINT",#N/A,TRUE,"BHPL";"PRINT",#N/A,TRUE,"BHPL2";"PRINT",#N/A,TRUE,"CDWR";"PRINT",#N/A,TRUE,"EWEB";"PRINT",#N/A,TRUE,"LADWP";"PRINT",#N/A,TRUE,"NEVBASE"}</definedName>
    <definedName name="__j5" localSheetId="5" hidden="1">{"PRINT",#N/A,TRUE,"APPA";"PRINT",#N/A,TRUE,"APS";"PRINT",#N/A,TRUE,"BHPL";"PRINT",#N/A,TRUE,"BHPL2";"PRINT",#N/A,TRUE,"CDWR";"PRINT",#N/A,TRUE,"EWEB";"PRINT",#N/A,TRUE,"LADWP";"PRINT",#N/A,TRUE,"NEVBASE"}</definedName>
    <definedName name="__j5" localSheetId="14" hidden="1">{"PRINT",#N/A,TRUE,"APPA";"PRINT",#N/A,TRUE,"APS";"PRINT",#N/A,TRUE,"BHPL";"PRINT",#N/A,TRUE,"BHPL2";"PRINT",#N/A,TRUE,"CDWR";"PRINT",#N/A,TRUE,"EWEB";"PRINT",#N/A,TRUE,"LADWP";"PRINT",#N/A,TRUE,"NEVBASE"}</definedName>
    <definedName name="__j5" hidden="1">{"PRINT",#N/A,TRUE,"APPA";"PRINT",#N/A,TRUE,"APS";"PRINT",#N/A,TRUE,"BHPL";"PRINT",#N/A,TRUE,"BHPL2";"PRINT",#N/A,TRUE,"CDWR";"PRINT",#N/A,TRUE,"EWEB";"PRINT",#N/A,TRUE,"LADWP";"PRINT",#N/A,TRUE,"NEVBASE"}</definedName>
    <definedName name="_Fill" localSheetId="5" hidden="1">#REF!</definedName>
    <definedName name="_Fill" localSheetId="8" hidden="1">#REF!</definedName>
    <definedName name="_Fill" localSheetId="13" hidden="1">#REF!</definedName>
    <definedName name="_Fill" localSheetId="1" hidden="1">#REF!</definedName>
    <definedName name="_Fill" localSheetId="3" hidden="1">#REF!</definedName>
    <definedName name="_Fill" hidden="1">#REF!</definedName>
    <definedName name="_j1" localSheetId="5" hidden="1">{"PRINT",#N/A,TRUE,"APPA";"PRINT",#N/A,TRUE,"APS";"PRINT",#N/A,TRUE,"BHPL";"PRINT",#N/A,TRUE,"BHPL2";"PRINT",#N/A,TRUE,"CDWR";"PRINT",#N/A,TRUE,"EWEB";"PRINT",#N/A,TRUE,"LADWP";"PRINT",#N/A,TRUE,"NEVBASE"}</definedName>
    <definedName name="_j1" localSheetId="14" hidden="1">{"PRINT",#N/A,TRUE,"APPA";"PRINT",#N/A,TRUE,"APS";"PRINT",#N/A,TRUE,"BHPL";"PRINT",#N/A,TRUE,"BHPL2";"PRINT",#N/A,TRUE,"CDWR";"PRINT",#N/A,TRUE,"EWEB";"PRINT",#N/A,TRUE,"LADWP";"PRINT",#N/A,TRUE,"NEVBASE"}</definedName>
    <definedName name="_j1" hidden="1">{"PRINT",#N/A,TRUE,"APPA";"PRINT",#N/A,TRUE,"APS";"PRINT",#N/A,TRUE,"BHPL";"PRINT",#N/A,TRUE,"BHPL2";"PRINT",#N/A,TRUE,"CDWR";"PRINT",#N/A,TRUE,"EWEB";"PRINT",#N/A,TRUE,"LADWP";"PRINT",#N/A,TRUE,"NEVBASE"}</definedName>
    <definedName name="_j2" localSheetId="5" hidden="1">{"PRINT",#N/A,TRUE,"APPA";"PRINT",#N/A,TRUE,"APS";"PRINT",#N/A,TRUE,"BHPL";"PRINT",#N/A,TRUE,"BHPL2";"PRINT",#N/A,TRUE,"CDWR";"PRINT",#N/A,TRUE,"EWEB";"PRINT",#N/A,TRUE,"LADWP";"PRINT",#N/A,TRUE,"NEVBASE"}</definedName>
    <definedName name="_j2" localSheetId="14" hidden="1">{"PRINT",#N/A,TRUE,"APPA";"PRINT",#N/A,TRUE,"APS";"PRINT",#N/A,TRUE,"BHPL";"PRINT",#N/A,TRUE,"BHPL2";"PRINT",#N/A,TRUE,"CDWR";"PRINT",#N/A,TRUE,"EWEB";"PRINT",#N/A,TRUE,"LADWP";"PRINT",#N/A,TRUE,"NEVBASE"}</definedName>
    <definedName name="_j2" hidden="1">{"PRINT",#N/A,TRUE,"APPA";"PRINT",#N/A,TRUE,"APS";"PRINT",#N/A,TRUE,"BHPL";"PRINT",#N/A,TRUE,"BHPL2";"PRINT",#N/A,TRUE,"CDWR";"PRINT",#N/A,TRUE,"EWEB";"PRINT",#N/A,TRUE,"LADWP";"PRINT",#N/A,TRUE,"NEVBASE"}</definedName>
    <definedName name="_j3" localSheetId="5" hidden="1">{"PRINT",#N/A,TRUE,"APPA";"PRINT",#N/A,TRUE,"APS";"PRINT",#N/A,TRUE,"BHPL";"PRINT",#N/A,TRUE,"BHPL2";"PRINT",#N/A,TRUE,"CDWR";"PRINT",#N/A,TRUE,"EWEB";"PRINT",#N/A,TRUE,"LADWP";"PRINT",#N/A,TRUE,"NEVBASE"}</definedName>
    <definedName name="_j3" localSheetId="14" hidden="1">{"PRINT",#N/A,TRUE,"APPA";"PRINT",#N/A,TRUE,"APS";"PRINT",#N/A,TRUE,"BHPL";"PRINT",#N/A,TRUE,"BHPL2";"PRINT",#N/A,TRUE,"CDWR";"PRINT",#N/A,TRUE,"EWEB";"PRINT",#N/A,TRUE,"LADWP";"PRINT",#N/A,TRUE,"NEVBASE"}</definedName>
    <definedName name="_j3" hidden="1">{"PRINT",#N/A,TRUE,"APPA";"PRINT",#N/A,TRUE,"APS";"PRINT",#N/A,TRUE,"BHPL";"PRINT",#N/A,TRUE,"BHPL2";"PRINT",#N/A,TRUE,"CDWR";"PRINT",#N/A,TRUE,"EWEB";"PRINT",#N/A,TRUE,"LADWP";"PRINT",#N/A,TRUE,"NEVBASE"}</definedName>
    <definedName name="_j4" localSheetId="5" hidden="1">{"PRINT",#N/A,TRUE,"APPA";"PRINT",#N/A,TRUE,"APS";"PRINT",#N/A,TRUE,"BHPL";"PRINT",#N/A,TRUE,"BHPL2";"PRINT",#N/A,TRUE,"CDWR";"PRINT",#N/A,TRUE,"EWEB";"PRINT",#N/A,TRUE,"LADWP";"PRINT",#N/A,TRUE,"NEVBASE"}</definedName>
    <definedName name="_j4" localSheetId="14" hidden="1">{"PRINT",#N/A,TRUE,"APPA";"PRINT",#N/A,TRUE,"APS";"PRINT",#N/A,TRUE,"BHPL";"PRINT",#N/A,TRUE,"BHPL2";"PRINT",#N/A,TRUE,"CDWR";"PRINT",#N/A,TRUE,"EWEB";"PRINT",#N/A,TRUE,"LADWP";"PRINT",#N/A,TRUE,"NEVBASE"}</definedName>
    <definedName name="_j4" hidden="1">{"PRINT",#N/A,TRUE,"APPA";"PRINT",#N/A,TRUE,"APS";"PRINT",#N/A,TRUE,"BHPL";"PRINT",#N/A,TRUE,"BHPL2";"PRINT",#N/A,TRUE,"CDWR";"PRINT",#N/A,TRUE,"EWEB";"PRINT",#N/A,TRUE,"LADWP";"PRINT",#N/A,TRUE,"NEVBASE"}</definedName>
    <definedName name="_j5" localSheetId="5" hidden="1">{"PRINT",#N/A,TRUE,"APPA";"PRINT",#N/A,TRUE,"APS";"PRINT",#N/A,TRUE,"BHPL";"PRINT",#N/A,TRUE,"BHPL2";"PRINT",#N/A,TRUE,"CDWR";"PRINT",#N/A,TRUE,"EWEB";"PRINT",#N/A,TRUE,"LADWP";"PRINT",#N/A,TRUE,"NEVBASE"}</definedName>
    <definedName name="_j5" localSheetId="14" hidden="1">{"PRINT",#N/A,TRUE,"APPA";"PRINT",#N/A,TRUE,"APS";"PRINT",#N/A,TRUE,"BHPL";"PRINT",#N/A,TRUE,"BHPL2";"PRINT",#N/A,TRUE,"CDWR";"PRINT",#N/A,TRUE,"EWEB";"PRINT",#N/A,TRUE,"LADWP";"PRINT",#N/A,TRUE,"NEVBASE"}</definedName>
    <definedName name="_j5" hidden="1">{"PRINT",#N/A,TRUE,"APPA";"PRINT",#N/A,TRUE,"APS";"PRINT",#N/A,TRUE,"BHPL";"PRINT",#N/A,TRUE,"BHPL2";"PRINT",#N/A,TRUE,"CDWR";"PRINT",#N/A,TRUE,"EWEB";"PRINT",#N/A,TRUE,"LADWP";"PRINT",#N/A,TRUE,"NEVBASE"}</definedName>
    <definedName name="_Key1" localSheetId="5" hidden="1">#REF!</definedName>
    <definedName name="_Key1" localSheetId="8" hidden="1">#REF!</definedName>
    <definedName name="_Key1" localSheetId="13" hidden="1">#REF!</definedName>
    <definedName name="_Key1" localSheetId="1" hidden="1">#REF!</definedName>
    <definedName name="_Key1" localSheetId="3" hidden="1">#REF!</definedName>
    <definedName name="_Key1" hidden="1">#REF!</definedName>
    <definedName name="_Key2" localSheetId="5" hidden="1">#REF!</definedName>
    <definedName name="_Key2" localSheetId="8" hidden="1">#REF!</definedName>
    <definedName name="_Key2" localSheetId="13" hidden="1">#REF!</definedName>
    <definedName name="_Key2" localSheetId="1" hidden="1">#REF!</definedName>
    <definedName name="_Key2" localSheetId="3" hidden="1">#REF!</definedName>
    <definedName name="_Key2" hidden="1">#REF!</definedName>
    <definedName name="_Order1" hidden="1">255</definedName>
    <definedName name="_Order2" hidden="1">0</definedName>
    <definedName name="_Sort" localSheetId="5" hidden="1">#REF!</definedName>
    <definedName name="_Sort" localSheetId="8" hidden="1">#REF!</definedName>
    <definedName name="_Sort" localSheetId="13" hidden="1">#REF!</definedName>
    <definedName name="_Sort" localSheetId="1" hidden="1">#REF!</definedName>
    <definedName name="_Sort" localSheetId="3" hidden="1">#REF!</definedName>
    <definedName name="_Sort" hidden="1">#REF!</definedName>
    <definedName name="a" hidden="1">#REF!</definedName>
    <definedName name="Access_Button1" hidden="1">"Headcount_Workbook_Schedules_List"</definedName>
    <definedName name="AccessDatabase" hidden="1">"P:\HR\SharonPlummer\Headcount Workbook.mdb"</definedName>
    <definedName name="anscount" hidden="1">1</definedName>
    <definedName name="DiscountRate" localSheetId="12">'Capacity Only Compare'!$R$38</definedName>
    <definedName name="DiscountRate" localSheetId="11">'Energy Only Compare'!$R$38</definedName>
    <definedName name="DiscountRate">'Exhibit 4 - Comparison'!$R$38</definedName>
    <definedName name="limcount" hidden="1">1</definedName>
    <definedName name="_xlnm.Print_Area" localSheetId="12">'Capacity Only Compare'!$A$1:$O$41</definedName>
    <definedName name="_xlnm.Print_Area" localSheetId="11">'Energy Only Compare'!$A$1:$O$41</definedName>
    <definedName name="_xlnm.Print_Area" localSheetId="5">'Exhibit 1 - Market Capacity'!$B$1:$K$51</definedName>
    <definedName name="_xlnm.Print_Area" localSheetId="6">'Exhibit 2a - CEIP Cap SmallPV'!$B$1:$O$54</definedName>
    <definedName name="_xlnm.Print_Area" localSheetId="7">'Exhibit 2b - CEIP Cap SmallWD'!$B$1:$O$59</definedName>
    <definedName name="_xlnm.Print_Area" localSheetId="8">'Exhibit 3 - Levelized Capacity'!$B$1:$K$44</definedName>
    <definedName name="_xlnm.Print_Area" localSheetId="9">'Exhibit 4 - Comparison'!$A$1:$O$41</definedName>
    <definedName name="_xlnm.Print_Area" localSheetId="14">Portfolio!$A$3:$C$89</definedName>
    <definedName name="_xlnm.Print_Area" localSheetId="1">'Table A - Combined'!$A$1:$AA$42</definedName>
    <definedName name="_xlnm.Print_Area" localSheetId="2">'Table B - Energy'!$A$1:$Y$38</definedName>
    <definedName name="_xlnm.Print_Area" localSheetId="3">'Table C - Capacity'!$A$1:$X$39</definedName>
    <definedName name="_xlnm.Print_Area" localSheetId="4">'Table D - Integration'!$A$1:$D$34</definedName>
    <definedName name="SAPBEXrevision" hidden="1">1</definedName>
    <definedName name="SAPBEXsysID" hidden="1">"BWP"</definedName>
    <definedName name="SAPBEXwbID" hidden="1">"45EQYSCWE9WJMGB34OOD1BOQZ"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wrn.All._.Pages." localSheetId="5" hidden="1">{#N/A,#N/A,FALSE,"Cover";#N/A,#N/A,FALSE,"Lead Sheet";#N/A,#N/A,FALSE,"T-Accounts";#N/A,#N/A,FALSE,"Jars Summary";#N/A,#N/A,FALSE,"Utah Monthly Amort";#N/A,#N/A,FALSE,"Pivot";#N/A,#N/A,FALSE,"June 2002 Writedowns";#N/A,#N/A,FALSE,"March 2003 Writedowns"}</definedName>
    <definedName name="wrn.All._.Pages." localSheetId="14" hidden="1">{#N/A,#N/A,FALSE,"Cover";#N/A,#N/A,FALSE,"Lead Sheet";#N/A,#N/A,FALSE,"T-Accounts";#N/A,#N/A,FALSE,"Jars Summary";#N/A,#N/A,FALSE,"Utah Monthly Amort";#N/A,#N/A,FALSE,"Pivot";#N/A,#N/A,FALSE,"June 2002 Writedowns";#N/A,#N/A,FALSE,"March 2003 Writedowns"}</definedName>
    <definedName name="wrn.All._.Pages." hidden="1">{#N/A,#N/A,FALSE,"Cover";#N/A,#N/A,FALSE,"Lead Sheet";#N/A,#N/A,FALSE,"T-Accounts";#N/A,#N/A,FALSE,"Jars Summary";#N/A,#N/A,FALSE,"Utah Monthly Amort";#N/A,#N/A,FALSE,"Pivot";#N/A,#N/A,FALSE,"June 2002 Writedowns";#N/A,#N/A,FALSE,"March 2003 Writedowns"}</definedName>
    <definedName name="wrn.Factors._.Tab._.10." localSheetId="5" hidden="1">{"Factors Pages 1-2",#N/A,FALSE,"Factors";"Factors Page 3",#N/A,FALSE,"Factors";"Factors Page 4",#N/A,FALSE,"Factors";"Factors Page 5",#N/A,FALSE,"Factors";"Factors Pages 8-27",#N/A,FALSE,"Factors"}</definedName>
    <definedName name="wrn.Factors._.Tab._.10." localSheetId="14" hidden="1">{"Factors Pages 1-2",#N/A,FALSE,"Factors";"Factors Page 3",#N/A,FALSE,"Factors";"Factors Page 4",#N/A,FALSE,"Factors";"Factors Page 5",#N/A,FALSE,"Factors";"Factors Pages 8-27",#N/A,FALSE,"Factors"}</definedName>
    <definedName name="wrn.Factors._.Tab._.10." hidden="1">{"Factors Pages 1-2",#N/A,FALSE,"Factors";"Factors Page 3",#N/A,FALSE,"Factors";"Factors Page 4",#N/A,FALSE,"Factors";"Factors Page 5",#N/A,FALSE,"Factors";"Factors Pages 8-27",#N/A,FALSE,"Factors"}</definedName>
    <definedName name="wrn.YearEnd." localSheetId="5" hidden="1">{"Factors Pages 1-2",#N/A,FALSE,"Variables";"Factors Page 3",#N/A,FALSE,"Variables";"Factors Page 4",#N/A,FALSE,"Variables";"Factors Page 5",#N/A,FALSE,"Variables";"YE Pages 7-26",#N/A,FALSE,"Variables"}</definedName>
    <definedName name="wrn.YearEnd." localSheetId="14" hidden="1">{"Factors Pages 1-2",#N/A,FALSE,"Variables";"Factors Page 3",#N/A,FALSE,"Variables";"Factors Page 4",#N/A,FALSE,"Variables";"Factors Page 5",#N/A,FALSE,"Variables";"YE Pages 7-26",#N/A,FALSE,"Variables"}</definedName>
    <definedName name="wrn.YearEnd." hidden="1">{"Factors Pages 1-2",#N/A,FALSE,"Variables";"Factors Page 3",#N/A,FALSE,"Variables";"Factors Page 4",#N/A,FALSE,"Variables";"Factors Page 5",#N/A,FALSE,"Variables";"YE Pages 7-26",#N/A,FALSE,"Variables"}</definedName>
    <definedName name="y" hidden="1">#REF!</definedName>
    <definedName name="z" hidden="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5" i="14" l="1"/>
  <c r="C49" i="51"/>
  <c r="O10" i="37"/>
  <c r="P10" i="37"/>
  <c r="U10" i="37"/>
  <c r="V10" i="37"/>
  <c r="B35" i="55"/>
  <c r="AW2" i="46"/>
  <c r="BS23" i="46"/>
  <c r="BS22" i="46"/>
  <c r="BS21" i="46"/>
  <c r="BS20" i="46"/>
  <c r="BS19" i="46"/>
  <c r="BS18" i="46"/>
  <c r="BS17" i="46"/>
  <c r="BS16" i="46"/>
  <c r="BS15" i="46"/>
  <c r="BS14" i="46"/>
  <c r="BS13" i="46"/>
  <c r="BS12" i="46"/>
  <c r="BS11" i="46"/>
  <c r="BS10" i="46"/>
  <c r="BS9" i="46"/>
  <c r="BS8" i="46"/>
  <c r="BS36" i="46"/>
  <c r="BS35" i="46"/>
  <c r="BS34" i="46"/>
  <c r="BS33" i="46"/>
  <c r="BS32" i="46"/>
  <c r="BS31" i="46"/>
  <c r="BS30" i="46"/>
  <c r="BS29" i="46"/>
  <c r="BS28" i="46"/>
  <c r="BS27" i="46"/>
  <c r="BS26" i="46"/>
  <c r="BS25" i="46"/>
  <c r="BQ36" i="46"/>
  <c r="BP36" i="46"/>
  <c r="BO36" i="46"/>
  <c r="BN36" i="46"/>
  <c r="BM36" i="46"/>
  <c r="BL36" i="46"/>
  <c r="BK36" i="46"/>
  <c r="BJ36" i="46"/>
  <c r="BI36" i="46"/>
  <c r="BH36" i="46"/>
  <c r="BG36" i="46"/>
  <c r="BF36" i="46"/>
  <c r="BE36" i="46"/>
  <c r="BD36" i="46"/>
  <c r="BC36" i="46"/>
  <c r="BB36" i="46"/>
  <c r="BA36" i="46"/>
  <c r="AZ36" i="46"/>
  <c r="AY36" i="46"/>
  <c r="AX36" i="46"/>
  <c r="BQ35" i="46"/>
  <c r="BP35" i="46"/>
  <c r="BO35" i="46"/>
  <c r="BN35" i="46"/>
  <c r="BM35" i="46"/>
  <c r="BL35" i="46"/>
  <c r="BK35" i="46"/>
  <c r="BJ35" i="46"/>
  <c r="BI35" i="46"/>
  <c r="BH35" i="46"/>
  <c r="BG35" i="46"/>
  <c r="BF35" i="46"/>
  <c r="BE35" i="46"/>
  <c r="BD35" i="46"/>
  <c r="BC35" i="46"/>
  <c r="BB35" i="46"/>
  <c r="BA35" i="46"/>
  <c r="AZ35" i="46"/>
  <c r="AY35" i="46"/>
  <c r="AX35" i="46"/>
  <c r="BQ34" i="46"/>
  <c r="BP34" i="46"/>
  <c r="BO34" i="46"/>
  <c r="BN34" i="46"/>
  <c r="BM34" i="46"/>
  <c r="BL34" i="46"/>
  <c r="BK34" i="46"/>
  <c r="BJ34" i="46"/>
  <c r="BI34" i="46"/>
  <c r="BH34" i="46"/>
  <c r="BG34" i="46"/>
  <c r="BF34" i="46"/>
  <c r="BE34" i="46"/>
  <c r="BD34" i="46"/>
  <c r="BC34" i="46"/>
  <c r="BB34" i="46"/>
  <c r="BA34" i="46"/>
  <c r="AZ34" i="46"/>
  <c r="AY34" i="46"/>
  <c r="AX34" i="46"/>
  <c r="BQ33" i="46"/>
  <c r="BP33" i="46"/>
  <c r="BO33" i="46"/>
  <c r="BN33" i="46"/>
  <c r="BM33" i="46"/>
  <c r="BL33" i="46"/>
  <c r="BK33" i="46"/>
  <c r="BJ33" i="46"/>
  <c r="BI33" i="46"/>
  <c r="BH33" i="46"/>
  <c r="BG33" i="46"/>
  <c r="BF33" i="46"/>
  <c r="BE33" i="46"/>
  <c r="BD33" i="46"/>
  <c r="BC33" i="46"/>
  <c r="BB33" i="46"/>
  <c r="BA33" i="46"/>
  <c r="AZ33" i="46"/>
  <c r="AY33" i="46"/>
  <c r="AX33" i="46"/>
  <c r="BQ32" i="46"/>
  <c r="BP32" i="46"/>
  <c r="BO32" i="46"/>
  <c r="BN32" i="46"/>
  <c r="BM32" i="46"/>
  <c r="BL32" i="46"/>
  <c r="BK32" i="46"/>
  <c r="BJ32" i="46"/>
  <c r="BI32" i="46"/>
  <c r="BH32" i="46"/>
  <c r="BG32" i="46"/>
  <c r="BF32" i="46"/>
  <c r="BE32" i="46"/>
  <c r="BD32" i="46"/>
  <c r="BC32" i="46"/>
  <c r="BB32" i="46"/>
  <c r="BA32" i="46"/>
  <c r="AZ32" i="46"/>
  <c r="AY32" i="46"/>
  <c r="AX32" i="46"/>
  <c r="BQ31" i="46"/>
  <c r="BP31" i="46"/>
  <c r="BO31" i="46"/>
  <c r="BN31" i="46"/>
  <c r="BM31" i="46"/>
  <c r="BL31" i="46"/>
  <c r="BK31" i="46"/>
  <c r="BJ31" i="46"/>
  <c r="BI31" i="46"/>
  <c r="BH31" i="46"/>
  <c r="BG31" i="46"/>
  <c r="BF31" i="46"/>
  <c r="BE31" i="46"/>
  <c r="BD31" i="46"/>
  <c r="BC31" i="46"/>
  <c r="BB31" i="46"/>
  <c r="BA31" i="46"/>
  <c r="AZ31" i="46"/>
  <c r="AY31" i="46"/>
  <c r="AX31" i="46"/>
  <c r="BQ30" i="46"/>
  <c r="BP30" i="46"/>
  <c r="BO30" i="46"/>
  <c r="BN30" i="46"/>
  <c r="BM30" i="46"/>
  <c r="BL30" i="46"/>
  <c r="BK30" i="46"/>
  <c r="BJ30" i="46"/>
  <c r="BI30" i="46"/>
  <c r="BH30" i="46"/>
  <c r="BG30" i="46"/>
  <c r="BF30" i="46"/>
  <c r="BE30" i="46"/>
  <c r="BD30" i="46"/>
  <c r="BC30" i="46"/>
  <c r="BB30" i="46"/>
  <c r="BA30" i="46"/>
  <c r="AZ30" i="46"/>
  <c r="AY30" i="46"/>
  <c r="AX30" i="46"/>
  <c r="BQ29" i="46"/>
  <c r="BP29" i="46"/>
  <c r="BO29" i="46"/>
  <c r="BN29" i="46"/>
  <c r="BM29" i="46"/>
  <c r="BL29" i="46"/>
  <c r="BK29" i="46"/>
  <c r="BJ29" i="46"/>
  <c r="BI29" i="46"/>
  <c r="BH29" i="46"/>
  <c r="BG29" i="46"/>
  <c r="BF29" i="46"/>
  <c r="BE29" i="46"/>
  <c r="BD29" i="46"/>
  <c r="BC29" i="46"/>
  <c r="BB29" i="46"/>
  <c r="BA29" i="46"/>
  <c r="AZ29" i="46"/>
  <c r="AY29" i="46"/>
  <c r="AX29" i="46"/>
  <c r="BQ28" i="46"/>
  <c r="BP28" i="46"/>
  <c r="BO28" i="46"/>
  <c r="BN28" i="46"/>
  <c r="BM28" i="46"/>
  <c r="BL28" i="46"/>
  <c r="BK28" i="46"/>
  <c r="BJ28" i="46"/>
  <c r="BI28" i="46"/>
  <c r="BH28" i="46"/>
  <c r="BG28" i="46"/>
  <c r="BF28" i="46"/>
  <c r="BE28" i="46"/>
  <c r="BD28" i="46"/>
  <c r="BC28" i="46"/>
  <c r="BB28" i="46"/>
  <c r="BA28" i="46"/>
  <c r="AZ28" i="46"/>
  <c r="AY28" i="46"/>
  <c r="AX28" i="46"/>
  <c r="BQ27" i="46"/>
  <c r="BP27" i="46"/>
  <c r="BO27" i="46"/>
  <c r="BN27" i="46"/>
  <c r="BM27" i="46"/>
  <c r="BL27" i="46"/>
  <c r="BK27" i="46"/>
  <c r="BJ27" i="46"/>
  <c r="BI27" i="46"/>
  <c r="BH27" i="46"/>
  <c r="BG27" i="46"/>
  <c r="BF27" i="46"/>
  <c r="BE27" i="46"/>
  <c r="BD27" i="46"/>
  <c r="BC27" i="46"/>
  <c r="BB27" i="46"/>
  <c r="BA27" i="46"/>
  <c r="AZ27" i="46"/>
  <c r="AY27" i="46"/>
  <c r="AX27" i="46"/>
  <c r="BQ26" i="46"/>
  <c r="BP26" i="46"/>
  <c r="BO26" i="46"/>
  <c r="BN26" i="46"/>
  <c r="BM26" i="46"/>
  <c r="BL26" i="46"/>
  <c r="BK26" i="46"/>
  <c r="BJ26" i="46"/>
  <c r="BI26" i="46"/>
  <c r="BH26" i="46"/>
  <c r="BG26" i="46"/>
  <c r="BF26" i="46"/>
  <c r="BE26" i="46"/>
  <c r="BD26" i="46"/>
  <c r="BC26" i="46"/>
  <c r="BB26" i="46"/>
  <c r="BA26" i="46"/>
  <c r="AZ26" i="46"/>
  <c r="AY26" i="46"/>
  <c r="AX26" i="46"/>
  <c r="BQ25" i="46"/>
  <c r="BP25" i="46"/>
  <c r="BO25" i="46"/>
  <c r="BN25" i="46"/>
  <c r="BM25" i="46"/>
  <c r="BL25" i="46"/>
  <c r="BK25" i="46"/>
  <c r="BJ25" i="46"/>
  <c r="BI25" i="46"/>
  <c r="BH25" i="46"/>
  <c r="BG25" i="46"/>
  <c r="BF25" i="46"/>
  <c r="BE25" i="46"/>
  <c r="BD25" i="46"/>
  <c r="BC25" i="46"/>
  <c r="BB25" i="46"/>
  <c r="BA25" i="46"/>
  <c r="AZ25" i="46"/>
  <c r="AY25" i="46"/>
  <c r="AX25" i="46"/>
  <c r="BQ23" i="46"/>
  <c r="BP23" i="46"/>
  <c r="BO23" i="46"/>
  <c r="BN23" i="46"/>
  <c r="BM23" i="46"/>
  <c r="BL23" i="46"/>
  <c r="BK23" i="46"/>
  <c r="BJ23" i="46"/>
  <c r="BI23" i="46"/>
  <c r="BH23" i="46"/>
  <c r="BG23" i="46"/>
  <c r="BF23" i="46"/>
  <c r="BE23" i="46"/>
  <c r="BD23" i="46"/>
  <c r="BC23" i="46"/>
  <c r="BB23" i="46"/>
  <c r="BA23" i="46"/>
  <c r="AZ23" i="46"/>
  <c r="AY23" i="46"/>
  <c r="AX23" i="46"/>
  <c r="BQ22" i="46"/>
  <c r="BP22" i="46"/>
  <c r="BO22" i="46"/>
  <c r="BN22" i="46"/>
  <c r="BM22" i="46"/>
  <c r="BL22" i="46"/>
  <c r="BK22" i="46"/>
  <c r="BJ22" i="46"/>
  <c r="BI22" i="46"/>
  <c r="BH22" i="46"/>
  <c r="BG22" i="46"/>
  <c r="BF22" i="46"/>
  <c r="BE22" i="46"/>
  <c r="BD22" i="46"/>
  <c r="BC22" i="46"/>
  <c r="BB22" i="46"/>
  <c r="BA22" i="46"/>
  <c r="AZ22" i="46"/>
  <c r="AY22" i="46"/>
  <c r="AX22" i="46"/>
  <c r="BQ21" i="46"/>
  <c r="BP21" i="46"/>
  <c r="BO21" i="46"/>
  <c r="BN21" i="46"/>
  <c r="BM21" i="46"/>
  <c r="BL21" i="46"/>
  <c r="BK21" i="46"/>
  <c r="BJ21" i="46"/>
  <c r="BI21" i="46"/>
  <c r="BH21" i="46"/>
  <c r="BG21" i="46"/>
  <c r="BF21" i="46"/>
  <c r="BE21" i="46"/>
  <c r="BD21" i="46"/>
  <c r="BC21" i="46"/>
  <c r="BB21" i="46"/>
  <c r="BA21" i="46"/>
  <c r="AZ21" i="46"/>
  <c r="AY21" i="46"/>
  <c r="AX21" i="46"/>
  <c r="BQ20" i="46"/>
  <c r="BP20" i="46"/>
  <c r="BO20" i="46"/>
  <c r="BN20" i="46"/>
  <c r="BM20" i="46"/>
  <c r="BL20" i="46"/>
  <c r="BK20" i="46"/>
  <c r="BJ20" i="46"/>
  <c r="BI20" i="46"/>
  <c r="BH20" i="46"/>
  <c r="BG20" i="46"/>
  <c r="BF20" i="46"/>
  <c r="BE20" i="46"/>
  <c r="BD20" i="46"/>
  <c r="BC20" i="46"/>
  <c r="BB20" i="46"/>
  <c r="BA20" i="46"/>
  <c r="AZ20" i="46"/>
  <c r="AY20" i="46"/>
  <c r="AX20" i="46"/>
  <c r="BQ19" i="46"/>
  <c r="BP19" i="46"/>
  <c r="BO19" i="46"/>
  <c r="BN19" i="46"/>
  <c r="BM19" i="46"/>
  <c r="BL19" i="46"/>
  <c r="BK19" i="46"/>
  <c r="BJ19" i="46"/>
  <c r="BI19" i="46"/>
  <c r="BH19" i="46"/>
  <c r="BG19" i="46"/>
  <c r="BF19" i="46"/>
  <c r="BE19" i="46"/>
  <c r="BD19" i="46"/>
  <c r="BC19" i="46"/>
  <c r="BB19" i="46"/>
  <c r="BA19" i="46"/>
  <c r="AZ19" i="46"/>
  <c r="AY19" i="46"/>
  <c r="AX19" i="46"/>
  <c r="BQ18" i="46"/>
  <c r="BP18" i="46"/>
  <c r="BO18" i="46"/>
  <c r="BN18" i="46"/>
  <c r="BM18" i="46"/>
  <c r="BL18" i="46"/>
  <c r="BK18" i="46"/>
  <c r="BJ18" i="46"/>
  <c r="BI18" i="46"/>
  <c r="BH18" i="46"/>
  <c r="BG18" i="46"/>
  <c r="BF18" i="46"/>
  <c r="BE18" i="46"/>
  <c r="BD18" i="46"/>
  <c r="BC18" i="46"/>
  <c r="BB18" i="46"/>
  <c r="BA18" i="46"/>
  <c r="AZ18" i="46"/>
  <c r="AY18" i="46"/>
  <c r="AX18" i="46"/>
  <c r="BQ17" i="46"/>
  <c r="BP17" i="46"/>
  <c r="BO17" i="46"/>
  <c r="BN17" i="46"/>
  <c r="BM17" i="46"/>
  <c r="BL17" i="46"/>
  <c r="BK17" i="46"/>
  <c r="BJ17" i="46"/>
  <c r="BI17" i="46"/>
  <c r="BH17" i="46"/>
  <c r="BG17" i="46"/>
  <c r="BF17" i="46"/>
  <c r="BE17" i="46"/>
  <c r="BD17" i="46"/>
  <c r="BC17" i="46"/>
  <c r="BB17" i="46"/>
  <c r="BA17" i="46"/>
  <c r="AZ17" i="46"/>
  <c r="AY17" i="46"/>
  <c r="AX17" i="46"/>
  <c r="BQ16" i="46"/>
  <c r="BP16" i="46"/>
  <c r="BO16" i="46"/>
  <c r="BN16" i="46"/>
  <c r="BM16" i="46"/>
  <c r="BL16" i="46"/>
  <c r="BK16" i="46"/>
  <c r="BJ16" i="46"/>
  <c r="BI16" i="46"/>
  <c r="BH16" i="46"/>
  <c r="BG16" i="46"/>
  <c r="BF16" i="46"/>
  <c r="BE16" i="46"/>
  <c r="BD16" i="46"/>
  <c r="BC16" i="46"/>
  <c r="BB16" i="46"/>
  <c r="BA16" i="46"/>
  <c r="AZ16" i="46"/>
  <c r="AY16" i="46"/>
  <c r="AX16" i="46"/>
  <c r="BQ15" i="46"/>
  <c r="BP15" i="46"/>
  <c r="BO15" i="46"/>
  <c r="BN15" i="46"/>
  <c r="BM15" i="46"/>
  <c r="BL15" i="46"/>
  <c r="BK15" i="46"/>
  <c r="BJ15" i="46"/>
  <c r="BI15" i="46"/>
  <c r="BH15" i="46"/>
  <c r="BG15" i="46"/>
  <c r="BF15" i="46"/>
  <c r="BE15" i="46"/>
  <c r="BD15" i="46"/>
  <c r="BC15" i="46"/>
  <c r="BB15" i="46"/>
  <c r="BA15" i="46"/>
  <c r="AZ15" i="46"/>
  <c r="AY15" i="46"/>
  <c r="AX15" i="46"/>
  <c r="BQ14" i="46"/>
  <c r="BP14" i="46"/>
  <c r="BO14" i="46"/>
  <c r="BN14" i="46"/>
  <c r="BM14" i="46"/>
  <c r="BL14" i="46"/>
  <c r="BK14" i="46"/>
  <c r="BJ14" i="46"/>
  <c r="BI14" i="46"/>
  <c r="BH14" i="46"/>
  <c r="BG14" i="46"/>
  <c r="BF14" i="46"/>
  <c r="BE14" i="46"/>
  <c r="BD14" i="46"/>
  <c r="BC14" i="46"/>
  <c r="BB14" i="46"/>
  <c r="BA14" i="46"/>
  <c r="AZ14" i="46"/>
  <c r="AY14" i="46"/>
  <c r="AX14" i="46"/>
  <c r="BQ13" i="46"/>
  <c r="BP13" i="46"/>
  <c r="BO13" i="46"/>
  <c r="BN13" i="46"/>
  <c r="BM13" i="46"/>
  <c r="BL13" i="46"/>
  <c r="BK13" i="46"/>
  <c r="BJ13" i="46"/>
  <c r="BI13" i="46"/>
  <c r="BH13" i="46"/>
  <c r="BG13" i="46"/>
  <c r="BF13" i="46"/>
  <c r="BE13" i="46"/>
  <c r="BD13" i="46"/>
  <c r="BC13" i="46"/>
  <c r="BB13" i="46"/>
  <c r="BA13" i="46"/>
  <c r="AZ13" i="46"/>
  <c r="AY13" i="46"/>
  <c r="AX13" i="46"/>
  <c r="BQ12" i="46"/>
  <c r="BP12" i="46"/>
  <c r="BO12" i="46"/>
  <c r="BN12" i="46"/>
  <c r="BM12" i="46"/>
  <c r="BL12" i="46"/>
  <c r="BK12" i="46"/>
  <c r="BJ12" i="46"/>
  <c r="BI12" i="46"/>
  <c r="BH12" i="46"/>
  <c r="BG12" i="46"/>
  <c r="BF12" i="46"/>
  <c r="BE12" i="46"/>
  <c r="BD12" i="46"/>
  <c r="BC12" i="46"/>
  <c r="BB12" i="46"/>
  <c r="BA12" i="46"/>
  <c r="AZ12" i="46"/>
  <c r="AY12" i="46"/>
  <c r="AX12" i="46"/>
  <c r="BQ11" i="46"/>
  <c r="BP11" i="46"/>
  <c r="BO11" i="46"/>
  <c r="BN11" i="46"/>
  <c r="BM11" i="46"/>
  <c r="BL11" i="46"/>
  <c r="BK11" i="46"/>
  <c r="BJ11" i="46"/>
  <c r="BI11" i="46"/>
  <c r="BH11" i="46"/>
  <c r="BG11" i="46"/>
  <c r="BF11" i="46"/>
  <c r="BE11" i="46"/>
  <c r="BD11" i="46"/>
  <c r="BC11" i="46"/>
  <c r="BB11" i="46"/>
  <c r="BA11" i="46"/>
  <c r="AZ11" i="46"/>
  <c r="AY11" i="46"/>
  <c r="AX11" i="46"/>
  <c r="BQ10" i="46"/>
  <c r="BP10" i="46"/>
  <c r="BO10" i="46"/>
  <c r="BN10" i="46"/>
  <c r="BM10" i="46"/>
  <c r="BL10" i="46"/>
  <c r="BK10" i="46"/>
  <c r="BJ10" i="46"/>
  <c r="BI10" i="46"/>
  <c r="BH10" i="46"/>
  <c r="BG10" i="46"/>
  <c r="BF10" i="46"/>
  <c r="BE10" i="46"/>
  <c r="BD10" i="46"/>
  <c r="BC10" i="46"/>
  <c r="BB10" i="46"/>
  <c r="BA10" i="46"/>
  <c r="AZ10" i="46"/>
  <c r="AY10" i="46"/>
  <c r="AX10" i="46"/>
  <c r="BQ9" i="46"/>
  <c r="BP9" i="46"/>
  <c r="BO9" i="46"/>
  <c r="BN9" i="46"/>
  <c r="BM9" i="46"/>
  <c r="BL9" i="46"/>
  <c r="BK9" i="46"/>
  <c r="BJ9" i="46"/>
  <c r="BI9" i="46"/>
  <c r="BH9" i="46"/>
  <c r="BG9" i="46"/>
  <c r="BF9" i="46"/>
  <c r="BE9" i="46"/>
  <c r="BD9" i="46"/>
  <c r="BC9" i="46"/>
  <c r="BB9" i="46"/>
  <c r="BA9" i="46"/>
  <c r="AZ9" i="46"/>
  <c r="AY9" i="46"/>
  <c r="AX9" i="46"/>
  <c r="BQ8" i="46"/>
  <c r="BP8" i="46"/>
  <c r="BO8" i="46"/>
  <c r="BN8" i="46"/>
  <c r="BM8" i="46"/>
  <c r="BL8" i="46"/>
  <c r="BK8" i="46"/>
  <c r="BJ8" i="46"/>
  <c r="BI8" i="46"/>
  <c r="BH8" i="46"/>
  <c r="BG8" i="46"/>
  <c r="BF8" i="46"/>
  <c r="BE8" i="46"/>
  <c r="BD8" i="46"/>
  <c r="BC8" i="46"/>
  <c r="BB8" i="46"/>
  <c r="BA8" i="46"/>
  <c r="AZ8" i="46"/>
  <c r="AY8" i="46"/>
  <c r="AX8" i="46"/>
  <c r="Y3" i="46"/>
  <c r="AX37" i="46"/>
  <c r="AY37" i="46"/>
  <c r="AZ37" i="46"/>
  <c r="BA37" i="46"/>
  <c r="BB37" i="46"/>
  <c r="BC37" i="46"/>
  <c r="BD37" i="46"/>
  <c r="BE37" i="46"/>
  <c r="BF37" i="46"/>
  <c r="BG37" i="46"/>
  <c r="BH37" i="46"/>
  <c r="BI37" i="46"/>
  <c r="BJ37" i="46"/>
  <c r="BK37" i="46"/>
  <c r="BL37" i="46"/>
  <c r="BM37" i="46"/>
  <c r="BN37" i="46"/>
  <c r="BO37" i="46"/>
  <c r="BP37" i="46"/>
  <c r="BQ37" i="46"/>
  <c r="BS37" i="46"/>
  <c r="AX38" i="46"/>
  <c r="AY38" i="46"/>
  <c r="AZ38" i="46"/>
  <c r="BA38" i="46"/>
  <c r="BB38" i="46"/>
  <c r="BC38" i="46"/>
  <c r="BD38" i="46"/>
  <c r="BE38" i="46"/>
  <c r="BF38" i="46"/>
  <c r="BG38" i="46"/>
  <c r="BH38" i="46"/>
  <c r="BI38" i="46"/>
  <c r="BJ38" i="46"/>
  <c r="BK38" i="46"/>
  <c r="BL38" i="46"/>
  <c r="BM38" i="46"/>
  <c r="BN38" i="46"/>
  <c r="BO38" i="46"/>
  <c r="BP38" i="46"/>
  <c r="BQ38" i="46"/>
  <c r="BS38" i="46"/>
  <c r="AX39" i="46"/>
  <c r="AY39" i="46"/>
  <c r="AZ39" i="46"/>
  <c r="BA39" i="46"/>
  <c r="BB39" i="46"/>
  <c r="BC39" i="46"/>
  <c r="BD39" i="46"/>
  <c r="BE39" i="46"/>
  <c r="BF39" i="46"/>
  <c r="BG39" i="46"/>
  <c r="BH39" i="46"/>
  <c r="BI39" i="46"/>
  <c r="BJ39" i="46"/>
  <c r="BK39" i="46"/>
  <c r="BL39" i="46"/>
  <c r="BM39" i="46"/>
  <c r="BN39" i="46"/>
  <c r="BO39" i="46"/>
  <c r="BP39" i="46"/>
  <c r="BQ39" i="46"/>
  <c r="BS39" i="46"/>
  <c r="AX40" i="46"/>
  <c r="AY40" i="46"/>
  <c r="AZ40" i="46"/>
  <c r="BA40" i="46"/>
  <c r="BB40" i="46"/>
  <c r="BC40" i="46"/>
  <c r="BD40" i="46"/>
  <c r="BE40" i="46"/>
  <c r="BF40" i="46"/>
  <c r="BG40" i="46"/>
  <c r="BH40" i="46"/>
  <c r="BI40" i="46"/>
  <c r="BJ40" i="46"/>
  <c r="BK40" i="46"/>
  <c r="BL40" i="46"/>
  <c r="BM40" i="46"/>
  <c r="BN40" i="46"/>
  <c r="BO40" i="46"/>
  <c r="BP40" i="46"/>
  <c r="BQ40" i="46"/>
  <c r="BS40" i="46"/>
  <c r="AX41" i="46"/>
  <c r="AY41" i="46"/>
  <c r="AZ41" i="46"/>
  <c r="BA41" i="46"/>
  <c r="BB41" i="46"/>
  <c r="BC41" i="46"/>
  <c r="BD41" i="46"/>
  <c r="BE41" i="46"/>
  <c r="BF41" i="46"/>
  <c r="BG41" i="46"/>
  <c r="BH41" i="46"/>
  <c r="BI41" i="46"/>
  <c r="BJ41" i="46"/>
  <c r="BK41" i="46"/>
  <c r="BL41" i="46"/>
  <c r="BM41" i="46"/>
  <c r="BN41" i="46"/>
  <c r="BO41" i="46"/>
  <c r="BP41" i="46"/>
  <c r="BQ41" i="46"/>
  <c r="BS41" i="46"/>
  <c r="A3" i="46" l="1"/>
  <c r="AW3" i="46" s="1"/>
  <c r="B35" i="54" l="1"/>
  <c r="B35" i="44" l="1"/>
  <c r="O35" i="44" s="1"/>
  <c r="B34" i="44"/>
  <c r="T40" i="37"/>
  <c r="T41" i="37"/>
  <c r="J40" i="37"/>
  <c r="J41" i="37"/>
  <c r="B10" i="17"/>
  <c r="B11" i="17" s="1"/>
  <c r="D9" i="17"/>
  <c r="C9" i="17"/>
  <c r="Z25" i="45" a="1"/>
  <c r="Z25" i="45" s="1"/>
  <c r="Z24" i="45" a="1"/>
  <c r="Z24" i="45" s="1"/>
  <c r="Z23" i="45" a="1"/>
  <c r="Z23" i="45" s="1"/>
  <c r="Z22" i="45" a="1"/>
  <c r="Z22" i="45" s="1"/>
  <c r="Z21" i="45" a="1"/>
  <c r="Z21" i="45" s="1"/>
  <c r="Z20" i="45" a="1"/>
  <c r="Z20" i="45" s="1"/>
  <c r="Z19" i="45" a="1"/>
  <c r="Z19" i="45" s="1"/>
  <c r="Z18" i="45" a="1"/>
  <c r="Z18" i="45" s="1"/>
  <c r="Z17" i="45" a="1"/>
  <c r="Z17" i="45" s="1"/>
  <c r="Z16" i="45" a="1"/>
  <c r="Z16" i="45" s="1"/>
  <c r="Z15" i="45" a="1"/>
  <c r="Z15" i="45" s="1"/>
  <c r="Z14" i="45" a="1"/>
  <c r="Z14" i="45" s="1"/>
  <c r="D11" i="17" l="1"/>
  <c r="C11" i="17"/>
  <c r="B12" i="17"/>
  <c r="C10" i="17"/>
  <c r="D10" i="17"/>
  <c r="B13" i="17" l="1"/>
  <c r="D12" i="17"/>
  <c r="C12" i="17"/>
  <c r="L10" i="37"/>
  <c r="K10" i="37"/>
  <c r="J10" i="47"/>
  <c r="J11" i="47" s="1"/>
  <c r="J12" i="47" s="1"/>
  <c r="J13" i="47" s="1"/>
  <c r="J14" i="47" s="1"/>
  <c r="J15" i="47" s="1"/>
  <c r="J16" i="47" s="1"/>
  <c r="J17" i="47" s="1"/>
  <c r="J18" i="47" s="1"/>
  <c r="J19" i="47" s="1"/>
  <c r="J20" i="47" s="1"/>
  <c r="J21" i="47" s="1"/>
  <c r="J22" i="47" s="1"/>
  <c r="J23" i="47" s="1"/>
  <c r="J24" i="47" s="1"/>
  <c r="J25" i="47" s="1"/>
  <c r="J26" i="47" s="1"/>
  <c r="J27" i="47" s="1"/>
  <c r="J28" i="47" s="1"/>
  <c r="D13" i="17" l="1"/>
  <c r="C13" i="17"/>
  <c r="B14" i="17"/>
  <c r="J8" i="47"/>
  <c r="C14" i="17" l="1"/>
  <c r="B15" i="17"/>
  <c r="D14" i="17"/>
  <c r="B34" i="53"/>
  <c r="B35" i="53" s="1"/>
  <c r="B36" i="53" s="1"/>
  <c r="B37" i="53" s="1"/>
  <c r="B38" i="53" s="1"/>
  <c r="C56" i="53"/>
  <c r="E9" i="53" s="1"/>
  <c r="E10" i="53" s="1"/>
  <c r="E11" i="53" s="1"/>
  <c r="E12" i="53" s="1"/>
  <c r="E13" i="53" s="1"/>
  <c r="E14" i="53" s="1"/>
  <c r="E15" i="53" s="1"/>
  <c r="E16" i="53" s="1"/>
  <c r="E17" i="53" s="1"/>
  <c r="E18" i="53" s="1"/>
  <c r="E19" i="53" s="1"/>
  <c r="E20" i="53" s="1"/>
  <c r="E21" i="53" s="1"/>
  <c r="E22" i="53" s="1"/>
  <c r="E23" i="53" s="1"/>
  <c r="E24" i="53" s="1"/>
  <c r="E25" i="53" s="1"/>
  <c r="E26" i="53" s="1"/>
  <c r="E27" i="53" s="1"/>
  <c r="E28" i="53" s="1"/>
  <c r="E29" i="53" s="1"/>
  <c r="E30" i="53" s="1"/>
  <c r="E31" i="53" s="1"/>
  <c r="E32" i="53" s="1"/>
  <c r="E33" i="53" s="1"/>
  <c r="E34" i="53" s="1"/>
  <c r="E35" i="53" s="1"/>
  <c r="E36" i="53" s="1"/>
  <c r="E37" i="53" s="1"/>
  <c r="E38" i="53" s="1"/>
  <c r="C55" i="53"/>
  <c r="C9" i="53" s="1"/>
  <c r="C54" i="53"/>
  <c r="C50" i="53"/>
  <c r="H48" i="53"/>
  <c r="C48" i="53"/>
  <c r="H47" i="53"/>
  <c r="C47" i="53"/>
  <c r="H46" i="53"/>
  <c r="C46" i="53"/>
  <c r="H45" i="53"/>
  <c r="C45" i="53"/>
  <c r="H44" i="53"/>
  <c r="C44" i="53"/>
  <c r="F18" i="53"/>
  <c r="F17" i="53"/>
  <c r="F16" i="53"/>
  <c r="F15" i="53"/>
  <c r="F14" i="53"/>
  <c r="F13" i="53"/>
  <c r="F12" i="53"/>
  <c r="F11" i="53"/>
  <c r="F10" i="53"/>
  <c r="B10" i="53"/>
  <c r="F9" i="53"/>
  <c r="H5" i="53"/>
  <c r="D9" i="53" l="1"/>
  <c r="B16" i="17"/>
  <c r="D15" i="17"/>
  <c r="C15" i="17"/>
  <c r="D10" i="53"/>
  <c r="B11" i="53"/>
  <c r="H43" i="51"/>
  <c r="H42" i="51"/>
  <c r="H41" i="51"/>
  <c r="H40" i="51"/>
  <c r="H39" i="51"/>
  <c r="C43" i="51"/>
  <c r="B9" i="47"/>
  <c r="F9" i="47" s="1"/>
  <c r="B11" i="44"/>
  <c r="B10" i="55" l="1"/>
  <c r="B10" i="54"/>
  <c r="C16" i="17"/>
  <c r="B17" i="17"/>
  <c r="D16" i="17"/>
  <c r="D11" i="53"/>
  <c r="B12" i="53"/>
  <c r="M10" i="54" l="1"/>
  <c r="D10" i="54"/>
  <c r="G10" i="54"/>
  <c r="J10" i="54"/>
  <c r="B11" i="54"/>
  <c r="B11" i="55"/>
  <c r="B18" i="17"/>
  <c r="D17" i="17"/>
  <c r="C17" i="17"/>
  <c r="B13" i="53"/>
  <c r="D12" i="53"/>
  <c r="M11" i="54" l="1"/>
  <c r="J11" i="54"/>
  <c r="G11" i="54"/>
  <c r="D11" i="54"/>
  <c r="B12" i="54"/>
  <c r="B12" i="55"/>
  <c r="B19" i="17"/>
  <c r="D18" i="17"/>
  <c r="C18" i="17"/>
  <c r="B14" i="53"/>
  <c r="D13" i="53"/>
  <c r="M12" i="54" l="1"/>
  <c r="G12" i="54"/>
  <c r="J12" i="54"/>
  <c r="D12" i="54"/>
  <c r="B13" i="55"/>
  <c r="B13" i="54"/>
  <c r="D19" i="17"/>
  <c r="C19" i="17"/>
  <c r="B20" i="17"/>
  <c r="B15" i="53"/>
  <c r="D14" i="53"/>
  <c r="M13" i="54" l="1"/>
  <c r="G13" i="54"/>
  <c r="D13" i="54"/>
  <c r="J13" i="54"/>
  <c r="B14" i="55"/>
  <c r="B15" i="55" s="1"/>
  <c r="B16" i="55" s="1"/>
  <c r="B17" i="55" s="1"/>
  <c r="B18" i="55" s="1"/>
  <c r="B19" i="55" s="1"/>
  <c r="B20" i="55" s="1"/>
  <c r="B21" i="55" s="1"/>
  <c r="B22" i="55" s="1"/>
  <c r="B23" i="55" s="1"/>
  <c r="B24" i="55" s="1"/>
  <c r="B41" i="55" s="1"/>
  <c r="B14" i="54"/>
  <c r="B21" i="17"/>
  <c r="D20" i="17"/>
  <c r="C20" i="17"/>
  <c r="D15" i="53"/>
  <c r="B16" i="53"/>
  <c r="D14" i="54" l="1"/>
  <c r="J14" i="54"/>
  <c r="M14" i="54"/>
  <c r="G14" i="54"/>
  <c r="B25" i="55"/>
  <c r="B26" i="55" s="1"/>
  <c r="B27" i="55" s="1"/>
  <c r="B28" i="55" s="1"/>
  <c r="B29" i="55" s="1"/>
  <c r="B38" i="55"/>
  <c r="B39" i="55"/>
  <c r="B40" i="55"/>
  <c r="B15" i="54"/>
  <c r="D21" i="17"/>
  <c r="B22" i="17"/>
  <c r="C21" i="17"/>
  <c r="D16" i="53"/>
  <c r="B17" i="53"/>
  <c r="M15" i="54" l="1"/>
  <c r="J15" i="54"/>
  <c r="G15" i="54"/>
  <c r="D15" i="54"/>
  <c r="B16" i="54"/>
  <c r="C22" i="17"/>
  <c r="B23" i="17"/>
  <c r="D22" i="17"/>
  <c r="D17" i="53"/>
  <c r="B18" i="53"/>
  <c r="M16" i="54" l="1"/>
  <c r="D16" i="54"/>
  <c r="J16" i="54"/>
  <c r="G16" i="54"/>
  <c r="B17" i="54"/>
  <c r="B24" i="17"/>
  <c r="D23" i="17"/>
  <c r="C23" i="17"/>
  <c r="B19" i="53"/>
  <c r="D18" i="53"/>
  <c r="M17" i="54" l="1"/>
  <c r="D17" i="54"/>
  <c r="J17" i="54"/>
  <c r="G17" i="54"/>
  <c r="B18" i="54"/>
  <c r="C24" i="17"/>
  <c r="D24" i="17"/>
  <c r="B25" i="17"/>
  <c r="D19" i="53"/>
  <c r="B20" i="53"/>
  <c r="M18" i="54" l="1"/>
  <c r="D18" i="54"/>
  <c r="J18" i="54"/>
  <c r="G18" i="54"/>
  <c r="B19" i="54"/>
  <c r="B26" i="17"/>
  <c r="D25" i="17"/>
  <c r="C25" i="17"/>
  <c r="B21" i="53"/>
  <c r="D20" i="53"/>
  <c r="M19" i="54" l="1"/>
  <c r="J19" i="54"/>
  <c r="G19" i="54"/>
  <c r="D19" i="54"/>
  <c r="B20" i="54"/>
  <c r="B27" i="17"/>
  <c r="D26" i="17"/>
  <c r="C26" i="17"/>
  <c r="B22" i="53"/>
  <c r="D21" i="53"/>
  <c r="M20" i="54" l="1"/>
  <c r="G20" i="54"/>
  <c r="D20" i="54"/>
  <c r="J20" i="54"/>
  <c r="B21" i="54"/>
  <c r="C27" i="17"/>
  <c r="B28" i="17"/>
  <c r="D27" i="17"/>
  <c r="C47" i="51"/>
  <c r="C52" i="53"/>
  <c r="O9" i="53" s="1"/>
  <c r="D22" i="53"/>
  <c r="B23" i="53"/>
  <c r="M21" i="54" l="1"/>
  <c r="G21" i="54"/>
  <c r="D21" i="54"/>
  <c r="J21" i="54"/>
  <c r="B22" i="54"/>
  <c r="B29" i="17"/>
  <c r="D28" i="17"/>
  <c r="C28" i="17"/>
  <c r="O10" i="53"/>
  <c r="G9" i="53"/>
  <c r="B24" i="53"/>
  <c r="D23" i="53"/>
  <c r="D22" i="54" l="1"/>
  <c r="J22" i="54"/>
  <c r="G22" i="54"/>
  <c r="M22" i="54"/>
  <c r="B23" i="54"/>
  <c r="D29" i="17"/>
  <c r="C29" i="17"/>
  <c r="O11" i="53"/>
  <c r="G10" i="53"/>
  <c r="B25" i="53"/>
  <c r="D24" i="53"/>
  <c r="M23" i="54" l="1"/>
  <c r="J23" i="54"/>
  <c r="G23" i="54"/>
  <c r="D23" i="54"/>
  <c r="B24" i="54"/>
  <c r="G11" i="53"/>
  <c r="O12" i="53"/>
  <c r="B26" i="53"/>
  <c r="D25" i="53"/>
  <c r="M24" i="54" l="1"/>
  <c r="G24" i="54"/>
  <c r="D24" i="54"/>
  <c r="J24" i="54"/>
  <c r="B25" i="54"/>
  <c r="B38" i="54"/>
  <c r="B39" i="54"/>
  <c r="B40" i="54"/>
  <c r="B41" i="54"/>
  <c r="O13" i="53"/>
  <c r="G12" i="53"/>
  <c r="B27" i="53"/>
  <c r="D26" i="53"/>
  <c r="M25" i="54" l="1"/>
  <c r="J25" i="54"/>
  <c r="G25" i="54"/>
  <c r="D25" i="54"/>
  <c r="M38" i="54"/>
  <c r="M39" i="54"/>
  <c r="M41" i="54"/>
  <c r="M40" i="54"/>
  <c r="D38" i="54"/>
  <c r="D39" i="54"/>
  <c r="D40" i="54"/>
  <c r="D41" i="54"/>
  <c r="G38" i="54"/>
  <c r="G41" i="54"/>
  <c r="G39" i="54"/>
  <c r="G40" i="54"/>
  <c r="J38" i="54"/>
  <c r="J39" i="54"/>
  <c r="J40" i="54"/>
  <c r="J41" i="54"/>
  <c r="B26" i="54"/>
  <c r="O14" i="53"/>
  <c r="G13" i="53"/>
  <c r="B28" i="53"/>
  <c r="D27" i="53"/>
  <c r="M26" i="54" l="1"/>
  <c r="J26" i="54"/>
  <c r="D26" i="54"/>
  <c r="G26" i="54"/>
  <c r="B27" i="54"/>
  <c r="O15" i="53"/>
  <c r="G14" i="53"/>
  <c r="B29" i="53"/>
  <c r="D28" i="53"/>
  <c r="M27" i="54" l="1"/>
  <c r="J27" i="54"/>
  <c r="G27" i="54"/>
  <c r="D27" i="54"/>
  <c r="B28" i="54"/>
  <c r="O16" i="53"/>
  <c r="G15" i="53"/>
  <c r="B30" i="53"/>
  <c r="D29" i="53"/>
  <c r="J28" i="54" l="1"/>
  <c r="M28" i="54"/>
  <c r="M29" i="54" s="1"/>
  <c r="G28" i="54"/>
  <c r="D28" i="54"/>
  <c r="D29" i="54" s="1"/>
  <c r="J29" i="54"/>
  <c r="G29" i="54"/>
  <c r="B29" i="54"/>
  <c r="O17" i="53"/>
  <c r="G16" i="53"/>
  <c r="B31" i="53"/>
  <c r="D30" i="53"/>
  <c r="O18" i="53" l="1"/>
  <c r="G17" i="53"/>
  <c r="B32" i="53"/>
  <c r="D31" i="53"/>
  <c r="O19" i="53" l="1"/>
  <c r="G18" i="53"/>
  <c r="B33" i="53"/>
  <c r="D32" i="53"/>
  <c r="G19" i="53" l="1"/>
  <c r="O20" i="53"/>
  <c r="D33" i="53"/>
  <c r="D34" i="53" s="1"/>
  <c r="D35" i="53" s="1"/>
  <c r="D36" i="53" s="1"/>
  <c r="D37" i="53" s="1"/>
  <c r="D38" i="53" s="1"/>
  <c r="O21" i="53" l="1"/>
  <c r="G20" i="53"/>
  <c r="O22" i="53" l="1"/>
  <c r="G21" i="53"/>
  <c r="O23" i="53" l="1"/>
  <c r="G22" i="53"/>
  <c r="O24" i="53" l="1"/>
  <c r="G23" i="53"/>
  <c r="G24" i="53" l="1"/>
  <c r="O25" i="53"/>
  <c r="O26" i="53" l="1"/>
  <c r="G25" i="53"/>
  <c r="O27" i="53" l="1"/>
  <c r="G26" i="53"/>
  <c r="G27" i="53" l="1"/>
  <c r="O28" i="53"/>
  <c r="O29" i="53" l="1"/>
  <c r="G28" i="53"/>
  <c r="O30" i="53" l="1"/>
  <c r="G29" i="53"/>
  <c r="G30" i="53" l="1"/>
  <c r="O31" i="53"/>
  <c r="G31" i="53" l="1"/>
  <c r="O32" i="53"/>
  <c r="G32" i="53" l="1"/>
  <c r="O33" i="53"/>
  <c r="O34" i="53" l="1"/>
  <c r="G33" i="53"/>
  <c r="G34" i="53" l="1"/>
  <c r="O35" i="53"/>
  <c r="G35" i="53" l="1"/>
  <c r="O36" i="53"/>
  <c r="O37" i="53" l="1"/>
  <c r="G36" i="53"/>
  <c r="O38" i="53" l="1"/>
  <c r="G37" i="53"/>
  <c r="G38" i="53" l="1"/>
  <c r="O40" i="53"/>
  <c r="F18" i="51" l="1"/>
  <c r="F17" i="51"/>
  <c r="F16" i="51"/>
  <c r="F15" i="51"/>
  <c r="F14" i="51"/>
  <c r="F13" i="51"/>
  <c r="F12" i="51"/>
  <c r="F11" i="51"/>
  <c r="F10" i="51"/>
  <c r="F9" i="51"/>
  <c r="C51" i="51" l="1"/>
  <c r="C50" i="51"/>
  <c r="C9" i="51" s="1"/>
  <c r="E9" i="51" l="1"/>
  <c r="E10" i="51" s="1"/>
  <c r="E11" i="51" s="1"/>
  <c r="E12" i="51" s="1"/>
  <c r="E13" i="51" s="1"/>
  <c r="E14" i="51" s="1"/>
  <c r="E15" i="51" s="1"/>
  <c r="E16" i="51" s="1"/>
  <c r="E17" i="51" s="1"/>
  <c r="E18" i="51" s="1"/>
  <c r="E19" i="51" s="1"/>
  <c r="E20" i="51" s="1"/>
  <c r="E21" i="51" s="1"/>
  <c r="E22" i="51" s="1"/>
  <c r="E23" i="51" s="1"/>
  <c r="E24" i="51" s="1"/>
  <c r="E25" i="51" s="1"/>
  <c r="E26" i="51" s="1"/>
  <c r="E27" i="51" s="1"/>
  <c r="E28" i="51" s="1"/>
  <c r="E29" i="51" s="1"/>
  <c r="E30" i="51" s="1"/>
  <c r="E31" i="51" s="1"/>
  <c r="E32" i="51" s="1"/>
  <c r="E33" i="51" s="1"/>
  <c r="H5" i="51" l="1"/>
  <c r="AI25" i="45"/>
  <c r="AI24" i="45"/>
  <c r="AI23" i="45"/>
  <c r="AI22" i="45"/>
  <c r="AI21" i="45"/>
  <c r="AI19" i="45"/>
  <c r="AI18" i="45"/>
  <c r="AI17" i="45"/>
  <c r="AI16" i="45"/>
  <c r="AI15" i="45"/>
  <c r="AH29" i="45"/>
  <c r="O9" i="51" l="1"/>
  <c r="G9" i="51" l="1"/>
  <c r="O10" i="51"/>
  <c r="C45" i="51"/>
  <c r="C42" i="51"/>
  <c r="C41" i="51"/>
  <c r="C40" i="51"/>
  <c r="C39" i="51"/>
  <c r="G10" i="51" l="1"/>
  <c r="D9" i="51"/>
  <c r="O11" i="51"/>
  <c r="G11" i="51" s="1"/>
  <c r="B10" i="51"/>
  <c r="D10" i="51" l="1"/>
  <c r="O12" i="51"/>
  <c r="G12" i="51" s="1"/>
  <c r="B11" i="51"/>
  <c r="D11" i="51" l="1"/>
  <c r="O13" i="51"/>
  <c r="G13" i="51" s="1"/>
  <c r="B12" i="51"/>
  <c r="D12" i="51" l="1"/>
  <c r="O14" i="51"/>
  <c r="G14" i="51" s="1"/>
  <c r="B13" i="51"/>
  <c r="D13" i="51" l="1"/>
  <c r="O15" i="51"/>
  <c r="G15" i="51" s="1"/>
  <c r="B14" i="51"/>
  <c r="D14" i="51" l="1"/>
  <c r="O16" i="51"/>
  <c r="G16" i="51" s="1"/>
  <c r="B15" i="51"/>
  <c r="D15" i="51" l="1"/>
  <c r="O17" i="51"/>
  <c r="G17" i="51" s="1"/>
  <c r="B16" i="51"/>
  <c r="D16" i="51" l="1"/>
  <c r="O18" i="51"/>
  <c r="G18" i="51" s="1"/>
  <c r="B17" i="51"/>
  <c r="D17" i="51" l="1"/>
  <c r="O19" i="51"/>
  <c r="G19" i="51" s="1"/>
  <c r="B18" i="51"/>
  <c r="D18" i="51" l="1"/>
  <c r="O20" i="51"/>
  <c r="G20" i="51" s="1"/>
  <c r="B19" i="51"/>
  <c r="D19" i="51" l="1"/>
  <c r="O21" i="51"/>
  <c r="G21" i="51" s="1"/>
  <c r="B20" i="51"/>
  <c r="D20" i="51" l="1"/>
  <c r="O22" i="51"/>
  <c r="G22" i="51" s="1"/>
  <c r="B21" i="51"/>
  <c r="D21" i="51" l="1"/>
  <c r="O23" i="51"/>
  <c r="G23" i="51" s="1"/>
  <c r="B22" i="51"/>
  <c r="D22" i="51" l="1"/>
  <c r="O24" i="51"/>
  <c r="G24" i="51" s="1"/>
  <c r="B23" i="51"/>
  <c r="D23" i="51" l="1"/>
  <c r="O25" i="51"/>
  <c r="G25" i="51" s="1"/>
  <c r="B24" i="51"/>
  <c r="D24" i="51" l="1"/>
  <c r="B25" i="51"/>
  <c r="O26" i="51"/>
  <c r="G26" i="51" s="1"/>
  <c r="C49" i="36"/>
  <c r="C46" i="36"/>
  <c r="C45" i="36"/>
  <c r="C44" i="36"/>
  <c r="C43" i="36"/>
  <c r="D25" i="51" l="1"/>
  <c r="O27" i="51"/>
  <c r="G27" i="51" s="1"/>
  <c r="B26" i="51"/>
  <c r="D26" i="51" l="1"/>
  <c r="O28" i="51"/>
  <c r="G28" i="51" s="1"/>
  <c r="B27" i="51"/>
  <c r="D27" i="51" l="1"/>
  <c r="B28" i="51"/>
  <c r="O29" i="51"/>
  <c r="G29" i="51" s="1"/>
  <c r="D28" i="51" l="1"/>
  <c r="B29" i="51"/>
  <c r="B30" i="51" s="1"/>
  <c r="B31" i="51" s="1"/>
  <c r="B32" i="51" s="1"/>
  <c r="B33" i="51" s="1"/>
  <c r="O30" i="51"/>
  <c r="G30" i="51" s="1"/>
  <c r="C39" i="36"/>
  <c r="D29" i="51" l="1"/>
  <c r="O31" i="51"/>
  <c r="G31" i="51" s="1"/>
  <c r="D30" i="51" l="1"/>
  <c r="O32" i="51"/>
  <c r="G32" i="51" s="1"/>
  <c r="D31" i="51" l="1"/>
  <c r="O33" i="51"/>
  <c r="O35" i="51" s="1"/>
  <c r="G33" i="51" l="1"/>
  <c r="D32" i="51"/>
  <c r="D33" i="51" l="1"/>
  <c r="J13" i="37" l="1"/>
  <c r="J14" i="37" s="1"/>
  <c r="J15" i="37" s="1"/>
  <c r="J16" i="37" s="1"/>
  <c r="J17" i="37" s="1"/>
  <c r="J18" i="37" s="1"/>
  <c r="J19" i="37" s="1"/>
  <c r="J20" i="37" s="1"/>
  <c r="J21" i="37" s="1"/>
  <c r="J22" i="37" s="1"/>
  <c r="J23" i="37" s="1"/>
  <c r="J24" i="37" s="1"/>
  <c r="J25" i="37" s="1"/>
  <c r="J26" i="37" s="1"/>
  <c r="J27" i="37" s="1"/>
  <c r="J28" i="37" s="1"/>
  <c r="J29" i="37" s="1"/>
  <c r="J30" i="37" s="1"/>
  <c r="J31" i="37" s="1"/>
  <c r="J32" i="37" s="1"/>
  <c r="B10" i="47"/>
  <c r="F10" i="47" s="1"/>
  <c r="B11" i="47" l="1"/>
  <c r="F11" i="47" s="1"/>
  <c r="B13" i="37"/>
  <c r="O11" i="44"/>
  <c r="O12" i="44" s="1"/>
  <c r="O13" i="44" s="1"/>
  <c r="O14" i="44" s="1"/>
  <c r="O15" i="44" s="1"/>
  <c r="B11" i="45"/>
  <c r="B10" i="14"/>
  <c r="B11" i="6"/>
  <c r="T13" i="37"/>
  <c r="T14" i="37" s="1"/>
  <c r="T15" i="37" s="1"/>
  <c r="T16" i="37" s="1"/>
  <c r="T17" i="37" s="1"/>
  <c r="T18" i="37" s="1"/>
  <c r="T19" i="37" s="1"/>
  <c r="T20" i="37" s="1"/>
  <c r="T21" i="37" s="1"/>
  <c r="T22" i="37" s="1"/>
  <c r="T23" i="37" s="1"/>
  <c r="T24" i="37" s="1"/>
  <c r="T25" i="37" s="1"/>
  <c r="T26" i="37" s="1"/>
  <c r="T27" i="37" s="1"/>
  <c r="T28" i="37" s="1"/>
  <c r="T29" i="37" s="1"/>
  <c r="T30" i="37" s="1"/>
  <c r="T31" i="37" s="1"/>
  <c r="T32" i="37" s="1"/>
  <c r="N11" i="6"/>
  <c r="N12" i="6" s="1"/>
  <c r="N13" i="6" s="1"/>
  <c r="N14" i="6" s="1"/>
  <c r="N15" i="6" s="1"/>
  <c r="N16" i="6" s="1"/>
  <c r="N17" i="6" s="1"/>
  <c r="N18" i="6" s="1"/>
  <c r="N19" i="6" s="1"/>
  <c r="N20" i="6" s="1"/>
  <c r="N21" i="6" s="1"/>
  <c r="N22" i="6" s="1"/>
  <c r="N23" i="6" s="1"/>
  <c r="N24" i="6" s="1"/>
  <c r="N25" i="6" s="1"/>
  <c r="N26" i="6" s="1"/>
  <c r="N27" i="6" s="1"/>
  <c r="N28" i="6" s="1"/>
  <c r="N29" i="6" s="1"/>
  <c r="N30" i="6" s="1"/>
  <c r="O16" i="44" l="1"/>
  <c r="O17" i="44" s="1"/>
  <c r="O18" i="44" s="1"/>
  <c r="O19" i="44" s="1"/>
  <c r="O20" i="44" s="1"/>
  <c r="O21" i="44" s="1"/>
  <c r="O22" i="44" s="1"/>
  <c r="O23" i="44" s="1"/>
  <c r="O24" i="44" s="1"/>
  <c r="O25" i="44" s="1"/>
  <c r="O26" i="44" s="1"/>
  <c r="O27" i="44" s="1"/>
  <c r="O28" i="44" s="1"/>
  <c r="O29" i="44" s="1"/>
  <c r="O30" i="44" s="1"/>
  <c r="M10" i="14"/>
  <c r="M10" i="55" s="1"/>
  <c r="J10" i="14"/>
  <c r="J10" i="55" s="1"/>
  <c r="G10" i="14"/>
  <c r="G10" i="55" s="1"/>
  <c r="D10" i="14"/>
  <c r="D10" i="55" s="1"/>
  <c r="B14" i="37"/>
  <c r="G11" i="6"/>
  <c r="E11" i="6"/>
  <c r="F11" i="6"/>
  <c r="D11" i="6"/>
  <c r="C11" i="6"/>
  <c r="C10" i="54" s="1"/>
  <c r="R11" i="45"/>
  <c r="J11" i="45"/>
  <c r="Q11" i="45"/>
  <c r="I11" i="45"/>
  <c r="P11" i="45"/>
  <c r="H11" i="45"/>
  <c r="O11" i="45"/>
  <c r="G11" i="45"/>
  <c r="V11" i="45"/>
  <c r="N11" i="45"/>
  <c r="F11" i="45"/>
  <c r="T11" i="45"/>
  <c r="L11" i="45"/>
  <c r="D11" i="45"/>
  <c r="K11" i="45"/>
  <c r="E11" i="45"/>
  <c r="C11" i="45"/>
  <c r="U11" i="45"/>
  <c r="S11" i="45"/>
  <c r="M11" i="45"/>
  <c r="B12" i="47"/>
  <c r="F12" i="47" s="1"/>
  <c r="B12" i="6"/>
  <c r="B15" i="37" l="1"/>
  <c r="G12" i="6"/>
  <c r="F12" i="6"/>
  <c r="E12" i="6"/>
  <c r="D12" i="6"/>
  <c r="C12" i="6"/>
  <c r="C11" i="54" s="1"/>
  <c r="B13" i="47"/>
  <c r="F13" i="47" s="1"/>
  <c r="B13" i="6"/>
  <c r="B16" i="37" l="1"/>
  <c r="D13" i="6"/>
  <c r="C13" i="6"/>
  <c r="C12" i="54" s="1"/>
  <c r="G13" i="6"/>
  <c r="F13" i="6"/>
  <c r="E13" i="6"/>
  <c r="B14" i="47"/>
  <c r="B14" i="6"/>
  <c r="B17" i="37" l="1"/>
  <c r="G14" i="6"/>
  <c r="F14" i="6"/>
  <c r="E14" i="6"/>
  <c r="D14" i="6"/>
  <c r="C14" i="6"/>
  <c r="B15" i="47"/>
  <c r="B15" i="6"/>
  <c r="B18" i="37" l="1"/>
  <c r="D15" i="6"/>
  <c r="C15" i="6"/>
  <c r="G15" i="6"/>
  <c r="F15" i="6"/>
  <c r="E15" i="6"/>
  <c r="B16" i="47"/>
  <c r="B16" i="6"/>
  <c r="K36" i="37"/>
  <c r="K37" i="37"/>
  <c r="K38" i="37"/>
  <c r="K39" i="37"/>
  <c r="B19" i="37" l="1"/>
  <c r="G16" i="6"/>
  <c r="F16" i="6"/>
  <c r="E16" i="6"/>
  <c r="D16" i="6"/>
  <c r="C16" i="6"/>
  <c r="B17" i="47"/>
  <c r="B17" i="6"/>
  <c r="Z28" i="45"/>
  <c r="Z29" i="45" s="1"/>
  <c r="AA25" i="45"/>
  <c r="AB25" i="45" s="1"/>
  <c r="AA24" i="45"/>
  <c r="AB24" i="45" s="1"/>
  <c r="AA23" i="45"/>
  <c r="AB23" i="45" s="1"/>
  <c r="AA22" i="45"/>
  <c r="AB22" i="45" s="1"/>
  <c r="AA21" i="45"/>
  <c r="AB21" i="45" s="1"/>
  <c r="AA20" i="45"/>
  <c r="AB20" i="45" s="1"/>
  <c r="AA19" i="45"/>
  <c r="AA18" i="45"/>
  <c r="AB18" i="45" s="1"/>
  <c r="AA17" i="45"/>
  <c r="AB17" i="45" s="1"/>
  <c r="AA16" i="45"/>
  <c r="AB16" i="45" s="1"/>
  <c r="AA15" i="45"/>
  <c r="AB15" i="45" s="1"/>
  <c r="AA14" i="45"/>
  <c r="AB14" i="45" s="1"/>
  <c r="B20" i="37" l="1"/>
  <c r="C17" i="6"/>
  <c r="G17" i="6"/>
  <c r="E17" i="6"/>
  <c r="F17" i="6"/>
  <c r="D17" i="6"/>
  <c r="B18" i="47"/>
  <c r="AA28" i="45"/>
  <c r="AA29" i="45" s="1"/>
  <c r="AB19" i="45"/>
  <c r="AB28" i="45" s="1"/>
  <c r="AB29" i="45" s="1"/>
  <c r="B18" i="6"/>
  <c r="B21" i="37" l="1"/>
  <c r="G18" i="6"/>
  <c r="F18" i="6"/>
  <c r="E18" i="6"/>
  <c r="D18" i="6"/>
  <c r="C18" i="6"/>
  <c r="B19" i="47"/>
  <c r="B19" i="6"/>
  <c r="B22" i="37" l="1"/>
  <c r="C19" i="6"/>
  <c r="G19" i="6"/>
  <c r="E19" i="6"/>
  <c r="F19" i="6"/>
  <c r="D19" i="6"/>
  <c r="B20" i="47"/>
  <c r="B20" i="6"/>
  <c r="B23" i="37" l="1"/>
  <c r="G20" i="6"/>
  <c r="F20" i="6"/>
  <c r="E20" i="6"/>
  <c r="D20" i="6"/>
  <c r="C20" i="6"/>
  <c r="B21" i="47"/>
  <c r="B21" i="6"/>
  <c r="E21" i="6" s="1"/>
  <c r="B24" i="37" l="1"/>
  <c r="C21" i="6"/>
  <c r="G21" i="6"/>
  <c r="F21" i="6"/>
  <c r="D21" i="6"/>
  <c r="B22" i="47"/>
  <c r="B22" i="6"/>
  <c r="B25" i="37" l="1"/>
  <c r="G22" i="6"/>
  <c r="F22" i="6"/>
  <c r="E22" i="6"/>
  <c r="D22" i="6"/>
  <c r="C22" i="6"/>
  <c r="B23" i="47"/>
  <c r="B23" i="6"/>
  <c r="T34" i="37"/>
  <c r="J35" i="37"/>
  <c r="T35" i="37" s="1"/>
  <c r="J36" i="37"/>
  <c r="T36" i="37" s="1"/>
  <c r="U36" i="37"/>
  <c r="J37" i="37"/>
  <c r="T37" i="37" s="1"/>
  <c r="U37" i="37"/>
  <c r="J38" i="37"/>
  <c r="T38" i="37" s="1"/>
  <c r="U38" i="37"/>
  <c r="J39" i="37"/>
  <c r="T39" i="37" s="1"/>
  <c r="U39" i="37"/>
  <c r="I8" i="47" l="1"/>
  <c r="B26" i="37"/>
  <c r="C23" i="6"/>
  <c r="G23" i="6"/>
  <c r="E23" i="6"/>
  <c r="F23" i="6"/>
  <c r="D23" i="6"/>
  <c r="B24" i="47"/>
  <c r="B24" i="6"/>
  <c r="B27" i="37" l="1"/>
  <c r="G24" i="6"/>
  <c r="F24" i="6"/>
  <c r="E24" i="6"/>
  <c r="D24" i="6"/>
  <c r="C24" i="6"/>
  <c r="B25" i="47"/>
  <c r="B25" i="6"/>
  <c r="B28" i="37" l="1"/>
  <c r="C25" i="6"/>
  <c r="G25" i="6"/>
  <c r="E25" i="6"/>
  <c r="F25" i="6"/>
  <c r="D25" i="6"/>
  <c r="B26" i="47"/>
  <c r="B26" i="6"/>
  <c r="B29" i="37" l="1"/>
  <c r="G26" i="6"/>
  <c r="F26" i="6"/>
  <c r="E26" i="6"/>
  <c r="D26" i="6"/>
  <c r="C26" i="6"/>
  <c r="B27" i="47"/>
  <c r="B27" i="6"/>
  <c r="B30" i="37" l="1"/>
  <c r="C27" i="6"/>
  <c r="G27" i="6"/>
  <c r="E27" i="6"/>
  <c r="F27" i="6"/>
  <c r="D27" i="6"/>
  <c r="B28" i="47"/>
  <c r="B28" i="6"/>
  <c r="B31" i="37" l="1"/>
  <c r="G28" i="6"/>
  <c r="F28" i="6"/>
  <c r="E28" i="6"/>
  <c r="D28" i="6"/>
  <c r="C28" i="6"/>
  <c r="B29" i="6"/>
  <c r="B32" i="37" l="1"/>
  <c r="C29" i="6"/>
  <c r="G29" i="6"/>
  <c r="E29" i="6"/>
  <c r="F29" i="6"/>
  <c r="D29" i="6"/>
  <c r="B30" i="6"/>
  <c r="C27" i="54" l="1"/>
  <c r="C22" i="54"/>
  <c r="C14" i="54"/>
  <c r="C24" i="54"/>
  <c r="C18" i="54"/>
  <c r="C16" i="54"/>
  <c r="C28" i="54"/>
  <c r="C19" i="54"/>
  <c r="C21" i="54"/>
  <c r="C17" i="54"/>
  <c r="C20" i="54"/>
  <c r="C26" i="54"/>
  <c r="C15" i="54"/>
  <c r="C23" i="54"/>
  <c r="C25" i="54"/>
  <c r="G30" i="6"/>
  <c r="F30" i="6"/>
  <c r="E30" i="6"/>
  <c r="D30" i="6"/>
  <c r="C30" i="6"/>
  <c r="C29" i="54" s="1"/>
  <c r="O34" i="44"/>
  <c r="C13" i="54" l="1"/>
  <c r="C40" i="44"/>
  <c r="P40" i="44" s="1"/>
  <c r="C39" i="44"/>
  <c r="C38" i="44"/>
  <c r="C37" i="44"/>
  <c r="C36" i="44"/>
  <c r="B40" i="44"/>
  <c r="O40" i="44" s="1"/>
  <c r="B39" i="44"/>
  <c r="O39" i="44" s="1"/>
  <c r="B38" i="44"/>
  <c r="O38" i="44" s="1"/>
  <c r="B37" i="44"/>
  <c r="O37" i="44" s="1"/>
  <c r="B32" i="44"/>
  <c r="O32" i="44" s="1"/>
  <c r="O38" i="6"/>
  <c r="O37" i="6"/>
  <c r="N37" i="6"/>
  <c r="O36" i="6"/>
  <c r="N36" i="6"/>
  <c r="O35" i="6"/>
  <c r="N35" i="6"/>
  <c r="O34" i="6"/>
  <c r="N32" i="6"/>
  <c r="N38" i="6"/>
  <c r="B33" i="6"/>
  <c r="N33" i="6" s="1"/>
  <c r="P36" i="44" l="1"/>
  <c r="P37" i="44"/>
  <c r="B33" i="44"/>
  <c r="O33" i="44" s="1"/>
  <c r="P38" i="44"/>
  <c r="P39" i="44"/>
  <c r="B34" i="6" l="1"/>
  <c r="B36" i="44" l="1"/>
  <c r="O36" i="44" s="1"/>
  <c r="N34" i="6"/>
  <c r="D40" i="36"/>
  <c r="D38" i="36"/>
  <c r="B12" i="45" l="1"/>
  <c r="V12" i="45" l="1"/>
  <c r="N12" i="45"/>
  <c r="F12" i="45"/>
  <c r="U12" i="45"/>
  <c r="M12" i="45"/>
  <c r="E12" i="45"/>
  <c r="T12" i="45"/>
  <c r="L12" i="45"/>
  <c r="D12" i="45"/>
  <c r="S12" i="45"/>
  <c r="K12" i="45"/>
  <c r="C12" i="45"/>
  <c r="R12" i="45"/>
  <c r="J12" i="45"/>
  <c r="P12" i="45"/>
  <c r="H12" i="45"/>
  <c r="Q12" i="45"/>
  <c r="O12" i="45"/>
  <c r="I12" i="45"/>
  <c r="G12" i="45"/>
  <c r="B13" i="45"/>
  <c r="B12" i="44"/>
  <c r="R13" i="45" l="1"/>
  <c r="J13" i="45"/>
  <c r="Q13" i="45"/>
  <c r="I13" i="45"/>
  <c r="P13" i="45"/>
  <c r="H13" i="45"/>
  <c r="O13" i="45"/>
  <c r="G13" i="45"/>
  <c r="V13" i="45"/>
  <c r="N13" i="45"/>
  <c r="F13" i="45"/>
  <c r="T13" i="45"/>
  <c r="L13" i="45"/>
  <c r="D13" i="45"/>
  <c r="C13" i="45"/>
  <c r="U13" i="45"/>
  <c r="S13" i="45"/>
  <c r="M13" i="45"/>
  <c r="K13" i="45"/>
  <c r="E13" i="45"/>
  <c r="B14" i="45"/>
  <c r="B13" i="44"/>
  <c r="V14" i="45" l="1"/>
  <c r="N14" i="45"/>
  <c r="F14" i="45"/>
  <c r="U14" i="45"/>
  <c r="M14" i="45"/>
  <c r="E14" i="45"/>
  <c r="T14" i="45"/>
  <c r="L14" i="45"/>
  <c r="D14" i="45"/>
  <c r="S14" i="45"/>
  <c r="K14" i="45"/>
  <c r="C14" i="45"/>
  <c r="R14" i="45"/>
  <c r="J14" i="45"/>
  <c r="P14" i="45"/>
  <c r="H14" i="45"/>
  <c r="O14" i="45"/>
  <c r="I14" i="45"/>
  <c r="G14" i="45"/>
  <c r="Q14" i="45"/>
  <c r="B15" i="45"/>
  <c r="B14" i="44"/>
  <c r="R15" i="45" l="1"/>
  <c r="J15" i="45"/>
  <c r="Q15" i="45"/>
  <c r="I15" i="45"/>
  <c r="P15" i="45"/>
  <c r="H15" i="45"/>
  <c r="O15" i="45"/>
  <c r="G15" i="45"/>
  <c r="V15" i="45"/>
  <c r="N15" i="45"/>
  <c r="F15" i="45"/>
  <c r="T15" i="45"/>
  <c r="L15" i="45"/>
  <c r="D15" i="45"/>
  <c r="U15" i="45"/>
  <c r="S15" i="45"/>
  <c r="M15" i="45"/>
  <c r="K15" i="45"/>
  <c r="E15" i="45"/>
  <c r="C15" i="45"/>
  <c r="B16" i="45"/>
  <c r="B15" i="44"/>
  <c r="V16" i="45" l="1"/>
  <c r="N16" i="45"/>
  <c r="F16" i="45"/>
  <c r="U16" i="45"/>
  <c r="M16" i="45"/>
  <c r="E16" i="45"/>
  <c r="T16" i="45"/>
  <c r="L16" i="45"/>
  <c r="D16" i="45"/>
  <c r="S16" i="45"/>
  <c r="K16" i="45"/>
  <c r="C16" i="45"/>
  <c r="R16" i="45"/>
  <c r="J16" i="45"/>
  <c r="P16" i="45"/>
  <c r="H16" i="45"/>
  <c r="G16" i="45"/>
  <c r="Q16" i="45"/>
  <c r="O16" i="45"/>
  <c r="I16" i="45"/>
  <c r="B17" i="45"/>
  <c r="B16" i="44"/>
  <c r="B17" i="44" s="1"/>
  <c r="R17" i="45" l="1"/>
  <c r="J17" i="45"/>
  <c r="Q17" i="45"/>
  <c r="I17" i="45"/>
  <c r="P17" i="45"/>
  <c r="H17" i="45"/>
  <c r="O17" i="45"/>
  <c r="G17" i="45"/>
  <c r="V17" i="45"/>
  <c r="N17" i="45"/>
  <c r="F17" i="45"/>
  <c r="T17" i="45"/>
  <c r="L17" i="45"/>
  <c r="D17" i="45"/>
  <c r="S17" i="45"/>
  <c r="E17" i="45"/>
  <c r="M17" i="45"/>
  <c r="K17" i="45"/>
  <c r="C17" i="45"/>
  <c r="U17" i="45"/>
  <c r="B18" i="45"/>
  <c r="V18" i="45" l="1"/>
  <c r="N18" i="45"/>
  <c r="F18" i="45"/>
  <c r="U18" i="45"/>
  <c r="M18" i="45"/>
  <c r="E18" i="45"/>
  <c r="T18" i="45"/>
  <c r="L18" i="45"/>
  <c r="D18" i="45"/>
  <c r="S18" i="45"/>
  <c r="K18" i="45"/>
  <c r="C18" i="45"/>
  <c r="R18" i="45"/>
  <c r="J18" i="45"/>
  <c r="P18" i="45"/>
  <c r="H18" i="45"/>
  <c r="Q18" i="45"/>
  <c r="O18" i="45"/>
  <c r="I18" i="45"/>
  <c r="G18" i="45"/>
  <c r="B19" i="45"/>
  <c r="B18" i="44"/>
  <c r="R19" i="45" l="1"/>
  <c r="J19" i="45"/>
  <c r="Q19" i="45"/>
  <c r="I19" i="45"/>
  <c r="P19" i="45"/>
  <c r="H19" i="45"/>
  <c r="O19" i="45"/>
  <c r="G19" i="45"/>
  <c r="V19" i="45"/>
  <c r="N19" i="45"/>
  <c r="F19" i="45"/>
  <c r="T19" i="45"/>
  <c r="L19" i="45"/>
  <c r="D19" i="45"/>
  <c r="K19" i="45"/>
  <c r="E19" i="45"/>
  <c r="C19" i="45"/>
  <c r="U19" i="45"/>
  <c r="S19" i="45"/>
  <c r="M19" i="45"/>
  <c r="B20" i="45"/>
  <c r="B19" i="44"/>
  <c r="V20" i="45" l="1"/>
  <c r="N20" i="45"/>
  <c r="F20" i="45"/>
  <c r="U20" i="45"/>
  <c r="M20" i="45"/>
  <c r="E20" i="45"/>
  <c r="T20" i="45"/>
  <c r="L20" i="45"/>
  <c r="D20" i="45"/>
  <c r="S20" i="45"/>
  <c r="K20" i="45"/>
  <c r="C20" i="45"/>
  <c r="R20" i="45"/>
  <c r="J20" i="45"/>
  <c r="P20" i="45"/>
  <c r="H20" i="45"/>
  <c r="I20" i="45"/>
  <c r="Q20" i="45"/>
  <c r="O20" i="45"/>
  <c r="G20" i="45"/>
  <c r="B21" i="45"/>
  <c r="B20" i="44"/>
  <c r="R21" i="45" l="1"/>
  <c r="J21" i="45"/>
  <c r="Q21" i="45"/>
  <c r="I21" i="45"/>
  <c r="P21" i="45"/>
  <c r="H21" i="45"/>
  <c r="O21" i="45"/>
  <c r="G21" i="45"/>
  <c r="V21" i="45"/>
  <c r="N21" i="45"/>
  <c r="F21" i="45"/>
  <c r="T21" i="45"/>
  <c r="L21" i="45"/>
  <c r="D21" i="45"/>
  <c r="C21" i="45"/>
  <c r="U21" i="45"/>
  <c r="S21" i="45"/>
  <c r="M21" i="45"/>
  <c r="K21" i="45"/>
  <c r="E21" i="45"/>
  <c r="B22" i="45"/>
  <c r="B21" i="44"/>
  <c r="V22" i="45" l="1"/>
  <c r="N22" i="45"/>
  <c r="F22" i="45"/>
  <c r="U22" i="45"/>
  <c r="M22" i="45"/>
  <c r="E22" i="45"/>
  <c r="T22" i="45"/>
  <c r="L22" i="45"/>
  <c r="D22" i="45"/>
  <c r="S22" i="45"/>
  <c r="K22" i="45"/>
  <c r="C22" i="45"/>
  <c r="R22" i="45"/>
  <c r="J22" i="45"/>
  <c r="P22" i="45"/>
  <c r="H22" i="45"/>
  <c r="O22" i="45"/>
  <c r="I22" i="45"/>
  <c r="G22" i="45"/>
  <c r="Q22" i="45"/>
  <c r="B23" i="45"/>
  <c r="B22" i="44"/>
  <c r="R23" i="45" l="1"/>
  <c r="J23" i="45"/>
  <c r="Q23" i="45"/>
  <c r="I23" i="45"/>
  <c r="P23" i="45"/>
  <c r="H23" i="45"/>
  <c r="O23" i="45"/>
  <c r="G23" i="45"/>
  <c r="V23" i="45"/>
  <c r="N23" i="45"/>
  <c r="F23" i="45"/>
  <c r="T23" i="45"/>
  <c r="L23" i="45"/>
  <c r="D23" i="45"/>
  <c r="U23" i="45"/>
  <c r="S23" i="45"/>
  <c r="M23" i="45"/>
  <c r="K23" i="45"/>
  <c r="E23" i="45"/>
  <c r="C23" i="45"/>
  <c r="B24" i="45"/>
  <c r="B23" i="44"/>
  <c r="V24" i="45" l="1"/>
  <c r="N24" i="45"/>
  <c r="F24" i="45"/>
  <c r="U24" i="45"/>
  <c r="M24" i="45"/>
  <c r="E24" i="45"/>
  <c r="T24" i="45"/>
  <c r="L24" i="45"/>
  <c r="D24" i="45"/>
  <c r="S24" i="45"/>
  <c r="K24" i="45"/>
  <c r="C24" i="45"/>
  <c r="R24" i="45"/>
  <c r="J24" i="45"/>
  <c r="P24" i="45"/>
  <c r="H24" i="45"/>
  <c r="G24" i="45"/>
  <c r="Q24" i="45"/>
  <c r="O24" i="45"/>
  <c r="I24" i="45"/>
  <c r="B25" i="45"/>
  <c r="B24" i="44"/>
  <c r="R25" i="45" l="1"/>
  <c r="J25" i="45"/>
  <c r="Q25" i="45"/>
  <c r="I25" i="45"/>
  <c r="P25" i="45"/>
  <c r="H25" i="45"/>
  <c r="O25" i="45"/>
  <c r="G25" i="45"/>
  <c r="V25" i="45"/>
  <c r="N25" i="45"/>
  <c r="F25" i="45"/>
  <c r="T25" i="45"/>
  <c r="L25" i="45"/>
  <c r="D25" i="45"/>
  <c r="S25" i="45"/>
  <c r="E25" i="45"/>
  <c r="M25" i="45"/>
  <c r="K25" i="45"/>
  <c r="C25" i="45"/>
  <c r="U25" i="45"/>
  <c r="B26" i="45"/>
  <c r="B25" i="44"/>
  <c r="V26" i="45" l="1"/>
  <c r="N26" i="45"/>
  <c r="F26" i="45"/>
  <c r="U26" i="45"/>
  <c r="M26" i="45"/>
  <c r="E26" i="45"/>
  <c r="T26" i="45"/>
  <c r="L26" i="45"/>
  <c r="D26" i="45"/>
  <c r="S26" i="45"/>
  <c r="K26" i="45"/>
  <c r="C26" i="45"/>
  <c r="R26" i="45"/>
  <c r="J26" i="45"/>
  <c r="P26" i="45"/>
  <c r="H26" i="45"/>
  <c r="Q26" i="45"/>
  <c r="O26" i="45"/>
  <c r="I26" i="45"/>
  <c r="G26" i="45"/>
  <c r="B27" i="45"/>
  <c r="B26" i="44"/>
  <c r="R27" i="45" l="1"/>
  <c r="J27" i="45"/>
  <c r="Q27" i="45"/>
  <c r="I27" i="45"/>
  <c r="P27" i="45"/>
  <c r="H27" i="45"/>
  <c r="O27" i="45"/>
  <c r="G27" i="45"/>
  <c r="V27" i="45"/>
  <c r="N27" i="45"/>
  <c r="F27" i="45"/>
  <c r="T27" i="45"/>
  <c r="L27" i="45"/>
  <c r="D27" i="45"/>
  <c r="K27" i="45"/>
  <c r="E27" i="45"/>
  <c r="C27" i="45"/>
  <c r="U27" i="45"/>
  <c r="S27" i="45"/>
  <c r="M27" i="45"/>
  <c r="B28" i="45"/>
  <c r="B27" i="44"/>
  <c r="V28" i="45" l="1"/>
  <c r="N28" i="45"/>
  <c r="F28" i="45"/>
  <c r="U28" i="45"/>
  <c r="M28" i="45"/>
  <c r="E28" i="45"/>
  <c r="T28" i="45"/>
  <c r="L28" i="45"/>
  <c r="D28" i="45"/>
  <c r="S28" i="45"/>
  <c r="K28" i="45"/>
  <c r="C28" i="45"/>
  <c r="R28" i="45"/>
  <c r="J28" i="45"/>
  <c r="P28" i="45"/>
  <c r="H28" i="45"/>
  <c r="Q28" i="45"/>
  <c r="O28" i="45"/>
  <c r="I28" i="45"/>
  <c r="G28" i="45"/>
  <c r="B29" i="45"/>
  <c r="B28" i="44"/>
  <c r="R29" i="45" l="1"/>
  <c r="J29" i="45"/>
  <c r="Q29" i="45"/>
  <c r="I29" i="45"/>
  <c r="P29" i="45"/>
  <c r="H29" i="45"/>
  <c r="O29" i="45"/>
  <c r="G29" i="45"/>
  <c r="V29" i="45"/>
  <c r="N29" i="45"/>
  <c r="F29" i="45"/>
  <c r="T29" i="45"/>
  <c r="L29" i="45"/>
  <c r="D29" i="45"/>
  <c r="C29" i="45"/>
  <c r="U29" i="45"/>
  <c r="S29" i="45"/>
  <c r="M29" i="45"/>
  <c r="K29" i="45"/>
  <c r="E29" i="45"/>
  <c r="B30" i="45"/>
  <c r="B29" i="44"/>
  <c r="V30" i="45" l="1"/>
  <c r="N30" i="45"/>
  <c r="F30" i="45"/>
  <c r="U30" i="45"/>
  <c r="M30" i="45"/>
  <c r="E30" i="45"/>
  <c r="T30" i="45"/>
  <c r="L30" i="45"/>
  <c r="D30" i="45"/>
  <c r="S30" i="45"/>
  <c r="K30" i="45"/>
  <c r="C30" i="45"/>
  <c r="R30" i="45"/>
  <c r="J30" i="45"/>
  <c r="Q30" i="45"/>
  <c r="P30" i="45"/>
  <c r="H30" i="45"/>
  <c r="O30" i="45"/>
  <c r="I30" i="45"/>
  <c r="G30" i="45"/>
  <c r="B30" i="44"/>
  <c r="R11" i="37" l="1"/>
  <c r="X11" i="37"/>
  <c r="H11" i="37"/>
  <c r="M11" i="37"/>
  <c r="Q11" i="37"/>
  <c r="N11" i="37"/>
  <c r="W11" i="37"/>
  <c r="G11" i="37"/>
  <c r="B9" i="36" l="1"/>
  <c r="B3" i="36" s="1"/>
  <c r="B11" i="36"/>
  <c r="C37" i="36"/>
  <c r="C40" i="36"/>
  <c r="C10" i="36"/>
  <c r="D10" i="36" s="1"/>
  <c r="D11" i="36" s="1"/>
  <c r="D12" i="36" s="1"/>
  <c r="D13" i="36" s="1"/>
  <c r="D14" i="36" s="1"/>
  <c r="D15" i="36" s="1"/>
  <c r="D16" i="36" s="1"/>
  <c r="D17" i="36" s="1"/>
  <c r="D18" i="36" s="1"/>
  <c r="D19" i="36" s="1"/>
  <c r="D20" i="36" s="1"/>
  <c r="D21" i="36" s="1"/>
  <c r="D22" i="36" s="1"/>
  <c r="D23" i="36" s="1"/>
  <c r="D24" i="36" s="1"/>
  <c r="D25" i="36" s="1"/>
  <c r="D26" i="36" s="1"/>
  <c r="D27" i="36" s="1"/>
  <c r="D28" i="36" s="1"/>
  <c r="D29" i="36" s="1"/>
  <c r="D30" i="36" s="1"/>
  <c r="D31" i="36" s="1"/>
  <c r="D32" i="36" s="1"/>
  <c r="D33" i="36" s="1"/>
  <c r="D34" i="36" s="1"/>
  <c r="D35" i="36" s="1"/>
  <c r="D36" i="36" s="1"/>
  <c r="D37" i="36"/>
  <c r="B12" i="36" l="1"/>
  <c r="C47" i="36"/>
  <c r="E10" i="36" s="1"/>
  <c r="E11" i="36" s="1"/>
  <c r="E12" i="36" s="1"/>
  <c r="E13" i="36" s="1"/>
  <c r="E14" i="36" s="1"/>
  <c r="E15" i="36" s="1"/>
  <c r="E16" i="36" s="1"/>
  <c r="E17" i="36" s="1"/>
  <c r="E18" i="36" s="1"/>
  <c r="E19" i="36" s="1"/>
  <c r="E20" i="36" s="1"/>
  <c r="E21" i="36" s="1"/>
  <c r="E22" i="36" s="1"/>
  <c r="E23" i="36" s="1"/>
  <c r="E24" i="36" s="1"/>
  <c r="E25" i="36" s="1"/>
  <c r="E26" i="36" s="1"/>
  <c r="E27" i="36" s="1"/>
  <c r="E28" i="36" s="1"/>
  <c r="E29" i="36" s="1"/>
  <c r="E30" i="36" s="1"/>
  <c r="E31" i="36" s="1"/>
  <c r="E32" i="36" s="1"/>
  <c r="E33" i="36" s="1"/>
  <c r="E34" i="36" s="1"/>
  <c r="E35" i="36" s="1"/>
  <c r="E36" i="36" s="1"/>
  <c r="G11" i="36" l="1"/>
  <c r="I11" i="36" s="1"/>
  <c r="B13" i="36"/>
  <c r="B14" i="36" l="1"/>
  <c r="G12" i="36"/>
  <c r="I12" i="36" s="1"/>
  <c r="B15" i="36" l="1"/>
  <c r="B16" i="36" l="1"/>
  <c r="B17" i="36" l="1"/>
  <c r="B18" i="36" l="1"/>
  <c r="B19" i="36" l="1"/>
  <c r="G13" i="36"/>
  <c r="G14" i="36"/>
  <c r="B20" i="36" l="1"/>
  <c r="I13" i="36"/>
  <c r="G15" i="36"/>
  <c r="C9" i="47" l="1"/>
  <c r="B21" i="36"/>
  <c r="I14" i="36"/>
  <c r="G16" i="36"/>
  <c r="C10" i="47" l="1"/>
  <c r="B22" i="36"/>
  <c r="I15" i="36"/>
  <c r="G17" i="36"/>
  <c r="C11" i="47" l="1"/>
  <c r="B23" i="36"/>
  <c r="I16" i="36"/>
  <c r="G18" i="36"/>
  <c r="C12" i="47" l="1"/>
  <c r="B24" i="36"/>
  <c r="I17" i="36"/>
  <c r="G19" i="36"/>
  <c r="C13" i="47" l="1"/>
  <c r="B25" i="36"/>
  <c r="I18" i="36"/>
  <c r="C14" i="47" s="1"/>
  <c r="G20" i="36"/>
  <c r="H9" i="53" l="1"/>
  <c r="H9" i="51"/>
  <c r="B26" i="36"/>
  <c r="I19" i="36"/>
  <c r="C15" i="47" s="1"/>
  <c r="G21" i="36"/>
  <c r="H10" i="53" l="1"/>
  <c r="H10" i="51"/>
  <c r="B27" i="36"/>
  <c r="I20" i="36"/>
  <c r="C16" i="47" s="1"/>
  <c r="G22" i="36"/>
  <c r="H11" i="53" l="1"/>
  <c r="H11" i="51"/>
  <c r="B28" i="36"/>
  <c r="I21" i="36"/>
  <c r="C17" i="47" s="1"/>
  <c r="G23" i="36"/>
  <c r="H12" i="53" l="1"/>
  <c r="H12" i="51"/>
  <c r="B29" i="36"/>
  <c r="I22" i="36"/>
  <c r="C18" i="47" s="1"/>
  <c r="G24" i="36"/>
  <c r="H13" i="53" l="1"/>
  <c r="H13" i="51"/>
  <c r="B30" i="36"/>
  <c r="I23" i="36"/>
  <c r="C19" i="47" s="1"/>
  <c r="G25" i="36"/>
  <c r="H14" i="53" l="1"/>
  <c r="H14" i="51"/>
  <c r="B31" i="36"/>
  <c r="I24" i="36"/>
  <c r="C20" i="47" s="1"/>
  <c r="G26" i="36"/>
  <c r="H15" i="53" l="1"/>
  <c r="H15" i="51"/>
  <c r="B32" i="36"/>
  <c r="I25" i="36"/>
  <c r="C21" i="47" s="1"/>
  <c r="G27" i="36"/>
  <c r="H16" i="53" l="1"/>
  <c r="H16" i="51"/>
  <c r="B33" i="36"/>
  <c r="I26" i="36"/>
  <c r="C22" i="47" s="1"/>
  <c r="G28" i="36"/>
  <c r="H17" i="53" l="1"/>
  <c r="H17" i="51"/>
  <c r="B34" i="36"/>
  <c r="I27" i="36"/>
  <c r="C23" i="47" s="1"/>
  <c r="D9" i="47" s="1"/>
  <c r="G29" i="36"/>
  <c r="D10" i="47" l="1"/>
  <c r="C13" i="37"/>
  <c r="H18" i="53"/>
  <c r="H18" i="51"/>
  <c r="B35" i="36"/>
  <c r="I28" i="36"/>
  <c r="C24" i="47" s="1"/>
  <c r="G30" i="36"/>
  <c r="D11" i="47" l="1"/>
  <c r="C14" i="37"/>
  <c r="H19" i="53"/>
  <c r="H19" i="51"/>
  <c r="B36" i="36"/>
  <c r="I29" i="36"/>
  <c r="C25" i="47" s="1"/>
  <c r="G31" i="36"/>
  <c r="D12" i="47" l="1"/>
  <c r="C15" i="37"/>
  <c r="H20" i="53"/>
  <c r="H20" i="51"/>
  <c r="I30" i="36"/>
  <c r="C26" i="47" s="1"/>
  <c r="G32" i="36"/>
  <c r="D13" i="47" l="1"/>
  <c r="C16" i="37"/>
  <c r="H21" i="53"/>
  <c r="H21" i="51"/>
  <c r="G36" i="36"/>
  <c r="I36" i="36" s="1"/>
  <c r="H27" i="53" s="1"/>
  <c r="I31" i="36"/>
  <c r="C27" i="47" s="1"/>
  <c r="G33" i="36"/>
  <c r="D14" i="47" l="1"/>
  <c r="C17" i="37"/>
  <c r="H22" i="53"/>
  <c r="H28" i="53"/>
  <c r="H22" i="51"/>
  <c r="H27" i="51"/>
  <c r="I32" i="36"/>
  <c r="H23" i="53" s="1"/>
  <c r="G35" i="36"/>
  <c r="I35" i="36" s="1"/>
  <c r="H26" i="53" s="1"/>
  <c r="C28" i="47" l="1"/>
  <c r="D15" i="47"/>
  <c r="C18" i="37"/>
  <c r="H29" i="53"/>
  <c r="H23" i="51"/>
  <c r="H28" i="51"/>
  <c r="H26" i="51"/>
  <c r="G34" i="36"/>
  <c r="I34" i="36" s="1"/>
  <c r="H25" i="53" s="1"/>
  <c r="I33" i="36"/>
  <c r="H24" i="53" s="1"/>
  <c r="D16" i="47" l="1"/>
  <c r="C19" i="37"/>
  <c r="H30" i="53"/>
  <c r="H29" i="51"/>
  <c r="H24" i="51"/>
  <c r="H25" i="51"/>
  <c r="D17" i="47" l="1"/>
  <c r="C20" i="37"/>
  <c r="H31" i="53"/>
  <c r="H30" i="51"/>
  <c r="D18" i="47" l="1"/>
  <c r="C21" i="37"/>
  <c r="H32" i="53"/>
  <c r="H31" i="51"/>
  <c r="D19" i="47" l="1"/>
  <c r="C22" i="37"/>
  <c r="H33" i="53"/>
  <c r="H32" i="51"/>
  <c r="D20" i="47" l="1"/>
  <c r="C23" i="37"/>
  <c r="H34" i="53"/>
  <c r="H33" i="51"/>
  <c r="D21" i="47" l="1"/>
  <c r="C24" i="37"/>
  <c r="H35" i="53"/>
  <c r="D22" i="47" l="1"/>
  <c r="C25" i="37"/>
  <c r="H36" i="53"/>
  <c r="D23" i="47" l="1"/>
  <c r="C26" i="37"/>
  <c r="H37" i="53"/>
  <c r="D24" i="47" l="1"/>
  <c r="C27" i="37"/>
  <c r="V14" i="37"/>
  <c r="H38" i="53"/>
  <c r="L14" i="37"/>
  <c r="K14" i="37"/>
  <c r="P14" i="37"/>
  <c r="O14" i="37"/>
  <c r="F14" i="37"/>
  <c r="E14" i="37"/>
  <c r="U13" i="37"/>
  <c r="L13" i="37"/>
  <c r="E13" i="37"/>
  <c r="P13" i="37"/>
  <c r="V13" i="37"/>
  <c r="F13" i="37"/>
  <c r="K13" i="37"/>
  <c r="O13" i="37"/>
  <c r="D25" i="47" l="1"/>
  <c r="C28" i="37"/>
  <c r="U14" i="37"/>
  <c r="K15" i="37"/>
  <c r="L15" i="37"/>
  <c r="F15" i="37"/>
  <c r="E15" i="37"/>
  <c r="V15" i="37"/>
  <c r="O15" i="37"/>
  <c r="P15" i="37"/>
  <c r="U15" i="37"/>
  <c r="D26" i="47" l="1"/>
  <c r="C29" i="37"/>
  <c r="F16" i="37"/>
  <c r="E16" i="37"/>
  <c r="P16" i="37"/>
  <c r="L16" i="37"/>
  <c r="U16" i="37"/>
  <c r="V16" i="37"/>
  <c r="O16" i="37"/>
  <c r="K16" i="37"/>
  <c r="E10" i="54" l="1"/>
  <c r="E11" i="54"/>
  <c r="D27" i="47"/>
  <c r="C30" i="37"/>
  <c r="F17" i="37"/>
  <c r="O17" i="37"/>
  <c r="K17" i="37"/>
  <c r="V17" i="37"/>
  <c r="L17" i="37"/>
  <c r="P17" i="37"/>
  <c r="E17" i="37"/>
  <c r="U17" i="37"/>
  <c r="E12" i="54" l="1"/>
  <c r="D28" i="47"/>
  <c r="C32" i="37" s="1"/>
  <c r="C31" i="37"/>
  <c r="K18" i="37"/>
  <c r="E13" i="54" l="1"/>
  <c r="P18" i="37"/>
  <c r="V18" i="37"/>
  <c r="O18" i="37"/>
  <c r="F18" i="37"/>
  <c r="L18" i="37"/>
  <c r="U18" i="37"/>
  <c r="U19" i="37"/>
  <c r="E18" i="37"/>
  <c r="V19" i="37" l="1"/>
  <c r="K19" i="37"/>
  <c r="P19" i="37"/>
  <c r="O19" i="37"/>
  <c r="E19" i="37"/>
  <c r="L19" i="37"/>
  <c r="F19" i="37"/>
  <c r="P20" i="37"/>
  <c r="K20" i="37" l="1"/>
  <c r="V20" i="37"/>
  <c r="F20" i="37"/>
  <c r="U20" i="37"/>
  <c r="O20" i="37"/>
  <c r="E20" i="37"/>
  <c r="F21" i="37"/>
  <c r="L20" i="37"/>
  <c r="E15" i="54" l="1"/>
  <c r="O21" i="37"/>
  <c r="K21" i="37"/>
  <c r="P21" i="37"/>
  <c r="U21" i="37"/>
  <c r="E21" i="37"/>
  <c r="L21" i="37"/>
  <c r="V21" i="37"/>
  <c r="L22" i="37"/>
  <c r="P22" i="37" l="1"/>
  <c r="V22" i="37"/>
  <c r="O22" i="37"/>
  <c r="F22" i="37"/>
  <c r="U22" i="37"/>
  <c r="E22" i="37"/>
  <c r="K22" i="37"/>
  <c r="V23" i="37"/>
  <c r="K23" i="37"/>
  <c r="B11" i="14"/>
  <c r="D11" i="14" l="1"/>
  <c r="D11" i="55" s="1"/>
  <c r="J11" i="14"/>
  <c r="J11" i="55" s="1"/>
  <c r="M11" i="14"/>
  <c r="M11" i="55" s="1"/>
  <c r="G11" i="14"/>
  <c r="G11" i="55" s="1"/>
  <c r="F23" i="37"/>
  <c r="U23" i="37"/>
  <c r="O23" i="37"/>
  <c r="L23" i="37"/>
  <c r="E23" i="37"/>
  <c r="P23" i="37"/>
  <c r="E24" i="37"/>
  <c r="B12" i="14"/>
  <c r="M12" i="14" l="1"/>
  <c r="M12" i="55" s="1"/>
  <c r="J12" i="14"/>
  <c r="J12" i="55" s="1"/>
  <c r="G12" i="14"/>
  <c r="G12" i="55" s="1"/>
  <c r="D12" i="14"/>
  <c r="D12" i="55" s="1"/>
  <c r="L24" i="37"/>
  <c r="K24" i="37"/>
  <c r="U24" i="37"/>
  <c r="P24" i="37"/>
  <c r="V24" i="37"/>
  <c r="O24" i="37"/>
  <c r="K25" i="37"/>
  <c r="F24" i="37"/>
  <c r="B13" i="14"/>
  <c r="J13" i="14" l="1"/>
  <c r="G13" i="14"/>
  <c r="G13" i="55" s="1"/>
  <c r="M13" i="14"/>
  <c r="M13" i="55" s="1"/>
  <c r="D13" i="14"/>
  <c r="D13" i="55" s="1"/>
  <c r="J13" i="55"/>
  <c r="O25" i="37"/>
  <c r="P25" i="37"/>
  <c r="U25" i="37"/>
  <c r="F25" i="37"/>
  <c r="L25" i="37"/>
  <c r="V25" i="37"/>
  <c r="E25" i="37"/>
  <c r="V26" i="37"/>
  <c r="B14" i="14"/>
  <c r="M14" i="14" l="1"/>
  <c r="M14" i="55" s="1"/>
  <c r="J14" i="14"/>
  <c r="J14" i="55" s="1"/>
  <c r="G14" i="14"/>
  <c r="G14" i="55" s="1"/>
  <c r="D14" i="14"/>
  <c r="D14" i="55" s="1"/>
  <c r="P26" i="37"/>
  <c r="O26" i="37"/>
  <c r="F26" i="37"/>
  <c r="E26" i="37"/>
  <c r="L26" i="37"/>
  <c r="U26" i="37"/>
  <c r="K26" i="37"/>
  <c r="K27" i="37"/>
  <c r="U27" i="37"/>
  <c r="F27" i="37"/>
  <c r="E27" i="37"/>
  <c r="V27" i="37"/>
  <c r="L27" i="37"/>
  <c r="P27" i="37"/>
  <c r="O27" i="37"/>
  <c r="B15" i="14"/>
  <c r="M15" i="14" l="1"/>
  <c r="M15" i="55" s="1"/>
  <c r="J15" i="14"/>
  <c r="J15" i="55" s="1"/>
  <c r="D15" i="14"/>
  <c r="D15" i="55" s="1"/>
  <c r="G15" i="14"/>
  <c r="G15" i="55" s="1"/>
  <c r="U28" i="37"/>
  <c r="O28" i="37"/>
  <c r="K28" i="37"/>
  <c r="P28" i="37"/>
  <c r="V28" i="37"/>
  <c r="L28" i="37"/>
  <c r="E28" i="37"/>
  <c r="F28" i="37"/>
  <c r="B16" i="14"/>
  <c r="M16" i="14" l="1"/>
  <c r="J16" i="14"/>
  <c r="J16" i="55" s="1"/>
  <c r="G16" i="14"/>
  <c r="G16" i="55" s="1"/>
  <c r="D16" i="14"/>
  <c r="D16" i="55" s="1"/>
  <c r="M16" i="55"/>
  <c r="L29" i="37"/>
  <c r="O29" i="37"/>
  <c r="E29" i="37"/>
  <c r="F29" i="37"/>
  <c r="P29" i="37"/>
  <c r="V29" i="37"/>
  <c r="U29" i="37"/>
  <c r="K29" i="37"/>
  <c r="B17" i="14"/>
  <c r="G17" i="14" l="1"/>
  <c r="J17" i="14"/>
  <c r="J17" i="55" s="1"/>
  <c r="M17" i="14"/>
  <c r="M17" i="55" s="1"/>
  <c r="D17" i="14"/>
  <c r="D17" i="55" s="1"/>
  <c r="E24" i="54"/>
  <c r="G17" i="55"/>
  <c r="K30" i="37"/>
  <c r="L30" i="37"/>
  <c r="F30" i="37"/>
  <c r="E30" i="37"/>
  <c r="V30" i="37"/>
  <c r="U30" i="37"/>
  <c r="O30" i="37"/>
  <c r="P30" i="37"/>
  <c r="B18" i="14"/>
  <c r="M18" i="14" l="1"/>
  <c r="J18" i="14"/>
  <c r="J18" i="55" s="1"/>
  <c r="G18" i="14"/>
  <c r="G18" i="55" s="1"/>
  <c r="D18" i="14"/>
  <c r="D18" i="55" s="1"/>
  <c r="C41" i="54"/>
  <c r="C38" i="54"/>
  <c r="C40" i="54"/>
  <c r="C39" i="54"/>
  <c r="M18" i="55"/>
  <c r="V31" i="37"/>
  <c r="L31" i="37"/>
  <c r="F31" i="37"/>
  <c r="P31" i="37"/>
  <c r="O31" i="37"/>
  <c r="U31" i="37"/>
  <c r="K31" i="37"/>
  <c r="E31" i="37"/>
  <c r="B19" i="14"/>
  <c r="J19" i="14" l="1"/>
  <c r="J19" i="55" s="1"/>
  <c r="D19" i="14"/>
  <c r="M19" i="14"/>
  <c r="M19" i="55" s="1"/>
  <c r="G19" i="14"/>
  <c r="G19" i="55" s="1"/>
  <c r="D19" i="55"/>
  <c r="O32" i="37"/>
  <c r="L32" i="37"/>
  <c r="U32" i="37"/>
  <c r="K32" i="37"/>
  <c r="P32" i="37"/>
  <c r="V32" i="37"/>
  <c r="E32" i="37"/>
  <c r="F32" i="37"/>
  <c r="B20" i="14"/>
  <c r="M20" i="14" l="1"/>
  <c r="J20" i="14"/>
  <c r="G20" i="14"/>
  <c r="G20" i="55" s="1"/>
  <c r="D20" i="14"/>
  <c r="D20" i="55" s="1"/>
  <c r="E14" i="54"/>
  <c r="J20" i="55"/>
  <c r="M20" i="55"/>
  <c r="B21" i="14"/>
  <c r="M21" i="14" l="1"/>
  <c r="M21" i="55" s="1"/>
  <c r="J21" i="14"/>
  <c r="J21" i="55" s="1"/>
  <c r="D21" i="14"/>
  <c r="D21" i="55" s="1"/>
  <c r="G21" i="14"/>
  <c r="G21" i="55" s="1"/>
  <c r="B22" i="14"/>
  <c r="M22" i="14" l="1"/>
  <c r="M22" i="55" s="1"/>
  <c r="D22" i="14"/>
  <c r="D22" i="55" s="1"/>
  <c r="J22" i="14"/>
  <c r="J22" i="55" s="1"/>
  <c r="G22" i="14"/>
  <c r="G22" i="55" s="1"/>
  <c r="E17" i="54"/>
  <c r="E16" i="54"/>
  <c r="B23" i="14"/>
  <c r="D23" i="14" l="1"/>
  <c r="D23" i="55" s="1"/>
  <c r="J23" i="14"/>
  <c r="J23" i="55" s="1"/>
  <c r="M23" i="14"/>
  <c r="M23" i="55" s="1"/>
  <c r="G23" i="14"/>
  <c r="G23" i="55" s="1"/>
  <c r="E18" i="54"/>
  <c r="B24" i="14"/>
  <c r="M24" i="14" l="1"/>
  <c r="J24" i="14"/>
  <c r="J24" i="55" s="1"/>
  <c r="G24" i="14"/>
  <c r="G24" i="55" s="1"/>
  <c r="D24" i="14"/>
  <c r="D24" i="55" s="1"/>
  <c r="B39" i="14"/>
  <c r="B40" i="14"/>
  <c r="B41" i="14"/>
  <c r="M24" i="55"/>
  <c r="B38" i="14"/>
  <c r="B25" i="14"/>
  <c r="J25" i="14" l="1"/>
  <c r="D25" i="14"/>
  <c r="G25" i="14"/>
  <c r="M25" i="14"/>
  <c r="M25" i="55" s="1"/>
  <c r="M38" i="55"/>
  <c r="M41" i="55"/>
  <c r="M40" i="55"/>
  <c r="M39" i="55"/>
  <c r="J39" i="55"/>
  <c r="J38" i="55"/>
  <c r="J41" i="55"/>
  <c r="J40" i="55"/>
  <c r="G38" i="55"/>
  <c r="G41" i="55"/>
  <c r="G40" i="55"/>
  <c r="G39" i="55"/>
  <c r="D38" i="55"/>
  <c r="D40" i="55"/>
  <c r="D39" i="55"/>
  <c r="D41" i="55"/>
  <c r="E19" i="54"/>
  <c r="G38" i="14"/>
  <c r="G39" i="14"/>
  <c r="G41" i="14"/>
  <c r="G40" i="14"/>
  <c r="D39" i="14"/>
  <c r="D38" i="14"/>
  <c r="D40" i="14"/>
  <c r="D41" i="14"/>
  <c r="M38" i="14"/>
  <c r="M40" i="14"/>
  <c r="M39" i="14"/>
  <c r="M41" i="14"/>
  <c r="J38" i="14"/>
  <c r="J39" i="14"/>
  <c r="J41" i="14"/>
  <c r="J40" i="14"/>
  <c r="J25" i="55"/>
  <c r="G25" i="55"/>
  <c r="D25" i="55"/>
  <c r="B26" i="14"/>
  <c r="M26" i="14" l="1"/>
  <c r="J26" i="14"/>
  <c r="J26" i="55" s="1"/>
  <c r="D26" i="14"/>
  <c r="D26" i="55" s="1"/>
  <c r="G26" i="14"/>
  <c r="G26" i="55" s="1"/>
  <c r="E20" i="54"/>
  <c r="M26" i="55"/>
  <c r="B27" i="14"/>
  <c r="J27" i="14" l="1"/>
  <c r="J27" i="55" s="1"/>
  <c r="G27" i="14"/>
  <c r="G27" i="55" s="1"/>
  <c r="D27" i="14"/>
  <c r="D27" i="55" s="1"/>
  <c r="M27" i="14"/>
  <c r="M27" i="55" s="1"/>
  <c r="E21" i="54"/>
  <c r="B28" i="14"/>
  <c r="M28" i="14" l="1"/>
  <c r="J28" i="14"/>
  <c r="G28" i="14"/>
  <c r="D28" i="14"/>
  <c r="E22" i="54"/>
  <c r="B29" i="14"/>
  <c r="E23" i="54" l="1"/>
  <c r="J29" i="14"/>
  <c r="J29" i="55" s="1"/>
  <c r="J28" i="55"/>
  <c r="D29" i="14"/>
  <c r="D29" i="55" s="1"/>
  <c r="D28" i="55"/>
  <c r="M29" i="14"/>
  <c r="M29" i="55" s="1"/>
  <c r="M28" i="55"/>
  <c r="G29" i="14"/>
  <c r="G29" i="55" s="1"/>
  <c r="G28" i="55"/>
  <c r="E39" i="54" l="1"/>
  <c r="E40" i="54"/>
  <c r="E41" i="54"/>
  <c r="E38" i="54"/>
  <c r="E25" i="54" l="1"/>
  <c r="E26" i="54" l="1"/>
  <c r="E27" i="54"/>
  <c r="E28" i="54" l="1"/>
  <c r="E29" i="54"/>
  <c r="L11" i="6" l="1"/>
  <c r="H11" i="6"/>
  <c r="F10" i="54" s="1"/>
  <c r="K11" i="6"/>
  <c r="H12" i="6"/>
  <c r="F11" i="54" s="1"/>
  <c r="H11" i="54" l="1"/>
  <c r="H10" i="54"/>
  <c r="S11" i="6"/>
  <c r="X11" i="6"/>
  <c r="O11" i="6"/>
  <c r="I10" i="54" s="1"/>
  <c r="T11" i="6"/>
  <c r="L10" i="54" s="1"/>
  <c r="R11" i="6"/>
  <c r="W11" i="6"/>
  <c r="N10" i="54" l="1"/>
  <c r="K10" i="54"/>
  <c r="O12" i="6"/>
  <c r="I11" i="54" s="1"/>
  <c r="T12" i="6"/>
  <c r="L11" i="54" s="1"/>
  <c r="T13" i="6"/>
  <c r="L12" i="54" s="1"/>
  <c r="K11" i="54" l="1"/>
  <c r="N12" i="54"/>
  <c r="N11" i="54"/>
  <c r="O13" i="6"/>
  <c r="I12" i="54" s="1"/>
  <c r="H14" i="6"/>
  <c r="F13" i="54" s="1"/>
  <c r="H13" i="6"/>
  <c r="F12" i="54" s="1"/>
  <c r="H15" i="6"/>
  <c r="F14" i="54" s="1"/>
  <c r="H14" i="54" s="1"/>
  <c r="H12" i="54" l="1"/>
  <c r="H13" i="54"/>
  <c r="K12" i="54"/>
  <c r="T14" i="6"/>
  <c r="L13" i="54" s="1"/>
  <c r="O14" i="6"/>
  <c r="I13" i="54" s="1"/>
  <c r="N13" i="54" l="1"/>
  <c r="K13" i="54"/>
  <c r="H16" i="6"/>
  <c r="F15" i="54" s="1"/>
  <c r="O15" i="6"/>
  <c r="I14" i="54" s="1"/>
  <c r="K14" i="54" s="1"/>
  <c r="T15" i="6"/>
  <c r="L14" i="54" s="1"/>
  <c r="N14" i="54" s="1"/>
  <c r="T17" i="6"/>
  <c r="H15" i="54" l="1"/>
  <c r="L16" i="54"/>
  <c r="N16" i="54" s="1"/>
  <c r="I10" i="51"/>
  <c r="J10" i="51" s="1"/>
  <c r="K10" i="51" s="1"/>
  <c r="I10" i="53"/>
  <c r="J10" i="53" s="1"/>
  <c r="K10" i="53" s="1"/>
  <c r="T16" i="6"/>
  <c r="O16" i="6"/>
  <c r="I15" i="54" s="1"/>
  <c r="K15" i="54" s="1"/>
  <c r="I9" i="53" l="1"/>
  <c r="J9" i="53" s="1"/>
  <c r="I9" i="51"/>
  <c r="J9" i="51" s="1"/>
  <c r="L15" i="54"/>
  <c r="H17" i="6"/>
  <c r="F16" i="54" s="1"/>
  <c r="H18" i="6"/>
  <c r="F17" i="54" s="1"/>
  <c r="H17" i="54" s="1"/>
  <c r="O17" i="6"/>
  <c r="I16" i="54" s="1"/>
  <c r="K16" i="54" s="1"/>
  <c r="N15" i="54" l="1"/>
  <c r="H16" i="54"/>
  <c r="K9" i="51"/>
  <c r="K9" i="53"/>
  <c r="O19" i="6"/>
  <c r="I18" i="54" s="1"/>
  <c r="K18" i="54" s="1"/>
  <c r="O18" i="6"/>
  <c r="I17" i="54" s="1"/>
  <c r="K17" i="54" s="1"/>
  <c r="T18" i="6"/>
  <c r="T19" i="6"/>
  <c r="T20" i="6"/>
  <c r="L19" i="54" l="1"/>
  <c r="N19" i="54" s="1"/>
  <c r="I13" i="51"/>
  <c r="J13" i="51" s="1"/>
  <c r="K13" i="51" s="1"/>
  <c r="I13" i="53"/>
  <c r="J13" i="53" s="1"/>
  <c r="K13" i="53" s="1"/>
  <c r="I12" i="53"/>
  <c r="J12" i="53" s="1"/>
  <c r="K12" i="53" s="1"/>
  <c r="L18" i="54"/>
  <c r="N18" i="54" s="1"/>
  <c r="I12" i="51"/>
  <c r="J12" i="51" s="1"/>
  <c r="K12" i="51" s="1"/>
  <c r="I11" i="51"/>
  <c r="J11" i="51" s="1"/>
  <c r="I11" i="53"/>
  <c r="J11" i="53" s="1"/>
  <c r="L17" i="54"/>
  <c r="H19" i="6"/>
  <c r="F18" i="54" s="1"/>
  <c r="H21" i="6"/>
  <c r="F20" i="54" s="1"/>
  <c r="H20" i="54" s="1"/>
  <c r="N17" i="54" l="1"/>
  <c r="K11" i="53"/>
  <c r="H18" i="54"/>
  <c r="K11" i="51"/>
  <c r="H20" i="6"/>
  <c r="F19" i="54" s="1"/>
  <c r="H19" i="54" s="1"/>
  <c r="O20" i="6"/>
  <c r="I19" i="54" s="1"/>
  <c r="K19" i="54" s="1"/>
  <c r="T21" i="6" l="1"/>
  <c r="T22" i="6"/>
  <c r="O21" i="6"/>
  <c r="I20" i="54" s="1"/>
  <c r="K20" i="54" s="1"/>
  <c r="I14" i="51" l="1"/>
  <c r="J14" i="51" s="1"/>
  <c r="I14" i="53"/>
  <c r="J14" i="53" s="1"/>
  <c r="L20" i="54"/>
  <c r="L21" i="54"/>
  <c r="N21" i="54" s="1"/>
  <c r="I15" i="51"/>
  <c r="J15" i="51" s="1"/>
  <c r="K15" i="51" s="1"/>
  <c r="I15" i="53"/>
  <c r="J15" i="53" s="1"/>
  <c r="K15" i="53" s="1"/>
  <c r="O22" i="6"/>
  <c r="I21" i="54" s="1"/>
  <c r="K21" i="54" s="1"/>
  <c r="H23" i="6"/>
  <c r="F22" i="54" s="1"/>
  <c r="H22" i="54" s="1"/>
  <c r="H22" i="6"/>
  <c r="F21" i="54" s="1"/>
  <c r="H21" i="54" s="1"/>
  <c r="T24" i="6"/>
  <c r="N20" i="54" l="1"/>
  <c r="I17" i="51"/>
  <c r="J17" i="51" s="1"/>
  <c r="K17" i="51" s="1"/>
  <c r="L23" i="54"/>
  <c r="N23" i="54" s="1"/>
  <c r="I17" i="53"/>
  <c r="J17" i="53" s="1"/>
  <c r="K17" i="53" s="1"/>
  <c r="K14" i="53"/>
  <c r="K14" i="51"/>
  <c r="T23" i="6"/>
  <c r="O23" i="6"/>
  <c r="I22" i="54" s="1"/>
  <c r="K22" i="54" s="1"/>
  <c r="I16" i="53" l="1"/>
  <c r="J16" i="53" s="1"/>
  <c r="I16" i="51"/>
  <c r="J16" i="51" s="1"/>
  <c r="L22" i="54"/>
  <c r="N22" i="54" s="1"/>
  <c r="H25" i="6"/>
  <c r="F24" i="54" s="1"/>
  <c r="O24" i="6"/>
  <c r="I23" i="54" s="1"/>
  <c r="K23" i="54" s="1"/>
  <c r="H24" i="6"/>
  <c r="F23" i="54" s="1"/>
  <c r="H23" i="54" s="1"/>
  <c r="K16" i="53" l="1"/>
  <c r="H24" i="54"/>
  <c r="F38" i="54"/>
  <c r="F39" i="54"/>
  <c r="F41" i="54"/>
  <c r="F40" i="54"/>
  <c r="K16" i="51"/>
  <c r="O25" i="6"/>
  <c r="I24" i="54" s="1"/>
  <c r="T25" i="6"/>
  <c r="T26" i="6"/>
  <c r="K24" i="54" l="1"/>
  <c r="I38" i="54"/>
  <c r="I39" i="54"/>
  <c r="I40" i="54"/>
  <c r="I41" i="54"/>
  <c r="L25" i="54"/>
  <c r="N25" i="54" s="1"/>
  <c r="I19" i="51"/>
  <c r="J19" i="51" s="1"/>
  <c r="K19" i="51" s="1"/>
  <c r="I19" i="53"/>
  <c r="J19" i="53" s="1"/>
  <c r="K19" i="53" s="1"/>
  <c r="I18" i="51"/>
  <c r="J18" i="51" s="1"/>
  <c r="L24" i="54"/>
  <c r="I18" i="53"/>
  <c r="J18" i="53" s="1"/>
  <c r="H38" i="54"/>
  <c r="H39" i="54"/>
  <c r="H41" i="54"/>
  <c r="H40" i="54"/>
  <c r="O26" i="6"/>
  <c r="I25" i="54" s="1"/>
  <c r="K25" i="54" s="1"/>
  <c r="H26" i="6"/>
  <c r="F25" i="54" s="1"/>
  <c r="H25" i="54" s="1"/>
  <c r="N24" i="54" l="1"/>
  <c r="L38" i="54"/>
  <c r="L40" i="54"/>
  <c r="L39" i="54"/>
  <c r="L41" i="54"/>
  <c r="K18" i="53"/>
  <c r="K18" i="51"/>
  <c r="K39" i="54"/>
  <c r="K38" i="54"/>
  <c r="K41" i="54"/>
  <c r="K40" i="54"/>
  <c r="T27" i="6"/>
  <c r="O27" i="6"/>
  <c r="I26" i="54" s="1"/>
  <c r="K26" i="54" s="1"/>
  <c r="H27" i="6"/>
  <c r="F26" i="54" s="1"/>
  <c r="H26" i="54" s="1"/>
  <c r="T28" i="6"/>
  <c r="I20" i="51" l="1"/>
  <c r="J20" i="51" s="1"/>
  <c r="K20" i="51" s="1"/>
  <c r="L26" i="54"/>
  <c r="N26" i="54" s="1"/>
  <c r="I20" i="53"/>
  <c r="J20" i="53" s="1"/>
  <c r="K20" i="53" s="1"/>
  <c r="N38" i="54"/>
  <c r="N39" i="54"/>
  <c r="N40" i="54"/>
  <c r="N41" i="54"/>
  <c r="I21" i="51"/>
  <c r="J21" i="51" s="1"/>
  <c r="K21" i="51" s="1"/>
  <c r="I21" i="53"/>
  <c r="J21" i="53" s="1"/>
  <c r="K21" i="53" s="1"/>
  <c r="L27" i="54"/>
  <c r="N27" i="54" s="1"/>
  <c r="H28" i="6"/>
  <c r="F27" i="54" s="1"/>
  <c r="H27" i="54" s="1"/>
  <c r="O28" i="6"/>
  <c r="I27" i="54" s="1"/>
  <c r="K27" i="54" s="1"/>
  <c r="O30" i="6"/>
  <c r="I29" i="54" s="1"/>
  <c r="K29" i="54" s="1"/>
  <c r="T30" i="6"/>
  <c r="H30" i="6"/>
  <c r="F29" i="54" s="1"/>
  <c r="H29" i="54" s="1"/>
  <c r="H29" i="6"/>
  <c r="F28" i="54" s="1"/>
  <c r="H28" i="54" s="1"/>
  <c r="L29" i="54" l="1"/>
  <c r="N29" i="54" s="1"/>
  <c r="I23" i="53"/>
  <c r="I23" i="51"/>
  <c r="O29" i="6"/>
  <c r="I28" i="54" s="1"/>
  <c r="K28" i="54" s="1"/>
  <c r="T29" i="6"/>
  <c r="J23" i="51" l="1"/>
  <c r="K23" i="51" s="1"/>
  <c r="I24" i="51"/>
  <c r="I22" i="53"/>
  <c r="J22" i="53" s="1"/>
  <c r="K22" i="53" s="1"/>
  <c r="I22" i="51"/>
  <c r="J22" i="51" s="1"/>
  <c r="K22" i="51" s="1"/>
  <c r="L28" i="54"/>
  <c r="N28" i="54" s="1"/>
  <c r="J23" i="53"/>
  <c r="K23" i="53" s="1"/>
  <c r="I24" i="53"/>
  <c r="J24" i="51" l="1"/>
  <c r="K24" i="51" s="1"/>
  <c r="I25" i="51"/>
  <c r="I25" i="53"/>
  <c r="J24" i="53"/>
  <c r="K24" i="53" s="1"/>
  <c r="I26" i="51" l="1"/>
  <c r="J25" i="51"/>
  <c r="K25" i="51" s="1"/>
  <c r="J25" i="53"/>
  <c r="K25" i="53" s="1"/>
  <c r="I26" i="53"/>
  <c r="I27" i="53" l="1"/>
  <c r="J26" i="53"/>
  <c r="K26" i="53" s="1"/>
  <c r="J26" i="51"/>
  <c r="K26" i="51" s="1"/>
  <c r="I27" i="51"/>
  <c r="I28" i="53" l="1"/>
  <c r="J27" i="53"/>
  <c r="K27" i="53" s="1"/>
  <c r="J27" i="51"/>
  <c r="K27" i="51" s="1"/>
  <c r="I28" i="51"/>
  <c r="J28" i="53" l="1"/>
  <c r="K28" i="53" s="1"/>
  <c r="I29" i="53"/>
  <c r="I29" i="51"/>
  <c r="J28" i="51"/>
  <c r="K28" i="51" s="1"/>
  <c r="J29" i="53" l="1"/>
  <c r="K29" i="53" s="1"/>
  <c r="I30" i="53"/>
  <c r="I30" i="51"/>
  <c r="J29" i="51"/>
  <c r="K29" i="51" s="1"/>
  <c r="J30" i="53" l="1"/>
  <c r="K30" i="53" s="1"/>
  <c r="I31" i="53"/>
  <c r="I31" i="51"/>
  <c r="J30" i="51"/>
  <c r="K30" i="51" s="1"/>
  <c r="J31" i="53" l="1"/>
  <c r="K31" i="53" s="1"/>
  <c r="I32" i="53"/>
  <c r="I32" i="51"/>
  <c r="J31" i="51"/>
  <c r="K31" i="51" s="1"/>
  <c r="J32" i="51" l="1"/>
  <c r="K32" i="51" s="1"/>
  <c r="I33" i="51"/>
  <c r="J33" i="51" s="1"/>
  <c r="I33" i="53"/>
  <c r="J32" i="53"/>
  <c r="K32" i="53" s="1"/>
  <c r="K33" i="51" l="1"/>
  <c r="J35" i="51"/>
  <c r="J33" i="53"/>
  <c r="K33" i="53" s="1"/>
  <c r="I34" i="53"/>
  <c r="I35" i="53" l="1"/>
  <c r="J34" i="53"/>
  <c r="K34" i="53" s="1"/>
  <c r="K35" i="51"/>
  <c r="L9" i="51" s="1"/>
  <c r="L10" i="51" l="1"/>
  <c r="P9" i="51"/>
  <c r="J35" i="53"/>
  <c r="K35" i="53" s="1"/>
  <c r="I36" i="53"/>
  <c r="I37" i="53" l="1"/>
  <c r="J36" i="53"/>
  <c r="K36" i="53" s="1"/>
  <c r="L11" i="51"/>
  <c r="P10" i="51"/>
  <c r="L12" i="51" l="1"/>
  <c r="P11" i="51"/>
  <c r="I38" i="53"/>
  <c r="J38" i="53" s="1"/>
  <c r="J37" i="53"/>
  <c r="K37" i="53" s="1"/>
  <c r="K38" i="53" l="1"/>
  <c r="J40" i="53"/>
  <c r="L13" i="51"/>
  <c r="P12" i="51"/>
  <c r="P13" i="51" l="1"/>
  <c r="L14" i="51"/>
  <c r="K40" i="53"/>
  <c r="L9" i="53" s="1"/>
  <c r="P9" i="53" l="1"/>
  <c r="L10" i="53"/>
  <c r="F14" i="47"/>
  <c r="L15" i="51"/>
  <c r="P14" i="51"/>
  <c r="L11" i="53" l="1"/>
  <c r="P10" i="53"/>
  <c r="F15" i="47"/>
  <c r="P15" i="51"/>
  <c r="L16" i="51"/>
  <c r="P16" i="51" l="1"/>
  <c r="L17" i="51"/>
  <c r="L12" i="53"/>
  <c r="P11" i="53"/>
  <c r="F16" i="47"/>
  <c r="P12" i="53" l="1"/>
  <c r="L13" i="53"/>
  <c r="F17" i="47"/>
  <c r="L18" i="51"/>
  <c r="P17" i="51"/>
  <c r="P18" i="51" l="1"/>
  <c r="L19" i="51"/>
  <c r="P13" i="53"/>
  <c r="L14" i="53"/>
  <c r="F18" i="47"/>
  <c r="P14" i="53" l="1"/>
  <c r="L15" i="53"/>
  <c r="F19" i="47"/>
  <c r="P19" i="51"/>
  <c r="L20" i="51"/>
  <c r="P20" i="51" l="1"/>
  <c r="L21" i="51"/>
  <c r="P15" i="53"/>
  <c r="L16" i="53"/>
  <c r="F20" i="47"/>
  <c r="P16" i="53" l="1"/>
  <c r="L17" i="53"/>
  <c r="F21" i="47"/>
  <c r="P21" i="51"/>
  <c r="L22" i="51"/>
  <c r="L23" i="51" l="1"/>
  <c r="P22" i="51"/>
  <c r="L18" i="53"/>
  <c r="P17" i="53"/>
  <c r="F22" i="47"/>
  <c r="P18" i="53" l="1"/>
  <c r="L19" i="53"/>
  <c r="F23" i="47"/>
  <c r="G9" i="47" s="1"/>
  <c r="P23" i="51"/>
  <c r="L24" i="51"/>
  <c r="L25" i="51" l="1"/>
  <c r="P24" i="51"/>
  <c r="G10" i="47"/>
  <c r="D13" i="37"/>
  <c r="L20" i="53"/>
  <c r="P19" i="53"/>
  <c r="F24" i="47"/>
  <c r="P20" i="53" l="1"/>
  <c r="L21" i="53"/>
  <c r="F25" i="47"/>
  <c r="G11" i="47"/>
  <c r="D14" i="37"/>
  <c r="R13" i="37"/>
  <c r="G13" i="37"/>
  <c r="X13" i="37"/>
  <c r="M11" i="44"/>
  <c r="N13" i="37"/>
  <c r="W13" i="37"/>
  <c r="H13" i="37"/>
  <c r="M13" i="37"/>
  <c r="Q13" i="37"/>
  <c r="Z11" i="44"/>
  <c r="P25" i="51"/>
  <c r="L26" i="51"/>
  <c r="Y11" i="44" l="1"/>
  <c r="X11" i="44"/>
  <c r="P26" i="51"/>
  <c r="L27" i="51"/>
  <c r="D11" i="44"/>
  <c r="E11" i="44"/>
  <c r="G11" i="44"/>
  <c r="F11" i="44"/>
  <c r="S11" i="44"/>
  <c r="T11" i="44"/>
  <c r="M12" i="44"/>
  <c r="W14" i="37"/>
  <c r="R14" i="37"/>
  <c r="N14" i="37"/>
  <c r="X14" i="37"/>
  <c r="M14" i="37"/>
  <c r="H14" i="37"/>
  <c r="Q14" i="37"/>
  <c r="Z12" i="44"/>
  <c r="G14" i="37"/>
  <c r="G12" i="47"/>
  <c r="D15" i="37"/>
  <c r="K11" i="44"/>
  <c r="L11" i="44"/>
  <c r="L22" i="53"/>
  <c r="P21" i="53"/>
  <c r="F26" i="47"/>
  <c r="C11" i="44" l="1"/>
  <c r="C10" i="14" s="1"/>
  <c r="C10" i="55" s="1"/>
  <c r="L23" i="53"/>
  <c r="P22" i="53"/>
  <c r="F27" i="47"/>
  <c r="F12" i="44"/>
  <c r="G12" i="44"/>
  <c r="D12" i="44"/>
  <c r="E12" i="44"/>
  <c r="L28" i="51"/>
  <c r="P27" i="51"/>
  <c r="Q15" i="37"/>
  <c r="M15" i="37"/>
  <c r="R15" i="37"/>
  <c r="G15" i="37"/>
  <c r="Z13" i="44"/>
  <c r="H15" i="37"/>
  <c r="N15" i="37"/>
  <c r="W15" i="37"/>
  <c r="X15" i="37"/>
  <c r="M13" i="44"/>
  <c r="G13" i="47"/>
  <c r="D16" i="37"/>
  <c r="E10" i="14" l="1"/>
  <c r="C12" i="44"/>
  <c r="C11" i="14" s="1"/>
  <c r="E11" i="14" s="1"/>
  <c r="L24" i="53"/>
  <c r="P23" i="53"/>
  <c r="F28" i="47"/>
  <c r="D13" i="44"/>
  <c r="E13" i="44"/>
  <c r="E10" i="55"/>
  <c r="H16" i="37"/>
  <c r="M16" i="37"/>
  <c r="X16" i="37"/>
  <c r="N16" i="37"/>
  <c r="Q16" i="37"/>
  <c r="Z14" i="44"/>
  <c r="G16" i="37"/>
  <c r="W16" i="37"/>
  <c r="R16" i="37"/>
  <c r="M14" i="44"/>
  <c r="P28" i="51"/>
  <c r="L29" i="51"/>
  <c r="D17" i="37"/>
  <c r="G14" i="47"/>
  <c r="F13" i="44"/>
  <c r="G13" i="44"/>
  <c r="C11" i="55" l="1"/>
  <c r="C13" i="44"/>
  <c r="C12" i="14" s="1"/>
  <c r="C12" i="55" s="1"/>
  <c r="L30" i="51"/>
  <c r="P29" i="51"/>
  <c r="E11" i="55"/>
  <c r="E14" i="44"/>
  <c r="D14" i="44"/>
  <c r="G15" i="47"/>
  <c r="D18" i="37"/>
  <c r="L25" i="53"/>
  <c r="P24" i="53"/>
  <c r="F14" i="44"/>
  <c r="G14" i="44"/>
  <c r="H17" i="37"/>
  <c r="Q17" i="37"/>
  <c r="W17" i="37"/>
  <c r="N17" i="37"/>
  <c r="Z15" i="44"/>
  <c r="M17" i="37"/>
  <c r="R17" i="37"/>
  <c r="M15" i="44"/>
  <c r="G17" i="37"/>
  <c r="X17" i="37"/>
  <c r="E12" i="14" l="1"/>
  <c r="L26" i="53"/>
  <c r="P25" i="53"/>
  <c r="E12" i="55"/>
  <c r="G16" i="47"/>
  <c r="D19" i="37"/>
  <c r="M18" i="37"/>
  <c r="R18" i="37"/>
  <c r="Q18" i="37"/>
  <c r="H18" i="37"/>
  <c r="G18" i="37"/>
  <c r="X18" i="37"/>
  <c r="M16" i="44"/>
  <c r="N18" i="37"/>
  <c r="W18" i="37"/>
  <c r="Z16" i="44"/>
  <c r="E15" i="44"/>
  <c r="D15" i="44"/>
  <c r="F15" i="44"/>
  <c r="G15" i="44"/>
  <c r="C14" i="44"/>
  <c r="C13" i="14" s="1"/>
  <c r="L31" i="51"/>
  <c r="P30" i="51"/>
  <c r="X19" i="37" l="1"/>
  <c r="W19" i="37"/>
  <c r="M17" i="44"/>
  <c r="Q19" i="37"/>
  <c r="H19" i="37"/>
  <c r="Z17" i="44"/>
  <c r="G19" i="37"/>
  <c r="N19" i="37"/>
  <c r="R19" i="37"/>
  <c r="M19" i="37"/>
  <c r="D20" i="37"/>
  <c r="G17" i="47"/>
  <c r="E16" i="44"/>
  <c r="D16" i="44"/>
  <c r="L32" i="51"/>
  <c r="P31" i="51"/>
  <c r="C13" i="55"/>
  <c r="E13" i="14"/>
  <c r="C15" i="44"/>
  <c r="C14" i="14" s="1"/>
  <c r="G16" i="44"/>
  <c r="F16" i="44"/>
  <c r="L27" i="53"/>
  <c r="P26" i="53"/>
  <c r="C16" i="44" l="1"/>
  <c r="C15" i="14" s="1"/>
  <c r="D17" i="44"/>
  <c r="E17" i="44"/>
  <c r="G17" i="44"/>
  <c r="F17" i="44"/>
  <c r="G18" i="47"/>
  <c r="D21" i="37"/>
  <c r="C15" i="55"/>
  <c r="E15" i="14"/>
  <c r="E15" i="55" s="1"/>
  <c r="Z18" i="44"/>
  <c r="N20" i="37"/>
  <c r="M18" i="44"/>
  <c r="Q20" i="37"/>
  <c r="W20" i="37"/>
  <c r="M20" i="37"/>
  <c r="H20" i="37"/>
  <c r="X20" i="37"/>
  <c r="G20" i="37"/>
  <c r="R20" i="37"/>
  <c r="L33" i="51"/>
  <c r="P33" i="51" s="1"/>
  <c r="P35" i="51" s="1"/>
  <c r="P32" i="51"/>
  <c r="E13" i="55"/>
  <c r="P27" i="53"/>
  <c r="L28" i="53"/>
  <c r="C14" i="55"/>
  <c r="E14" i="14"/>
  <c r="E14" i="55" s="1"/>
  <c r="P28" i="53" l="1"/>
  <c r="L29" i="53"/>
  <c r="M21" i="37"/>
  <c r="W21" i="37"/>
  <c r="G21" i="37"/>
  <c r="R21" i="37"/>
  <c r="Q21" i="37"/>
  <c r="N21" i="37"/>
  <c r="H21" i="37"/>
  <c r="X21" i="37"/>
  <c r="M19" i="44"/>
  <c r="Z19" i="44"/>
  <c r="L35" i="51"/>
  <c r="G48" i="51"/>
  <c r="G19" i="47"/>
  <c r="D22" i="37"/>
  <c r="D18" i="44"/>
  <c r="E18" i="44"/>
  <c r="F18" i="44"/>
  <c r="G18" i="44"/>
  <c r="C17" i="44"/>
  <c r="C16" i="14" s="1"/>
  <c r="C18" i="44" l="1"/>
  <c r="C17" i="14" s="1"/>
  <c r="C17" i="55" s="1"/>
  <c r="L30" i="53"/>
  <c r="P29" i="53"/>
  <c r="C16" i="55"/>
  <c r="E16" i="14"/>
  <c r="G22" i="37"/>
  <c r="H22" i="37"/>
  <c r="Z20" i="44"/>
  <c r="M20" i="44"/>
  <c r="X22" i="37"/>
  <c r="N22" i="37"/>
  <c r="W22" i="37"/>
  <c r="R22" i="37"/>
  <c r="M22" i="37"/>
  <c r="Q22" i="37"/>
  <c r="D19" i="44"/>
  <c r="E19" i="44"/>
  <c r="F19" i="44"/>
  <c r="G19" i="44"/>
  <c r="G20" i="47"/>
  <c r="D23" i="37"/>
  <c r="E17" i="14" l="1"/>
  <c r="E17" i="55" s="1"/>
  <c r="G21" i="47"/>
  <c r="D24" i="37"/>
  <c r="E16" i="55"/>
  <c r="C19" i="44"/>
  <c r="C18" i="14" s="1"/>
  <c r="G20" i="44"/>
  <c r="F20" i="44"/>
  <c r="E20" i="44"/>
  <c r="D20" i="44"/>
  <c r="H23" i="37"/>
  <c r="M21" i="44"/>
  <c r="M23" i="37"/>
  <c r="W23" i="37"/>
  <c r="X23" i="37"/>
  <c r="N23" i="37"/>
  <c r="G23" i="37"/>
  <c r="Q23" i="37"/>
  <c r="R23" i="37"/>
  <c r="Z21" i="44"/>
  <c r="P30" i="53"/>
  <c r="L31" i="53"/>
  <c r="C20" i="44" l="1"/>
  <c r="C19" i="14" s="1"/>
  <c r="E19" i="14" s="1"/>
  <c r="E19" i="55" s="1"/>
  <c r="F21" i="44"/>
  <c r="G21" i="44"/>
  <c r="C18" i="55"/>
  <c r="E18" i="14"/>
  <c r="Q24" i="37"/>
  <c r="H24" i="37"/>
  <c r="G24" i="37"/>
  <c r="R24" i="37"/>
  <c r="W24" i="37"/>
  <c r="M24" i="37"/>
  <c r="M22" i="44"/>
  <c r="N24" i="37"/>
  <c r="X24" i="37"/>
  <c r="Z22" i="44"/>
  <c r="C19" i="55"/>
  <c r="E21" i="44"/>
  <c r="D21" i="44"/>
  <c r="L32" i="53"/>
  <c r="P31" i="53"/>
  <c r="G22" i="47"/>
  <c r="D25" i="37"/>
  <c r="C21" i="44" l="1"/>
  <c r="C20" i="14" s="1"/>
  <c r="E18" i="55"/>
  <c r="E22" i="44"/>
  <c r="D22" i="44"/>
  <c r="Q25" i="37"/>
  <c r="G25" i="37"/>
  <c r="M23" i="44"/>
  <c r="W25" i="37"/>
  <c r="H25" i="37"/>
  <c r="X25" i="37"/>
  <c r="M25" i="37"/>
  <c r="Z23" i="44"/>
  <c r="N25" i="37"/>
  <c r="R25" i="37"/>
  <c r="F22" i="44"/>
  <c r="G22" i="44"/>
  <c r="D26" i="37"/>
  <c r="G23" i="47"/>
  <c r="P32" i="53"/>
  <c r="L33" i="53"/>
  <c r="C22" i="44" l="1"/>
  <c r="C21" i="14" s="1"/>
  <c r="C21" i="55" s="1"/>
  <c r="P33" i="53"/>
  <c r="L34" i="53"/>
  <c r="G24" i="47"/>
  <c r="D27" i="37"/>
  <c r="X26" i="37"/>
  <c r="M26" i="37"/>
  <c r="Z24" i="44"/>
  <c r="H26" i="37"/>
  <c r="N26" i="37"/>
  <c r="Q26" i="37"/>
  <c r="M24" i="44"/>
  <c r="W26" i="37"/>
  <c r="R26" i="37"/>
  <c r="G26" i="37"/>
  <c r="F23" i="44"/>
  <c r="G23" i="44"/>
  <c r="D23" i="44"/>
  <c r="E23" i="44"/>
  <c r="C20" i="55"/>
  <c r="E20" i="14"/>
  <c r="E21" i="14" l="1"/>
  <c r="E21" i="55" s="1"/>
  <c r="C23" i="44"/>
  <c r="C22" i="14" s="1"/>
  <c r="E22" i="14" s="1"/>
  <c r="E22" i="55" s="1"/>
  <c r="E24" i="44"/>
  <c r="D24" i="44"/>
  <c r="W27" i="37"/>
  <c r="G27" i="37"/>
  <c r="Q27" i="37"/>
  <c r="M25" i="44"/>
  <c r="R27" i="37"/>
  <c r="Z25" i="44"/>
  <c r="X27" i="37"/>
  <c r="N27" i="37"/>
  <c r="H27" i="37"/>
  <c r="M27" i="37"/>
  <c r="D28" i="37"/>
  <c r="G25" i="47"/>
  <c r="G24" i="44"/>
  <c r="F24" i="44"/>
  <c r="L35" i="53"/>
  <c r="P34" i="53"/>
  <c r="E20" i="55"/>
  <c r="C22" i="55" l="1"/>
  <c r="G26" i="47"/>
  <c r="D29" i="37"/>
  <c r="E25" i="44"/>
  <c r="D25" i="44"/>
  <c r="W28" i="37"/>
  <c r="G28" i="37"/>
  <c r="M26" i="44"/>
  <c r="X28" i="37"/>
  <c r="Q28" i="37"/>
  <c r="R28" i="37"/>
  <c r="H28" i="37"/>
  <c r="Z26" i="44"/>
  <c r="M28" i="37"/>
  <c r="N28" i="37"/>
  <c r="P35" i="53"/>
  <c r="L36" i="53"/>
  <c r="G25" i="44"/>
  <c r="F25" i="44"/>
  <c r="C24" i="44"/>
  <c r="C23" i="14" s="1"/>
  <c r="C25" i="44" l="1"/>
  <c r="C24" i="14" s="1"/>
  <c r="C24" i="55" s="1"/>
  <c r="E23" i="14"/>
  <c r="E23" i="55" s="1"/>
  <c r="C23" i="55"/>
  <c r="F26" i="44"/>
  <c r="G26" i="44"/>
  <c r="L37" i="53"/>
  <c r="P36" i="53"/>
  <c r="N29" i="37"/>
  <c r="W29" i="37"/>
  <c r="Z27" i="44"/>
  <c r="M29" i="37"/>
  <c r="G29" i="37"/>
  <c r="R29" i="37"/>
  <c r="M27" i="44"/>
  <c r="H29" i="37"/>
  <c r="X29" i="37"/>
  <c r="Q29" i="37"/>
  <c r="E26" i="44"/>
  <c r="D26" i="44"/>
  <c r="G27" i="47"/>
  <c r="D30" i="37"/>
  <c r="C41" i="14" l="1"/>
  <c r="C40" i="14"/>
  <c r="C39" i="14"/>
  <c r="C38" i="14"/>
  <c r="E24" i="14"/>
  <c r="C26" i="44"/>
  <c r="C25" i="14" s="1"/>
  <c r="E25" i="14" s="1"/>
  <c r="E25" i="55" s="1"/>
  <c r="L38" i="53"/>
  <c r="P38" i="53" s="1"/>
  <c r="P37" i="53"/>
  <c r="M30" i="37"/>
  <c r="G30" i="37"/>
  <c r="M28" i="44"/>
  <c r="X30" i="37"/>
  <c r="H30" i="37"/>
  <c r="W30" i="37"/>
  <c r="N30" i="37"/>
  <c r="R30" i="37"/>
  <c r="Q30" i="37"/>
  <c r="Z28" i="44"/>
  <c r="E24" i="55"/>
  <c r="E38" i="14"/>
  <c r="E39" i="14"/>
  <c r="E40" i="14"/>
  <c r="E41" i="14"/>
  <c r="G27" i="44"/>
  <c r="F27" i="44"/>
  <c r="G28" i="47"/>
  <c r="D32" i="37" s="1"/>
  <c r="D31" i="37"/>
  <c r="D27" i="44"/>
  <c r="E27" i="44"/>
  <c r="C38" i="55"/>
  <c r="C40" i="55"/>
  <c r="C39" i="55"/>
  <c r="C41" i="55"/>
  <c r="C25" i="55" l="1"/>
  <c r="M29" i="44"/>
  <c r="G31" i="37"/>
  <c r="R31" i="37"/>
  <c r="W31" i="37"/>
  <c r="H31" i="37"/>
  <c r="Q31" i="37"/>
  <c r="Z29" i="44"/>
  <c r="X31" i="37"/>
  <c r="M31" i="37"/>
  <c r="N31" i="37"/>
  <c r="E38" i="55"/>
  <c r="E39" i="55"/>
  <c r="E40" i="55"/>
  <c r="H32" i="37"/>
  <c r="M32" i="37"/>
  <c r="X32" i="37"/>
  <c r="G32" i="37"/>
  <c r="Q32" i="37"/>
  <c r="N32" i="37"/>
  <c r="Z30" i="44"/>
  <c r="R32" i="37"/>
  <c r="M30" i="44"/>
  <c r="W32" i="37"/>
  <c r="D28" i="44"/>
  <c r="E28" i="44"/>
  <c r="P40" i="53"/>
  <c r="E41" i="55"/>
  <c r="G28" i="44"/>
  <c r="F28" i="44"/>
  <c r="C27" i="44"/>
  <c r="C26" i="14" s="1"/>
  <c r="C28" i="44" l="1"/>
  <c r="C27" i="14" s="1"/>
  <c r="G30" i="44"/>
  <c r="F30" i="44"/>
  <c r="F29" i="44"/>
  <c r="G29" i="44"/>
  <c r="C26" i="55"/>
  <c r="E26" i="14"/>
  <c r="E26" i="55" s="1"/>
  <c r="L40" i="53"/>
  <c r="G53" i="53"/>
  <c r="E29" i="44"/>
  <c r="D29" i="44"/>
  <c r="E30" i="44"/>
  <c r="D30" i="44"/>
  <c r="C29" i="44" l="1"/>
  <c r="C28" i="14" s="1"/>
  <c r="E28" i="14" s="1"/>
  <c r="E28" i="55" s="1"/>
  <c r="C30" i="44"/>
  <c r="C29" i="14" s="1"/>
  <c r="C29" i="55" s="1"/>
  <c r="C28" i="55"/>
  <c r="C27" i="55"/>
  <c r="E27" i="14"/>
  <c r="E27" i="55" s="1"/>
  <c r="P29" i="6"/>
  <c r="Q29" i="44" s="1"/>
  <c r="S29" i="6"/>
  <c r="T29" i="44" s="1"/>
  <c r="S21" i="6"/>
  <c r="T21" i="44" s="1"/>
  <c r="S14" i="6"/>
  <c r="T14" i="44" s="1"/>
  <c r="P19" i="6"/>
  <c r="Q19" i="44" s="1"/>
  <c r="P21" i="6"/>
  <c r="Q21" i="44" s="1"/>
  <c r="P12" i="6"/>
  <c r="Q12" i="44" s="1"/>
  <c r="S26" i="6"/>
  <c r="T26" i="44" s="1"/>
  <c r="S18" i="6"/>
  <c r="T18" i="44" s="1"/>
  <c r="P17" i="6"/>
  <c r="Q17" i="44" s="1"/>
  <c r="V18" i="6"/>
  <c r="W18" i="44" s="1"/>
  <c r="W15" i="6"/>
  <c r="X15" i="44" s="1"/>
  <c r="V26" i="6"/>
  <c r="W26" i="44" s="1"/>
  <c r="W28" i="6"/>
  <c r="X28" i="44" s="1"/>
  <c r="V22" i="6"/>
  <c r="W22" i="44" s="1"/>
  <c r="J29" i="6"/>
  <c r="J29" i="44" s="1"/>
  <c r="L29" i="6"/>
  <c r="L29" i="44" s="1"/>
  <c r="L21" i="6"/>
  <c r="L21" i="44" s="1"/>
  <c r="J19" i="6"/>
  <c r="J19" i="44" s="1"/>
  <c r="J21" i="6"/>
  <c r="J21" i="44" s="1"/>
  <c r="J12" i="6"/>
  <c r="J12" i="44" s="1"/>
  <c r="J17" i="6"/>
  <c r="J17" i="44" s="1"/>
  <c r="X29" i="6"/>
  <c r="Y29" i="44" s="1"/>
  <c r="W14" i="6"/>
  <c r="X14" i="44" s="1"/>
  <c r="U21" i="6"/>
  <c r="V21" i="44" s="1"/>
  <c r="X26" i="6"/>
  <c r="Y26" i="44" s="1"/>
  <c r="U17" i="6"/>
  <c r="V17" i="44" s="1"/>
  <c r="S13" i="6"/>
  <c r="T13" i="44" s="1"/>
  <c r="I29" i="6"/>
  <c r="I29" i="44" s="1"/>
  <c r="L14" i="6"/>
  <c r="L14" i="44" s="1"/>
  <c r="I19" i="6"/>
  <c r="I19" i="44" s="1"/>
  <c r="I21" i="6"/>
  <c r="I21" i="44" s="1"/>
  <c r="I12" i="6"/>
  <c r="I12" i="44" s="1"/>
  <c r="L26" i="6"/>
  <c r="L26" i="44" s="1"/>
  <c r="L18" i="6"/>
  <c r="L18" i="44" s="1"/>
  <c r="I17" i="6"/>
  <c r="I17" i="44" s="1"/>
  <c r="W29" i="6"/>
  <c r="X29" i="44" s="1"/>
  <c r="X14" i="6"/>
  <c r="Y14" i="44" s="1"/>
  <c r="V21" i="6"/>
  <c r="W21" i="44" s="1"/>
  <c r="W26" i="6"/>
  <c r="X26" i="44" s="1"/>
  <c r="V17" i="6"/>
  <c r="W17" i="44" s="1"/>
  <c r="Q28" i="6"/>
  <c r="R28" i="44" s="1"/>
  <c r="Q30" i="6"/>
  <c r="R30" i="44" s="1"/>
  <c r="Q14" i="6"/>
  <c r="R14" i="44" s="1"/>
  <c r="Q20" i="6"/>
  <c r="R20" i="44" s="1"/>
  <c r="R16" i="6"/>
  <c r="S16" i="44" s="1"/>
  <c r="Q16" i="6"/>
  <c r="R16" i="44" s="1"/>
  <c r="X27" i="6"/>
  <c r="Y27" i="44" s="1"/>
  <c r="U30" i="6"/>
  <c r="V30" i="44" s="1"/>
  <c r="U20" i="6"/>
  <c r="V20" i="44" s="1"/>
  <c r="X24" i="6"/>
  <c r="Y24" i="44" s="1"/>
  <c r="U16" i="6"/>
  <c r="V16" i="44" s="1"/>
  <c r="P28" i="6"/>
  <c r="Q28" i="44" s="1"/>
  <c r="S27" i="6"/>
  <c r="T27" i="44" s="1"/>
  <c r="S19" i="6"/>
  <c r="T19" i="44" s="1"/>
  <c r="P30" i="6"/>
  <c r="Q30" i="44" s="1"/>
  <c r="P14" i="6"/>
  <c r="Q14" i="44" s="1"/>
  <c r="P20" i="6"/>
  <c r="Q20" i="44" s="1"/>
  <c r="Q11" i="6"/>
  <c r="R11" i="44" s="1"/>
  <c r="S24" i="6"/>
  <c r="T24" i="44" s="1"/>
  <c r="S16" i="6"/>
  <c r="T16" i="44" s="1"/>
  <c r="P16" i="6"/>
  <c r="Q16" i="44" s="1"/>
  <c r="W27" i="6"/>
  <c r="X27" i="44" s="1"/>
  <c r="V30" i="6"/>
  <c r="W30" i="44" s="1"/>
  <c r="V20" i="6"/>
  <c r="W20" i="44" s="1"/>
  <c r="W24" i="6"/>
  <c r="X24" i="44" s="1"/>
  <c r="V16" i="6"/>
  <c r="W16" i="44" s="1"/>
  <c r="J28" i="6"/>
  <c r="J28" i="44" s="1"/>
  <c r="K27" i="6"/>
  <c r="K27" i="44" s="1"/>
  <c r="K19" i="6"/>
  <c r="K19" i="44" s="1"/>
  <c r="I30" i="6"/>
  <c r="I30" i="44" s="1"/>
  <c r="I14" i="6"/>
  <c r="I14" i="44" s="1"/>
  <c r="J20" i="6"/>
  <c r="J20" i="44" s="1"/>
  <c r="I11" i="6"/>
  <c r="I11" i="44" s="1"/>
  <c r="K24" i="6"/>
  <c r="K24" i="44" s="1"/>
  <c r="K16" i="6"/>
  <c r="K16" i="44" s="1"/>
  <c r="J16" i="6"/>
  <c r="J16" i="44" s="1"/>
  <c r="X25" i="6"/>
  <c r="Y25" i="44" s="1"/>
  <c r="U25" i="6"/>
  <c r="V25" i="44" s="1"/>
  <c r="U15" i="6"/>
  <c r="V15" i="44" s="1"/>
  <c r="X22" i="6"/>
  <c r="Y22" i="44" s="1"/>
  <c r="I28" i="6"/>
  <c r="I28" i="44" s="1"/>
  <c r="L27" i="6"/>
  <c r="L27" i="44" s="1"/>
  <c r="L19" i="6"/>
  <c r="L19" i="44" s="1"/>
  <c r="J30" i="6"/>
  <c r="J30" i="44" s="1"/>
  <c r="J14" i="6"/>
  <c r="J14" i="44" s="1"/>
  <c r="I20" i="6"/>
  <c r="I20" i="44" s="1"/>
  <c r="J11" i="6"/>
  <c r="J11" i="44" s="1"/>
  <c r="L24" i="6"/>
  <c r="L24" i="44" s="1"/>
  <c r="I16" i="6"/>
  <c r="I16" i="44" s="1"/>
  <c r="W25" i="6"/>
  <c r="X25" i="44" s="1"/>
  <c r="V25" i="6"/>
  <c r="W25" i="44" s="1"/>
  <c r="V15" i="6"/>
  <c r="W15" i="44" s="1"/>
  <c r="W22" i="6"/>
  <c r="X22" i="44" s="1"/>
  <c r="Q23" i="6"/>
  <c r="R23" i="44" s="1"/>
  <c r="Q25" i="6"/>
  <c r="R25" i="44" s="1"/>
  <c r="R12" i="6"/>
  <c r="S12" i="44" s="1"/>
  <c r="Q15" i="6"/>
  <c r="R15" i="44" s="1"/>
  <c r="R30" i="6"/>
  <c r="S30" i="44" s="1"/>
  <c r="R22" i="6"/>
  <c r="S22" i="44" s="1"/>
  <c r="Q27" i="6"/>
  <c r="R27" i="44" s="1"/>
  <c r="W13" i="6"/>
  <c r="X13" i="44" s="1"/>
  <c r="X23" i="6"/>
  <c r="Y23" i="44" s="1"/>
  <c r="U24" i="6"/>
  <c r="V24" i="44" s="1"/>
  <c r="U13" i="6"/>
  <c r="V13" i="44" s="1"/>
  <c r="X20" i="6"/>
  <c r="Y20" i="44" s="1"/>
  <c r="P23" i="6"/>
  <c r="Q23" i="44" s="1"/>
  <c r="S25" i="6"/>
  <c r="T25" i="44" s="1"/>
  <c r="S17" i="6"/>
  <c r="T17" i="44" s="1"/>
  <c r="P25" i="6"/>
  <c r="Q25" i="44" s="1"/>
  <c r="S12" i="6"/>
  <c r="T12" i="44" s="1"/>
  <c r="P15" i="6"/>
  <c r="Q15" i="44" s="1"/>
  <c r="S30" i="6"/>
  <c r="T30" i="44" s="1"/>
  <c r="S22" i="6"/>
  <c r="T22" i="44" s="1"/>
  <c r="P27" i="6"/>
  <c r="Q27" i="44" s="1"/>
  <c r="X13" i="6"/>
  <c r="Y13" i="44" s="1"/>
  <c r="W23" i="6"/>
  <c r="X23" i="44" s="1"/>
  <c r="V24" i="6"/>
  <c r="W24" i="44" s="1"/>
  <c r="V13" i="6"/>
  <c r="W13" i="44" s="1"/>
  <c r="W20" i="6"/>
  <c r="X20" i="44" s="1"/>
  <c r="J23" i="6"/>
  <c r="J23" i="44" s="1"/>
  <c r="L25" i="6"/>
  <c r="L25" i="44" s="1"/>
  <c r="L17" i="6"/>
  <c r="L17" i="44" s="1"/>
  <c r="J25" i="6"/>
  <c r="J25" i="44" s="1"/>
  <c r="K12" i="6"/>
  <c r="K12" i="44" s="1"/>
  <c r="J15" i="6"/>
  <c r="J15" i="44" s="1"/>
  <c r="J27" i="6"/>
  <c r="J27" i="44" s="1"/>
  <c r="U29" i="6"/>
  <c r="V29" i="44" s="1"/>
  <c r="X21" i="6"/>
  <c r="Y21" i="44" s="1"/>
  <c r="U19" i="6"/>
  <c r="V19" i="44" s="1"/>
  <c r="U12" i="6"/>
  <c r="V12" i="44" s="1"/>
  <c r="X18" i="6"/>
  <c r="Y18" i="44" s="1"/>
  <c r="I23" i="6"/>
  <c r="I23" i="44" s="1"/>
  <c r="I25" i="6"/>
  <c r="I25" i="44" s="1"/>
  <c r="L12" i="6"/>
  <c r="L12" i="44" s="1"/>
  <c r="I15" i="6"/>
  <c r="I15" i="44" s="1"/>
  <c r="L30" i="6"/>
  <c r="L30" i="44" s="1"/>
  <c r="L22" i="6"/>
  <c r="L22" i="44" s="1"/>
  <c r="I27" i="6"/>
  <c r="I27" i="44" s="1"/>
  <c r="V29" i="6"/>
  <c r="W29" i="44" s="1"/>
  <c r="W21" i="6"/>
  <c r="X21" i="44" s="1"/>
  <c r="V19" i="6"/>
  <c r="W19" i="44" s="1"/>
  <c r="V12" i="6"/>
  <c r="W12" i="44" s="1"/>
  <c r="W18" i="6"/>
  <c r="X18" i="44" s="1"/>
  <c r="Q18" i="6"/>
  <c r="R18" i="44" s="1"/>
  <c r="Q24" i="6"/>
  <c r="R24" i="44" s="1"/>
  <c r="Q26" i="6"/>
  <c r="R26" i="44" s="1"/>
  <c r="Q13" i="6"/>
  <c r="R13" i="44" s="1"/>
  <c r="R28" i="6"/>
  <c r="S28" i="44" s="1"/>
  <c r="R20" i="6"/>
  <c r="S20" i="44" s="1"/>
  <c r="Q22" i="6"/>
  <c r="R22" i="44" s="1"/>
  <c r="U28" i="6"/>
  <c r="V28" i="44" s="1"/>
  <c r="X19" i="6"/>
  <c r="Y19" i="44" s="1"/>
  <c r="U14" i="6"/>
  <c r="V14" i="44" s="1"/>
  <c r="V11" i="6"/>
  <c r="W11" i="44" s="1"/>
  <c r="W16" i="6"/>
  <c r="X16" i="44" s="1"/>
  <c r="S23" i="6"/>
  <c r="T23" i="44" s="1"/>
  <c r="S15" i="6"/>
  <c r="T15" i="44" s="1"/>
  <c r="P24" i="6"/>
  <c r="Q24" i="44" s="1"/>
  <c r="P26" i="6"/>
  <c r="Q26" i="44" s="1"/>
  <c r="P13" i="6"/>
  <c r="Q13" i="44" s="1"/>
  <c r="S28" i="6"/>
  <c r="T28" i="44" s="1"/>
  <c r="S20" i="6"/>
  <c r="T20" i="44" s="1"/>
  <c r="P22" i="6"/>
  <c r="Q22" i="44" s="1"/>
  <c r="V28" i="6"/>
  <c r="W28" i="44" s="1"/>
  <c r="W19" i="6"/>
  <c r="X19" i="44" s="1"/>
  <c r="V14" i="6"/>
  <c r="W14" i="44" s="1"/>
  <c r="U11" i="6"/>
  <c r="V11" i="44" s="1"/>
  <c r="X16" i="6"/>
  <c r="Y16" i="44" s="1"/>
  <c r="L13" i="6"/>
  <c r="L13" i="44" s="1"/>
  <c r="I18" i="6"/>
  <c r="I18" i="44" s="1"/>
  <c r="K23" i="6"/>
  <c r="K23" i="44" s="1"/>
  <c r="K15" i="6"/>
  <c r="K15" i="44" s="1"/>
  <c r="J24" i="6"/>
  <c r="J24" i="44" s="1"/>
  <c r="I26" i="6"/>
  <c r="I26" i="44" s="1"/>
  <c r="K28" i="6"/>
  <c r="K28" i="44" s="1"/>
  <c r="K20" i="6"/>
  <c r="K20" i="44" s="1"/>
  <c r="I22" i="6"/>
  <c r="I22" i="44" s="1"/>
  <c r="U23" i="6"/>
  <c r="V23" i="44" s="1"/>
  <c r="W17" i="6"/>
  <c r="X17" i="44" s="1"/>
  <c r="X12" i="6"/>
  <c r="Y12" i="44" s="1"/>
  <c r="X30" i="6"/>
  <c r="Y30" i="44" s="1"/>
  <c r="U27" i="6"/>
  <c r="V27" i="44" s="1"/>
  <c r="K13" i="6"/>
  <c r="K13" i="44" s="1"/>
  <c r="J18" i="6"/>
  <c r="J18" i="44" s="1"/>
  <c r="L23" i="6"/>
  <c r="L23" i="44" s="1"/>
  <c r="L15" i="6"/>
  <c r="L15" i="44" s="1"/>
  <c r="I24" i="6"/>
  <c r="I24" i="44" s="1"/>
  <c r="J26" i="6"/>
  <c r="J26" i="44" s="1"/>
  <c r="I13" i="6"/>
  <c r="I13" i="44" s="1"/>
  <c r="L28" i="6"/>
  <c r="L28" i="44" s="1"/>
  <c r="J22" i="6"/>
  <c r="J22" i="44" s="1"/>
  <c r="V23" i="6"/>
  <c r="W23" i="44" s="1"/>
  <c r="X17" i="6"/>
  <c r="Y17" i="44" s="1"/>
  <c r="W12" i="6"/>
  <c r="X12" i="44" s="1"/>
  <c r="W30" i="6"/>
  <c r="X30" i="44" s="1"/>
  <c r="V27" i="6"/>
  <c r="W27" i="44" s="1"/>
  <c r="P18" i="6"/>
  <c r="Q18" i="44" s="1"/>
  <c r="Q29" i="6"/>
  <c r="R29" i="44" s="1"/>
  <c r="Q19" i="6"/>
  <c r="R19" i="44" s="1"/>
  <c r="Q21" i="6"/>
  <c r="R21" i="44" s="1"/>
  <c r="Q12" i="6"/>
  <c r="R12" i="44" s="1"/>
  <c r="R26" i="6"/>
  <c r="S26" i="44" s="1"/>
  <c r="R18" i="6"/>
  <c r="S18" i="44" s="1"/>
  <c r="Q17" i="6"/>
  <c r="R17" i="44" s="1"/>
  <c r="U18" i="6"/>
  <c r="V18" i="44" s="1"/>
  <c r="X15" i="6"/>
  <c r="Y15" i="44" s="1"/>
  <c r="U26" i="6"/>
  <c r="V26" i="44" s="1"/>
  <c r="X28" i="6"/>
  <c r="Y28" i="44" s="1"/>
  <c r="U22" i="6"/>
  <c r="V22" i="44" s="1"/>
  <c r="R13" i="6"/>
  <c r="S13" i="44" s="1"/>
  <c r="K25" i="6"/>
  <c r="K25" i="44" s="1"/>
  <c r="R23" i="6"/>
  <c r="S23" i="44" s="1"/>
  <c r="R21" i="6"/>
  <c r="S21" i="44" s="1"/>
  <c r="K21" i="6"/>
  <c r="K21" i="44" s="1"/>
  <c r="P11" i="6"/>
  <c r="Q11" i="44" s="1"/>
  <c r="R27" i="6"/>
  <c r="S27" i="44" s="1"/>
  <c r="R25" i="6"/>
  <c r="S25" i="44" s="1"/>
  <c r="R29" i="6"/>
  <c r="S29" i="44" s="1"/>
  <c r="K29" i="6"/>
  <c r="K29" i="44" s="1"/>
  <c r="R15" i="6"/>
  <c r="S15" i="44" s="1"/>
  <c r="R14" i="6"/>
  <c r="S14" i="44" s="1"/>
  <c r="J13" i="6"/>
  <c r="J13" i="44" s="1"/>
  <c r="K30" i="6"/>
  <c r="K30" i="44" s="1"/>
  <c r="K26" i="6"/>
  <c r="K26" i="44" s="1"/>
  <c r="K22" i="6"/>
  <c r="K22" i="44" s="1"/>
  <c r="L20" i="6"/>
  <c r="L20" i="44" s="1"/>
  <c r="K18" i="6"/>
  <c r="K18" i="44" s="1"/>
  <c r="L16" i="6"/>
  <c r="L16" i="44" s="1"/>
  <c r="R19" i="6"/>
  <c r="S19" i="44" s="1"/>
  <c r="R17" i="6"/>
  <c r="S17" i="44" s="1"/>
  <c r="K17" i="6"/>
  <c r="K17" i="44" s="1"/>
  <c r="K14" i="6"/>
  <c r="K14" i="44" s="1"/>
  <c r="H14" i="44" s="1"/>
  <c r="F13" i="14" s="1"/>
  <c r="R24" i="6"/>
  <c r="S24" i="44" s="1"/>
  <c r="P11" i="44" l="1"/>
  <c r="I10" i="14" s="1"/>
  <c r="H17" i="44"/>
  <c r="F16" i="14" s="1"/>
  <c r="P19" i="44"/>
  <c r="I18" i="14" s="1"/>
  <c r="E29" i="14"/>
  <c r="E29" i="55" s="1"/>
  <c r="U18" i="44"/>
  <c r="L17" i="14" s="1"/>
  <c r="N17" i="14" s="1"/>
  <c r="N17" i="55" s="1"/>
  <c r="P24" i="44"/>
  <c r="I23" i="14" s="1"/>
  <c r="K23" i="14" s="1"/>
  <c r="K23" i="55" s="1"/>
  <c r="P25" i="44"/>
  <c r="I24" i="14" s="1"/>
  <c r="I24" i="55" s="1"/>
  <c r="U22" i="44"/>
  <c r="L21" i="14" s="1"/>
  <c r="L21" i="55" s="1"/>
  <c r="U14" i="44"/>
  <c r="L13" i="14" s="1"/>
  <c r="N13" i="14" s="1"/>
  <c r="U19" i="44"/>
  <c r="L18" i="14" s="1"/>
  <c r="N18" i="14" s="1"/>
  <c r="N18" i="55" s="1"/>
  <c r="H28" i="44"/>
  <c r="F27" i="14" s="1"/>
  <c r="H11" i="44"/>
  <c r="F10" i="14" s="1"/>
  <c r="U11" i="44"/>
  <c r="L10" i="14" s="1"/>
  <c r="P14" i="44"/>
  <c r="I13" i="14" s="1"/>
  <c r="K13" i="14" s="1"/>
  <c r="H23" i="44"/>
  <c r="F22" i="14" s="1"/>
  <c r="F22" i="55" s="1"/>
  <c r="P21" i="44"/>
  <c r="I20" i="14" s="1"/>
  <c r="K20" i="14" s="1"/>
  <c r="K20" i="55" s="1"/>
  <c r="H18" i="44"/>
  <c r="F17" i="14" s="1"/>
  <c r="H17" i="14" s="1"/>
  <c r="H17" i="55" s="1"/>
  <c r="H29" i="44"/>
  <c r="F28" i="14" s="1"/>
  <c r="H28" i="14" s="1"/>
  <c r="H28" i="55" s="1"/>
  <c r="H24" i="44"/>
  <c r="F23" i="14" s="1"/>
  <c r="H23" i="14" s="1"/>
  <c r="H23" i="55" s="1"/>
  <c r="H20" i="44"/>
  <c r="F19" i="14" s="1"/>
  <c r="F19" i="55" s="1"/>
  <c r="P13" i="44"/>
  <c r="I12" i="14" s="1"/>
  <c r="I12" i="55" s="1"/>
  <c r="P18" i="44"/>
  <c r="I17" i="14" s="1"/>
  <c r="I17" i="55" s="1"/>
  <c r="P29" i="44"/>
  <c r="I28" i="14" s="1"/>
  <c r="K28" i="14" s="1"/>
  <c r="K28" i="55" s="1"/>
  <c r="F13" i="55"/>
  <c r="H13" i="14"/>
  <c r="L18" i="55"/>
  <c r="P20" i="44"/>
  <c r="I19" i="14" s="1"/>
  <c r="F28" i="55"/>
  <c r="P17" i="44"/>
  <c r="I16" i="14" s="1"/>
  <c r="U13" i="44"/>
  <c r="L12" i="14" s="1"/>
  <c r="U30" i="44"/>
  <c r="L29" i="14" s="1"/>
  <c r="H12" i="44"/>
  <c r="F11" i="14" s="1"/>
  <c r="U21" i="44"/>
  <c r="L20" i="14" s="1"/>
  <c r="F10" i="55"/>
  <c r="H10" i="14"/>
  <c r="P15" i="44"/>
  <c r="I14" i="14" s="1"/>
  <c r="U26" i="44"/>
  <c r="L25" i="14" s="1"/>
  <c r="L10" i="55"/>
  <c r="N10" i="14"/>
  <c r="P26" i="44"/>
  <c r="I25" i="14" s="1"/>
  <c r="U28" i="44"/>
  <c r="L27" i="14" s="1"/>
  <c r="H15" i="44"/>
  <c r="F14" i="14" s="1"/>
  <c r="U29" i="44"/>
  <c r="L28" i="14" s="1"/>
  <c r="U24" i="44"/>
  <c r="L23" i="14" s="1"/>
  <c r="U15" i="44"/>
  <c r="L14" i="14" s="1"/>
  <c r="P30" i="44"/>
  <c r="I29" i="14" s="1"/>
  <c r="F17" i="55"/>
  <c r="F27" i="55"/>
  <c r="H27" i="14"/>
  <c r="H27" i="55" s="1"/>
  <c r="U20" i="44"/>
  <c r="L19" i="14" s="1"/>
  <c r="I18" i="55"/>
  <c r="K18" i="14"/>
  <c r="K18" i="55" s="1"/>
  <c r="H30" i="44"/>
  <c r="F29" i="14" s="1"/>
  <c r="U27" i="44"/>
  <c r="L26" i="14" s="1"/>
  <c r="U25" i="44"/>
  <c r="L24" i="14" s="1"/>
  <c r="H19" i="44"/>
  <c r="F18" i="14" s="1"/>
  <c r="P12" i="44"/>
  <c r="I11" i="14" s="1"/>
  <c r="H22" i="44"/>
  <c r="F21" i="14" s="1"/>
  <c r="I10" i="55"/>
  <c r="K10" i="14"/>
  <c r="P23" i="44"/>
  <c r="I22" i="14" s="1"/>
  <c r="L17" i="55"/>
  <c r="P16" i="44"/>
  <c r="I15" i="14" s="1"/>
  <c r="P28" i="44"/>
  <c r="I27" i="14" s="1"/>
  <c r="H16" i="44"/>
  <c r="F15" i="14" s="1"/>
  <c r="H13" i="44"/>
  <c r="F12" i="14" s="1"/>
  <c r="H25" i="44"/>
  <c r="F24" i="14" s="1"/>
  <c r="F23" i="55"/>
  <c r="P22" i="44"/>
  <c r="I21" i="14" s="1"/>
  <c r="U16" i="44"/>
  <c r="L15" i="14" s="1"/>
  <c r="F16" i="55"/>
  <c r="H16" i="14"/>
  <c r="H16" i="55" s="1"/>
  <c r="H26" i="44"/>
  <c r="F25" i="14" s="1"/>
  <c r="I13" i="55"/>
  <c r="P27" i="44"/>
  <c r="I26" i="14" s="1"/>
  <c r="H21" i="44"/>
  <c r="F20" i="14" s="1"/>
  <c r="U23" i="44"/>
  <c r="L22" i="14" s="1"/>
  <c r="H27" i="44"/>
  <c r="F26" i="14" s="1"/>
  <c r="U12" i="44"/>
  <c r="L11" i="14" s="1"/>
  <c r="U17" i="44"/>
  <c r="L16" i="14" s="1"/>
  <c r="K12" i="14" l="1"/>
  <c r="I20" i="55"/>
  <c r="N21" i="14"/>
  <c r="N21" i="55" s="1"/>
  <c r="I28" i="55"/>
  <c r="K24" i="14"/>
  <c r="K24" i="55" s="1"/>
  <c r="H22" i="14"/>
  <c r="H22" i="55" s="1"/>
  <c r="K17" i="14"/>
  <c r="K17" i="55" s="1"/>
  <c r="L13" i="55"/>
  <c r="I23" i="55"/>
  <c r="H19" i="14"/>
  <c r="H19" i="55" s="1"/>
  <c r="I38" i="14"/>
  <c r="F41" i="14"/>
  <c r="L38" i="14"/>
  <c r="I40" i="14"/>
  <c r="F24" i="55"/>
  <c r="H24" i="14"/>
  <c r="H24" i="55" s="1"/>
  <c r="F12" i="55"/>
  <c r="F40" i="14"/>
  <c r="H12" i="14"/>
  <c r="I25" i="55"/>
  <c r="K25" i="14"/>
  <c r="K25" i="55" s="1"/>
  <c r="F38" i="14"/>
  <c r="L20" i="55"/>
  <c r="N20" i="14"/>
  <c r="N20" i="55" s="1"/>
  <c r="N22" i="14"/>
  <c r="N22" i="55" s="1"/>
  <c r="L22" i="55"/>
  <c r="H20" i="14"/>
  <c r="H20" i="55" s="1"/>
  <c r="F20" i="55"/>
  <c r="F15" i="55"/>
  <c r="H15" i="14"/>
  <c r="H15" i="55" s="1"/>
  <c r="K10" i="55"/>
  <c r="K12" i="55"/>
  <c r="H10" i="55"/>
  <c r="H11" i="14"/>
  <c r="F39" i="14"/>
  <c r="F11" i="55"/>
  <c r="K19" i="14"/>
  <c r="K19" i="55" s="1"/>
  <c r="I19" i="55"/>
  <c r="K13" i="55"/>
  <c r="K26" i="14"/>
  <c r="K26" i="55" s="1"/>
  <c r="I26" i="55"/>
  <c r="I27" i="55"/>
  <c r="K27" i="14"/>
  <c r="K27" i="55" s="1"/>
  <c r="I11" i="55"/>
  <c r="K11" i="14"/>
  <c r="I39" i="14"/>
  <c r="K29" i="14"/>
  <c r="K29" i="55" s="1"/>
  <c r="I29" i="55"/>
  <c r="N10" i="55"/>
  <c r="N29" i="14"/>
  <c r="N29" i="55" s="1"/>
  <c r="L29" i="55"/>
  <c r="H25" i="14"/>
  <c r="H25" i="55" s="1"/>
  <c r="F25" i="55"/>
  <c r="L15" i="55"/>
  <c r="N15" i="14"/>
  <c r="N15" i="55" s="1"/>
  <c r="K15" i="14"/>
  <c r="K15" i="55" s="1"/>
  <c r="I15" i="55"/>
  <c r="F18" i="55"/>
  <c r="H18" i="14"/>
  <c r="H18" i="55" s="1"/>
  <c r="N19" i="14"/>
  <c r="N19" i="55" s="1"/>
  <c r="L19" i="55"/>
  <c r="N14" i="14"/>
  <c r="N14" i="55" s="1"/>
  <c r="L14" i="55"/>
  <c r="L12" i="55"/>
  <c r="N12" i="14"/>
  <c r="L40" i="14"/>
  <c r="F26" i="55"/>
  <c r="H26" i="14"/>
  <c r="H26" i="55" s="1"/>
  <c r="I21" i="55"/>
  <c r="K21" i="14"/>
  <c r="K21" i="55" s="1"/>
  <c r="L23" i="55"/>
  <c r="N23" i="14"/>
  <c r="N23" i="55" s="1"/>
  <c r="L25" i="55"/>
  <c r="N25" i="14"/>
  <c r="N25" i="55" s="1"/>
  <c r="L41" i="14"/>
  <c r="I16" i="55"/>
  <c r="K16" i="14"/>
  <c r="K16" i="55" s="1"/>
  <c r="L27" i="55"/>
  <c r="N27" i="14"/>
  <c r="N27" i="55" s="1"/>
  <c r="N16" i="14"/>
  <c r="N16" i="55" s="1"/>
  <c r="L16" i="55"/>
  <c r="I41" i="14"/>
  <c r="L26" i="55"/>
  <c r="N26" i="14"/>
  <c r="N26" i="55" s="1"/>
  <c r="L28" i="55"/>
  <c r="N28" i="14"/>
  <c r="N28" i="55" s="1"/>
  <c r="K14" i="14"/>
  <c r="K14" i="55" s="1"/>
  <c r="I14" i="55"/>
  <c r="N13" i="55"/>
  <c r="H13" i="55"/>
  <c r="K22" i="14"/>
  <c r="K22" i="55" s="1"/>
  <c r="I22" i="55"/>
  <c r="N24" i="14"/>
  <c r="N24" i="55" s="1"/>
  <c r="L24" i="55"/>
  <c r="N11" i="14"/>
  <c r="L11" i="55"/>
  <c r="L39" i="14"/>
  <c r="F21" i="55"/>
  <c r="H21" i="14"/>
  <c r="H21" i="55" s="1"/>
  <c r="F29" i="55"/>
  <c r="H29" i="14"/>
  <c r="H29" i="55" s="1"/>
  <c r="F14" i="55"/>
  <c r="H14" i="14"/>
  <c r="H14" i="55" s="1"/>
  <c r="N38" i="14" l="1"/>
  <c r="I38" i="55"/>
  <c r="F41" i="55"/>
  <c r="H38" i="14"/>
  <c r="F38" i="55"/>
  <c r="L41" i="55"/>
  <c r="I40" i="55"/>
  <c r="H41" i="14"/>
  <c r="L39" i="55"/>
  <c r="N41" i="14"/>
  <c r="H41" i="55"/>
  <c r="N11" i="55"/>
  <c r="N39" i="14"/>
  <c r="N41" i="55"/>
  <c r="K41" i="55"/>
  <c r="H12" i="55"/>
  <c r="H40" i="55" s="1"/>
  <c r="H40" i="14"/>
  <c r="K41" i="14"/>
  <c r="K40" i="55"/>
  <c r="H39" i="14"/>
  <c r="H11" i="55"/>
  <c r="N12" i="55"/>
  <c r="N40" i="55" s="1"/>
  <c r="N40" i="14"/>
  <c r="L40" i="55"/>
  <c r="K39" i="14"/>
  <c r="K11" i="55"/>
  <c r="K39" i="55" s="1"/>
  <c r="K40" i="14"/>
  <c r="F40" i="55"/>
  <c r="I39" i="55"/>
  <c r="K38" i="14"/>
  <c r="I41" i="55"/>
  <c r="L38" i="55"/>
  <c r="F39" i="55"/>
  <c r="K38" i="55" l="1"/>
  <c r="H39" i="55"/>
  <c r="H38" i="55"/>
  <c r="N39" i="55"/>
  <c r="N38" i="55"/>
</calcChain>
</file>

<file path=xl/sharedStrings.xml><?xml version="1.0" encoding="utf-8"?>
<sst xmlns="http://schemas.openxmlformats.org/spreadsheetml/2006/main" count="883" uniqueCount="227">
  <si>
    <t>On-Peak</t>
  </si>
  <si>
    <t>Off-Peak</t>
  </si>
  <si>
    <t>Year</t>
  </si>
  <si>
    <t>Costs</t>
  </si>
  <si>
    <t>(a)</t>
  </si>
  <si>
    <t>(b)</t>
  </si>
  <si>
    <t>(c)</t>
  </si>
  <si>
    <t>(d)</t>
  </si>
  <si>
    <t>(e)</t>
  </si>
  <si>
    <t>(f)</t>
  </si>
  <si>
    <t>Estimated Capital Cost</t>
  </si>
  <si>
    <t>Fixed Capital Cost at Real Levelized Rate</t>
  </si>
  <si>
    <t>Fixed O&amp;M</t>
  </si>
  <si>
    <t>Sources, Inputs and Assumptions</t>
  </si>
  <si>
    <t>($/MWh)</t>
  </si>
  <si>
    <t>$/MWh</t>
  </si>
  <si>
    <t xml:space="preserve">  MW Plant capacity</t>
  </si>
  <si>
    <t>Resource</t>
  </si>
  <si>
    <t xml:space="preserve">  Fixed Pipeline</t>
  </si>
  <si>
    <t xml:space="preserve">  Fixed O&amp;M &amp; Capitalized O&amp;M</t>
  </si>
  <si>
    <t>Wind Integration Cost</t>
  </si>
  <si>
    <t>Fixed Solar QF</t>
  </si>
  <si>
    <t>Tracking Solar QF</t>
  </si>
  <si>
    <t>Comparison between Proposed and Current Standard Fixed Avoided Costs</t>
  </si>
  <si>
    <t>Source:</t>
  </si>
  <si>
    <t>Cost and Input Assumptions</t>
  </si>
  <si>
    <t>Standard</t>
  </si>
  <si>
    <t>Integration Cost</t>
  </si>
  <si>
    <t>Solar Integration Cost</t>
  </si>
  <si>
    <t>Avoided Energy Prices</t>
  </si>
  <si>
    <t>Winter</t>
  </si>
  <si>
    <t>Summer</t>
  </si>
  <si>
    <t>Solar</t>
  </si>
  <si>
    <t>Total Capacity Cost @ 100% Contribution</t>
  </si>
  <si>
    <t xml:space="preserve">  Fixed O&amp;M including Fixed Pipeline &amp; Capitalized O&amp;M ($/kW-Yr)</t>
  </si>
  <si>
    <t xml:space="preserve">  Plant capacity cost - in $/kW</t>
  </si>
  <si>
    <t>SCCT Frame "F"x1 - West Side Options (1500')</t>
  </si>
  <si>
    <t>#</t>
  </si>
  <si>
    <t>$/MW-yr</t>
  </si>
  <si>
    <t>FOT Months</t>
  </si>
  <si>
    <t>Month</t>
  </si>
  <si>
    <t>LOLP %</t>
  </si>
  <si>
    <t>Winter Capacity</t>
  </si>
  <si>
    <t xml:space="preserve"> $/MWH</t>
  </si>
  <si>
    <t>Baseload</t>
  </si>
  <si>
    <t>Summer Capacity</t>
  </si>
  <si>
    <t>Capacity Contribution:</t>
  </si>
  <si>
    <t>$/MW</t>
  </si>
  <si>
    <t>%</t>
  </si>
  <si>
    <t>Market Proxy Capacity Cost</t>
  </si>
  <si>
    <t>Market Proxy Capacity Costs</t>
  </si>
  <si>
    <t>Planned Resource Addition Capacity Costs</t>
  </si>
  <si>
    <t>All Hours</t>
  </si>
  <si>
    <t>Wind</t>
  </si>
  <si>
    <t>Fixed Tilt Solar</t>
  </si>
  <si>
    <t>Tracking Solar</t>
  </si>
  <si>
    <t>Weighted</t>
  </si>
  <si>
    <t>Average</t>
  </si>
  <si>
    <t>Total</t>
  </si>
  <si>
    <t>MWh</t>
  </si>
  <si>
    <t>Avoided Energy Prices (1)</t>
  </si>
  <si>
    <t>(1) Avoided cost prices have been reduced by wind and solar integration charges.</t>
  </si>
  <si>
    <t>MWh per MW Capacity</t>
  </si>
  <si>
    <t>Generation Profiles</t>
  </si>
  <si>
    <t>Standard Avoided Capacity Costs</t>
  </si>
  <si>
    <t>Standard Avoided Energy Costs</t>
  </si>
  <si>
    <t># of months of market purchases in IRP preferred portfolio</t>
  </si>
  <si>
    <t>Off-peak Summer hours:  All other hours, June through September</t>
  </si>
  <si>
    <t>On-peak Summer hours:  2:00p - 10:00p PPT, June through September</t>
  </si>
  <si>
    <t>Proposed</t>
  </si>
  <si>
    <t>Current</t>
  </si>
  <si>
    <t>Delta</t>
  </si>
  <si>
    <t>Combined Energy and Capacity Prices (1)</t>
  </si>
  <si>
    <t>On-peak Winter hours:  6:00a - 8:00a and 5:00p - 11:00p Pacific Prevailing Time (PPT), Oct. through May</t>
  </si>
  <si>
    <t>Off-peak Winter hours:  All other hours, Oct. through May</t>
  </si>
  <si>
    <t>Capacity Factor Weighting: The resource's annual capacity factor divided by season.</t>
  </si>
  <si>
    <t>Standard Combined Avoided Capacity and Energy Costs</t>
  </si>
  <si>
    <t>C.F. Weighting:</t>
  </si>
  <si>
    <t>Table D</t>
  </si>
  <si>
    <t>Table C-1</t>
  </si>
  <si>
    <t>Table C-2</t>
  </si>
  <si>
    <t>Table C-3</t>
  </si>
  <si>
    <t>Table A-1</t>
  </si>
  <si>
    <t>Table A-2</t>
  </si>
  <si>
    <t>Table B-1</t>
  </si>
  <si>
    <t>Table B-2</t>
  </si>
  <si>
    <t>Exhibit 1</t>
  </si>
  <si>
    <t>Exhibit 3</t>
  </si>
  <si>
    <t>Avg.</t>
  </si>
  <si>
    <t>Levelized capacity cost at 100% capacity contribution</t>
  </si>
  <si>
    <t>Wtd. Avg.</t>
  </si>
  <si>
    <t>BASELOAD</t>
  </si>
  <si>
    <t>WIND</t>
  </si>
  <si>
    <t>FIXED TILT SOLAR</t>
  </si>
  <si>
    <t>TRACKING SOLAR</t>
  </si>
  <si>
    <t>Illustrative price for all hours</t>
  </si>
  <si>
    <t>(x) Extrapolated</t>
  </si>
  <si>
    <t>Levelized Capacity Costs</t>
  </si>
  <si>
    <t>15-year Levelized Capacity Cost @ 100% Contribution</t>
  </si>
  <si>
    <t>Levelized Avoided Capacity Cost</t>
  </si>
  <si>
    <t>SCCT</t>
  </si>
  <si>
    <t>Winter
Capacity</t>
  </si>
  <si>
    <t>(b),(c)</t>
  </si>
  <si>
    <t>Exhibit 4</t>
  </si>
  <si>
    <t>Average Combined Energy and Capacity Price at Expected Output</t>
  </si>
  <si>
    <t>Annual</t>
  </si>
  <si>
    <t>Cumulative Inflation</t>
  </si>
  <si>
    <t>2022 $</t>
  </si>
  <si>
    <t>2023 IRP: 2030 Small-scale Solar (Yakima)</t>
  </si>
  <si>
    <t>Capacity Contribution - 2021 IRP Yakima Solar</t>
  </si>
  <si>
    <t>2021 IRP Capacity Contribution Values</t>
  </si>
  <si>
    <t>Capacity Factor (%)</t>
  </si>
  <si>
    <t>Capacity Contribution (%)</t>
  </si>
  <si>
    <t>Idaho Falls, ID</t>
  </si>
  <si>
    <t>Lakeview, OR</t>
  </si>
  <si>
    <t>Milford, UT</t>
  </si>
  <si>
    <t>Yakima, WA</t>
  </si>
  <si>
    <t>Rock Springs, WY</t>
  </si>
  <si>
    <t>Pocatello, ID</t>
  </si>
  <si>
    <t>Arlington, OR</t>
  </si>
  <si>
    <t>Monticello, UT</t>
  </si>
  <si>
    <t>Goldendale, WA</t>
  </si>
  <si>
    <t>Medicine Bow, WY</t>
  </si>
  <si>
    <t>Source: 2021 IRP, Table K.1 – Final CF Method Capacity Contribution Values for Wind, Solar, and Storage</t>
  </si>
  <si>
    <t>Seasonal Contribution Weighting</t>
  </si>
  <si>
    <t>Source: 2021 IRP, Appendix K workpapers</t>
  </si>
  <si>
    <t>2023 IRP</t>
  </si>
  <si>
    <t>Build Cost (2030, nominal $/kW)</t>
  </si>
  <si>
    <t>FOM Cost (2030, nominal $/kW-yr)</t>
  </si>
  <si>
    <t>Inflation</t>
  </si>
  <si>
    <t>Real-Levelized Payment Factor for PTC (0% ITC)</t>
  </si>
  <si>
    <t>Annual Capacity Factor after Degradation</t>
  </si>
  <si>
    <t>Annual Degradation</t>
  </si>
  <si>
    <t>PTC Revenue</t>
  </si>
  <si>
    <t>PTC Value</t>
  </si>
  <si>
    <t>Energy Value</t>
  </si>
  <si>
    <t>Clean Energy Premium</t>
  </si>
  <si>
    <t>Present Value</t>
  </si>
  <si>
    <t>Levelized Clean Energy Premium</t>
  </si>
  <si>
    <t>Levelization Check</t>
  </si>
  <si>
    <t>(g)</t>
  </si>
  <si>
    <t>(h)</t>
  </si>
  <si>
    <t>(i)</t>
  </si>
  <si>
    <t>Capacity Contribution - 2021 IRP Yakima Wind</t>
  </si>
  <si>
    <t>Capacity Cost</t>
  </si>
  <si>
    <t>Build Cost (2030, nominal $/MW)</t>
  </si>
  <si>
    <t>= (a) * Real-Levelized Annual Payment Factor</t>
  </si>
  <si>
    <t>FOM Cost (2030, nominal $/MW-yr)</t>
  </si>
  <si>
    <t>(j)</t>
  </si>
  <si>
    <t>= (d) * Annual capacity factor after degradation * 8760</t>
  </si>
  <si>
    <t>100% PTC Value (grossed up for income taxes) ($/MWh)</t>
  </si>
  <si>
    <t>= - Capacity contribution * Capacity Cost (Exh1)</t>
  </si>
  <si>
    <t>= - Energy Value (Table B) * Annual capacity factor after degradation * 8760</t>
  </si>
  <si>
    <t>= (b) + (c) + (e) + (f) + (g)</t>
  </si>
  <si>
    <t>= (h) / (Annual capacity factor after degradation * 8760)</t>
  </si>
  <si>
    <t>= (i) converted to real-levelized values</t>
  </si>
  <si>
    <t>Exhibit 2a</t>
  </si>
  <si>
    <t>2023 IRP: 2030 Small-scale Wind (Yakima)</t>
  </si>
  <si>
    <t>2021 IRP, App K</t>
  </si>
  <si>
    <t>Capacity Contribution: 2021 IRP, Appendix K</t>
  </si>
  <si>
    <t>Summer-winter split based on months and 2021 IRP loss of load probability</t>
  </si>
  <si>
    <t>(a1)</t>
  </si>
  <si>
    <t>(a2)</t>
  </si>
  <si>
    <t>Winter
Capacity + Clean Energy Premium</t>
  </si>
  <si>
    <t>Summer
Capacity + Clean Energy Premium</t>
  </si>
  <si>
    <t>Winter Capacity Cost (b) divided by seasonal capacity factor weighting + Clean Energy Premium (a2)</t>
  </si>
  <si>
    <t>Summer Capacity Cost (c) divided by seasonal capacity factor weighting + Clean Energy Premium (a2)</t>
  </si>
  <si>
    <t>Term</t>
  </si>
  <si>
    <t>Exhibit 5</t>
  </si>
  <si>
    <t>Comparison between Proposed and Current Standard Avoided Energy Costs</t>
  </si>
  <si>
    <t>Average Energy Only Price at Expected Output</t>
  </si>
  <si>
    <t>Summary Portfolio Capacity by Resource Type and Year, Installed MW</t>
  </si>
  <si>
    <t>Installed Capacity, MW</t>
  </si>
  <si>
    <t>Expansion Options</t>
  </si>
  <si>
    <t>Gas - CCCT</t>
  </si>
  <si>
    <t>Gas - Peaking</t>
  </si>
  <si>
    <t>NonEmitting Peaker</t>
  </si>
  <si>
    <t>DSM - Energy Efficiency</t>
  </si>
  <si>
    <t>DSM - Demand Response</t>
  </si>
  <si>
    <t>Renewable - Wind</t>
  </si>
  <si>
    <t>Renewable - Utility Solar</t>
  </si>
  <si>
    <t>Renewable - Geothermal</t>
  </si>
  <si>
    <t>Renewable - Battery</t>
  </si>
  <si>
    <t>Renewable - Battery (Long Duration)</t>
  </si>
  <si>
    <t>Storage - CAES</t>
  </si>
  <si>
    <t>Storage - Pumped Hydro</t>
  </si>
  <si>
    <t>Nuclear</t>
  </si>
  <si>
    <t>Front Office - Selected Markets</t>
  </si>
  <si>
    <t>Front Office Transactions - Winter</t>
  </si>
  <si>
    <t>Front Office Transactions - Summer</t>
  </si>
  <si>
    <t>Existing Unit Changes</t>
  </si>
  <si>
    <t>Coal Plant End-of-life Retirements</t>
  </si>
  <si>
    <t>Coal Early Retirements</t>
  </si>
  <si>
    <t>Coal - CCUS</t>
  </si>
  <si>
    <t>Coal - SCR</t>
  </si>
  <si>
    <t>Coal - SNCR</t>
  </si>
  <si>
    <t>Coal - Duel Fuel</t>
  </si>
  <si>
    <t>Coal - Gas Conversions</t>
  </si>
  <si>
    <t xml:space="preserve">  Coal Plant ceases running as Coal</t>
  </si>
  <si>
    <t>Gas Plant End-of-life Retirements</t>
  </si>
  <si>
    <t>Retire - Non-Thermal</t>
  </si>
  <si>
    <t>Expire - Wind PPA</t>
  </si>
  <si>
    <t>Expire - Solar PPA</t>
  </si>
  <si>
    <t>Expire - QF</t>
  </si>
  <si>
    <t>Expire - Other</t>
  </si>
  <si>
    <t>Washington 2021 Integrated Resource Plan Two-Year Progress Report</t>
  </si>
  <si>
    <t>W-10 CETA</t>
  </si>
  <si>
    <t>ALTERNATIVE LOWEST REASONABLE COST (P-SC)</t>
  </si>
  <si>
    <t>Average Capacity Only Price at Expected Output</t>
  </si>
  <si>
    <t>Comparison between Proposed and Current Standard Avoided Capacity Costs</t>
  </si>
  <si>
    <t>15-year Levelized Clean Energy Premium</t>
  </si>
  <si>
    <t xml:space="preserve">      If the QF resource is not renewable, the levelized Clean Energy Premium will be removed from prices in all years.</t>
  </si>
  <si>
    <t>(1) Starting in 2030, the Company will receive RECs generated by renewable QF resources</t>
  </si>
  <si>
    <t xml:space="preserve">Clean </t>
  </si>
  <si>
    <t xml:space="preserve">Energy </t>
  </si>
  <si>
    <t>Premium</t>
  </si>
  <si>
    <t>ALL</t>
  </si>
  <si>
    <t>2023 IRP (2021 IRP Progress Report)</t>
  </si>
  <si>
    <t>2023 IRP (2021 IRP Progress Report) Volume II-Appendix F</t>
  </si>
  <si>
    <t>Inflation: 2023 IRP (2021 IRP Progress Report)</t>
  </si>
  <si>
    <t>Current Payment Factor: 2023 IRP (2021 IRP Progress Report)</t>
  </si>
  <si>
    <t>Capacity Factor: 2023 IRP  (2021 IRP Progress Report)</t>
  </si>
  <si>
    <t>Nominal Discount Rate: 2023 IRP (2021 IRP Progress Report)</t>
  </si>
  <si>
    <t>Capacity Factor: 2023 IRP (2021 IRP Progress Report)</t>
  </si>
  <si>
    <t>Current Discount Rate: 2023 IRP (2021 IRP Progress Report)</t>
  </si>
  <si>
    <t>Discount Rate - 2023 IRP (2021 IRP Progress Report)</t>
  </si>
  <si>
    <t>Levelization factor (ensures present value of columns (i) and (j) are equal)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</si>
</sst>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9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"/>
    <numFmt numFmtId="166" formatCode="&quot;$&quot;#,##0.00"/>
    <numFmt numFmtId="167" formatCode="_(&quot;$&quot;* #,##0.00_);_(&quot;$&quot;* \(#,##0.00\);_(&quot;$&quot;* &quot;-&quot;?_);_(@_)"/>
    <numFmt numFmtId="168" formatCode="0.0%"/>
    <numFmt numFmtId="169" formatCode="_(* #,##0_);[Red]_(* \(#,##0\);_(* &quot;-&quot;_);_(@_)"/>
    <numFmt numFmtId="170" formatCode="&quot;$&quot;###0;[Red]\(&quot;$&quot;###0\)"/>
    <numFmt numFmtId="171" formatCode="0.0"/>
    <numFmt numFmtId="172" formatCode="0.000%"/>
    <numFmt numFmtId="173" formatCode="_-* #,##0\ &quot;F&quot;_-;\-* #,##0\ &quot;F&quot;_-;_-* &quot;-&quot;\ &quot;F&quot;_-;_-@_-"/>
    <numFmt numFmtId="174" formatCode="&quot;$&quot;#,##0\ ;\(&quot;$&quot;#,##0\)"/>
    <numFmt numFmtId="175" formatCode="mmmm\ d\,\ yyyy"/>
    <numFmt numFmtId="176" formatCode="#,##0.000;[Red]\-#,##0.000"/>
    <numFmt numFmtId="177" formatCode="[$-409]mmm\-yy;@"/>
    <numFmt numFmtId="178" formatCode="#,##0.0_);\(#,##0.0\);\-\ ;"/>
    <numFmt numFmtId="179" formatCode="#,##0.0000"/>
    <numFmt numFmtId="180" formatCode="#\ &quot;(p)&quot;"/>
    <numFmt numFmtId="181" formatCode="#\ &quot;(2)&quot;"/>
    <numFmt numFmtId="182" formatCode="&quot;$&quot;#.00\ &quot;(x)&quot;"/>
    <numFmt numFmtId="183" formatCode="#\ &quot;(1)&quot;"/>
    <numFmt numFmtId="184" formatCode="_(* #,##0.00_);[Red]_(* \(#,##0.00\);_(* &quot;-&quot;_);_(@_)"/>
  </numFmts>
  <fonts count="58"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8"/>
      <name val="Times New Roman"/>
      <family val="1"/>
    </font>
    <font>
      <b/>
      <u/>
      <sz val="12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u/>
      <sz val="10"/>
      <name val="Times New Roman"/>
      <family val="1"/>
    </font>
    <font>
      <sz val="10"/>
      <name val="Times New Roman"/>
      <family val="1"/>
    </font>
    <font>
      <b/>
      <i/>
      <sz val="8"/>
      <color indexed="18"/>
      <name val="Helv"/>
    </font>
    <font>
      <b/>
      <sz val="10"/>
      <name val="Arial"/>
      <family val="2"/>
    </font>
    <font>
      <b/>
      <sz val="16"/>
      <name val="Times New Roman"/>
      <family val="1"/>
    </font>
    <font>
      <b/>
      <sz val="9"/>
      <name val="Times New Roman"/>
      <family val="1"/>
    </font>
    <font>
      <b/>
      <sz val="8"/>
      <name val="Times New Roman"/>
      <family val="1"/>
    </font>
    <font>
      <b/>
      <sz val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Helv"/>
    </font>
    <font>
      <sz val="8"/>
      <color indexed="12"/>
      <name val="Arial"/>
      <family val="2"/>
    </font>
    <font>
      <b/>
      <sz val="14"/>
      <name val="Times New Roman"/>
      <family val="1"/>
    </font>
    <font>
      <sz val="10"/>
      <color rgb="FFFF0000"/>
      <name val="Times New Roman"/>
      <family val="1"/>
    </font>
    <font>
      <b/>
      <sz val="10"/>
      <color indexed="9"/>
      <name val="Arial"/>
      <family val="2"/>
    </font>
    <font>
      <sz val="10"/>
      <name val="Courier"/>
      <family val="3"/>
    </font>
    <font>
      <sz val="10"/>
      <color indexed="8"/>
      <name val="Helv"/>
    </font>
    <font>
      <sz val="10"/>
      <name val="Geneva"/>
      <family val="2"/>
    </font>
    <font>
      <sz val="10"/>
      <color indexed="24"/>
      <name val="Courier New"/>
      <family val="3"/>
    </font>
    <font>
      <sz val="10"/>
      <name val="Helv"/>
    </font>
    <font>
      <sz val="11"/>
      <color indexed="8"/>
      <name val="TimesNewRomanPS"/>
    </font>
    <font>
      <sz val="12"/>
      <color theme="1"/>
      <name val="Times New Roman"/>
      <family val="2"/>
    </font>
    <font>
      <sz val="10"/>
      <color indexed="8"/>
      <name val="Arial"/>
      <family val="2"/>
    </font>
    <font>
      <sz val="10"/>
      <color indexed="11"/>
      <name val="Geneva"/>
      <family val="2"/>
    </font>
    <font>
      <b/>
      <sz val="10"/>
      <color indexed="8"/>
      <name val="Arial"/>
      <family val="2"/>
    </font>
    <font>
      <sz val="12"/>
      <name val="Arial MT"/>
    </font>
    <font>
      <b/>
      <sz val="10"/>
      <color theme="1"/>
      <name val="Times New Roman"/>
      <family val="1"/>
    </font>
    <font>
      <b/>
      <sz val="9"/>
      <color theme="1"/>
      <name val="Times New Roman"/>
      <family val="1"/>
    </font>
    <font>
      <sz val="9"/>
      <color theme="1"/>
      <name val="Times New Roman"/>
      <family val="1"/>
    </font>
    <font>
      <sz val="8"/>
      <color theme="1"/>
      <name val="Times New Roman"/>
      <family val="1"/>
    </font>
    <font>
      <i/>
      <sz val="9"/>
      <color theme="1"/>
      <name val="Times New Roman"/>
      <family val="1"/>
    </font>
    <font>
      <sz val="10"/>
      <color theme="1"/>
      <name val="Times New Roman"/>
      <family val="1"/>
    </font>
    <font>
      <sz val="10"/>
      <name val="Calibri"/>
      <family val="2"/>
      <scheme val="minor"/>
    </font>
    <font>
      <u/>
      <sz val="10"/>
      <color theme="10"/>
      <name val="Arial"/>
      <family val="2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9"/>
      <color theme="1"/>
      <name val="Calibri"/>
      <family val="2"/>
      <scheme val="minor"/>
    </font>
    <font>
      <i/>
      <sz val="10"/>
      <name val="Times New Roman"/>
      <family val="1"/>
    </font>
    <font>
      <i/>
      <sz val="12"/>
      <name val="Times New Roman"/>
      <family val="1"/>
    </font>
  </fonts>
  <fills count="2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18"/>
      </patternFill>
    </fill>
    <fill>
      <patternFill patternType="solid">
        <fgColor indexed="17"/>
      </patternFill>
    </fill>
    <fill>
      <patternFill patternType="solid">
        <fgColor indexed="26"/>
        <bgColor indexed="64"/>
      </patternFill>
    </fill>
    <fill>
      <patternFill patternType="solid">
        <fgColor indexed="21"/>
      </patternFill>
    </fill>
    <fill>
      <patternFill patternType="gray125">
        <fgColor indexed="21"/>
      </patternFill>
    </fill>
    <fill>
      <patternFill patternType="solid">
        <fgColor indexed="19"/>
      </patternFill>
    </fill>
    <fill>
      <patternFill patternType="mediumGray">
        <fgColor indexed="21"/>
      </patternFill>
    </fill>
    <fill>
      <patternFill patternType="solid">
        <fgColor indexed="43"/>
      </patternFill>
    </fill>
    <fill>
      <patternFill patternType="solid">
        <fgColor indexed="40"/>
        <bgColor indexed="64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lightGray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8DB4E2"/>
        <bgColor indexed="64"/>
      </patternFill>
    </fill>
    <fill>
      <patternFill patternType="solid">
        <fgColor theme="0" tint="-0.249977111117893"/>
        <bgColor indexed="64"/>
      </patternFill>
    </fill>
  </fills>
  <borders count="7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double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12">
    <xf numFmtId="169" fontId="0" fillId="0" borderId="0"/>
    <xf numFmtId="44" fontId="10" fillId="0" borderId="0" applyFont="0" applyFill="0" applyBorder="0" applyAlignment="0" applyProtection="0"/>
    <xf numFmtId="0" fontId="21" fillId="0" borderId="0" applyNumberFormat="0" applyFill="0" applyBorder="0" applyAlignment="0">
      <protection locked="0"/>
    </xf>
    <xf numFmtId="41" fontId="12" fillId="0" borderId="0"/>
    <xf numFmtId="0" fontId="12" fillId="0" borderId="0"/>
    <xf numFmtId="9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169" fontId="12" fillId="0" borderId="0"/>
    <xf numFmtId="169" fontId="10" fillId="0" borderId="0"/>
    <xf numFmtId="169" fontId="12" fillId="0" borderId="0"/>
    <xf numFmtId="0" fontId="10" fillId="0" borderId="0"/>
    <xf numFmtId="169" fontId="10" fillId="0" borderId="0"/>
    <xf numFmtId="0" fontId="10" fillId="0" borderId="0"/>
    <xf numFmtId="170" fontId="29" fillId="0" borderId="0" applyFont="0" applyFill="0" applyBorder="0" applyProtection="0">
      <alignment horizontal="right"/>
    </xf>
    <xf numFmtId="171" fontId="28" fillId="0" borderId="0" applyNumberFormat="0" applyFill="0" applyBorder="0" applyAlignment="0" applyProtection="0"/>
    <xf numFmtId="0" fontId="27" fillId="0" borderId="14" applyNumberFormat="0" applyBorder="0" applyAlignment="0"/>
    <xf numFmtId="12" fontId="26" fillId="3" borderId="12">
      <alignment horizontal="left"/>
    </xf>
    <xf numFmtId="37" fontId="27" fillId="4" borderId="0" applyNumberFormat="0" applyBorder="0" applyAlignment="0" applyProtection="0"/>
    <xf numFmtId="37" fontId="27" fillId="0" borderId="0"/>
    <xf numFmtId="3" fontId="30" fillId="5" borderId="15" applyProtection="0"/>
    <xf numFmtId="43" fontId="10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169" fontId="8" fillId="0" borderId="0"/>
    <xf numFmtId="0" fontId="33" fillId="6" borderId="5" applyNumberFormat="0" applyBorder="0" applyAlignment="0" applyProtection="0"/>
    <xf numFmtId="0" fontId="22" fillId="7" borderId="0" applyNumberFormat="0" applyBorder="0" applyAlignment="0" applyProtection="0"/>
    <xf numFmtId="0" fontId="34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" fontId="35" fillId="0" borderId="0"/>
    <xf numFmtId="43" fontId="8" fillId="0" borderId="0" applyFont="0" applyFill="0" applyBorder="0" applyAlignment="0" applyProtection="0"/>
    <xf numFmtId="4" fontId="36" fillId="0" borderId="0" applyFont="0" applyFill="0" applyBorder="0" applyAlignment="0" applyProtection="0"/>
    <xf numFmtId="4" fontId="36" fillId="0" borderId="0" applyFont="0" applyFill="0" applyBorder="0" applyAlignment="0" applyProtection="0"/>
    <xf numFmtId="3" fontId="37" fillId="0" borderId="0" applyFont="0" applyFill="0" applyBorder="0" applyAlignment="0" applyProtection="0"/>
    <xf numFmtId="0" fontId="38" fillId="0" borderId="0"/>
    <xf numFmtId="0" fontId="38" fillId="0" borderId="0"/>
    <xf numFmtId="37" fontId="10" fillId="0" borderId="0" applyFill="0" applyBorder="0" applyAlignment="0" applyProtection="0"/>
    <xf numFmtId="0" fontId="38" fillId="0" borderId="0"/>
    <xf numFmtId="5" fontId="38" fillId="0" borderId="0"/>
    <xf numFmtId="174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8" fillId="0" borderId="0"/>
    <xf numFmtId="175" fontId="10" fillId="0" borderId="0" applyFill="0" applyBorder="0" applyAlignment="0" applyProtection="0"/>
    <xf numFmtId="2" fontId="37" fillId="0" borderId="0" applyFont="0" applyFill="0" applyBorder="0" applyAlignment="0" applyProtection="0"/>
    <xf numFmtId="38" fontId="27" fillId="2" borderId="0" applyNumberFormat="0" applyBorder="0" applyAlignment="0" applyProtection="0"/>
    <xf numFmtId="0" fontId="23" fillId="0" borderId="0"/>
    <xf numFmtId="0" fontId="26" fillId="0" borderId="10" applyNumberFormat="0" applyAlignment="0" applyProtection="0">
      <alignment horizontal="left" vertical="center"/>
    </xf>
    <xf numFmtId="0" fontId="26" fillId="0" borderId="21">
      <alignment horizontal="left" vertical="center"/>
    </xf>
    <xf numFmtId="10" fontId="27" fillId="8" borderId="5" applyNumberFormat="0" applyBorder="0" applyAlignment="0" applyProtection="0"/>
    <xf numFmtId="0" fontId="15" fillId="9" borderId="0"/>
    <xf numFmtId="0" fontId="15" fillId="10" borderId="0"/>
    <xf numFmtId="0" fontId="22" fillId="11" borderId="3" applyBorder="0"/>
    <xf numFmtId="0" fontId="10" fillId="12" borderId="6" applyNumberFormat="0" applyFont="0" applyBorder="0" applyAlignment="0" applyProtection="0"/>
    <xf numFmtId="37" fontId="39" fillId="0" borderId="0" applyNumberFormat="0" applyFill="0" applyBorder="0"/>
    <xf numFmtId="176" fontId="10" fillId="0" borderId="0"/>
    <xf numFmtId="177" fontId="8" fillId="0" borderId="0"/>
    <xf numFmtId="177" fontId="40" fillId="0" borderId="0"/>
    <xf numFmtId="0" fontId="10" fillId="0" borderId="0"/>
    <xf numFmtId="0" fontId="8" fillId="0" borderId="0"/>
    <xf numFmtId="169" fontId="10" fillId="0" borderId="0"/>
    <xf numFmtId="0" fontId="10" fillId="0" borderId="0"/>
    <xf numFmtId="0" fontId="36" fillId="0" borderId="0"/>
    <xf numFmtId="0" fontId="8" fillId="0" borderId="0"/>
    <xf numFmtId="37" fontId="38" fillId="0" borderId="0"/>
    <xf numFmtId="178" fontId="17" fillId="0" borderId="0" applyFont="0" applyFill="0" applyBorder="0" applyProtection="0"/>
    <xf numFmtId="0" fontId="38" fillId="0" borderId="0"/>
    <xf numFmtId="0" fontId="38" fillId="0" borderId="0"/>
    <xf numFmtId="10" fontId="10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42" fillId="0" borderId="0"/>
    <xf numFmtId="4" fontId="43" fillId="13" borderId="23" applyNumberFormat="0" applyProtection="0">
      <alignment vertical="center"/>
    </xf>
    <xf numFmtId="4" fontId="43" fillId="4" borderId="23" applyNumberFormat="0" applyProtection="0">
      <alignment horizontal="left" vertical="center" indent="1"/>
    </xf>
    <xf numFmtId="4" fontId="43" fillId="14" borderId="0" applyNumberFormat="0" applyProtection="0">
      <alignment horizontal="left" vertical="center" indent="1"/>
    </xf>
    <xf numFmtId="4" fontId="41" fillId="15" borderId="23" applyNumberFormat="0" applyProtection="0">
      <alignment horizontal="right" vertical="center"/>
    </xf>
    <xf numFmtId="4" fontId="41" fillId="16" borderId="23" applyNumberFormat="0" applyProtection="0">
      <alignment horizontal="left" vertical="center" indent="1"/>
    </xf>
    <xf numFmtId="0" fontId="41" fillId="14" borderId="23" applyNumberFormat="0" applyProtection="0">
      <alignment horizontal="left" vertical="top" indent="1"/>
    </xf>
    <xf numFmtId="37" fontId="44" fillId="17" borderId="0" applyNumberFormat="0" applyFont="0" applyBorder="0" applyAlignment="0" applyProtection="0"/>
    <xf numFmtId="179" fontId="10" fillId="0" borderId="4">
      <alignment horizontal="justify" vertical="top" wrapText="1"/>
    </xf>
    <xf numFmtId="0" fontId="10" fillId="0" borderId="0">
      <alignment horizontal="left" wrapText="1"/>
    </xf>
    <xf numFmtId="0" fontId="22" fillId="0" borderId="5">
      <alignment horizontal="center" vertical="center" wrapText="1"/>
    </xf>
    <xf numFmtId="0" fontId="38" fillId="0" borderId="24"/>
    <xf numFmtId="0" fontId="38" fillId="0" borderId="25"/>
    <xf numFmtId="38" fontId="41" fillId="0" borderId="2" applyFill="0" applyBorder="0" applyAlignment="0" applyProtection="0">
      <protection locked="0"/>
    </xf>
    <xf numFmtId="0" fontId="7" fillId="0" borderId="0"/>
    <xf numFmtId="169" fontId="6" fillId="0" borderId="0"/>
    <xf numFmtId="169" fontId="6" fillId="0" borderId="0"/>
    <xf numFmtId="9" fontId="10" fillId="0" borderId="0" applyFont="0" applyFill="0" applyBorder="0" applyAlignment="0" applyProtection="0"/>
    <xf numFmtId="169" fontId="12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2" fillId="0" borderId="0" applyFont="0" applyFill="0" applyBorder="0" applyAlignment="0" applyProtection="0"/>
    <xf numFmtId="169" fontId="52" fillId="0" borderId="0" applyNumberFormat="0" applyFill="0" applyBorder="0" applyAlignment="0" applyProtection="0"/>
  </cellStyleXfs>
  <cellXfs count="413">
    <xf numFmtId="169" fontId="0" fillId="0" borderId="0" xfId="0"/>
    <xf numFmtId="169" fontId="20" fillId="0" borderId="0" xfId="0" applyFont="1"/>
    <xf numFmtId="169" fontId="12" fillId="0" borderId="0" xfId="0" applyFont="1"/>
    <xf numFmtId="169" fontId="14" fillId="0" borderId="0" xfId="0" applyFont="1" applyAlignment="1">
      <alignment horizontal="centerContinuous"/>
    </xf>
    <xf numFmtId="169" fontId="12" fillId="0" borderId="0" xfId="0" applyFont="1" applyAlignment="1">
      <alignment horizontal="center"/>
    </xf>
    <xf numFmtId="169" fontId="12" fillId="0" borderId="0" xfId="0" applyFont="1" applyAlignment="1">
      <alignment horizontal="right"/>
    </xf>
    <xf numFmtId="166" fontId="12" fillId="0" borderId="0" xfId="0" applyNumberFormat="1" applyFont="1" applyAlignment="1">
      <alignment horizontal="center"/>
    </xf>
    <xf numFmtId="169" fontId="12" fillId="0" borderId="0" xfId="0" quotePrefix="1" applyFont="1" applyAlignment="1">
      <alignment horizontal="center"/>
    </xf>
    <xf numFmtId="169" fontId="12" fillId="0" borderId="0" xfId="0" quotePrefix="1" applyFont="1"/>
    <xf numFmtId="169" fontId="20" fillId="0" borderId="0" xfId="0" applyFont="1" applyAlignment="1">
      <alignment horizontal="center"/>
    </xf>
    <xf numFmtId="169" fontId="20" fillId="0" borderId="0" xfId="0" quotePrefix="1" applyFont="1" applyAlignment="1">
      <alignment horizontal="center"/>
    </xf>
    <xf numFmtId="2" fontId="12" fillId="0" borderId="0" xfId="0" applyNumberFormat="1" applyFont="1" applyAlignment="1">
      <alignment horizontal="center"/>
    </xf>
    <xf numFmtId="0" fontId="12" fillId="0" borderId="6" xfId="0" applyNumberFormat="1" applyFont="1" applyBorder="1" applyAlignment="1">
      <alignment horizontal="center"/>
    </xf>
    <xf numFmtId="0" fontId="12" fillId="0" borderId="2" xfId="4" applyBorder="1" applyAlignment="1">
      <alignment horizontal="center"/>
    </xf>
    <xf numFmtId="0" fontId="12" fillId="0" borderId="0" xfId="4" quotePrefix="1" applyAlignment="1">
      <alignment horizontal="center"/>
    </xf>
    <xf numFmtId="0" fontId="12" fillId="0" borderId="3" xfId="4" applyBorder="1" applyAlignment="1">
      <alignment horizontal="center"/>
    </xf>
    <xf numFmtId="0" fontId="12" fillId="0" borderId="4" xfId="4" quotePrefix="1" applyBorder="1" applyAlignment="1">
      <alignment horizontal="center"/>
    </xf>
    <xf numFmtId="2" fontId="12" fillId="0" borderId="0" xfId="0" applyNumberFormat="1" applyFont="1" applyAlignment="1">
      <alignment horizontal="centerContinuous"/>
    </xf>
    <xf numFmtId="41" fontId="12" fillId="0" borderId="0" xfId="3"/>
    <xf numFmtId="41" fontId="11" fillId="0" borderId="11" xfId="3" applyFont="1" applyBorder="1" applyAlignment="1">
      <alignment horizontal="centerContinuous"/>
    </xf>
    <xf numFmtId="41" fontId="19" fillId="0" borderId="0" xfId="3" applyFont="1"/>
    <xf numFmtId="164" fontId="19" fillId="0" borderId="0" xfId="3" applyNumberFormat="1" applyFont="1"/>
    <xf numFmtId="0" fontId="20" fillId="0" borderId="0" xfId="0" applyNumberFormat="1" applyFont="1" applyAlignment="1">
      <alignment horizontal="left"/>
    </xf>
    <xf numFmtId="0" fontId="12" fillId="0" borderId="0" xfId="0" applyNumberFormat="1" applyFont="1" applyAlignment="1">
      <alignment horizontal="center"/>
    </xf>
    <xf numFmtId="7" fontId="12" fillId="0" borderId="0" xfId="0" applyNumberFormat="1" applyFont="1" applyAlignment="1">
      <alignment horizontal="center"/>
    </xf>
    <xf numFmtId="7" fontId="12" fillId="0" borderId="6" xfId="0" applyNumberFormat="1" applyFont="1" applyBorder="1" applyAlignment="1">
      <alignment horizontal="center"/>
    </xf>
    <xf numFmtId="169" fontId="13" fillId="0" borderId="0" xfId="10" applyFont="1" applyAlignment="1">
      <alignment horizontal="centerContinuous"/>
    </xf>
    <xf numFmtId="169" fontId="12" fillId="0" borderId="0" xfId="10" applyAlignment="1">
      <alignment horizontal="centerContinuous"/>
    </xf>
    <xf numFmtId="169" fontId="12" fillId="0" borderId="0" xfId="10"/>
    <xf numFmtId="169" fontId="24" fillId="0" borderId="4" xfId="10" applyFont="1" applyBorder="1" applyAlignment="1">
      <alignment horizontal="centerContinuous"/>
    </xf>
    <xf numFmtId="169" fontId="25" fillId="0" borderId="4" xfId="10" quotePrefix="1" applyFont="1" applyBorder="1" applyAlignment="1">
      <alignment horizontal="center" wrapText="1"/>
    </xf>
    <xf numFmtId="169" fontId="15" fillId="0" borderId="0" xfId="10" quotePrefix="1" applyFont="1" applyAlignment="1">
      <alignment horizontal="center"/>
    </xf>
    <xf numFmtId="169" fontId="16" fillId="0" borderId="0" xfId="8" applyFont="1"/>
    <xf numFmtId="169" fontId="11" fillId="0" borderId="10" xfId="10" applyFont="1" applyBorder="1" applyAlignment="1">
      <alignment horizontal="centerContinuous"/>
    </xf>
    <xf numFmtId="0" fontId="12" fillId="0" borderId="0" xfId="11" applyFont="1"/>
    <xf numFmtId="169" fontId="17" fillId="0" borderId="0" xfId="0" applyFont="1" applyAlignment="1">
      <alignment horizontal="center"/>
    </xf>
    <xf numFmtId="169" fontId="14" fillId="0" borderId="0" xfId="0" applyFont="1" applyAlignment="1">
      <alignment horizontal="center"/>
    </xf>
    <xf numFmtId="169" fontId="0" fillId="0" borderId="0" xfId="0" applyAlignment="1">
      <alignment horizontal="center"/>
    </xf>
    <xf numFmtId="169" fontId="17" fillId="0" borderId="0" xfId="0" applyFont="1"/>
    <xf numFmtId="169" fontId="18" fillId="0" borderId="0" xfId="0" applyFont="1"/>
    <xf numFmtId="169" fontId="20" fillId="0" borderId="0" xfId="0" applyFont="1" applyAlignment="1">
      <alignment wrapText="1"/>
    </xf>
    <xf numFmtId="169" fontId="12" fillId="0" borderId="0" xfId="0" applyFont="1" applyAlignment="1">
      <alignment wrapText="1"/>
    </xf>
    <xf numFmtId="0" fontId="12" fillId="0" borderId="0" xfId="10" applyNumberFormat="1"/>
    <xf numFmtId="17" fontId="12" fillId="0" borderId="0" xfId="0" applyNumberFormat="1" applyFont="1" applyAlignment="1">
      <alignment horizontal="center" wrapText="1"/>
    </xf>
    <xf numFmtId="169" fontId="12" fillId="0" borderId="4" xfId="0" quotePrefix="1" applyFont="1" applyBorder="1" applyAlignment="1">
      <alignment horizontal="center"/>
    </xf>
    <xf numFmtId="169" fontId="12" fillId="0" borderId="8" xfId="0" quotePrefix="1" applyFont="1" applyBorder="1" applyAlignment="1">
      <alignment horizontal="center"/>
    </xf>
    <xf numFmtId="169" fontId="12" fillId="0" borderId="18" xfId="0" quotePrefix="1" applyFont="1" applyBorder="1" applyAlignment="1">
      <alignment horizontal="center"/>
    </xf>
    <xf numFmtId="169" fontId="12" fillId="0" borderId="16" xfId="0" quotePrefix="1" applyFont="1" applyBorder="1" applyAlignment="1">
      <alignment horizontal="center"/>
    </xf>
    <xf numFmtId="169" fontId="11" fillId="0" borderId="11" xfId="10" applyFont="1" applyBorder="1" applyAlignment="1">
      <alignment horizontal="centerContinuous"/>
    </xf>
    <xf numFmtId="169" fontId="11" fillId="0" borderId="19" xfId="10" applyFont="1" applyBorder="1" applyAlignment="1">
      <alignment horizontal="center"/>
    </xf>
    <xf numFmtId="169" fontId="11" fillId="0" borderId="19" xfId="10" applyFont="1" applyBorder="1" applyAlignment="1">
      <alignment horizontal="center" wrapText="1"/>
    </xf>
    <xf numFmtId="6" fontId="12" fillId="0" borderId="0" xfId="10" applyNumberFormat="1" applyAlignment="1">
      <alignment horizontal="right"/>
    </xf>
    <xf numFmtId="8" fontId="12" fillId="0" borderId="0" xfId="10" applyNumberFormat="1"/>
    <xf numFmtId="169" fontId="14" fillId="0" borderId="0" xfId="10" applyFont="1" applyAlignment="1">
      <alignment horizontal="centerContinuous"/>
    </xf>
    <xf numFmtId="169" fontId="11" fillId="0" borderId="0" xfId="10" applyFont="1" applyAlignment="1">
      <alignment horizontal="centerContinuous"/>
    </xf>
    <xf numFmtId="169" fontId="12" fillId="0" borderId="0" xfId="10" applyAlignment="1">
      <alignment horizontal="center"/>
    </xf>
    <xf numFmtId="169" fontId="11" fillId="0" borderId="9" xfId="8" applyFont="1" applyBorder="1" applyAlignment="1">
      <alignment horizontal="centerContinuous"/>
    </xf>
    <xf numFmtId="169" fontId="11" fillId="0" borderId="9" xfId="10" applyFont="1" applyBorder="1" applyAlignment="1">
      <alignment horizontal="center"/>
    </xf>
    <xf numFmtId="169" fontId="11" fillId="0" borderId="10" xfId="8" applyFont="1" applyBorder="1" applyAlignment="1">
      <alignment horizontal="centerContinuous"/>
    </xf>
    <xf numFmtId="165" fontId="12" fillId="0" borderId="0" xfId="10" applyNumberFormat="1" applyAlignment="1">
      <alignment horizontal="center"/>
    </xf>
    <xf numFmtId="169" fontId="11" fillId="0" borderId="0" xfId="0" applyFont="1"/>
    <xf numFmtId="2" fontId="32" fillId="0" borderId="0" xfId="0" applyNumberFormat="1" applyFont="1" applyAlignment="1">
      <alignment horizontal="left" vertical="top"/>
    </xf>
    <xf numFmtId="0" fontId="0" fillId="0" borderId="0" xfId="0" applyNumberFormat="1" applyAlignment="1">
      <alignment horizontal="left"/>
    </xf>
    <xf numFmtId="169" fontId="0" fillId="0" borderId="0" xfId="0" applyAlignment="1">
      <alignment horizontal="right"/>
    </xf>
    <xf numFmtId="168" fontId="0" fillId="0" borderId="0" xfId="5" applyNumberFormat="1" applyFont="1" applyFill="1"/>
    <xf numFmtId="169" fontId="0" fillId="0" borderId="0" xfId="8" applyFont="1"/>
    <xf numFmtId="1" fontId="0" fillId="0" borderId="0" xfId="13" applyNumberFormat="1" applyFont="1" applyAlignment="1" applyProtection="1">
      <alignment horizontal="center"/>
      <protection locked="0"/>
    </xf>
    <xf numFmtId="168" fontId="12" fillId="0" borderId="0" xfId="97" applyNumberFormat="1" applyFont="1" applyFill="1"/>
    <xf numFmtId="168" fontId="12" fillId="0" borderId="0" xfId="10" applyNumberFormat="1"/>
    <xf numFmtId="6" fontId="12" fillId="0" borderId="0" xfId="10" applyNumberFormat="1"/>
    <xf numFmtId="169" fontId="11" fillId="0" borderId="19" xfId="9" applyFont="1" applyBorder="1" applyAlignment="1">
      <alignment horizontal="center" wrapText="1"/>
    </xf>
    <xf numFmtId="8" fontId="0" fillId="0" borderId="0" xfId="1" applyNumberFormat="1" applyFont="1" applyFill="1"/>
    <xf numFmtId="8" fontId="19" fillId="0" borderId="0" xfId="1" applyNumberFormat="1" applyFont="1" applyFill="1"/>
    <xf numFmtId="0" fontId="0" fillId="0" borderId="0" xfId="8" applyNumberFormat="1" applyFont="1"/>
    <xf numFmtId="169" fontId="0" fillId="0" borderId="0" xfId="8" applyFont="1" applyAlignment="1">
      <alignment horizontal="centerContinuous"/>
    </xf>
    <xf numFmtId="169" fontId="13" fillId="0" borderId="0" xfId="8" applyFont="1" applyAlignment="1">
      <alignment horizontal="centerContinuous"/>
    </xf>
    <xf numFmtId="41" fontId="0" fillId="0" borderId="0" xfId="3" applyFont="1"/>
    <xf numFmtId="165" fontId="0" fillId="0" borderId="0" xfId="8" applyNumberFormat="1" applyFont="1" applyAlignment="1">
      <alignment horizontal="center"/>
    </xf>
    <xf numFmtId="8" fontId="0" fillId="0" borderId="0" xfId="8" applyNumberFormat="1" applyFont="1" applyAlignment="1">
      <alignment horizontal="right"/>
    </xf>
    <xf numFmtId="6" fontId="0" fillId="0" borderId="0" xfId="8" applyNumberFormat="1" applyFont="1" applyAlignment="1">
      <alignment horizontal="right"/>
    </xf>
    <xf numFmtId="169" fontId="15" fillId="0" borderId="0" xfId="8" quotePrefix="1" applyFont="1" applyAlignment="1">
      <alignment horizontal="center"/>
    </xf>
    <xf numFmtId="169" fontId="25" fillId="0" borderId="4" xfId="8" applyFont="1" applyBorder="1" applyAlignment="1">
      <alignment horizontal="center" wrapText="1"/>
    </xf>
    <xf numFmtId="169" fontId="25" fillId="0" borderId="4" xfId="8" quotePrefix="1" applyFont="1" applyBorder="1" applyAlignment="1">
      <alignment horizontal="center" wrapText="1"/>
    </xf>
    <xf numFmtId="169" fontId="24" fillId="0" borderId="4" xfId="8" applyFont="1" applyBorder="1" applyAlignment="1">
      <alignment horizontal="centerContinuous"/>
    </xf>
    <xf numFmtId="169" fontId="11" fillId="0" borderId="19" xfId="8" applyFont="1" applyBorder="1" applyAlignment="1">
      <alignment horizontal="center" wrapText="1"/>
    </xf>
    <xf numFmtId="169" fontId="11" fillId="0" borderId="19" xfId="8" applyFont="1" applyBorder="1" applyAlignment="1">
      <alignment horizontal="center"/>
    </xf>
    <xf numFmtId="41" fontId="0" fillId="0" borderId="0" xfId="3" applyFont="1" applyAlignment="1">
      <alignment horizontal="left"/>
    </xf>
    <xf numFmtId="169" fontId="11" fillId="0" borderId="13" xfId="8" applyFont="1" applyBorder="1" applyAlignment="1">
      <alignment horizontal="centerContinuous"/>
    </xf>
    <xf numFmtId="169" fontId="11" fillId="0" borderId="9" xfId="98" applyFont="1" applyBorder="1" applyAlignment="1">
      <alignment horizontal="centerContinuous"/>
    </xf>
    <xf numFmtId="8" fontId="0" fillId="0" borderId="0" xfId="3" applyNumberFormat="1" applyFont="1"/>
    <xf numFmtId="41" fontId="0" fillId="0" borderId="0" xfId="3" applyFont="1" applyAlignment="1">
      <alignment horizontal="center"/>
    </xf>
    <xf numFmtId="167" fontId="0" fillId="0" borderId="0" xfId="8" applyNumberFormat="1" applyFont="1"/>
    <xf numFmtId="169" fontId="0" fillId="0" borderId="3" xfId="8" applyFont="1" applyBorder="1"/>
    <xf numFmtId="169" fontId="25" fillId="0" borderId="0" xfId="10" quotePrefix="1" applyFont="1" applyAlignment="1">
      <alignment horizontal="center" wrapText="1"/>
    </xf>
    <xf numFmtId="169" fontId="11" fillId="0" borderId="1" xfId="0" applyFont="1" applyBorder="1"/>
    <xf numFmtId="9" fontId="12" fillId="0" borderId="0" xfId="5" applyFont="1" applyFill="1"/>
    <xf numFmtId="169" fontId="14" fillId="0" borderId="0" xfId="0" applyFont="1"/>
    <xf numFmtId="0" fontId="4" fillId="0" borderId="0" xfId="102"/>
    <xf numFmtId="168" fontId="0" fillId="0" borderId="0" xfId="103" applyNumberFormat="1" applyFont="1" applyFill="1"/>
    <xf numFmtId="10" fontId="12" fillId="0" borderId="0" xfId="103" applyNumberFormat="1" applyFont="1" applyFill="1"/>
    <xf numFmtId="169" fontId="12" fillId="0" borderId="11" xfId="10" applyBorder="1" applyAlignment="1">
      <alignment horizontal="centerContinuous"/>
    </xf>
    <xf numFmtId="9" fontId="0" fillId="0" borderId="0" xfId="103" applyFont="1" applyFill="1"/>
    <xf numFmtId="37" fontId="12" fillId="0" borderId="17" xfId="0" applyNumberFormat="1" applyFont="1" applyBorder="1" applyAlignment="1">
      <alignment horizontal="center"/>
    </xf>
    <xf numFmtId="37" fontId="12" fillId="0" borderId="22" xfId="0" applyNumberFormat="1" applyFont="1" applyBorder="1" applyAlignment="1">
      <alignment horizontal="center"/>
    </xf>
    <xf numFmtId="37" fontId="12" fillId="0" borderId="20" xfId="0" applyNumberFormat="1" applyFont="1" applyBorder="1" applyAlignment="1">
      <alignment horizontal="center"/>
    </xf>
    <xf numFmtId="37" fontId="12" fillId="0" borderId="6" xfId="0" applyNumberFormat="1" applyFont="1" applyBorder="1" applyAlignment="1">
      <alignment horizontal="center"/>
    </xf>
    <xf numFmtId="37" fontId="12" fillId="0" borderId="0" xfId="0" applyNumberFormat="1" applyFont="1" applyAlignment="1">
      <alignment horizontal="center"/>
    </xf>
    <xf numFmtId="37" fontId="12" fillId="0" borderId="3" xfId="0" applyNumberFormat="1" applyFont="1" applyBorder="1" applyAlignment="1">
      <alignment horizontal="center"/>
    </xf>
    <xf numFmtId="0" fontId="12" fillId="0" borderId="19" xfId="4" applyBorder="1" applyAlignment="1">
      <alignment horizontal="center"/>
    </xf>
    <xf numFmtId="0" fontId="20" fillId="0" borderId="0" xfId="0" quotePrefix="1" applyNumberFormat="1" applyFont="1" applyAlignment="1">
      <alignment horizontal="left"/>
    </xf>
    <xf numFmtId="172" fontId="0" fillId="0" borderId="0" xfId="3" applyNumberFormat="1" applyFont="1"/>
    <xf numFmtId="169" fontId="45" fillId="0" borderId="0" xfId="0" applyFont="1"/>
    <xf numFmtId="168" fontId="45" fillId="0" borderId="0" xfId="101" applyNumberFormat="1" applyFont="1"/>
    <xf numFmtId="168" fontId="45" fillId="0" borderId="1" xfId="101" applyNumberFormat="1" applyFont="1" applyBorder="1"/>
    <xf numFmtId="5" fontId="12" fillId="0" borderId="0" xfId="0" applyNumberFormat="1" applyFont="1" applyAlignment="1">
      <alignment horizontal="center"/>
    </xf>
    <xf numFmtId="169" fontId="0" fillId="0" borderId="0" xfId="0" applyAlignment="1">
      <alignment horizontal="left"/>
    </xf>
    <xf numFmtId="169" fontId="12" fillId="0" borderId="0" xfId="0" quotePrefix="1" applyFont="1" applyAlignment="1">
      <alignment horizontal="right"/>
    </xf>
    <xf numFmtId="169" fontId="46" fillId="0" borderId="29" xfId="0" applyFont="1" applyBorder="1" applyAlignment="1">
      <alignment vertical="center"/>
    </xf>
    <xf numFmtId="169" fontId="47" fillId="0" borderId="33" xfId="0" applyFont="1" applyBorder="1" applyAlignment="1">
      <alignment vertical="center"/>
    </xf>
    <xf numFmtId="169" fontId="47" fillId="0" borderId="37" xfId="0" applyFont="1" applyBorder="1" applyAlignment="1">
      <alignment horizontal="center" vertical="center"/>
    </xf>
    <xf numFmtId="169" fontId="47" fillId="0" borderId="0" xfId="0" applyFont="1" applyAlignment="1">
      <alignment horizontal="center" vertical="center"/>
    </xf>
    <xf numFmtId="169" fontId="47" fillId="0" borderId="41" xfId="0" applyFont="1" applyBorder="1" applyAlignment="1">
      <alignment horizontal="center" vertical="center"/>
    </xf>
    <xf numFmtId="169" fontId="47" fillId="0" borderId="12" xfId="0" applyFont="1" applyBorder="1" applyAlignment="1">
      <alignment horizontal="center" vertical="center"/>
    </xf>
    <xf numFmtId="169" fontId="47" fillId="0" borderId="43" xfId="0" applyFont="1" applyBorder="1" applyAlignment="1">
      <alignment horizontal="center" vertical="center"/>
    </xf>
    <xf numFmtId="169" fontId="47" fillId="0" borderId="33" xfId="0" applyFont="1" applyBorder="1" applyAlignment="1">
      <alignment horizontal="center" vertical="center"/>
    </xf>
    <xf numFmtId="169" fontId="47" fillId="0" borderId="44" xfId="0" applyFont="1" applyBorder="1" applyAlignment="1">
      <alignment horizontal="center" vertical="center"/>
    </xf>
    <xf numFmtId="8" fontId="49" fillId="0" borderId="38" xfId="0" applyNumberFormat="1" applyFont="1" applyBorder="1" applyAlignment="1">
      <alignment horizontal="center" vertical="center"/>
    </xf>
    <xf numFmtId="8" fontId="47" fillId="0" borderId="46" xfId="0" applyNumberFormat="1" applyFont="1" applyBorder="1" applyAlignment="1">
      <alignment horizontal="center" vertical="center"/>
    </xf>
    <xf numFmtId="8" fontId="47" fillId="0" borderId="38" xfId="0" applyNumberFormat="1" applyFont="1" applyBorder="1" applyAlignment="1">
      <alignment horizontal="center" vertical="center"/>
    </xf>
    <xf numFmtId="169" fontId="47" fillId="0" borderId="38" xfId="0" applyFont="1" applyBorder="1" applyAlignment="1">
      <alignment horizontal="center" vertical="center"/>
    </xf>
    <xf numFmtId="169" fontId="47" fillId="0" borderId="39" xfId="0" applyFont="1" applyBorder="1" applyAlignment="1">
      <alignment horizontal="center" vertical="center"/>
    </xf>
    <xf numFmtId="8" fontId="49" fillId="0" borderId="0" xfId="0" applyNumberFormat="1" applyFont="1" applyAlignment="1">
      <alignment horizontal="center" vertical="center"/>
    </xf>
    <xf numFmtId="8" fontId="47" fillId="0" borderId="37" xfId="0" applyNumberFormat="1" applyFont="1" applyBorder="1" applyAlignment="1">
      <alignment horizontal="center" vertical="center"/>
    </xf>
    <xf numFmtId="8" fontId="47" fillId="0" borderId="0" xfId="0" applyNumberFormat="1" applyFont="1" applyAlignment="1">
      <alignment horizontal="center" vertical="center"/>
    </xf>
    <xf numFmtId="8" fontId="47" fillId="0" borderId="44" xfId="0" applyNumberFormat="1" applyFont="1" applyBorder="1" applyAlignment="1">
      <alignment horizontal="center" vertical="center"/>
    </xf>
    <xf numFmtId="8" fontId="49" fillId="0" borderId="48" xfId="0" applyNumberFormat="1" applyFont="1" applyBorder="1" applyAlignment="1">
      <alignment horizontal="center" vertical="center"/>
    </xf>
    <xf numFmtId="8" fontId="47" fillId="0" borderId="49" xfId="0" applyNumberFormat="1" applyFont="1" applyBorder="1" applyAlignment="1">
      <alignment horizontal="center" vertical="center"/>
    </xf>
    <xf numFmtId="8" fontId="47" fillId="0" borderId="48" xfId="0" applyNumberFormat="1" applyFont="1" applyBorder="1" applyAlignment="1">
      <alignment horizontal="center" vertical="center"/>
    </xf>
    <xf numFmtId="8" fontId="47" fillId="0" borderId="50" xfId="0" applyNumberFormat="1" applyFont="1" applyBorder="1" applyAlignment="1">
      <alignment horizontal="center" vertical="center"/>
    </xf>
    <xf numFmtId="180" fontId="47" fillId="0" borderId="45" xfId="0" applyNumberFormat="1" applyFont="1" applyBorder="1" applyAlignment="1">
      <alignment horizontal="center" vertical="center"/>
    </xf>
    <xf numFmtId="0" fontId="47" fillId="0" borderId="33" xfId="0" applyNumberFormat="1" applyFont="1" applyBorder="1" applyAlignment="1">
      <alignment horizontal="center" vertical="center"/>
    </xf>
    <xf numFmtId="181" fontId="47" fillId="0" borderId="33" xfId="0" applyNumberFormat="1" applyFont="1" applyBorder="1" applyAlignment="1">
      <alignment horizontal="center" vertical="center"/>
    </xf>
    <xf numFmtId="0" fontId="47" fillId="0" borderId="47" xfId="0" applyNumberFormat="1" applyFont="1" applyBorder="1" applyAlignment="1">
      <alignment horizontal="center" vertical="center"/>
    </xf>
    <xf numFmtId="169" fontId="47" fillId="0" borderId="42" xfId="0" applyFont="1" applyBorder="1" applyAlignment="1">
      <alignment horizontal="center" vertical="center"/>
    </xf>
    <xf numFmtId="169" fontId="0" fillId="0" borderId="48" xfId="0" applyBorder="1"/>
    <xf numFmtId="169" fontId="0" fillId="0" borderId="50" xfId="0" applyBorder="1"/>
    <xf numFmtId="169" fontId="50" fillId="0" borderId="52" xfId="0" applyFont="1" applyBorder="1" applyAlignment="1">
      <alignment horizontal="center" vertical="center"/>
    </xf>
    <xf numFmtId="169" fontId="50" fillId="0" borderId="44" xfId="0" applyFont="1" applyBorder="1" applyAlignment="1">
      <alignment horizontal="center" vertical="center" wrapText="1"/>
    </xf>
    <xf numFmtId="169" fontId="50" fillId="0" borderId="51" xfId="0" applyFont="1" applyBorder="1" applyAlignment="1">
      <alignment horizontal="center" vertical="center" wrapText="1"/>
    </xf>
    <xf numFmtId="169" fontId="50" fillId="0" borderId="42" xfId="0" applyFont="1" applyBorder="1" applyAlignment="1">
      <alignment horizontal="center" vertical="center" wrapText="1"/>
    </xf>
    <xf numFmtId="169" fontId="50" fillId="0" borderId="44" xfId="0" applyFont="1" applyBorder="1" applyAlignment="1">
      <alignment horizontal="center" vertical="center"/>
    </xf>
    <xf numFmtId="169" fontId="50" fillId="0" borderId="51" xfId="0" applyFont="1" applyBorder="1" applyAlignment="1">
      <alignment horizontal="center" vertical="center"/>
    </xf>
    <xf numFmtId="169" fontId="50" fillId="0" borderId="42" xfId="0" applyFont="1" applyBorder="1" applyAlignment="1">
      <alignment horizontal="center" vertical="center"/>
    </xf>
    <xf numFmtId="169" fontId="0" fillId="0" borderId="44" xfId="0" applyBorder="1"/>
    <xf numFmtId="169" fontId="0" fillId="0" borderId="51" xfId="0" applyBorder="1"/>
    <xf numFmtId="10" fontId="50" fillId="0" borderId="51" xfId="0" applyNumberFormat="1" applyFont="1" applyBorder="1" applyAlignment="1">
      <alignment horizontal="center" vertical="center"/>
    </xf>
    <xf numFmtId="169" fontId="0" fillId="0" borderId="51" xfId="0" applyBorder="1" applyAlignment="1">
      <alignment vertical="center"/>
    </xf>
    <xf numFmtId="169" fontId="50" fillId="0" borderId="53" xfId="0" applyFont="1" applyBorder="1" applyAlignment="1">
      <alignment horizontal="center" vertical="center"/>
    </xf>
    <xf numFmtId="169" fontId="0" fillId="0" borderId="53" xfId="0" applyBorder="1" applyAlignment="1">
      <alignment vertical="center"/>
    </xf>
    <xf numFmtId="9" fontId="50" fillId="0" borderId="53" xfId="0" applyNumberFormat="1" applyFont="1" applyBorder="1" applyAlignment="1">
      <alignment horizontal="center" vertical="center"/>
    </xf>
    <xf numFmtId="9" fontId="50" fillId="0" borderId="50" xfId="0" applyNumberFormat="1" applyFont="1" applyBorder="1" applyAlignment="1">
      <alignment horizontal="center" vertical="center"/>
    </xf>
    <xf numFmtId="6" fontId="50" fillId="0" borderId="51" xfId="0" applyNumberFormat="1" applyFont="1" applyBorder="1" applyAlignment="1">
      <alignment horizontal="center" vertical="center"/>
    </xf>
    <xf numFmtId="8" fontId="50" fillId="0" borderId="51" xfId="0" applyNumberFormat="1" applyFont="1" applyBorder="1" applyAlignment="1">
      <alignment horizontal="center" vertical="center"/>
    </xf>
    <xf numFmtId="8" fontId="50" fillId="0" borderId="42" xfId="0" applyNumberFormat="1" applyFont="1" applyBorder="1" applyAlignment="1">
      <alignment horizontal="center" vertical="center"/>
    </xf>
    <xf numFmtId="6" fontId="50" fillId="0" borderId="44" xfId="0" applyNumberFormat="1" applyFont="1" applyBorder="1" applyAlignment="1">
      <alignment horizontal="center" vertical="center"/>
    </xf>
    <xf numFmtId="6" fontId="50" fillId="0" borderId="50" xfId="0" applyNumberFormat="1" applyFont="1" applyBorder="1" applyAlignment="1">
      <alignment horizontal="center" vertical="center"/>
    </xf>
    <xf numFmtId="6" fontId="50" fillId="0" borderId="53" xfId="0" applyNumberFormat="1" applyFont="1" applyBorder="1" applyAlignment="1">
      <alignment horizontal="center" vertical="center"/>
    </xf>
    <xf numFmtId="8" fontId="50" fillId="0" borderId="53" xfId="0" applyNumberFormat="1" applyFont="1" applyBorder="1" applyAlignment="1">
      <alignment horizontal="center" vertical="center"/>
    </xf>
    <xf numFmtId="8" fontId="50" fillId="0" borderId="50" xfId="0" applyNumberFormat="1" applyFont="1" applyBorder="1" applyAlignment="1">
      <alignment horizontal="center" vertical="center"/>
    </xf>
    <xf numFmtId="169" fontId="50" fillId="0" borderId="29" xfId="0" applyFont="1" applyBorder="1" applyAlignment="1">
      <alignment horizontal="center" vertical="center"/>
    </xf>
    <xf numFmtId="169" fontId="50" fillId="0" borderId="33" xfId="0" applyFont="1" applyBorder="1" applyAlignment="1">
      <alignment horizontal="center" vertical="center"/>
    </xf>
    <xf numFmtId="169" fontId="50" fillId="0" borderId="11" xfId="0" applyFont="1" applyBorder="1" applyAlignment="1">
      <alignment horizontal="center" vertical="center" wrapText="1"/>
    </xf>
    <xf numFmtId="169" fontId="50" fillId="0" borderId="35" xfId="0" applyFont="1" applyBorder="1" applyAlignment="1">
      <alignment horizontal="center" vertical="center" wrapText="1"/>
    </xf>
    <xf numFmtId="169" fontId="50" fillId="0" borderId="51" xfId="0" applyFont="1" applyBorder="1" applyAlignment="1">
      <alignment vertical="center"/>
    </xf>
    <xf numFmtId="169" fontId="50" fillId="0" borderId="33" xfId="0" applyFont="1" applyBorder="1" applyAlignment="1">
      <alignment vertical="center"/>
    </xf>
    <xf numFmtId="169" fontId="50" fillId="0" borderId="33" xfId="0" applyFont="1" applyBorder="1" applyAlignment="1">
      <alignment horizontal="right" vertical="center"/>
    </xf>
    <xf numFmtId="169" fontId="0" fillId="0" borderId="47" xfId="0" applyBorder="1" applyAlignment="1">
      <alignment horizontal="right"/>
    </xf>
    <xf numFmtId="169" fontId="20" fillId="19" borderId="0" xfId="0" applyFont="1" applyFill="1"/>
    <xf numFmtId="169" fontId="20" fillId="19" borderId="0" xfId="0" applyFont="1" applyFill="1" applyAlignment="1">
      <alignment horizontal="center"/>
    </xf>
    <xf numFmtId="169" fontId="20" fillId="19" borderId="19" xfId="0" applyFont="1" applyFill="1" applyBorder="1" applyAlignment="1">
      <alignment horizontal="center" wrapText="1"/>
    </xf>
    <xf numFmtId="169" fontId="20" fillId="19" borderId="4" xfId="0" applyFont="1" applyFill="1" applyBorder="1" applyAlignment="1">
      <alignment horizontal="center" wrapText="1"/>
    </xf>
    <xf numFmtId="17" fontId="12" fillId="19" borderId="5" xfId="0" applyNumberFormat="1" applyFont="1" applyFill="1" applyBorder="1" applyAlignment="1">
      <alignment horizontal="center" wrapText="1"/>
    </xf>
    <xf numFmtId="169" fontId="0" fillId="19" borderId="5" xfId="0" applyFill="1" applyBorder="1" applyAlignment="1">
      <alignment horizontal="center" wrapText="1"/>
    </xf>
    <xf numFmtId="169" fontId="20" fillId="19" borderId="1" xfId="0" applyFont="1" applyFill="1" applyBorder="1"/>
    <xf numFmtId="169" fontId="20" fillId="19" borderId="1" xfId="0" quotePrefix="1" applyFont="1" applyFill="1" applyBorder="1" applyAlignment="1">
      <alignment horizontal="center"/>
    </xf>
    <xf numFmtId="180" fontId="20" fillId="19" borderId="6" xfId="0" applyNumberFormat="1" applyFont="1" applyFill="1" applyBorder="1" applyAlignment="1">
      <alignment horizontal="center"/>
    </xf>
    <xf numFmtId="7" fontId="12" fillId="19" borderId="6" xfId="0" applyNumberFormat="1" applyFont="1" applyFill="1" applyBorder="1" applyAlignment="1">
      <alignment horizontal="center"/>
    </xf>
    <xf numFmtId="7" fontId="12" fillId="19" borderId="0" xfId="0" applyNumberFormat="1" applyFont="1" applyFill="1" applyAlignment="1">
      <alignment horizontal="center"/>
    </xf>
    <xf numFmtId="8" fontId="12" fillId="19" borderId="3" xfId="0" applyNumberFormat="1" applyFont="1" applyFill="1" applyBorder="1" applyAlignment="1">
      <alignment horizontal="center"/>
    </xf>
    <xf numFmtId="166" fontId="12" fillId="19" borderId="0" xfId="0" applyNumberFormat="1" applyFont="1" applyFill="1" applyAlignment="1">
      <alignment horizontal="center"/>
    </xf>
    <xf numFmtId="0" fontId="20" fillId="19" borderId="7" xfId="0" applyNumberFormat="1" applyFont="1" applyFill="1" applyBorder="1" applyAlignment="1">
      <alignment horizontal="center"/>
    </xf>
    <xf numFmtId="7" fontId="12" fillId="19" borderId="7" xfId="0" applyNumberFormat="1" applyFont="1" applyFill="1" applyBorder="1" applyAlignment="1">
      <alignment horizontal="center"/>
    </xf>
    <xf numFmtId="7" fontId="12" fillId="19" borderId="1" xfId="0" applyNumberFormat="1" applyFont="1" applyFill="1" applyBorder="1" applyAlignment="1">
      <alignment horizontal="center"/>
    </xf>
    <xf numFmtId="8" fontId="12" fillId="19" borderId="8" xfId="0" applyNumberFormat="1" applyFont="1" applyFill="1" applyBorder="1" applyAlignment="1">
      <alignment horizontal="center"/>
    </xf>
    <xf numFmtId="0" fontId="20" fillId="19" borderId="19" xfId="0" applyNumberFormat="1" applyFont="1" applyFill="1" applyBorder="1" applyAlignment="1">
      <alignment horizontal="center"/>
    </xf>
    <xf numFmtId="0" fontId="20" fillId="19" borderId="2" xfId="0" applyNumberFormat="1" applyFont="1" applyFill="1" applyBorder="1" applyAlignment="1">
      <alignment horizontal="center"/>
    </xf>
    <xf numFmtId="182" fontId="12" fillId="19" borderId="0" xfId="0" applyNumberFormat="1" applyFont="1" applyFill="1" applyAlignment="1">
      <alignment horizontal="center"/>
    </xf>
    <xf numFmtId="8" fontId="12" fillId="19" borderId="0" xfId="0" applyNumberFormat="1" applyFont="1" applyFill="1" applyAlignment="1">
      <alignment horizontal="center"/>
    </xf>
    <xf numFmtId="0" fontId="20" fillId="19" borderId="4" xfId="0" applyNumberFormat="1" applyFont="1" applyFill="1" applyBorder="1" applyAlignment="1">
      <alignment horizontal="center"/>
    </xf>
    <xf numFmtId="0" fontId="20" fillId="19" borderId="0" xfId="0" applyNumberFormat="1" applyFont="1" applyFill="1" applyAlignment="1">
      <alignment horizontal="center"/>
    </xf>
    <xf numFmtId="0" fontId="20" fillId="19" borderId="0" xfId="0" applyNumberFormat="1" applyFont="1" applyFill="1" applyAlignment="1">
      <alignment horizontal="left"/>
    </xf>
    <xf numFmtId="0" fontId="11" fillId="19" borderId="0" xfId="0" applyNumberFormat="1" applyFont="1" applyFill="1" applyAlignment="1">
      <alignment horizontal="left"/>
    </xf>
    <xf numFmtId="169" fontId="50" fillId="0" borderId="44" xfId="0" applyFont="1" applyBorder="1" applyAlignment="1">
      <alignment horizontal="right" vertical="center"/>
    </xf>
    <xf numFmtId="9" fontId="0" fillId="0" borderId="0" xfId="5" applyFont="1"/>
    <xf numFmtId="169" fontId="50" fillId="0" borderId="54" xfId="0" applyFont="1" applyBorder="1" applyAlignment="1">
      <alignment horizontal="right" vertical="center"/>
    </xf>
    <xf numFmtId="172" fontId="12" fillId="0" borderId="0" xfId="107" applyNumberFormat="1" applyFont="1" applyFill="1" applyBorder="1"/>
    <xf numFmtId="168" fontId="45" fillId="0" borderId="0" xfId="101" applyNumberFormat="1" applyFont="1" applyFill="1"/>
    <xf numFmtId="9" fontId="0" fillId="0" borderId="0" xfId="5" applyFont="1" applyFill="1"/>
    <xf numFmtId="0" fontId="12" fillId="0" borderId="19" xfId="0" applyNumberFormat="1" applyFont="1" applyBorder="1" applyAlignment="1">
      <alignment horizontal="center"/>
    </xf>
    <xf numFmtId="1" fontId="51" fillId="0" borderId="0" xfId="10" applyNumberFormat="1" applyFont="1" applyAlignment="1">
      <alignment horizontal="center"/>
    </xf>
    <xf numFmtId="169" fontId="51" fillId="0" borderId="0" xfId="10" applyFont="1"/>
    <xf numFmtId="0" fontId="51" fillId="0" borderId="0" xfId="10" applyNumberFormat="1" applyFont="1" applyAlignment="1">
      <alignment horizontal="center"/>
    </xf>
    <xf numFmtId="8" fontId="51" fillId="0" borderId="0" xfId="10" applyNumberFormat="1" applyFont="1" applyAlignment="1">
      <alignment horizontal="center"/>
    </xf>
    <xf numFmtId="169" fontId="12" fillId="0" borderId="0" xfId="10" quotePrefix="1"/>
    <xf numFmtId="42" fontId="0" fillId="0" borderId="0" xfId="1" applyNumberFormat="1" applyFont="1" applyFill="1"/>
    <xf numFmtId="44" fontId="0" fillId="0" borderId="0" xfId="1" applyFont="1" applyFill="1"/>
    <xf numFmtId="172" fontId="0" fillId="0" borderId="0" xfId="5" applyNumberFormat="1" applyFont="1"/>
    <xf numFmtId="169" fontId="13" fillId="0" borderId="0" xfId="9" applyFont="1" applyAlignment="1">
      <alignment horizontal="centerContinuous"/>
    </xf>
    <xf numFmtId="169" fontId="11" fillId="0" borderId="0" xfId="9" applyFont="1" applyAlignment="1">
      <alignment horizontal="centerContinuous"/>
    </xf>
    <xf numFmtId="169" fontId="53" fillId="0" borderId="46" xfId="0" applyFont="1" applyBorder="1"/>
    <xf numFmtId="169" fontId="54" fillId="0" borderId="56" xfId="0" applyFont="1" applyBorder="1" applyAlignment="1">
      <alignment horizontal="center" wrapText="1"/>
    </xf>
    <xf numFmtId="169" fontId="54" fillId="0" borderId="37" xfId="0" applyFont="1" applyBorder="1" applyAlignment="1">
      <alignment horizontal="right"/>
    </xf>
    <xf numFmtId="169" fontId="54" fillId="0" borderId="57" xfId="0" applyFont="1" applyBorder="1" applyAlignment="1">
      <alignment horizontal="center" wrapText="1"/>
    </xf>
    <xf numFmtId="169" fontId="54" fillId="0" borderId="37" xfId="0" applyFont="1" applyBorder="1" applyAlignment="1">
      <alignment horizontal="center" wrapText="1"/>
    </xf>
    <xf numFmtId="169" fontId="54" fillId="0" borderId="0" xfId="0" applyFont="1" applyAlignment="1">
      <alignment horizontal="center" wrapText="1"/>
    </xf>
    <xf numFmtId="169" fontId="54" fillId="0" borderId="41" xfId="0" applyFont="1" applyBorder="1" applyAlignment="1">
      <alignment horizontal="center"/>
    </xf>
    <xf numFmtId="169" fontId="54" fillId="0" borderId="9" xfId="0" applyFont="1" applyBorder="1" applyAlignment="1">
      <alignment horizontal="center"/>
    </xf>
    <xf numFmtId="169" fontId="54" fillId="0" borderId="10" xfId="0" applyFont="1" applyBorder="1" applyAlignment="1">
      <alignment horizontal="center"/>
    </xf>
    <xf numFmtId="169" fontId="54" fillId="0" borderId="11" xfId="0" applyFont="1" applyBorder="1" applyAlignment="1">
      <alignment horizontal="center"/>
    </xf>
    <xf numFmtId="169" fontId="54" fillId="0" borderId="9" xfId="0" applyFont="1" applyBorder="1" applyAlignment="1">
      <alignment horizontal="left"/>
    </xf>
    <xf numFmtId="169" fontId="54" fillId="0" borderId="46" xfId="0" applyFont="1" applyBorder="1"/>
    <xf numFmtId="9" fontId="53" fillId="0" borderId="46" xfId="5" applyFont="1" applyFill="1" applyBorder="1" applyAlignment="1">
      <alignment horizontal="center"/>
    </xf>
    <xf numFmtId="9" fontId="53" fillId="0" borderId="38" xfId="5" applyFont="1" applyFill="1" applyBorder="1" applyAlignment="1">
      <alignment horizontal="center"/>
    </xf>
    <xf numFmtId="9" fontId="0" fillId="0" borderId="55" xfId="5" applyFont="1" applyFill="1" applyBorder="1"/>
    <xf numFmtId="169" fontId="54" fillId="0" borderId="37" xfId="0" applyFont="1" applyBorder="1"/>
    <xf numFmtId="9" fontId="53" fillId="0" borderId="37" xfId="5" applyFont="1" applyFill="1" applyBorder="1" applyAlignment="1">
      <alignment horizontal="center"/>
    </xf>
    <xf numFmtId="9" fontId="53" fillId="0" borderId="0" xfId="5" applyFont="1" applyFill="1" applyBorder="1" applyAlignment="1">
      <alignment horizontal="center"/>
    </xf>
    <xf numFmtId="9" fontId="0" fillId="0" borderId="60" xfId="5" applyFont="1" applyFill="1" applyBorder="1"/>
    <xf numFmtId="169" fontId="54" fillId="0" borderId="41" xfId="0" applyFont="1" applyBorder="1"/>
    <xf numFmtId="9" fontId="53" fillId="0" borderId="41" xfId="5" applyFont="1" applyFill="1" applyBorder="1" applyAlignment="1">
      <alignment horizontal="center"/>
    </xf>
    <xf numFmtId="9" fontId="53" fillId="0" borderId="12" xfId="5" applyFont="1" applyFill="1" applyBorder="1" applyAlignment="1">
      <alignment horizontal="center"/>
    </xf>
    <xf numFmtId="9" fontId="0" fillId="0" borderId="51" xfId="5" applyFont="1" applyFill="1" applyBorder="1"/>
    <xf numFmtId="9" fontId="53" fillId="0" borderId="10" xfId="5" applyFont="1" applyFill="1" applyBorder="1" applyAlignment="1">
      <alignment horizontal="center"/>
    </xf>
    <xf numFmtId="169" fontId="55" fillId="0" borderId="0" xfId="0" applyFont="1"/>
    <xf numFmtId="169" fontId="54" fillId="0" borderId="9" xfId="0" applyFont="1" applyBorder="1"/>
    <xf numFmtId="169" fontId="0" fillId="0" borderId="10" xfId="0" applyBorder="1"/>
    <xf numFmtId="9" fontId="53" fillId="0" borderId="9" xfId="5" applyFont="1" applyFill="1" applyBorder="1" applyAlignment="1">
      <alignment horizontal="center"/>
    </xf>
    <xf numFmtId="9" fontId="53" fillId="0" borderId="11" xfId="5" applyFont="1" applyFill="1" applyBorder="1" applyAlignment="1">
      <alignment horizontal="center"/>
    </xf>
    <xf numFmtId="166" fontId="12" fillId="0" borderId="0" xfId="10" applyNumberFormat="1"/>
    <xf numFmtId="166" fontId="0" fillId="0" borderId="0" xfId="8" applyNumberFormat="1" applyFont="1"/>
    <xf numFmtId="10" fontId="0" fillId="0" borderId="0" xfId="5" applyNumberFormat="1" applyFont="1" applyFill="1"/>
    <xf numFmtId="168" fontId="0" fillId="0" borderId="0" xfId="5" applyNumberFormat="1" applyFont="1"/>
    <xf numFmtId="0" fontId="12" fillId="0" borderId="0" xfId="10" applyNumberFormat="1" applyAlignment="1">
      <alignment horizontal="right"/>
    </xf>
    <xf numFmtId="2" fontId="0" fillId="0" borderId="0" xfId="5" applyNumberFormat="1" applyFont="1"/>
    <xf numFmtId="43" fontId="0" fillId="0" borderId="0" xfId="110" applyFont="1"/>
    <xf numFmtId="7" fontId="4" fillId="0" borderId="0" xfId="102" applyNumberFormat="1"/>
    <xf numFmtId="169" fontId="11" fillId="0" borderId="41" xfId="10" applyFont="1" applyBorder="1" applyAlignment="1">
      <alignment horizontal="center"/>
    </xf>
    <xf numFmtId="169" fontId="12" fillId="0" borderId="10" xfId="10" applyBorder="1" applyAlignment="1">
      <alignment horizontal="centerContinuous"/>
    </xf>
    <xf numFmtId="166" fontId="0" fillId="0" borderId="0" xfId="1" applyNumberFormat="1" applyFont="1" applyAlignment="1">
      <alignment horizontal="center"/>
    </xf>
    <xf numFmtId="169" fontId="11" fillId="0" borderId="0" xfId="8" applyFont="1" applyAlignment="1">
      <alignment horizontal="centerContinuous"/>
    </xf>
    <xf numFmtId="5" fontId="12" fillId="0" borderId="57" xfId="0" applyNumberFormat="1" applyFont="1" applyBorder="1" applyAlignment="1">
      <alignment horizontal="center"/>
    </xf>
    <xf numFmtId="5" fontId="12" fillId="0" borderId="58" xfId="0" applyNumberFormat="1" applyFont="1" applyBorder="1" applyAlignment="1">
      <alignment horizontal="center"/>
    </xf>
    <xf numFmtId="5" fontId="12" fillId="0" borderId="59" xfId="0" applyNumberFormat="1" applyFont="1" applyBorder="1" applyAlignment="1">
      <alignment horizontal="center"/>
    </xf>
    <xf numFmtId="169" fontId="10" fillId="0" borderId="0" xfId="9" quotePrefix="1"/>
    <xf numFmtId="169" fontId="10" fillId="0" borderId="0" xfId="9"/>
    <xf numFmtId="7" fontId="12" fillId="0" borderId="0" xfId="23" applyNumberFormat="1" applyFont="1" applyFill="1"/>
    <xf numFmtId="168" fontId="0" fillId="0" borderId="0" xfId="97" applyNumberFormat="1" applyFont="1" applyFill="1"/>
    <xf numFmtId="1" fontId="12" fillId="0" borderId="0" xfId="13" applyNumberFormat="1" applyFont="1" applyAlignment="1" applyProtection="1">
      <alignment horizontal="center"/>
      <protection locked="0"/>
    </xf>
    <xf numFmtId="10" fontId="12" fillId="0" borderId="0" xfId="5" applyNumberFormat="1" applyFont="1"/>
    <xf numFmtId="169" fontId="50" fillId="0" borderId="0" xfId="0" applyFont="1" applyAlignment="1">
      <alignment horizontal="center" vertical="center" wrapText="1"/>
    </xf>
    <xf numFmtId="169" fontId="50" fillId="0" borderId="0" xfId="0" applyFont="1" applyAlignment="1">
      <alignment horizontal="center" vertical="center"/>
    </xf>
    <xf numFmtId="169" fontId="50" fillId="0" borderId="56" xfId="0" applyFont="1" applyBorder="1" applyAlignment="1">
      <alignment horizontal="center" vertical="center" wrapText="1"/>
    </xf>
    <xf numFmtId="169" fontId="50" fillId="0" borderId="59" xfId="0" applyFont="1" applyBorder="1" applyAlignment="1">
      <alignment horizontal="center" vertical="center"/>
    </xf>
    <xf numFmtId="10" fontId="50" fillId="0" borderId="59" xfId="0" applyNumberFormat="1" applyFont="1" applyBorder="1" applyAlignment="1">
      <alignment horizontal="center" vertical="center"/>
    </xf>
    <xf numFmtId="9" fontId="50" fillId="0" borderId="51" xfId="0" applyNumberFormat="1" applyFont="1" applyBorder="1" applyAlignment="1">
      <alignment horizontal="center" vertical="center"/>
    </xf>
    <xf numFmtId="8" fontId="50" fillId="0" borderId="44" xfId="0" applyNumberFormat="1" applyFont="1" applyBorder="1" applyAlignment="1">
      <alignment horizontal="center" vertical="center"/>
    </xf>
    <xf numFmtId="183" fontId="47" fillId="0" borderId="33" xfId="0" applyNumberFormat="1" applyFont="1" applyBorder="1" applyAlignment="1">
      <alignment horizontal="center" vertical="center"/>
    </xf>
    <xf numFmtId="169" fontId="0" fillId="0" borderId="6" xfId="0" applyBorder="1"/>
    <xf numFmtId="169" fontId="14" fillId="0" borderId="0" xfId="10" applyFont="1" applyAlignment="1">
      <alignment horizontal="left"/>
    </xf>
    <xf numFmtId="10" fontId="20" fillId="0" borderId="0" xfId="5" applyNumberFormat="1" applyFont="1" applyFill="1"/>
    <xf numFmtId="169" fontId="12" fillId="19" borderId="17" xfId="0" applyFont="1" applyFill="1" applyBorder="1" applyAlignment="1">
      <alignment horizontal="right"/>
    </xf>
    <xf numFmtId="8" fontId="12" fillId="19" borderId="22" xfId="0" applyNumberFormat="1" applyFont="1" applyFill="1" applyBorder="1" applyAlignment="1">
      <alignment horizontal="center"/>
    </xf>
    <xf numFmtId="8" fontId="12" fillId="19" borderId="20" xfId="0" applyNumberFormat="1" applyFont="1" applyFill="1" applyBorder="1" applyAlignment="1">
      <alignment horizontal="center"/>
    </xf>
    <xf numFmtId="169" fontId="12" fillId="19" borderId="6" xfId="0" applyFont="1" applyFill="1" applyBorder="1" applyAlignment="1">
      <alignment horizontal="right"/>
    </xf>
    <xf numFmtId="169" fontId="12" fillId="19" borderId="7" xfId="0" applyFont="1" applyFill="1" applyBorder="1" applyAlignment="1">
      <alignment horizontal="right"/>
    </xf>
    <xf numFmtId="8" fontId="12" fillId="19" borderId="1" xfId="0" applyNumberFormat="1" applyFont="1" applyFill="1" applyBorder="1" applyAlignment="1">
      <alignment horizontal="center"/>
    </xf>
    <xf numFmtId="8" fontId="12" fillId="19" borderId="17" xfId="0" applyNumberFormat="1" applyFont="1" applyFill="1" applyBorder="1" applyAlignment="1">
      <alignment horizontal="center"/>
    </xf>
    <xf numFmtId="8" fontId="12" fillId="19" borderId="6" xfId="0" applyNumberFormat="1" applyFont="1" applyFill="1" applyBorder="1" applyAlignment="1">
      <alignment horizontal="center"/>
    </xf>
    <xf numFmtId="8" fontId="12" fillId="19" borderId="7" xfId="0" applyNumberFormat="1" applyFont="1" applyFill="1" applyBorder="1" applyAlignment="1">
      <alignment horizontal="center"/>
    </xf>
    <xf numFmtId="169" fontId="20" fillId="19" borderId="64" xfId="0" applyFont="1" applyFill="1" applyBorder="1" applyAlignment="1">
      <alignment horizontal="center" wrapText="1"/>
    </xf>
    <xf numFmtId="177" fontId="31" fillId="0" borderId="0" xfId="65" applyFont="1"/>
    <xf numFmtId="169" fontId="18" fillId="0" borderId="19" xfId="0" applyFont="1" applyBorder="1"/>
    <xf numFmtId="169" fontId="11" fillId="20" borderId="20" xfId="0" applyFont="1" applyFill="1" applyBorder="1"/>
    <xf numFmtId="169" fontId="11" fillId="20" borderId="64" xfId="0" applyFont="1" applyFill="1" applyBorder="1" applyAlignment="1">
      <alignment horizontal="centerContinuous"/>
    </xf>
    <xf numFmtId="169" fontId="11" fillId="20" borderId="27" xfId="0" applyFont="1" applyFill="1" applyBorder="1" applyAlignment="1">
      <alignment horizontal="centerContinuous"/>
    </xf>
    <xf numFmtId="169" fontId="11" fillId="20" borderId="8" xfId="0" applyFont="1" applyFill="1" applyBorder="1"/>
    <xf numFmtId="1" fontId="11" fillId="20" borderId="4" xfId="0" applyNumberFormat="1" applyFont="1" applyFill="1" applyBorder="1" applyAlignment="1">
      <alignment horizontal="center"/>
    </xf>
    <xf numFmtId="169" fontId="11" fillId="21" borderId="27" xfId="0" applyFont="1" applyFill="1" applyBorder="1"/>
    <xf numFmtId="169" fontId="11" fillId="21" borderId="26" xfId="0" applyFont="1" applyFill="1" applyBorder="1"/>
    <xf numFmtId="169" fontId="11" fillId="21" borderId="28" xfId="0" applyFont="1" applyFill="1" applyBorder="1"/>
    <xf numFmtId="169" fontId="18" fillId="21" borderId="64" xfId="0" applyFont="1" applyFill="1" applyBorder="1"/>
    <xf numFmtId="169" fontId="12" fillId="0" borderId="65" xfId="0" applyFont="1" applyBorder="1"/>
    <xf numFmtId="164" fontId="12" fillId="0" borderId="64" xfId="110" applyNumberFormat="1" applyFont="1" applyBorder="1" applyAlignment="1">
      <alignment horizontal="center"/>
    </xf>
    <xf numFmtId="169" fontId="12" fillId="0" borderId="66" xfId="0" applyFont="1" applyBorder="1"/>
    <xf numFmtId="169" fontId="12" fillId="0" borderId="67" xfId="0" applyFont="1" applyBorder="1"/>
    <xf numFmtId="169" fontId="12" fillId="0" borderId="68" xfId="0" applyFont="1" applyBorder="1"/>
    <xf numFmtId="169" fontId="12" fillId="0" borderId="64" xfId="0" applyFont="1" applyBorder="1"/>
    <xf numFmtId="169" fontId="18" fillId="21" borderId="69" xfId="0" applyFont="1" applyFill="1" applyBorder="1"/>
    <xf numFmtId="169" fontId="12" fillId="0" borderId="69" xfId="0" applyFont="1" applyBorder="1"/>
    <xf numFmtId="164" fontId="12" fillId="0" borderId="69" xfId="110" applyNumberFormat="1" applyFont="1" applyBorder="1" applyAlignment="1">
      <alignment horizontal="center"/>
    </xf>
    <xf numFmtId="169" fontId="56" fillId="0" borderId="69" xfId="0" applyFont="1" applyBorder="1"/>
    <xf numFmtId="164" fontId="12" fillId="0" borderId="0" xfId="110" applyNumberFormat="1" applyFont="1" applyBorder="1" applyAlignment="1">
      <alignment horizontal="center"/>
    </xf>
    <xf numFmtId="169" fontId="11" fillId="0" borderId="69" xfId="0" applyFont="1" applyBorder="1"/>
    <xf numFmtId="164" fontId="11" fillId="0" borderId="69" xfId="110" applyNumberFormat="1" applyFont="1" applyBorder="1" applyAlignment="1">
      <alignment horizontal="center"/>
    </xf>
    <xf numFmtId="164" fontId="12" fillId="18" borderId="64" xfId="110" applyNumberFormat="1" applyFont="1" applyFill="1" applyBorder="1" applyAlignment="1">
      <alignment horizontal="center"/>
    </xf>
    <xf numFmtId="164" fontId="17" fillId="0" borderId="0" xfId="110" applyNumberFormat="1" applyFont="1" applyBorder="1" applyAlignment="1">
      <alignment horizontal="center"/>
    </xf>
    <xf numFmtId="169" fontId="13" fillId="0" borderId="0" xfId="0" applyFont="1"/>
    <xf numFmtId="164" fontId="13" fillId="0" borderId="69" xfId="110" applyNumberFormat="1" applyFont="1" applyBorder="1" applyAlignment="1">
      <alignment horizontal="center"/>
    </xf>
    <xf numFmtId="169" fontId="13" fillId="0" borderId="69" xfId="0" applyFont="1" applyBorder="1"/>
    <xf numFmtId="164" fontId="17" fillId="0" borderId="69" xfId="110" applyNumberFormat="1" applyFont="1" applyBorder="1" applyAlignment="1">
      <alignment horizontal="center"/>
    </xf>
    <xf numFmtId="169" fontId="17" fillId="0" borderId="69" xfId="0" applyFont="1" applyBorder="1"/>
    <xf numFmtId="169" fontId="57" fillId="0" borderId="69" xfId="0" applyFont="1" applyBorder="1"/>
    <xf numFmtId="169" fontId="17" fillId="21" borderId="69" xfId="0" applyFont="1" applyFill="1" applyBorder="1"/>
    <xf numFmtId="169" fontId="13" fillId="21" borderId="28" xfId="0" applyFont="1" applyFill="1" applyBorder="1"/>
    <xf numFmtId="169" fontId="13" fillId="21" borderId="26" xfId="0" applyFont="1" applyFill="1" applyBorder="1"/>
    <xf numFmtId="169" fontId="13" fillId="21" borderId="70" xfId="0" applyFont="1" applyFill="1" applyBorder="1"/>
    <xf numFmtId="169" fontId="17" fillId="0" borderId="67" xfId="0" applyFont="1" applyBorder="1"/>
    <xf numFmtId="164" fontId="17" fillId="0" borderId="64" xfId="110" applyNumberFormat="1" applyFont="1" applyBorder="1" applyAlignment="1">
      <alignment horizontal="center"/>
    </xf>
    <xf numFmtId="169" fontId="17" fillId="0" borderId="64" xfId="0" applyFont="1" applyBorder="1"/>
    <xf numFmtId="169" fontId="17" fillId="0" borderId="68" xfId="0" applyFont="1" applyBorder="1"/>
    <xf numFmtId="169" fontId="17" fillId="0" borderId="66" xfId="0" applyFont="1" applyBorder="1"/>
    <xf numFmtId="164" fontId="17" fillId="0" borderId="71" xfId="110" applyNumberFormat="1" applyFont="1" applyBorder="1" applyAlignment="1">
      <alignment horizontal="center"/>
    </xf>
    <xf numFmtId="169" fontId="17" fillId="0" borderId="65" xfId="0" applyFont="1" applyBorder="1"/>
    <xf numFmtId="169" fontId="17" fillId="21" borderId="71" xfId="0" applyFont="1" applyFill="1" applyBorder="1"/>
    <xf numFmtId="169" fontId="13" fillId="21" borderId="72" xfId="0" applyFont="1" applyFill="1" applyBorder="1"/>
    <xf numFmtId="169" fontId="13" fillId="21" borderId="73" xfId="0" applyFont="1" applyFill="1" applyBorder="1"/>
    <xf numFmtId="169" fontId="13" fillId="21" borderId="74" xfId="0" applyFont="1" applyFill="1" applyBorder="1"/>
    <xf numFmtId="1" fontId="13" fillId="20" borderId="4" xfId="0" applyNumberFormat="1" applyFont="1" applyFill="1" applyBorder="1" applyAlignment="1">
      <alignment horizontal="center"/>
    </xf>
    <xf numFmtId="169" fontId="13" fillId="20" borderId="8" xfId="0" applyFont="1" applyFill="1" applyBorder="1"/>
    <xf numFmtId="169" fontId="13" fillId="20" borderId="71" xfId="0" applyFont="1" applyFill="1" applyBorder="1" applyAlignment="1">
      <alignment horizontal="centerContinuous"/>
    </xf>
    <xf numFmtId="169" fontId="13" fillId="20" borderId="74" xfId="0" applyFont="1" applyFill="1" applyBorder="1" applyAlignment="1">
      <alignment horizontal="centerContinuous"/>
    </xf>
    <xf numFmtId="169" fontId="13" fillId="20" borderId="75" xfId="0" applyFont="1" applyFill="1" applyBorder="1"/>
    <xf numFmtId="169" fontId="17" fillId="0" borderId="76" xfId="0" applyFont="1" applyBorder="1"/>
    <xf numFmtId="177" fontId="13" fillId="0" borderId="0" xfId="65" applyFont="1"/>
    <xf numFmtId="7" fontId="12" fillId="0" borderId="57" xfId="0" applyNumberFormat="1" applyFont="1" applyBorder="1" applyAlignment="1">
      <alignment horizontal="center"/>
    </xf>
    <xf numFmtId="7" fontId="12" fillId="0" borderId="58" xfId="0" applyNumberFormat="1" applyFont="1" applyBorder="1" applyAlignment="1">
      <alignment horizontal="center"/>
    </xf>
    <xf numFmtId="7" fontId="12" fillId="0" borderId="59" xfId="0" applyNumberFormat="1" applyFont="1" applyBorder="1" applyAlignment="1">
      <alignment horizontal="center"/>
    </xf>
    <xf numFmtId="169" fontId="46" fillId="0" borderId="57" xfId="0" applyFont="1" applyBorder="1" applyAlignment="1">
      <alignment horizontal="center" vertical="center"/>
    </xf>
    <xf numFmtId="169" fontId="47" fillId="0" borderId="58" xfId="0" applyFont="1" applyBorder="1" applyAlignment="1">
      <alignment horizontal="center" vertical="center"/>
    </xf>
    <xf numFmtId="8" fontId="47" fillId="0" borderId="58" xfId="0" applyNumberFormat="1" applyFont="1" applyBorder="1" applyAlignment="1">
      <alignment horizontal="center" vertical="center"/>
    </xf>
    <xf numFmtId="8" fontId="47" fillId="0" borderId="59" xfId="0" applyNumberFormat="1" applyFont="1" applyBorder="1" applyAlignment="1">
      <alignment horizontal="center" vertical="center"/>
    </xf>
    <xf numFmtId="169" fontId="48" fillId="0" borderId="59" xfId="0" applyFont="1" applyBorder="1" applyAlignment="1">
      <alignment horizontal="center" vertical="center"/>
    </xf>
    <xf numFmtId="169" fontId="47" fillId="0" borderId="56" xfId="0" applyFont="1" applyBorder="1" applyAlignment="1">
      <alignment horizontal="center" vertical="center"/>
    </xf>
    <xf numFmtId="184" fontId="12" fillId="0" borderId="0" xfId="0" applyNumberFormat="1" applyFont="1"/>
    <xf numFmtId="169" fontId="47" fillId="0" borderId="34" xfId="0" applyFont="1" applyBorder="1" applyAlignment="1">
      <alignment horizontal="center" vertical="center"/>
    </xf>
    <xf numFmtId="169" fontId="47" fillId="0" borderId="10" xfId="0" applyFont="1" applyBorder="1" applyAlignment="1">
      <alignment horizontal="center" vertical="center"/>
    </xf>
    <xf numFmtId="169" fontId="47" fillId="0" borderId="35" xfId="0" applyFont="1" applyBorder="1" applyAlignment="1">
      <alignment horizontal="center" vertical="center"/>
    </xf>
    <xf numFmtId="169" fontId="14" fillId="0" borderId="0" xfId="0" applyFont="1" applyAlignment="1">
      <alignment horizontal="center" wrapText="1"/>
    </xf>
    <xf numFmtId="169" fontId="46" fillId="0" borderId="30" xfId="0" applyFont="1" applyBorder="1" applyAlignment="1">
      <alignment horizontal="center" vertical="center"/>
    </xf>
    <xf numFmtId="169" fontId="46" fillId="0" borderId="31" xfId="0" applyFont="1" applyBorder="1" applyAlignment="1">
      <alignment horizontal="center" vertical="center"/>
    </xf>
    <xf numFmtId="169" fontId="46" fillId="0" borderId="32" xfId="0" applyFont="1" applyBorder="1" applyAlignment="1">
      <alignment horizontal="center" vertical="center"/>
    </xf>
    <xf numFmtId="169" fontId="48" fillId="0" borderId="34" xfId="0" applyFont="1" applyBorder="1" applyAlignment="1">
      <alignment horizontal="center" vertical="center"/>
    </xf>
    <xf numFmtId="169" fontId="48" fillId="0" borderId="10" xfId="0" applyFont="1" applyBorder="1" applyAlignment="1">
      <alignment horizontal="center" vertical="center"/>
    </xf>
    <xf numFmtId="169" fontId="48" fillId="0" borderId="35" xfId="0" applyFont="1" applyBorder="1" applyAlignment="1">
      <alignment horizontal="center" vertical="center"/>
    </xf>
    <xf numFmtId="169" fontId="47" fillId="0" borderId="33" xfId="0" applyFont="1" applyBorder="1" applyAlignment="1">
      <alignment horizontal="center" vertical="center"/>
    </xf>
    <xf numFmtId="169" fontId="47" fillId="0" borderId="36" xfId="0" applyFont="1" applyBorder="1" applyAlignment="1">
      <alignment horizontal="center" vertical="center"/>
    </xf>
    <xf numFmtId="169" fontId="47" fillId="0" borderId="40" xfId="0" applyFont="1" applyBorder="1" applyAlignment="1">
      <alignment horizontal="center" vertical="center"/>
    </xf>
    <xf numFmtId="169" fontId="12" fillId="0" borderId="0" xfId="0" applyFont="1" applyAlignment="1">
      <alignment horizontal="left" vertical="top"/>
    </xf>
    <xf numFmtId="169" fontId="0" fillId="0" borderId="0" xfId="0"/>
    <xf numFmtId="169" fontId="12" fillId="0" borderId="0" xfId="0" quotePrefix="1" applyFont="1"/>
    <xf numFmtId="169" fontId="14" fillId="0" borderId="0" xfId="0" applyFont="1" applyAlignment="1">
      <alignment horizontal="center"/>
    </xf>
    <xf numFmtId="169" fontId="0" fillId="0" borderId="0" xfId="0" applyAlignment="1">
      <alignment horizontal="center"/>
    </xf>
    <xf numFmtId="169" fontId="45" fillId="0" borderId="30" xfId="0" applyFont="1" applyBorder="1" applyAlignment="1">
      <alignment horizontal="center" vertical="center"/>
    </xf>
    <xf numFmtId="169" fontId="45" fillId="0" borderId="31" xfId="0" applyFont="1" applyBorder="1" applyAlignment="1">
      <alignment horizontal="center" vertical="center"/>
    </xf>
    <xf numFmtId="169" fontId="45" fillId="0" borderId="32" xfId="0" applyFont="1" applyBorder="1" applyAlignment="1">
      <alignment horizontal="center" vertical="center"/>
    </xf>
    <xf numFmtId="169" fontId="45" fillId="0" borderId="61" xfId="0" applyFont="1" applyBorder="1" applyAlignment="1">
      <alignment horizontal="center" vertical="center"/>
    </xf>
    <xf numFmtId="169" fontId="45" fillId="0" borderId="62" xfId="0" applyFont="1" applyBorder="1" applyAlignment="1">
      <alignment horizontal="center" vertical="center"/>
    </xf>
    <xf numFmtId="169" fontId="45" fillId="0" borderId="63" xfId="0" applyFont="1" applyBorder="1" applyAlignment="1">
      <alignment horizontal="center" vertical="center"/>
    </xf>
    <xf numFmtId="169" fontId="13" fillId="0" borderId="0" xfId="10" applyFont="1" applyAlignment="1">
      <alignment horizontal="center" vertical="center"/>
    </xf>
    <xf numFmtId="169" fontId="13" fillId="0" borderId="0" xfId="10" applyFont="1" applyAlignment="1">
      <alignment horizontal="center" vertical="top"/>
    </xf>
    <xf numFmtId="169" fontId="13" fillId="0" borderId="0" xfId="10" applyFont="1" applyAlignment="1">
      <alignment horizontal="center"/>
    </xf>
    <xf numFmtId="169" fontId="13" fillId="0" borderId="0" xfId="8" applyFont="1" applyAlignment="1">
      <alignment horizontal="center"/>
    </xf>
    <xf numFmtId="169" fontId="11" fillId="0" borderId="9" xfId="8" applyFont="1" applyBorder="1" applyAlignment="1">
      <alignment horizontal="center"/>
    </xf>
    <xf numFmtId="169" fontId="11" fillId="0" borderId="10" xfId="8" applyFont="1" applyBorder="1" applyAlignment="1">
      <alignment horizontal="center"/>
    </xf>
    <xf numFmtId="169" fontId="11" fillId="0" borderId="11" xfId="8" applyFont="1" applyBorder="1" applyAlignment="1">
      <alignment horizontal="center"/>
    </xf>
    <xf numFmtId="169" fontId="11" fillId="0" borderId="12" xfId="10" applyFont="1" applyBorder="1" applyAlignment="1">
      <alignment horizontal="center"/>
    </xf>
    <xf numFmtId="17" fontId="11" fillId="19" borderId="27" xfId="0" applyNumberFormat="1" applyFont="1" applyFill="1" applyBorder="1" applyAlignment="1">
      <alignment horizontal="center" wrapText="1"/>
    </xf>
    <xf numFmtId="169" fontId="11" fillId="19" borderId="26" xfId="0" applyFont="1" applyFill="1" applyBorder="1" applyAlignment="1">
      <alignment horizontal="center" wrapText="1"/>
    </xf>
    <xf numFmtId="169" fontId="11" fillId="19" borderId="28" xfId="0" applyFont="1" applyFill="1" applyBorder="1" applyAlignment="1">
      <alignment horizontal="center" wrapText="1"/>
    </xf>
    <xf numFmtId="169" fontId="14" fillId="19" borderId="0" xfId="0" applyFont="1" applyFill="1" applyAlignment="1">
      <alignment horizontal="center"/>
    </xf>
    <xf numFmtId="169" fontId="0" fillId="19" borderId="0" xfId="0" applyFill="1" applyAlignment="1">
      <alignment horizontal="center"/>
    </xf>
    <xf numFmtId="169" fontId="13" fillId="0" borderId="0" xfId="0" applyFont="1" applyAlignment="1">
      <alignment horizontal="center"/>
    </xf>
    <xf numFmtId="17" fontId="12" fillId="19" borderId="27" xfId="0" applyNumberFormat="1" applyFont="1" applyFill="1" applyBorder="1" applyAlignment="1">
      <alignment horizontal="center" wrapText="1"/>
    </xf>
    <xf numFmtId="169" fontId="0" fillId="19" borderId="26" xfId="0" applyFill="1" applyBorder="1" applyAlignment="1">
      <alignment horizontal="center" wrapText="1"/>
    </xf>
    <xf numFmtId="169" fontId="0" fillId="19" borderId="28" xfId="0" applyFill="1" applyBorder="1" applyAlignment="1">
      <alignment horizontal="center" wrapText="1"/>
    </xf>
    <xf numFmtId="169" fontId="11" fillId="0" borderId="27" xfId="0" applyFont="1" applyBorder="1" applyAlignment="1">
      <alignment horizontal="center"/>
    </xf>
    <xf numFmtId="169" fontId="11" fillId="0" borderId="26" xfId="0" applyFont="1" applyBorder="1" applyAlignment="1">
      <alignment horizontal="center"/>
    </xf>
    <xf numFmtId="169" fontId="11" fillId="0" borderId="28" xfId="0" applyFont="1" applyBorder="1" applyAlignment="1">
      <alignment horizontal="center"/>
    </xf>
    <xf numFmtId="169" fontId="54" fillId="0" borderId="37" xfId="0" applyFont="1" applyBorder="1" applyAlignment="1">
      <alignment horizontal="center" vertical="center" wrapText="1"/>
    </xf>
    <xf numFmtId="169" fontId="54" fillId="0" borderId="0" xfId="0" applyFont="1" applyAlignment="1">
      <alignment horizontal="center" vertical="center" wrapText="1"/>
    </xf>
    <xf numFmtId="169" fontId="54" fillId="0" borderId="0" xfId="0" applyFont="1" applyAlignment="1">
      <alignment horizontal="center"/>
    </xf>
    <xf numFmtId="169" fontId="0" fillId="0" borderId="27" xfId="0" applyBorder="1" applyAlignment="1">
      <alignment horizontal="center"/>
    </xf>
    <xf numFmtId="169" fontId="0" fillId="0" borderId="26" xfId="0" applyBorder="1" applyAlignment="1">
      <alignment horizontal="center"/>
    </xf>
    <xf numFmtId="169" fontId="0" fillId="0" borderId="28" xfId="0" applyBorder="1" applyAlignment="1">
      <alignment horizontal="center"/>
    </xf>
    <xf numFmtId="169" fontId="0" fillId="0" borderId="0" xfId="0" applyAlignment="1"/>
    <xf numFmtId="169" fontId="20" fillId="0" borderId="0" xfId="0" applyFont="1" applyAlignment="1"/>
    <xf numFmtId="169" fontId="12" fillId="0" borderId="0" xfId="0" applyFont="1" applyAlignment="1"/>
    <xf numFmtId="169" fontId="0" fillId="0" borderId="0" xfId="0" applyAlignment="1">
      <alignment vertical="center"/>
    </xf>
    <xf numFmtId="169" fontId="12" fillId="0" borderId="0" xfId="0" applyFont="1" applyAlignment="1">
      <alignment vertical="center"/>
    </xf>
    <xf numFmtId="169" fontId="20" fillId="0" borderId="0" xfId="0" applyFont="1" applyAlignment="1">
      <alignment vertical="center"/>
    </xf>
    <xf numFmtId="169" fontId="12" fillId="0" borderId="0" xfId="0" applyFont="1" applyAlignment="1">
      <alignment horizontal="right" vertical="center"/>
    </xf>
    <xf numFmtId="169" fontId="12" fillId="0" borderId="0" xfId="0" applyFont="1" applyAlignment="1">
      <alignment vertical="center"/>
    </xf>
    <xf numFmtId="169" fontId="0" fillId="0" borderId="0" xfId="0" applyAlignment="1">
      <alignment horizontal="left"/>
    </xf>
  </cellXfs>
  <cellStyles count="112">
    <cellStyle name="_x0013_" xfId="22" xr:uid="{00000000-0005-0000-0000-000000000000}"/>
    <cellStyle name="ArrayHeading" xfId="27" xr:uid="{00000000-0005-0000-0000-000001000000}"/>
    <cellStyle name="BetweenMacros" xfId="28" xr:uid="{00000000-0005-0000-0000-000002000000}"/>
    <cellStyle name="Column total in dollars" xfId="29" xr:uid="{00000000-0005-0000-0000-000003000000}"/>
    <cellStyle name="Comma" xfId="110" builtinId="3"/>
    <cellStyle name="Comma  - Style1" xfId="30" xr:uid="{00000000-0005-0000-0000-000004000000}"/>
    <cellStyle name="Comma  - Style2" xfId="31" xr:uid="{00000000-0005-0000-0000-000005000000}"/>
    <cellStyle name="Comma  - Style3" xfId="32" xr:uid="{00000000-0005-0000-0000-000006000000}"/>
    <cellStyle name="Comma  - Style4" xfId="33" xr:uid="{00000000-0005-0000-0000-000007000000}"/>
    <cellStyle name="Comma  - Style5" xfId="34" xr:uid="{00000000-0005-0000-0000-000008000000}"/>
    <cellStyle name="Comma  - Style6" xfId="35" xr:uid="{00000000-0005-0000-0000-000009000000}"/>
    <cellStyle name="Comma  - Style7" xfId="36" xr:uid="{00000000-0005-0000-0000-00000A000000}"/>
    <cellStyle name="Comma  - Style8" xfId="37" xr:uid="{00000000-0005-0000-0000-00000B000000}"/>
    <cellStyle name="Comma (0)" xfId="38" xr:uid="{00000000-0005-0000-0000-00000C000000}"/>
    <cellStyle name="Comma 2" xfId="7" xr:uid="{00000000-0005-0000-0000-00000D000000}"/>
    <cellStyle name="Comma 2 2" xfId="21" xr:uid="{00000000-0005-0000-0000-00000E000000}"/>
    <cellStyle name="Comma 2 3" xfId="39" xr:uid="{00000000-0005-0000-0000-00000F000000}"/>
    <cellStyle name="Comma 3" xfId="40" xr:uid="{00000000-0005-0000-0000-000010000000}"/>
    <cellStyle name="Comma 4" xfId="41" xr:uid="{00000000-0005-0000-0000-000011000000}"/>
    <cellStyle name="Comma 5" xfId="100" xr:uid="{00000000-0005-0000-0000-000012000000}"/>
    <cellStyle name="Comma 6" xfId="104" xr:uid="{00000000-0005-0000-0000-000013000000}"/>
    <cellStyle name="Comma 7" xfId="106" xr:uid="{00000000-0005-0000-0000-000014000000}"/>
    <cellStyle name="Comma 7 2" xfId="108" xr:uid="{00000000-0005-0000-0000-000015000000}"/>
    <cellStyle name="Comma0" xfId="42" xr:uid="{00000000-0005-0000-0000-000016000000}"/>
    <cellStyle name="Comma0 - Style3" xfId="43" xr:uid="{00000000-0005-0000-0000-000017000000}"/>
    <cellStyle name="Comma0 - Style4" xfId="44" xr:uid="{00000000-0005-0000-0000-000018000000}"/>
    <cellStyle name="Comma0_2009 10 Yr Plan Key Assumptions" xfId="45" xr:uid="{00000000-0005-0000-0000-000019000000}"/>
    <cellStyle name="Comma1 - Style1" xfId="46" xr:uid="{00000000-0005-0000-0000-00001A000000}"/>
    <cellStyle name="Currency" xfId="1" builtinId="4"/>
    <cellStyle name="Currency 2" xfId="23" xr:uid="{00000000-0005-0000-0000-00001C000000}"/>
    <cellStyle name="Currency No Comma" xfId="14" xr:uid="{00000000-0005-0000-0000-00001D000000}"/>
    <cellStyle name="Currency(0)" xfId="47" xr:uid="{00000000-0005-0000-0000-00001E000000}"/>
    <cellStyle name="Currency0" xfId="48" xr:uid="{00000000-0005-0000-0000-00001F000000}"/>
    <cellStyle name="Date" xfId="49" xr:uid="{00000000-0005-0000-0000-000020000000}"/>
    <cellStyle name="Date - Style3" xfId="50" xr:uid="{00000000-0005-0000-0000-000021000000}"/>
    <cellStyle name="Date_2009 10 Yr Plan Key Assumptions" xfId="51" xr:uid="{00000000-0005-0000-0000-000022000000}"/>
    <cellStyle name="Fixed" xfId="52" xr:uid="{00000000-0005-0000-0000-000023000000}"/>
    <cellStyle name="Grey" xfId="53" xr:uid="{00000000-0005-0000-0000-000024000000}"/>
    <cellStyle name="header" xfId="54" xr:uid="{00000000-0005-0000-0000-000025000000}"/>
    <cellStyle name="Header1" xfId="55" xr:uid="{00000000-0005-0000-0000-000026000000}"/>
    <cellStyle name="Header2" xfId="56" xr:uid="{00000000-0005-0000-0000-000027000000}"/>
    <cellStyle name="Hyperlink 2" xfId="111" xr:uid="{823831A4-4411-4A61-8322-9467DBE7AC54}"/>
    <cellStyle name="Input" xfId="2" builtinId="20" customBuiltin="1"/>
    <cellStyle name="Input [yellow]" xfId="57" xr:uid="{00000000-0005-0000-0000-000029000000}"/>
    <cellStyle name="Macro" xfId="58" xr:uid="{00000000-0005-0000-0000-00002A000000}"/>
    <cellStyle name="macro descr" xfId="59" xr:uid="{00000000-0005-0000-0000-00002B000000}"/>
    <cellStyle name="Macro_Comments" xfId="60" xr:uid="{00000000-0005-0000-0000-00002C000000}"/>
    <cellStyle name="MacroText" xfId="61" xr:uid="{00000000-0005-0000-0000-00002D000000}"/>
    <cellStyle name="MCP" xfId="15" xr:uid="{00000000-0005-0000-0000-00002E000000}"/>
    <cellStyle name="nONE" xfId="62" xr:uid="{00000000-0005-0000-0000-00002F000000}"/>
    <cellStyle name="noninput" xfId="16" xr:uid="{00000000-0005-0000-0000-000030000000}"/>
    <cellStyle name="Normal" xfId="0" builtinId="0" customBuiltin="1"/>
    <cellStyle name="Normal - Style1" xfId="63" xr:uid="{00000000-0005-0000-0000-000032000000}"/>
    <cellStyle name="Normal 10" xfId="64" xr:uid="{00000000-0005-0000-0000-000033000000}"/>
    <cellStyle name="Normal 11" xfId="99" xr:uid="{00000000-0005-0000-0000-000034000000}"/>
    <cellStyle name="Normal 12" xfId="102" xr:uid="{00000000-0005-0000-0000-000035000000}"/>
    <cellStyle name="Normal 13" xfId="105" xr:uid="{00000000-0005-0000-0000-000036000000}"/>
    <cellStyle name="Normal 13 2" xfId="109" xr:uid="{00000000-0005-0000-0000-000037000000}"/>
    <cellStyle name="Normal 176" xfId="24" xr:uid="{00000000-0005-0000-0000-000038000000}"/>
    <cellStyle name="Normal 176 2" xfId="25" xr:uid="{00000000-0005-0000-0000-000039000000}"/>
    <cellStyle name="Normal 2" xfId="9" xr:uid="{00000000-0005-0000-0000-00003A000000}"/>
    <cellStyle name="Normal 2 2" xfId="65" xr:uid="{00000000-0005-0000-0000-00003B000000}"/>
    <cellStyle name="Normal 2 3" xfId="66" xr:uid="{00000000-0005-0000-0000-00003C000000}"/>
    <cellStyle name="Normal 2 4" xfId="67" xr:uid="{00000000-0005-0000-0000-00003D000000}"/>
    <cellStyle name="Normal 3" xfId="12" xr:uid="{00000000-0005-0000-0000-00003E000000}"/>
    <cellStyle name="Normal 3 2" xfId="68" xr:uid="{00000000-0005-0000-0000-00003F000000}"/>
    <cellStyle name="Normal 4" xfId="26" xr:uid="{00000000-0005-0000-0000-000040000000}"/>
    <cellStyle name="Normal 5" xfId="6" xr:uid="{00000000-0005-0000-0000-000041000000}"/>
    <cellStyle name="Normal 6" xfId="69" xr:uid="{00000000-0005-0000-0000-000042000000}"/>
    <cellStyle name="Normal 7" xfId="70" xr:uid="{00000000-0005-0000-0000-000043000000}"/>
    <cellStyle name="Normal 7 4" xfId="94" xr:uid="{00000000-0005-0000-0000-000044000000}"/>
    <cellStyle name="Normal 8" xfId="71" xr:uid="{00000000-0005-0000-0000-000045000000}"/>
    <cellStyle name="Normal 9" xfId="95" xr:uid="{00000000-0005-0000-0000-000046000000}"/>
    <cellStyle name="Normal 9 2" xfId="96" xr:uid="{00000000-0005-0000-0000-000047000000}"/>
    <cellStyle name="Normal(0)" xfId="72" xr:uid="{00000000-0005-0000-0000-000048000000}"/>
    <cellStyle name="Normal_DRR AC Study - Utah Valley - 53 MW 90 CF (2.28.2005)" xfId="3" xr:uid="{00000000-0005-0000-0000-000049000000}"/>
    <cellStyle name="Normal_INF_06_03_07" xfId="11" xr:uid="{00000000-0005-0000-0000-00004A000000}"/>
    <cellStyle name="Normal_Or AC 2003 - AC Study - Fuel Indexed Avoided Costs" xfId="4" xr:uid="{00000000-0005-0000-0000-00004B000000}"/>
    <cellStyle name="Normal_OR AC Sch 37 - AC  Study (Gold) _2009 06 19" xfId="8" xr:uid="{00000000-0005-0000-0000-00004C000000}"/>
    <cellStyle name="Normal_OR AC Sch 37 - AC  Study (Gold) _2009 07 07" xfId="98" xr:uid="{00000000-0005-0000-0000-00004D000000}"/>
    <cellStyle name="Normal_T-INF-10-15-04-TEMPLATE" xfId="13" xr:uid="{00000000-0005-0000-0000-00004E000000}"/>
    <cellStyle name="Normal_WY AC 2009 - AC Study (Wind Study)_2009 08 11" xfId="10" xr:uid="{00000000-0005-0000-0000-000050000000}"/>
    <cellStyle name="Number" xfId="73" xr:uid="{00000000-0005-0000-0000-000051000000}"/>
    <cellStyle name="Password" xfId="17" xr:uid="{00000000-0005-0000-0000-000052000000}"/>
    <cellStyle name="Percen - Style1" xfId="74" xr:uid="{00000000-0005-0000-0000-000053000000}"/>
    <cellStyle name="Percen - Style2" xfId="75" xr:uid="{00000000-0005-0000-0000-000054000000}"/>
    <cellStyle name="Percent" xfId="5" builtinId="5"/>
    <cellStyle name="Percent [2]" xfId="76" xr:uid="{00000000-0005-0000-0000-000056000000}"/>
    <cellStyle name="Percent 2" xfId="77" xr:uid="{00000000-0005-0000-0000-000057000000}"/>
    <cellStyle name="Percent 2 2" xfId="97" xr:uid="{00000000-0005-0000-0000-000058000000}"/>
    <cellStyle name="Percent 3" xfId="78" xr:uid="{00000000-0005-0000-0000-000059000000}"/>
    <cellStyle name="Percent 4" xfId="79" xr:uid="{00000000-0005-0000-0000-00005A000000}"/>
    <cellStyle name="Percent 5" xfId="101" xr:uid="{00000000-0005-0000-0000-00005B000000}"/>
    <cellStyle name="Percent 6" xfId="103" xr:uid="{00000000-0005-0000-0000-00005C000000}"/>
    <cellStyle name="Percent 7" xfId="107" xr:uid="{00000000-0005-0000-0000-00005D000000}"/>
    <cellStyle name="Percent(0)" xfId="80" xr:uid="{00000000-0005-0000-0000-00005E000000}"/>
    <cellStyle name="SAPBEXaggData" xfId="81" xr:uid="{00000000-0005-0000-0000-00005F000000}"/>
    <cellStyle name="SAPBEXaggItem" xfId="82" xr:uid="{00000000-0005-0000-0000-000060000000}"/>
    <cellStyle name="SAPBEXchaText" xfId="83" xr:uid="{00000000-0005-0000-0000-000061000000}"/>
    <cellStyle name="SAPBEXstdData" xfId="84" xr:uid="{00000000-0005-0000-0000-000062000000}"/>
    <cellStyle name="SAPBEXstdItem" xfId="85" xr:uid="{00000000-0005-0000-0000-000063000000}"/>
    <cellStyle name="SAPBEXstdItemX" xfId="86" xr:uid="{00000000-0005-0000-0000-000064000000}"/>
    <cellStyle name="Shade" xfId="87" xr:uid="{00000000-0005-0000-0000-000065000000}"/>
    <cellStyle name="Special" xfId="88" xr:uid="{00000000-0005-0000-0000-000066000000}"/>
    <cellStyle name="Style 1" xfId="89" xr:uid="{00000000-0005-0000-0000-000067000000}"/>
    <cellStyle name="Titles" xfId="90" xr:uid="{00000000-0005-0000-0000-000068000000}"/>
    <cellStyle name="Total2 - Style2" xfId="91" xr:uid="{00000000-0005-0000-0000-000069000000}"/>
    <cellStyle name="Underl - Style4" xfId="92" xr:uid="{00000000-0005-0000-0000-00006A000000}"/>
    <cellStyle name="UNLocked" xfId="93" xr:uid="{00000000-0005-0000-0000-00006B000000}"/>
    <cellStyle name="Unprot" xfId="18" xr:uid="{00000000-0005-0000-0000-00006C000000}"/>
    <cellStyle name="Unprot$" xfId="19" xr:uid="{00000000-0005-0000-0000-00006D000000}"/>
    <cellStyle name="Unprotect" xfId="20" xr:uid="{00000000-0005-0000-0000-00006E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externalLink" Target="externalLinks/externalLink3.xml"/><Relationship Id="rId26" Type="http://schemas.openxmlformats.org/officeDocument/2006/relationships/calcChain" Target="calcChain.xml"/><Relationship Id="rId3" Type="http://schemas.openxmlformats.org/officeDocument/2006/relationships/worksheet" Target="worksheets/sheet2.xml"/><Relationship Id="rId21" Type="http://schemas.openxmlformats.org/officeDocument/2006/relationships/externalLink" Target="externalLinks/externalLink6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externalLink" Target="externalLinks/externalLink2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6" Type="http://schemas.openxmlformats.org/officeDocument/2006/relationships/externalLink" Target="externalLinks/externalLink1.xml"/><Relationship Id="rId20" Type="http://schemas.openxmlformats.org/officeDocument/2006/relationships/externalLink" Target="externalLinks/externalLink5.xml"/><Relationship Id="rId29" Type="http://schemas.openxmlformats.org/officeDocument/2006/relationships/customXml" Target="../customXml/item3.xml"/><Relationship Id="rId1" Type="http://schemas.openxmlformats.org/officeDocument/2006/relationships/chartsheet" Target="chart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24" Type="http://schemas.openxmlformats.org/officeDocument/2006/relationships/styles" Target="styles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4.xml"/><Relationship Id="rId23" Type="http://schemas.openxmlformats.org/officeDocument/2006/relationships/theme" Target="theme/theme1.xml"/><Relationship Id="rId28" Type="http://schemas.openxmlformats.org/officeDocument/2006/relationships/customXml" Target="../customXml/item2.xml"/><Relationship Id="rId10" Type="http://schemas.openxmlformats.org/officeDocument/2006/relationships/worksheet" Target="worksheets/sheet9.xml"/><Relationship Id="rId19" Type="http://schemas.openxmlformats.org/officeDocument/2006/relationships/externalLink" Target="externalLinks/externalLink4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Relationship Id="rId22" Type="http://schemas.openxmlformats.org/officeDocument/2006/relationships/externalLink" Target="externalLinks/externalLink7.xml"/><Relationship Id="rId27" Type="http://schemas.openxmlformats.org/officeDocument/2006/relationships/customXml" Target="../customXml/item1.xml"/><Relationship Id="rId30" Type="http://schemas.openxmlformats.org/officeDocument/2006/relationships/customXml" Target="../customXml/item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PPA Rates for QF Resource starting 2015</a:t>
            </a:r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7.4697239768105911E-2"/>
          <c:y val="7.8845663490095752E-2"/>
          <c:w val="0.87539753684635579"/>
          <c:h val="0.76377229413283299"/>
        </c:manualLayout>
      </c:layout>
      <c:lineChart>
        <c:grouping val="standard"/>
        <c:varyColors val="0"/>
        <c:ser>
          <c:idx val="0"/>
          <c:order val="0"/>
          <c:tx>
            <c:v>StdBaseLoadOnPk</c:v>
          </c:tx>
          <c:val>
            <c:numRef>
              <c:f>#REF!</c:f>
              <c:numCache>
                <c:formatCode>"$"#,##0.00_);\("$"#,##0.00\)</c:formatCode>
                <c:ptCount val="20"/>
                <c:pt idx="0">
                  <c:v>39.36</c:v>
                </c:pt>
                <c:pt idx="1">
                  <c:v>38.54</c:v>
                </c:pt>
                <c:pt idx="2">
                  <c:v>40.619999999999997</c:v>
                </c:pt>
                <c:pt idx="3">
                  <c:v>43.25</c:v>
                </c:pt>
                <c:pt idx="4">
                  <c:v>45.46</c:v>
                </c:pt>
                <c:pt idx="5">
                  <c:v>47.75</c:v>
                </c:pt>
                <c:pt idx="6">
                  <c:v>49.22</c:v>
                </c:pt>
                <c:pt idx="7">
                  <c:v>55.78</c:v>
                </c:pt>
                <c:pt idx="8">
                  <c:v>57.87</c:v>
                </c:pt>
                <c:pt idx="9">
                  <c:v>69.67</c:v>
                </c:pt>
                <c:pt idx="10">
                  <c:v>71.14</c:v>
                </c:pt>
                <c:pt idx="11">
                  <c:v>73.050000000000011</c:v>
                </c:pt>
                <c:pt idx="12">
                  <c:v>75.23</c:v>
                </c:pt>
                <c:pt idx="13">
                  <c:v>77.41</c:v>
                </c:pt>
                <c:pt idx="14">
                  <c:v>80</c:v>
                </c:pt>
                <c:pt idx="15">
                  <c:v>73.601864166666658</c:v>
                </c:pt>
                <c:pt idx="16">
                  <c:v>75.470964999999993</c:v>
                </c:pt>
                <c:pt idx="17">
                  <c:v>77.291119166666661</c:v>
                </c:pt>
                <c:pt idx="18">
                  <c:v>79.190610000000007</c:v>
                </c:pt>
                <c:pt idx="19">
                  <c:v>80.960205833333333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9"/>
                      <c:pt idx="0">
                        <c:v>2015</c:v>
                      </c:pt>
                      <c:pt idx="1">
                        <c:v>2016</c:v>
                      </c:pt>
                      <c:pt idx="2">
                        <c:v>2017</c:v>
                      </c:pt>
                      <c:pt idx="3">
                        <c:v>2018</c:v>
                      </c:pt>
                      <c:pt idx="4">
                        <c:v>2019</c:v>
                      </c:pt>
                      <c:pt idx="5">
                        <c:v>2020</c:v>
                      </c:pt>
                      <c:pt idx="6">
                        <c:v>2021</c:v>
                      </c:pt>
                      <c:pt idx="7">
                        <c:v>2022</c:v>
                      </c:pt>
                      <c:pt idx="8">
                        <c:v>2023</c:v>
                      </c:pt>
                      <c:pt idx="9">
                        <c:v>2024</c:v>
                      </c:pt>
                      <c:pt idx="10">
                        <c:v>2025</c:v>
                      </c:pt>
                      <c:pt idx="11">
                        <c:v>2026</c:v>
                      </c:pt>
                      <c:pt idx="12">
                        <c:v>2027</c:v>
                      </c:pt>
                      <c:pt idx="13">
                        <c:v>2028</c:v>
                      </c:pt>
                      <c:pt idx="14">
                        <c:v>2029</c:v>
                      </c:pt>
                      <c:pt idx="15">
                        <c:v>2030</c:v>
                      </c:pt>
                      <c:pt idx="16">
                        <c:v>2031</c:v>
                      </c:pt>
                      <c:pt idx="17">
                        <c:v>2032</c:v>
                      </c:pt>
                      <c:pt idx="18">
                        <c:v>2033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3B9E-4722-A227-95F30FB3F65D}"/>
            </c:ext>
          </c:extLst>
        </c:ser>
        <c:ser>
          <c:idx val="1"/>
          <c:order val="1"/>
          <c:tx>
            <c:v>StdWindOnPk</c:v>
          </c:tx>
          <c:val>
            <c:numRef>
              <c:f>#REF!</c:f>
              <c:numCache>
                <c:formatCode>"$"#,##0.00_);\("$"#,##0.00\)</c:formatCode>
                <c:ptCount val="20"/>
                <c:pt idx="0">
                  <c:v>36.69</c:v>
                </c:pt>
                <c:pt idx="1">
                  <c:v>35.82</c:v>
                </c:pt>
                <c:pt idx="2">
                  <c:v>37.849999999999994</c:v>
                </c:pt>
                <c:pt idx="3">
                  <c:v>40.43</c:v>
                </c:pt>
                <c:pt idx="4">
                  <c:v>42.59</c:v>
                </c:pt>
                <c:pt idx="5">
                  <c:v>44.83</c:v>
                </c:pt>
                <c:pt idx="6">
                  <c:v>46.24</c:v>
                </c:pt>
                <c:pt idx="7">
                  <c:v>52.75</c:v>
                </c:pt>
                <c:pt idx="8">
                  <c:v>54.79</c:v>
                </c:pt>
                <c:pt idx="9">
                  <c:v>37.21</c:v>
                </c:pt>
                <c:pt idx="10">
                  <c:v>38.090000000000003</c:v>
                </c:pt>
                <c:pt idx="11">
                  <c:v>39.369999999999997</c:v>
                </c:pt>
                <c:pt idx="12">
                  <c:v>40.909999999999997</c:v>
                </c:pt>
                <c:pt idx="13">
                  <c:v>42.44</c:v>
                </c:pt>
                <c:pt idx="14">
                  <c:v>44.37</c:v>
                </c:pt>
                <c:pt idx="15">
                  <c:v>70.091864166666653</c:v>
                </c:pt>
                <c:pt idx="16">
                  <c:v>71.890964999999994</c:v>
                </c:pt>
                <c:pt idx="17">
                  <c:v>73.641119166666655</c:v>
                </c:pt>
                <c:pt idx="18">
                  <c:v>75.470610000000008</c:v>
                </c:pt>
                <c:pt idx="19">
                  <c:v>77.170205833333327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9"/>
                      <c:pt idx="0">
                        <c:v>2015</c:v>
                      </c:pt>
                      <c:pt idx="1">
                        <c:v>2016</c:v>
                      </c:pt>
                      <c:pt idx="2">
                        <c:v>2017</c:v>
                      </c:pt>
                      <c:pt idx="3">
                        <c:v>2018</c:v>
                      </c:pt>
                      <c:pt idx="4">
                        <c:v>2019</c:v>
                      </c:pt>
                      <c:pt idx="5">
                        <c:v>2020</c:v>
                      </c:pt>
                      <c:pt idx="6">
                        <c:v>2021</c:v>
                      </c:pt>
                      <c:pt idx="7">
                        <c:v>2022</c:v>
                      </c:pt>
                      <c:pt idx="8">
                        <c:v>2023</c:v>
                      </c:pt>
                      <c:pt idx="9">
                        <c:v>2024</c:v>
                      </c:pt>
                      <c:pt idx="10">
                        <c:v>2025</c:v>
                      </c:pt>
                      <c:pt idx="11">
                        <c:v>2026</c:v>
                      </c:pt>
                      <c:pt idx="12">
                        <c:v>2027</c:v>
                      </c:pt>
                      <c:pt idx="13">
                        <c:v>2028</c:v>
                      </c:pt>
                      <c:pt idx="14">
                        <c:v>2029</c:v>
                      </c:pt>
                      <c:pt idx="15">
                        <c:v>2030</c:v>
                      </c:pt>
                      <c:pt idx="16">
                        <c:v>2031</c:v>
                      </c:pt>
                      <c:pt idx="17">
                        <c:v>2032</c:v>
                      </c:pt>
                      <c:pt idx="18">
                        <c:v>2033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3B9E-4722-A227-95F30FB3F65D}"/>
            </c:ext>
          </c:extLst>
        </c:ser>
        <c:ser>
          <c:idx val="2"/>
          <c:order val="2"/>
          <c:tx>
            <c:v>StdSolarOnPk</c:v>
          </c:tx>
          <c:val>
            <c:numRef>
              <c:f>#REF!</c:f>
              <c:numCache>
                <c:formatCode>"$"#,##0.00_);\("$"#,##0.00\)</c:formatCode>
                <c:ptCount val="20"/>
                <c:pt idx="0">
                  <c:v>39.36</c:v>
                </c:pt>
                <c:pt idx="1">
                  <c:v>38.54</c:v>
                </c:pt>
                <c:pt idx="2">
                  <c:v>40.619999999999997</c:v>
                </c:pt>
                <c:pt idx="3">
                  <c:v>43.25</c:v>
                </c:pt>
                <c:pt idx="4">
                  <c:v>45.46</c:v>
                </c:pt>
                <c:pt idx="5">
                  <c:v>47.75</c:v>
                </c:pt>
                <c:pt idx="6">
                  <c:v>49.22</c:v>
                </c:pt>
                <c:pt idx="7">
                  <c:v>55.78</c:v>
                </c:pt>
                <c:pt idx="8">
                  <c:v>57.87</c:v>
                </c:pt>
                <c:pt idx="9">
                  <c:v>43.22296</c:v>
                </c:pt>
                <c:pt idx="10">
                  <c:v>44.217760000000006</c:v>
                </c:pt>
                <c:pt idx="11">
                  <c:v>45.618000000000002</c:v>
                </c:pt>
                <c:pt idx="12">
                  <c:v>47.270960000000002</c:v>
                </c:pt>
                <c:pt idx="13">
                  <c:v>48.923919999999995</c:v>
                </c:pt>
                <c:pt idx="14">
                  <c:v>50.9696</c:v>
                </c:pt>
                <c:pt idx="15">
                  <c:v>73.601864166666658</c:v>
                </c:pt>
                <c:pt idx="16">
                  <c:v>75.470964999999993</c:v>
                </c:pt>
                <c:pt idx="17">
                  <c:v>77.291119166666661</c:v>
                </c:pt>
                <c:pt idx="18">
                  <c:v>79.190610000000007</c:v>
                </c:pt>
                <c:pt idx="19">
                  <c:v>80.960205833333333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9"/>
                      <c:pt idx="0">
                        <c:v>2015</c:v>
                      </c:pt>
                      <c:pt idx="1">
                        <c:v>2016</c:v>
                      </c:pt>
                      <c:pt idx="2">
                        <c:v>2017</c:v>
                      </c:pt>
                      <c:pt idx="3">
                        <c:v>2018</c:v>
                      </c:pt>
                      <c:pt idx="4">
                        <c:v>2019</c:v>
                      </c:pt>
                      <c:pt idx="5">
                        <c:v>2020</c:v>
                      </c:pt>
                      <c:pt idx="6">
                        <c:v>2021</c:v>
                      </c:pt>
                      <c:pt idx="7">
                        <c:v>2022</c:v>
                      </c:pt>
                      <c:pt idx="8">
                        <c:v>2023</c:v>
                      </c:pt>
                      <c:pt idx="9">
                        <c:v>2024</c:v>
                      </c:pt>
                      <c:pt idx="10">
                        <c:v>2025</c:v>
                      </c:pt>
                      <c:pt idx="11">
                        <c:v>2026</c:v>
                      </c:pt>
                      <c:pt idx="12">
                        <c:v>2027</c:v>
                      </c:pt>
                      <c:pt idx="13">
                        <c:v>2028</c:v>
                      </c:pt>
                      <c:pt idx="14">
                        <c:v>2029</c:v>
                      </c:pt>
                      <c:pt idx="15">
                        <c:v>2030</c:v>
                      </c:pt>
                      <c:pt idx="16">
                        <c:v>2031</c:v>
                      </c:pt>
                      <c:pt idx="17">
                        <c:v>2032</c:v>
                      </c:pt>
                      <c:pt idx="18">
                        <c:v>2033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2-3B9E-4722-A227-95F30FB3F65D}"/>
            </c:ext>
          </c:extLst>
        </c:ser>
        <c:ser>
          <c:idx val="3"/>
          <c:order val="3"/>
          <c:tx>
            <c:v>RnwBaseLoadOnPk</c:v>
          </c:tx>
          <c:val>
            <c:numRef>
              <c:f>#REF!</c:f>
              <c:numCache>
                <c:formatCode>"$"#,##0.00_);\("$"#,##0.00\)</c:formatCode>
                <c:ptCount val="20"/>
                <c:pt idx="0">
                  <c:v>39.36</c:v>
                </c:pt>
                <c:pt idx="1">
                  <c:v>38.54</c:v>
                </c:pt>
                <c:pt idx="2">
                  <c:v>40.619999999999997</c:v>
                </c:pt>
                <c:pt idx="3">
                  <c:v>43.25</c:v>
                </c:pt>
                <c:pt idx="4">
                  <c:v>45.46</c:v>
                </c:pt>
                <c:pt idx="5">
                  <c:v>47.75</c:v>
                </c:pt>
                <c:pt idx="6">
                  <c:v>49.22</c:v>
                </c:pt>
                <c:pt idx="7">
                  <c:v>55.78</c:v>
                </c:pt>
                <c:pt idx="8">
                  <c:v>57.87</c:v>
                </c:pt>
                <c:pt idx="9">
                  <c:v>114.82</c:v>
                </c:pt>
                <c:pt idx="10">
                  <c:v>116.97</c:v>
                </c:pt>
                <c:pt idx="11">
                  <c:v>119.12</c:v>
                </c:pt>
                <c:pt idx="12">
                  <c:v>121.37</c:v>
                </c:pt>
                <c:pt idx="13">
                  <c:v>123.64</c:v>
                </c:pt>
                <c:pt idx="14">
                  <c:v>125.83</c:v>
                </c:pt>
                <c:pt idx="15">
                  <c:v>73.601864166666658</c:v>
                </c:pt>
                <c:pt idx="16">
                  <c:v>75.470964999999993</c:v>
                </c:pt>
                <c:pt idx="17">
                  <c:v>77.291119166666661</c:v>
                </c:pt>
                <c:pt idx="18">
                  <c:v>79.190610000000007</c:v>
                </c:pt>
                <c:pt idx="19">
                  <c:v>80.960205833333333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9"/>
                      <c:pt idx="0">
                        <c:v>2015</c:v>
                      </c:pt>
                      <c:pt idx="1">
                        <c:v>2016</c:v>
                      </c:pt>
                      <c:pt idx="2">
                        <c:v>2017</c:v>
                      </c:pt>
                      <c:pt idx="3">
                        <c:v>2018</c:v>
                      </c:pt>
                      <c:pt idx="4">
                        <c:v>2019</c:v>
                      </c:pt>
                      <c:pt idx="5">
                        <c:v>2020</c:v>
                      </c:pt>
                      <c:pt idx="6">
                        <c:v>2021</c:v>
                      </c:pt>
                      <c:pt idx="7">
                        <c:v>2022</c:v>
                      </c:pt>
                      <c:pt idx="8">
                        <c:v>2023</c:v>
                      </c:pt>
                      <c:pt idx="9">
                        <c:v>2024</c:v>
                      </c:pt>
                      <c:pt idx="10">
                        <c:v>2025</c:v>
                      </c:pt>
                      <c:pt idx="11">
                        <c:v>2026</c:v>
                      </c:pt>
                      <c:pt idx="12">
                        <c:v>2027</c:v>
                      </c:pt>
                      <c:pt idx="13">
                        <c:v>2028</c:v>
                      </c:pt>
                      <c:pt idx="14">
                        <c:v>2029</c:v>
                      </c:pt>
                      <c:pt idx="15">
                        <c:v>2030</c:v>
                      </c:pt>
                      <c:pt idx="16">
                        <c:v>2031</c:v>
                      </c:pt>
                      <c:pt idx="17">
                        <c:v>2032</c:v>
                      </c:pt>
                      <c:pt idx="18">
                        <c:v>2033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3-3B9E-4722-A227-95F30FB3F65D}"/>
            </c:ext>
          </c:extLst>
        </c:ser>
        <c:ser>
          <c:idx val="4"/>
          <c:order val="4"/>
          <c:tx>
            <c:v>RnwWindOnPk</c:v>
          </c:tx>
          <c:val>
            <c:numRef>
              <c:f>#REF!</c:f>
              <c:numCache>
                <c:formatCode>"$"#,##0.00_);\("$"#,##0.00\)</c:formatCode>
                <c:ptCount val="20"/>
                <c:pt idx="0">
                  <c:v>36.69</c:v>
                </c:pt>
                <c:pt idx="1">
                  <c:v>35.82</c:v>
                </c:pt>
                <c:pt idx="2">
                  <c:v>37.849999999999994</c:v>
                </c:pt>
                <c:pt idx="3">
                  <c:v>40.43</c:v>
                </c:pt>
                <c:pt idx="4">
                  <c:v>42.59</c:v>
                </c:pt>
                <c:pt idx="5">
                  <c:v>44.83</c:v>
                </c:pt>
                <c:pt idx="6">
                  <c:v>46.24</c:v>
                </c:pt>
                <c:pt idx="7">
                  <c:v>52.75</c:v>
                </c:pt>
                <c:pt idx="8">
                  <c:v>54.79</c:v>
                </c:pt>
                <c:pt idx="9">
                  <c:v>82.36</c:v>
                </c:pt>
                <c:pt idx="10">
                  <c:v>83.92</c:v>
                </c:pt>
                <c:pt idx="11">
                  <c:v>85.44</c:v>
                </c:pt>
                <c:pt idx="12">
                  <c:v>87.05</c:v>
                </c:pt>
                <c:pt idx="13">
                  <c:v>88.67</c:v>
                </c:pt>
                <c:pt idx="14">
                  <c:v>90.2</c:v>
                </c:pt>
                <c:pt idx="15">
                  <c:v>70.091864166666653</c:v>
                </c:pt>
                <c:pt idx="16">
                  <c:v>71.890964999999994</c:v>
                </c:pt>
                <c:pt idx="17">
                  <c:v>73.641119166666655</c:v>
                </c:pt>
                <c:pt idx="18">
                  <c:v>75.470610000000008</c:v>
                </c:pt>
                <c:pt idx="19">
                  <c:v>77.170205833333327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9"/>
                      <c:pt idx="0">
                        <c:v>2015</c:v>
                      </c:pt>
                      <c:pt idx="1">
                        <c:v>2016</c:v>
                      </c:pt>
                      <c:pt idx="2">
                        <c:v>2017</c:v>
                      </c:pt>
                      <c:pt idx="3">
                        <c:v>2018</c:v>
                      </c:pt>
                      <c:pt idx="4">
                        <c:v>2019</c:v>
                      </c:pt>
                      <c:pt idx="5">
                        <c:v>2020</c:v>
                      </c:pt>
                      <c:pt idx="6">
                        <c:v>2021</c:v>
                      </c:pt>
                      <c:pt idx="7">
                        <c:v>2022</c:v>
                      </c:pt>
                      <c:pt idx="8">
                        <c:v>2023</c:v>
                      </c:pt>
                      <c:pt idx="9">
                        <c:v>2024</c:v>
                      </c:pt>
                      <c:pt idx="10">
                        <c:v>2025</c:v>
                      </c:pt>
                      <c:pt idx="11">
                        <c:v>2026</c:v>
                      </c:pt>
                      <c:pt idx="12">
                        <c:v>2027</c:v>
                      </c:pt>
                      <c:pt idx="13">
                        <c:v>2028</c:v>
                      </c:pt>
                      <c:pt idx="14">
                        <c:v>2029</c:v>
                      </c:pt>
                      <c:pt idx="15">
                        <c:v>2030</c:v>
                      </c:pt>
                      <c:pt idx="16">
                        <c:v>2031</c:v>
                      </c:pt>
                      <c:pt idx="17">
                        <c:v>2032</c:v>
                      </c:pt>
                      <c:pt idx="18">
                        <c:v>2033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3B9E-4722-A227-95F30FB3F65D}"/>
            </c:ext>
          </c:extLst>
        </c:ser>
        <c:ser>
          <c:idx val="5"/>
          <c:order val="5"/>
          <c:tx>
            <c:v>RnwSolarOnPk</c:v>
          </c:tx>
          <c:val>
            <c:numRef>
              <c:f>#REF!</c:f>
              <c:numCache>
                <c:formatCode>"$"#,##0.00_);\("$"#,##0.00\)</c:formatCode>
                <c:ptCount val="20"/>
                <c:pt idx="0">
                  <c:v>39.36</c:v>
                </c:pt>
                <c:pt idx="1">
                  <c:v>38.54</c:v>
                </c:pt>
                <c:pt idx="2">
                  <c:v>40.619999999999997</c:v>
                </c:pt>
                <c:pt idx="3">
                  <c:v>43.25</c:v>
                </c:pt>
                <c:pt idx="4">
                  <c:v>45.46</c:v>
                </c:pt>
                <c:pt idx="5">
                  <c:v>47.75</c:v>
                </c:pt>
                <c:pt idx="6">
                  <c:v>49.22</c:v>
                </c:pt>
                <c:pt idx="7">
                  <c:v>55.78</c:v>
                </c:pt>
                <c:pt idx="8">
                  <c:v>57.87</c:v>
                </c:pt>
                <c:pt idx="9">
                  <c:v>88.38</c:v>
                </c:pt>
                <c:pt idx="10">
                  <c:v>90.05</c:v>
                </c:pt>
                <c:pt idx="11">
                  <c:v>91.68</c:v>
                </c:pt>
                <c:pt idx="12">
                  <c:v>93.41</c:v>
                </c:pt>
                <c:pt idx="13">
                  <c:v>95.15</c:v>
                </c:pt>
                <c:pt idx="14">
                  <c:v>96.8</c:v>
                </c:pt>
                <c:pt idx="15">
                  <c:v>73.601864166666658</c:v>
                </c:pt>
                <c:pt idx="16">
                  <c:v>75.470964999999993</c:v>
                </c:pt>
                <c:pt idx="17">
                  <c:v>77.291119166666661</c:v>
                </c:pt>
                <c:pt idx="18">
                  <c:v>79.190610000000007</c:v>
                </c:pt>
                <c:pt idx="19">
                  <c:v>80.960205833333333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9"/>
                      <c:pt idx="0">
                        <c:v>2015</c:v>
                      </c:pt>
                      <c:pt idx="1">
                        <c:v>2016</c:v>
                      </c:pt>
                      <c:pt idx="2">
                        <c:v>2017</c:v>
                      </c:pt>
                      <c:pt idx="3">
                        <c:v>2018</c:v>
                      </c:pt>
                      <c:pt idx="4">
                        <c:v>2019</c:v>
                      </c:pt>
                      <c:pt idx="5">
                        <c:v>2020</c:v>
                      </c:pt>
                      <c:pt idx="6">
                        <c:v>2021</c:v>
                      </c:pt>
                      <c:pt idx="7">
                        <c:v>2022</c:v>
                      </c:pt>
                      <c:pt idx="8">
                        <c:v>2023</c:v>
                      </c:pt>
                      <c:pt idx="9">
                        <c:v>2024</c:v>
                      </c:pt>
                      <c:pt idx="10">
                        <c:v>2025</c:v>
                      </c:pt>
                      <c:pt idx="11">
                        <c:v>2026</c:v>
                      </c:pt>
                      <c:pt idx="12">
                        <c:v>2027</c:v>
                      </c:pt>
                      <c:pt idx="13">
                        <c:v>2028</c:v>
                      </c:pt>
                      <c:pt idx="14">
                        <c:v>2029</c:v>
                      </c:pt>
                      <c:pt idx="15">
                        <c:v>2030</c:v>
                      </c:pt>
                      <c:pt idx="16">
                        <c:v>2031</c:v>
                      </c:pt>
                      <c:pt idx="17">
                        <c:v>2032</c:v>
                      </c:pt>
                      <c:pt idx="18">
                        <c:v>2033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5-3B9E-4722-A227-95F30FB3F6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3185896"/>
        <c:axId val="443182760"/>
      </c:lineChart>
      <c:catAx>
        <c:axId val="443185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43182760"/>
        <c:crosses val="autoZero"/>
        <c:auto val="1"/>
        <c:lblAlgn val="ctr"/>
        <c:lblOffset val="100"/>
        <c:noMultiLvlLbl val="0"/>
      </c:catAx>
      <c:valAx>
        <c:axId val="44318276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$/MWh</a:t>
                </a:r>
              </a:p>
            </c:rich>
          </c:tx>
          <c:overlay val="0"/>
        </c:title>
        <c:numFmt formatCode="&quot;$&quot;#,##0.00_);\(&quot;$&quot;#,##0.00\)" sourceLinked="1"/>
        <c:majorTickMark val="out"/>
        <c:minorTickMark val="none"/>
        <c:tickLblPos val="nextTo"/>
        <c:crossAx val="443185896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996041119860019"/>
          <c:y val="9.2592592592592587E-2"/>
          <c:w val="0.77907174103237098"/>
          <c:h val="0.79477617381160692"/>
        </c:manualLayout>
      </c:layout>
      <c:lineChart>
        <c:grouping val="standard"/>
        <c:varyColors val="0"/>
        <c:ser>
          <c:idx val="1"/>
          <c:order val="0"/>
          <c:tx>
            <c:strRef>
              <c:f>'Energy Only Compare'!$C$7</c:f>
              <c:strCache>
                <c:ptCount val="1"/>
                <c:pt idx="0">
                  <c:v>Proposed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'Energy Only Compare'!$B$10:$B$29</c:f>
              <c:numCache>
                <c:formatCode>General</c:formatCode>
                <c:ptCount val="20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</c:numCache>
            </c:numRef>
          </c:cat>
          <c:val>
            <c:numRef>
              <c:f>'Energy Only Compare'!$C$10:$C$29</c:f>
              <c:numCache>
                <c:formatCode>"$"#,##0.00_);\("$"#,##0.00\)</c:formatCode>
                <c:ptCount val="20"/>
                <c:pt idx="0">
                  <c:v>65.334206621004171</c:v>
                </c:pt>
                <c:pt idx="1">
                  <c:v>70.583819634702749</c:v>
                </c:pt>
                <c:pt idx="2">
                  <c:v>73.024143835615774</c:v>
                </c:pt>
                <c:pt idx="3">
                  <c:v>61.358641848815807</c:v>
                </c:pt>
                <c:pt idx="4">
                  <c:v>52.122613013699223</c:v>
                </c:pt>
                <c:pt idx="5">
                  <c:v>52.3964212328763</c:v>
                </c:pt>
                <c:pt idx="6">
                  <c:v>52.957230593607726</c:v>
                </c:pt>
                <c:pt idx="7">
                  <c:v>51.09914503642915</c:v>
                </c:pt>
                <c:pt idx="8">
                  <c:v>51.986576484017903</c:v>
                </c:pt>
                <c:pt idx="9">
                  <c:v>54.019081050228209</c:v>
                </c:pt>
                <c:pt idx="10">
                  <c:v>54.331286529681371</c:v>
                </c:pt>
                <c:pt idx="11">
                  <c:v>54.147847222222694</c:v>
                </c:pt>
                <c:pt idx="12">
                  <c:v>56.954051369863826</c:v>
                </c:pt>
                <c:pt idx="13">
                  <c:v>61.541477168949754</c:v>
                </c:pt>
                <c:pt idx="14">
                  <c:v>72.150982876711709</c:v>
                </c:pt>
                <c:pt idx="15">
                  <c:v>75.726294398906902</c:v>
                </c:pt>
                <c:pt idx="16">
                  <c:v>77.721585616439754</c:v>
                </c:pt>
                <c:pt idx="17">
                  <c:v>80.295400684932105</c:v>
                </c:pt>
                <c:pt idx="18">
                  <c:v>85.555384703197888</c:v>
                </c:pt>
                <c:pt idx="19">
                  <c:v>89.360609061931356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31D-4AA2-A53A-1056AFC1EE67}"/>
            </c:ext>
          </c:extLst>
        </c:ser>
        <c:ser>
          <c:idx val="2"/>
          <c:order val="1"/>
          <c:tx>
            <c:strRef>
              <c:f>'Energy Only Compare'!$D$7</c:f>
              <c:strCache>
                <c:ptCount val="1"/>
                <c:pt idx="0">
                  <c:v> Current 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'Energy Only Compare'!$B$10:$B$29</c:f>
              <c:numCache>
                <c:formatCode>General</c:formatCode>
                <c:ptCount val="20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</c:numCache>
            </c:numRef>
          </c:cat>
          <c:val>
            <c:numRef>
              <c:f>'Energy Only Compare'!$D$10:$D$29</c:f>
              <c:numCache>
                <c:formatCode>"$"#,##0.00_);\("$"#,##0.00\)</c:formatCode>
                <c:ptCount val="20"/>
                <c:pt idx="0">
                  <c:v>86.227154109588284</c:v>
                </c:pt>
                <c:pt idx="1">
                  <c:v>84.809750000000733</c:v>
                </c:pt>
                <c:pt idx="2">
                  <c:v>67.928550228310243</c:v>
                </c:pt>
                <c:pt idx="3">
                  <c:v>53.465872040072924</c:v>
                </c:pt>
                <c:pt idx="4">
                  <c:v>56.122111872146618</c:v>
                </c:pt>
                <c:pt idx="5">
                  <c:v>56.287170091323873</c:v>
                </c:pt>
                <c:pt idx="6">
                  <c:v>56.637075342465124</c:v>
                </c:pt>
                <c:pt idx="7">
                  <c:v>55.460201502731941</c:v>
                </c:pt>
                <c:pt idx="8">
                  <c:v>49.090985159817187</c:v>
                </c:pt>
                <c:pt idx="9">
                  <c:v>52.076077625570811</c:v>
                </c:pt>
                <c:pt idx="10">
                  <c:v>52.625021689497999</c:v>
                </c:pt>
                <c:pt idx="11">
                  <c:v>49.663039617486469</c:v>
                </c:pt>
                <c:pt idx="12">
                  <c:v>52.965321917808133</c:v>
                </c:pt>
                <c:pt idx="13">
                  <c:v>55.296573059360149</c:v>
                </c:pt>
                <c:pt idx="14">
                  <c:v>59.39827168949774</c:v>
                </c:pt>
                <c:pt idx="15">
                  <c:v>63.38492600182105</c:v>
                </c:pt>
                <c:pt idx="16">
                  <c:v>66.602622146118833</c:v>
                </c:pt>
                <c:pt idx="17">
                  <c:v>69.498347031964087</c:v>
                </c:pt>
                <c:pt idx="18">
                  <c:v>72.417025114155805</c:v>
                </c:pt>
                <c:pt idx="19" formatCode="&quot;$&quot;#.00\ &quot;(x)&quot;">
                  <c:v>74.06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31D-4AA2-A53A-1056AFC1EE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51198880"/>
        <c:axId val="1851195520"/>
      </c:lineChart>
      <c:catAx>
        <c:axId val="1851198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51195520"/>
        <c:crosses val="autoZero"/>
        <c:auto val="1"/>
        <c:lblAlgn val="ctr"/>
        <c:lblOffset val="100"/>
        <c:noMultiLvlLbl val="0"/>
      </c:catAx>
      <c:valAx>
        <c:axId val="1851195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>
                    <a:solidFill>
                      <a:sysClr val="windowText" lastClr="000000"/>
                    </a:solidFill>
                  </a:rPr>
                  <a:t>Baseload Energy-Only</a:t>
                </a:r>
              </a:p>
              <a:p>
                <a:pPr>
                  <a:defRPr sz="1200">
                    <a:solidFill>
                      <a:sysClr val="windowText" lastClr="000000"/>
                    </a:solidFill>
                  </a:defRPr>
                </a:pPr>
                <a:r>
                  <a:rPr lang="en-US" sz="1200">
                    <a:solidFill>
                      <a:sysClr val="windowText" lastClr="000000"/>
                    </a:solidFill>
                  </a:rPr>
                  <a:t> Avoided Cost ($/MWh)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&quot;$&quot;#,##0_);\(&quot;$&quot;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51198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24803149606299"/>
          <c:y val="0.76446704578594338"/>
          <c:w val="0.45706780402449693"/>
          <c:h val="9.492381160688247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11" workbookViewId="0" zoomToFit="1"/>
  </sheetViews>
  <pageMargins left="0.7" right="0.7" top="0.75" bottom="0.75" header="0.3" footer="0.3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58311" cy="628135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919162</xdr:colOff>
      <xdr:row>9</xdr:row>
      <xdr:rowOff>47625</xdr:rowOff>
    </xdr:from>
    <xdr:to>
      <xdr:col>24</xdr:col>
      <xdr:colOff>100012</xdr:colOff>
      <xdr:row>26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62D2218-2C4E-1C46-DA18-133064A7658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\Washington\WA%20AC%20Oct%202024\WA%20SchQF%20Avoided%20Energy%20Cost%20Sept%202024%20OFPC%2010-11-24%20CONF.xlsb" TargetMode="External"/><Relationship Id="rId1" Type="http://schemas.openxmlformats.org/officeDocument/2006/relationships/externalLinkPath" Target="WA%20SchQF%20Avoided%20Energy%20Cost%20Sept%202024%20OFPC%2010-11-24%20CONF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__WP\2023%20IRP%20May%2031%20Data%20Disk%20(Public)\Chapters%20&amp;%20Inputs\Appendix%20F%20-%20Flexible%20Reserve%20Study\(P)-Fig%20F11%2023IRP%20Wind%20Solar%20Integration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__WP\2023%20IRP%20May%2031%20Data%20Disk%20(Confidential)%20-%20WA\2023%20IRP%20May%2031%20Data%20Disk%20(Confidential)%20-%20WA%20-%20Part%201\200420-PAC-CONF%20Table%207.1%20-%207.2%20-%20Total%20Resource%20Cost%20for%20Supply-Side%20Resource%20Options%2023%20IRP%20031523%20(C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__WP\2023%20IRP%20May%2031%20Data%20Disk%20(Highly%20Confidential)%20-%20WA\200420-PAC-HIGH%20CONF%20ST%20Cost%20Summary%20-23I.ST.Reliable.20.PS1-.EP.SC.CETA.10305%20(LT.%2010305%20-%2010306)%20v103.1%20(HC).xlsb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\x%20Commission%20Approved\WA%20SchQF%20Avoided%20Cost%20Study%2010-11-23%20(Effective%202024%2001%2001).xlsx" TargetMode="External"/><Relationship Id="rId1" Type="http://schemas.openxmlformats.org/officeDocument/2006/relationships/externalLinkPath" Target="/x%20Commission%20Approved/WA%20SchQF%20Avoided%20Cost%20Study%2010-11-23%20(Effective%202024%2001%2001)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__WP\2023%20IRP%20May%2031%20Data%20Disk%20(Public)%20-%20WA\200420-PAC-Public(P)-LT-10305-23I.LT.Reliable.20.PS1-.EP.SC.CETA.xlsb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__WP\2023%20IRP%20May%2031%20Data%20Disk%20(Public)%20-%20WA\200420-PAC-Public(P)-LT-9558-23I.LT.Reliable.20.PS0-.EP.SC.Base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nergy"/>
      <sheetName val="Profile"/>
      <sheetName val="Integration"/>
      <sheetName val="Shaping"/>
    </sheetNames>
    <sheetDataSet>
      <sheetData sheetId="0">
        <row r="1">
          <cell r="L1">
            <v>0.24767903319904133</v>
          </cell>
          <cell r="P1">
            <v>0.37049999997985461</v>
          </cell>
        </row>
        <row r="4">
          <cell r="T4">
            <v>2025</v>
          </cell>
          <cell r="U4">
            <v>65.334206621004171</v>
          </cell>
          <cell r="V4">
            <v>100.3254713114755</v>
          </cell>
          <cell r="W4">
            <v>48.077832991803291</v>
          </cell>
          <cell r="X4">
            <v>83.500318930041388</v>
          </cell>
          <cell r="Y4">
            <v>56.131028806584688</v>
          </cell>
          <cell r="AA4">
            <v>8760</v>
          </cell>
          <cell r="AB4">
            <v>976</v>
          </cell>
          <cell r="AC4">
            <v>1952</v>
          </cell>
          <cell r="AD4">
            <v>1944</v>
          </cell>
          <cell r="AE4">
            <v>3888</v>
          </cell>
        </row>
        <row r="5">
          <cell r="T5">
            <v>2026</v>
          </cell>
          <cell r="U5">
            <v>70.583819634702749</v>
          </cell>
          <cell r="V5">
            <v>103.05837090163934</v>
          </cell>
          <cell r="W5">
            <v>51.309380122950927</v>
          </cell>
          <cell r="X5">
            <v>90.569501028806656</v>
          </cell>
          <cell r="Y5">
            <v>62.115810185185438</v>
          </cell>
          <cell r="AA5">
            <v>8760</v>
          </cell>
          <cell r="AB5">
            <v>976</v>
          </cell>
          <cell r="AC5">
            <v>1952</v>
          </cell>
          <cell r="AD5">
            <v>1944</v>
          </cell>
          <cell r="AE5">
            <v>3888</v>
          </cell>
        </row>
        <row r="6">
          <cell r="T6">
            <v>2027</v>
          </cell>
          <cell r="U6">
            <v>73.024143835615774</v>
          </cell>
          <cell r="V6">
            <v>118.23090163934414</v>
          </cell>
          <cell r="W6">
            <v>62.358811475409759</v>
          </cell>
          <cell r="X6">
            <v>87.695226337448915</v>
          </cell>
          <cell r="Y6">
            <v>59.695015432098891</v>
          </cell>
          <cell r="AA6">
            <v>8760</v>
          </cell>
          <cell r="AB6">
            <v>976</v>
          </cell>
          <cell r="AC6">
            <v>1952</v>
          </cell>
          <cell r="AD6">
            <v>1944</v>
          </cell>
          <cell r="AE6">
            <v>3888</v>
          </cell>
        </row>
        <row r="7">
          <cell r="T7">
            <v>2028</v>
          </cell>
          <cell r="U7">
            <v>61.358641848815807</v>
          </cell>
          <cell r="V7">
            <v>98.184600409836094</v>
          </cell>
          <cell r="W7">
            <v>55.253084016393636</v>
          </cell>
          <cell r="X7">
            <v>72.403227459017131</v>
          </cell>
          <cell r="Y7">
            <v>49.682638319671767</v>
          </cell>
          <cell r="AA7">
            <v>8784</v>
          </cell>
          <cell r="AB7">
            <v>976</v>
          </cell>
          <cell r="AC7">
            <v>1952</v>
          </cell>
          <cell r="AD7">
            <v>1952</v>
          </cell>
          <cell r="AE7">
            <v>3904</v>
          </cell>
        </row>
        <row r="8">
          <cell r="T8">
            <v>2029</v>
          </cell>
          <cell r="U8">
            <v>52.122613013699223</v>
          </cell>
          <cell r="V8">
            <v>77.958534836065539</v>
          </cell>
          <cell r="W8">
            <v>47.951372950819767</v>
          </cell>
          <cell r="X8">
            <v>61.485051440329016</v>
          </cell>
          <cell r="Y8">
            <v>43.050036008229917</v>
          </cell>
          <cell r="AA8">
            <v>8760</v>
          </cell>
          <cell r="AB8">
            <v>976</v>
          </cell>
          <cell r="AC8">
            <v>1952</v>
          </cell>
          <cell r="AD8">
            <v>1944</v>
          </cell>
          <cell r="AE8">
            <v>3888</v>
          </cell>
        </row>
        <row r="9">
          <cell r="T9">
            <v>2030</v>
          </cell>
          <cell r="U9">
            <v>52.3964212328763</v>
          </cell>
          <cell r="V9">
            <v>77.143391393443181</v>
          </cell>
          <cell r="W9">
            <v>47.13064549180335</v>
          </cell>
          <cell r="X9">
            <v>62.527129629629592</v>
          </cell>
          <cell r="Y9">
            <v>43.76258744855965</v>
          </cell>
          <cell r="AA9">
            <v>8760</v>
          </cell>
          <cell r="AB9">
            <v>976</v>
          </cell>
          <cell r="AC9">
            <v>1952</v>
          </cell>
          <cell r="AD9">
            <v>1944</v>
          </cell>
          <cell r="AE9">
            <v>3888</v>
          </cell>
        </row>
        <row r="10">
          <cell r="T10">
            <v>2031</v>
          </cell>
          <cell r="U10">
            <v>52.957230593607726</v>
          </cell>
          <cell r="V10">
            <v>76.965358606557317</v>
          </cell>
          <cell r="W10">
            <v>47.001972336065307</v>
          </cell>
          <cell r="X10">
            <v>63.603204732510711</v>
          </cell>
          <cell r="Y10">
            <v>44.597394547325081</v>
          </cell>
          <cell r="AA10">
            <v>8760</v>
          </cell>
          <cell r="AB10">
            <v>976</v>
          </cell>
          <cell r="AC10">
            <v>1952</v>
          </cell>
          <cell r="AD10">
            <v>1944</v>
          </cell>
          <cell r="AE10">
            <v>3888</v>
          </cell>
        </row>
        <row r="11">
          <cell r="T11">
            <v>2032</v>
          </cell>
          <cell r="U11">
            <v>51.09914503642915</v>
          </cell>
          <cell r="V11">
            <v>73.906885245901861</v>
          </cell>
          <cell r="W11">
            <v>44.392546106557447</v>
          </cell>
          <cell r="X11">
            <v>61.716449795081914</v>
          </cell>
          <cell r="Y11">
            <v>43.441857069671975</v>
          </cell>
          <cell r="AA11">
            <v>8784</v>
          </cell>
          <cell r="AB11">
            <v>976</v>
          </cell>
          <cell r="AC11">
            <v>1952</v>
          </cell>
          <cell r="AD11">
            <v>1952</v>
          </cell>
          <cell r="AE11">
            <v>3904</v>
          </cell>
        </row>
        <row r="12">
          <cell r="T12">
            <v>2033</v>
          </cell>
          <cell r="U12">
            <v>51.986576484017903</v>
          </cell>
          <cell r="V12">
            <v>73.357069672130791</v>
          </cell>
          <cell r="W12">
            <v>44.996203893442711</v>
          </cell>
          <cell r="X12">
            <v>62.977314814814775</v>
          </cell>
          <cell r="Y12">
            <v>44.636167695473361</v>
          </cell>
          <cell r="AA12">
            <v>8760</v>
          </cell>
          <cell r="AB12">
            <v>976</v>
          </cell>
          <cell r="AC12">
            <v>1952</v>
          </cell>
          <cell r="AD12">
            <v>1944</v>
          </cell>
          <cell r="AE12">
            <v>3888</v>
          </cell>
        </row>
        <row r="13">
          <cell r="T13">
            <v>2034</v>
          </cell>
          <cell r="U13">
            <v>54.019081050228209</v>
          </cell>
          <cell r="V13">
            <v>74.295573770491828</v>
          </cell>
          <cell r="W13">
            <v>46.269610655737914</v>
          </cell>
          <cell r="X13">
            <v>66.155802469136006</v>
          </cell>
          <cell r="Y13">
            <v>46.751417181069719</v>
          </cell>
          <cell r="AA13">
            <v>8760</v>
          </cell>
          <cell r="AB13">
            <v>976</v>
          </cell>
          <cell r="AC13">
            <v>1952</v>
          </cell>
          <cell r="AD13">
            <v>1944</v>
          </cell>
          <cell r="AE13">
            <v>3888</v>
          </cell>
        </row>
        <row r="14">
          <cell r="T14">
            <v>2035</v>
          </cell>
          <cell r="U14">
            <v>54.331286529681371</v>
          </cell>
          <cell r="V14">
            <v>71.651690573770281</v>
          </cell>
          <cell r="W14">
            <v>45.69889856557328</v>
          </cell>
          <cell r="X14">
            <v>67.681517489712064</v>
          </cell>
          <cell r="Y14">
            <v>47.642206790123083</v>
          </cell>
          <cell r="AA14">
            <v>8760</v>
          </cell>
          <cell r="AB14">
            <v>976</v>
          </cell>
          <cell r="AC14">
            <v>1952</v>
          </cell>
          <cell r="AD14">
            <v>1944</v>
          </cell>
          <cell r="AE14">
            <v>3888</v>
          </cell>
        </row>
        <row r="15">
          <cell r="T15">
            <v>2036</v>
          </cell>
          <cell r="U15">
            <v>54.147847222222694</v>
          </cell>
          <cell r="V15">
            <v>69.863442622950558</v>
          </cell>
          <cell r="W15">
            <v>44.211490778688599</v>
          </cell>
          <cell r="X15">
            <v>68.290952868853054</v>
          </cell>
          <cell r="Y15">
            <v>48.115573770491402</v>
          </cell>
          <cell r="AA15">
            <v>8784</v>
          </cell>
          <cell r="AB15">
            <v>976</v>
          </cell>
          <cell r="AC15">
            <v>1952</v>
          </cell>
          <cell r="AD15">
            <v>1952</v>
          </cell>
          <cell r="AE15">
            <v>3904</v>
          </cell>
        </row>
        <row r="16">
          <cell r="T16">
            <v>2037</v>
          </cell>
          <cell r="U16">
            <v>56.954051369863826</v>
          </cell>
          <cell r="V16">
            <v>74.072192622950496</v>
          </cell>
          <cell r="W16">
            <v>46.241767418032616</v>
          </cell>
          <cell r="X16">
            <v>72.085622427983068</v>
          </cell>
          <cell r="Y16">
            <v>50.469302983538704</v>
          </cell>
          <cell r="AA16">
            <v>8760</v>
          </cell>
          <cell r="AB16">
            <v>976</v>
          </cell>
          <cell r="AC16">
            <v>1952</v>
          </cell>
          <cell r="AD16">
            <v>1944</v>
          </cell>
          <cell r="AE16">
            <v>3888</v>
          </cell>
        </row>
        <row r="17">
          <cell r="T17">
            <v>2038</v>
          </cell>
          <cell r="U17">
            <v>61.541477168949754</v>
          </cell>
          <cell r="V17">
            <v>81.564723360655819</v>
          </cell>
          <cell r="W17">
            <v>49.79937499999987</v>
          </cell>
          <cell r="X17">
            <v>77.629320987654623</v>
          </cell>
          <cell r="Y17">
            <v>54.366355452674938</v>
          </cell>
          <cell r="AA17">
            <v>8760</v>
          </cell>
          <cell r="AB17">
            <v>976</v>
          </cell>
          <cell r="AC17">
            <v>1952</v>
          </cell>
          <cell r="AD17">
            <v>1944</v>
          </cell>
          <cell r="AE17">
            <v>3888</v>
          </cell>
        </row>
        <row r="18">
          <cell r="T18">
            <v>2039</v>
          </cell>
          <cell r="U18">
            <v>72.150982876711709</v>
          </cell>
          <cell r="V18">
            <v>89.809528688524807</v>
          </cell>
          <cell r="W18">
            <v>56.680788934426076</v>
          </cell>
          <cell r="X18">
            <v>92.404557613169729</v>
          </cell>
          <cell r="Y18">
            <v>65.358320473251283</v>
          </cell>
          <cell r="AA18">
            <v>8760</v>
          </cell>
          <cell r="AB18">
            <v>976</v>
          </cell>
          <cell r="AC18">
            <v>1952</v>
          </cell>
          <cell r="AD18">
            <v>1944</v>
          </cell>
          <cell r="AE18">
            <v>3888</v>
          </cell>
        </row>
        <row r="19">
          <cell r="T19">
            <v>2040</v>
          </cell>
          <cell r="U19">
            <v>75.726294398906902</v>
          </cell>
          <cell r="V19">
            <v>91.738893442623407</v>
          </cell>
          <cell r="W19">
            <v>57.519615778688276</v>
          </cell>
          <cell r="X19">
            <v>98.907971311475492</v>
          </cell>
          <cell r="Y19">
            <v>69.235645491803012</v>
          </cell>
          <cell r="AA19">
            <v>8784</v>
          </cell>
          <cell r="AB19">
            <v>976</v>
          </cell>
          <cell r="AC19">
            <v>1952</v>
          </cell>
          <cell r="AD19">
            <v>1952</v>
          </cell>
          <cell r="AE19">
            <v>3904</v>
          </cell>
        </row>
        <row r="20">
          <cell r="T20">
            <v>2041</v>
          </cell>
          <cell r="U20">
            <v>77.721585616439754</v>
          </cell>
          <cell r="V20">
            <v>93.480502049180188</v>
          </cell>
          <cell r="W20">
            <v>58.520502049180323</v>
          </cell>
          <cell r="X20">
            <v>102.14943415637863</v>
          </cell>
          <cell r="Y20">
            <v>71.191769547324739</v>
          </cell>
          <cell r="AA20">
            <v>8760</v>
          </cell>
          <cell r="AB20">
            <v>976</v>
          </cell>
          <cell r="AC20">
            <v>1952</v>
          </cell>
          <cell r="AD20">
            <v>1944</v>
          </cell>
          <cell r="AE20">
            <v>3888</v>
          </cell>
        </row>
        <row r="21">
          <cell r="T21">
            <v>2042</v>
          </cell>
          <cell r="U21">
            <v>80.295400684932105</v>
          </cell>
          <cell r="V21">
            <v>96.889754098360086</v>
          </cell>
          <cell r="W21">
            <v>60.213719262294944</v>
          </cell>
          <cell r="X21">
            <v>106.65393518518513</v>
          </cell>
          <cell r="Y21">
            <v>73.032633744856312</v>
          </cell>
          <cell r="AA21">
            <v>8760</v>
          </cell>
          <cell r="AB21">
            <v>976</v>
          </cell>
          <cell r="AC21">
            <v>1952</v>
          </cell>
          <cell r="AD21">
            <v>1944</v>
          </cell>
          <cell r="AE21">
            <v>3888</v>
          </cell>
        </row>
        <row r="22">
          <cell r="T22">
            <v>2043</v>
          </cell>
          <cell r="U22">
            <v>85.555384703197888</v>
          </cell>
          <cell r="V22">
            <v>99.365491803278672</v>
          </cell>
          <cell r="W22">
            <v>62.443222336065034</v>
          </cell>
          <cell r="X22">
            <v>115.49432098765404</v>
          </cell>
          <cell r="Y22">
            <v>78.722818930041569</v>
          </cell>
          <cell r="AA22">
            <v>8760</v>
          </cell>
          <cell r="AB22">
            <v>976</v>
          </cell>
          <cell r="AC22">
            <v>1952</v>
          </cell>
          <cell r="AD22">
            <v>1944</v>
          </cell>
          <cell r="AE22">
            <v>3888</v>
          </cell>
        </row>
        <row r="23">
          <cell r="T23">
            <v>2044</v>
          </cell>
          <cell r="U23">
            <v>89.360609061931356</v>
          </cell>
          <cell r="V23">
            <v>103.93159836065595</v>
          </cell>
          <cell r="W23">
            <v>65.321470286885003</v>
          </cell>
          <cell r="X23">
            <v>119.03141393442615</v>
          </cell>
          <cell r="Y23">
            <v>82.902028688524794</v>
          </cell>
          <cell r="AA23">
            <v>8784</v>
          </cell>
          <cell r="AB23">
            <v>976</v>
          </cell>
          <cell r="AC23">
            <v>1952</v>
          </cell>
          <cell r="AD23">
            <v>1952</v>
          </cell>
          <cell r="AE23">
            <v>3904</v>
          </cell>
        </row>
        <row r="29">
          <cell r="T29">
            <v>2025</v>
          </cell>
          <cell r="U29">
            <v>57.908675203086091</v>
          </cell>
          <cell r="V29">
            <v>93.984785661632245</v>
          </cell>
          <cell r="W29">
            <v>39.938860346670744</v>
          </cell>
          <cell r="X29">
            <v>73.029018259809035</v>
          </cell>
          <cell r="Y29">
            <v>45.765964201882419</v>
          </cell>
          <cell r="AA29">
            <v>3245.5799998235552</v>
          </cell>
          <cell r="AB29">
            <v>507.20853550970435</v>
          </cell>
          <cell r="AC29">
            <v>731.54166099792815</v>
          </cell>
          <cell r="AD29">
            <v>704.83341098765857</v>
          </cell>
          <cell r="AE29">
            <v>1301.9963923282639</v>
          </cell>
        </row>
        <row r="30">
          <cell r="T30">
            <v>2026</v>
          </cell>
          <cell r="U30">
            <v>65.413252159103095</v>
          </cell>
          <cell r="V30">
            <v>99.430348332878268</v>
          </cell>
          <cell r="W30">
            <v>45.894746375442338</v>
          </cell>
          <cell r="X30">
            <v>82.410101281494889</v>
          </cell>
          <cell r="Y30">
            <v>53.926961857134678</v>
          </cell>
          <cell r="AA30">
            <v>3245.5799998235552</v>
          </cell>
          <cell r="AB30">
            <v>507.20853550970435</v>
          </cell>
          <cell r="AC30">
            <v>731.54166099792815</v>
          </cell>
          <cell r="AD30">
            <v>704.83341098765857</v>
          </cell>
          <cell r="AE30">
            <v>1301.9963923282639</v>
          </cell>
        </row>
        <row r="31">
          <cell r="T31">
            <v>2027</v>
          </cell>
          <cell r="U31">
            <v>71.11551122488062</v>
          </cell>
          <cell r="V31">
            <v>115.21500904726713</v>
          </cell>
          <cell r="W31">
            <v>57.913436051829535</v>
          </cell>
          <cell r="X31">
            <v>83.607260994242012</v>
          </cell>
          <cell r="Y31">
            <v>54.591366893602981</v>
          </cell>
          <cell r="AA31">
            <v>3245.5799998235552</v>
          </cell>
          <cell r="AB31">
            <v>507.20853550970435</v>
          </cell>
          <cell r="AC31">
            <v>731.54166099792815</v>
          </cell>
          <cell r="AD31">
            <v>704.83341098765857</v>
          </cell>
          <cell r="AE31">
            <v>1301.9963923282639</v>
          </cell>
        </row>
        <row r="32">
          <cell r="T32">
            <v>2028</v>
          </cell>
          <cell r="U32">
            <v>61.73786109503456</v>
          </cell>
          <cell r="V32">
            <v>97.653627952737367</v>
          </cell>
          <cell r="W32">
            <v>53.944681381677256</v>
          </cell>
          <cell r="X32">
            <v>70.946567491468656</v>
          </cell>
          <cell r="Y32">
            <v>47.174140548736993</v>
          </cell>
          <cell r="AA32">
            <v>3253.0816876229164</v>
          </cell>
          <cell r="AB32">
            <v>507.20853550970435</v>
          </cell>
          <cell r="AC32">
            <v>731.54166099792815</v>
          </cell>
          <cell r="AD32">
            <v>707.55977448531416</v>
          </cell>
          <cell r="AE32">
            <v>1306.7717166299694</v>
          </cell>
        </row>
        <row r="33">
          <cell r="T33">
            <v>2029</v>
          </cell>
          <cell r="U33">
            <v>52.341631479094623</v>
          </cell>
          <cell r="V33">
            <v>78.281627510497515</v>
          </cell>
          <cell r="W33">
            <v>48.095538395651246</v>
          </cell>
          <cell r="X33">
            <v>59.735409106070733</v>
          </cell>
          <cell r="Y33">
            <v>40.619498448591749</v>
          </cell>
          <cell r="AA33">
            <v>3245.5799998235552</v>
          </cell>
          <cell r="AB33">
            <v>507.20853550970435</v>
          </cell>
          <cell r="AC33">
            <v>731.54166099792815</v>
          </cell>
          <cell r="AD33">
            <v>704.83341098765857</v>
          </cell>
          <cell r="AE33">
            <v>1301.9963923282639</v>
          </cell>
        </row>
        <row r="34">
          <cell r="T34">
            <v>2030</v>
          </cell>
          <cell r="U34">
            <v>52.455008417900203</v>
          </cell>
          <cell r="V34">
            <v>77.404063151845008</v>
          </cell>
          <cell r="W34">
            <v>47.25733089669091</v>
          </cell>
          <cell r="X34">
            <v>60.557695250283416</v>
          </cell>
          <cell r="Y34">
            <v>41.269800570322417</v>
          </cell>
          <cell r="AA34">
            <v>3245.5799998235552</v>
          </cell>
          <cell r="AB34">
            <v>507.20853550970435</v>
          </cell>
          <cell r="AC34">
            <v>731.54166099792815</v>
          </cell>
          <cell r="AD34">
            <v>704.83341098765857</v>
          </cell>
          <cell r="AE34">
            <v>1301.9963923282639</v>
          </cell>
        </row>
        <row r="35">
          <cell r="T35">
            <v>2031</v>
          </cell>
          <cell r="U35">
            <v>52.865104435342396</v>
          </cell>
          <cell r="V35">
            <v>77.159661034653141</v>
          </cell>
          <cell r="W35">
            <v>47.161405404947416</v>
          </cell>
          <cell r="X35">
            <v>61.457368434790801</v>
          </cell>
          <cell r="Y35">
            <v>41.954146588137633</v>
          </cell>
          <cell r="AA35">
            <v>3245.5799998235552</v>
          </cell>
          <cell r="AB35">
            <v>507.20853550970435</v>
          </cell>
          <cell r="AC35">
            <v>731.54166099792815</v>
          </cell>
          <cell r="AD35">
            <v>704.83341098765857</v>
          </cell>
          <cell r="AE35">
            <v>1301.9963923282639</v>
          </cell>
        </row>
        <row r="36">
          <cell r="T36">
            <v>2032</v>
          </cell>
          <cell r="U36">
            <v>50.938206326963602</v>
          </cell>
          <cell r="V36">
            <v>74.50162679310445</v>
          </cell>
          <cell r="W36">
            <v>44.552448303823631</v>
          </cell>
          <cell r="X36">
            <v>59.415059806716336</v>
          </cell>
          <cell r="Y36">
            <v>40.777288147640206</v>
          </cell>
          <cell r="AA36">
            <v>3253.0816876229164</v>
          </cell>
          <cell r="AB36">
            <v>507.20853550970435</v>
          </cell>
          <cell r="AC36">
            <v>731.54166099792815</v>
          </cell>
          <cell r="AD36">
            <v>707.55977448531416</v>
          </cell>
          <cell r="AE36">
            <v>1306.7717166299694</v>
          </cell>
        </row>
        <row r="37">
          <cell r="T37">
            <v>2033</v>
          </cell>
          <cell r="U37">
            <v>51.596719260617483</v>
          </cell>
          <cell r="V37">
            <v>73.633017597963971</v>
          </cell>
          <cell r="W37">
            <v>45.110494300711061</v>
          </cell>
          <cell r="X37">
            <v>60.474192806908853</v>
          </cell>
          <cell r="Y37">
            <v>41.850766919795021</v>
          </cell>
          <cell r="AA37">
            <v>3245.5799998235552</v>
          </cell>
          <cell r="AB37">
            <v>507.20853550970435</v>
          </cell>
          <cell r="AC37">
            <v>731.54166099792815</v>
          </cell>
          <cell r="AD37">
            <v>704.83341098765857</v>
          </cell>
          <cell r="AE37">
            <v>1301.9963923282639</v>
          </cell>
        </row>
        <row r="38">
          <cell r="T38">
            <v>2034</v>
          </cell>
          <cell r="U38">
            <v>53.367964264334319</v>
          </cell>
          <cell r="V38">
            <v>74.583735615454131</v>
          </cell>
          <cell r="W38">
            <v>46.568436164210588</v>
          </cell>
          <cell r="X38">
            <v>63.170436399965602</v>
          </cell>
          <cell r="Y38">
            <v>43.616944843217617</v>
          </cell>
          <cell r="AA38">
            <v>3245.5799998235552</v>
          </cell>
          <cell r="AB38">
            <v>507.20853550970435</v>
          </cell>
          <cell r="AC38">
            <v>731.54166099792815</v>
          </cell>
          <cell r="AD38">
            <v>704.83341098765857</v>
          </cell>
          <cell r="AE38">
            <v>1301.9963923282639</v>
          </cell>
        </row>
        <row r="39">
          <cell r="T39">
            <v>2035</v>
          </cell>
          <cell r="U39">
            <v>53.306567518115536</v>
          </cell>
          <cell r="V39">
            <v>71.539233970820291</v>
          </cell>
          <cell r="W39">
            <v>45.963739215711385</v>
          </cell>
          <cell r="X39">
            <v>64.501469030169616</v>
          </cell>
          <cell r="Y39">
            <v>44.269123232633589</v>
          </cell>
          <cell r="AA39">
            <v>3245.5799998235552</v>
          </cell>
          <cell r="AB39">
            <v>507.20853550970435</v>
          </cell>
          <cell r="AC39">
            <v>731.54166099792815</v>
          </cell>
          <cell r="AD39">
            <v>704.83341098765857</v>
          </cell>
          <cell r="AE39">
            <v>1301.9963923282639</v>
          </cell>
        </row>
        <row r="40">
          <cell r="T40">
            <v>2036</v>
          </cell>
          <cell r="U40">
            <v>52.65902224965577</v>
          </cell>
          <cell r="V40">
            <v>69.499478165255979</v>
          </cell>
          <cell r="W40">
            <v>44.210953821921812</v>
          </cell>
          <cell r="X40">
            <v>64.620913457539061</v>
          </cell>
          <cell r="Y40">
            <v>44.37504894343374</v>
          </cell>
          <cell r="AA40">
            <v>3253.0816876229164</v>
          </cell>
          <cell r="AB40">
            <v>507.20853550970435</v>
          </cell>
          <cell r="AC40">
            <v>731.54166099792815</v>
          </cell>
          <cell r="AD40">
            <v>707.55977448531416</v>
          </cell>
          <cell r="AE40">
            <v>1306.7717166299694</v>
          </cell>
        </row>
        <row r="41">
          <cell r="T41">
            <v>2037</v>
          </cell>
          <cell r="U41">
            <v>55.552919416830932</v>
          </cell>
          <cell r="V41">
            <v>73.798089676999155</v>
          </cell>
          <cell r="W41">
            <v>46.223843588458088</v>
          </cell>
          <cell r="X41">
            <v>68.396803718238573</v>
          </cell>
          <cell r="Y41">
            <v>46.733926283766152</v>
          </cell>
          <cell r="AA41">
            <v>3245.5799998235552</v>
          </cell>
          <cell r="AB41">
            <v>507.20853550970435</v>
          </cell>
          <cell r="AC41">
            <v>731.54166099792815</v>
          </cell>
          <cell r="AD41">
            <v>704.83341098765857</v>
          </cell>
          <cell r="AE41">
            <v>1301.9963923282639</v>
          </cell>
        </row>
        <row r="42">
          <cell r="T42">
            <v>2038</v>
          </cell>
          <cell r="U42">
            <v>59.857616915366918</v>
          </cell>
          <cell r="V42">
            <v>81.399626678196114</v>
          </cell>
          <cell r="W42">
            <v>49.593599972634976</v>
          </cell>
          <cell r="X42">
            <v>73.184714623055172</v>
          </cell>
          <cell r="Y42">
            <v>50.018020559871367</v>
          </cell>
          <cell r="AA42">
            <v>3245.5799998235552</v>
          </cell>
          <cell r="AB42">
            <v>507.20853550970435</v>
          </cell>
          <cell r="AC42">
            <v>731.54166099792815</v>
          </cell>
          <cell r="AD42">
            <v>704.83341098765857</v>
          </cell>
          <cell r="AE42">
            <v>1301.9963923282639</v>
          </cell>
        </row>
        <row r="43">
          <cell r="T43">
            <v>2039</v>
          </cell>
          <cell r="U43">
            <v>69.639889259791659</v>
          </cell>
          <cell r="V43">
            <v>89.836496815604278</v>
          </cell>
          <cell r="W43">
            <v>56.856352233946396</v>
          </cell>
          <cell r="X43">
            <v>86.615520854429974</v>
          </cell>
          <cell r="Y43">
            <v>59.764904791623557</v>
          </cell>
          <cell r="AA43">
            <v>3245.5799998235552</v>
          </cell>
          <cell r="AB43">
            <v>507.20853550970435</v>
          </cell>
          <cell r="AC43">
            <v>731.54166099792815</v>
          </cell>
          <cell r="AD43">
            <v>704.83341098765857</v>
          </cell>
          <cell r="AE43">
            <v>1301.9963923282639</v>
          </cell>
        </row>
        <row r="44">
          <cell r="T44">
            <v>2040</v>
          </cell>
          <cell r="U44">
            <v>72.768089655180447</v>
          </cell>
          <cell r="V44">
            <v>91.702712168112129</v>
          </cell>
          <cell r="W44">
            <v>57.563701697068275</v>
          </cell>
          <cell r="X44">
            <v>92.635979415263463</v>
          </cell>
          <cell r="Y44">
            <v>63.172780564501814</v>
          </cell>
          <cell r="AA44">
            <v>3253.0816876229164</v>
          </cell>
          <cell r="AB44">
            <v>507.20853550970435</v>
          </cell>
          <cell r="AC44">
            <v>731.54166099792815</v>
          </cell>
          <cell r="AD44">
            <v>707.55977448531416</v>
          </cell>
          <cell r="AE44">
            <v>1306.7717166299694</v>
          </cell>
        </row>
        <row r="45">
          <cell r="T45">
            <v>2041</v>
          </cell>
          <cell r="U45">
            <v>74.130456029051871</v>
          </cell>
          <cell r="V45">
            <v>92.721062866614346</v>
          </cell>
          <cell r="W45">
            <v>57.806909920688916</v>
          </cell>
          <cell r="X45">
            <v>95.16019053311183</v>
          </cell>
          <cell r="Y45">
            <v>64.675422197908787</v>
          </cell>
          <cell r="AA45">
            <v>3245.5799998235552</v>
          </cell>
          <cell r="AB45">
            <v>507.20853550970435</v>
          </cell>
          <cell r="AC45">
            <v>731.54166099792815</v>
          </cell>
          <cell r="AD45">
            <v>704.83341098765857</v>
          </cell>
          <cell r="AE45">
            <v>1301.9963923282639</v>
          </cell>
        </row>
        <row r="46">
          <cell r="T46">
            <v>2042</v>
          </cell>
          <cell r="U46">
            <v>76.787644563653274</v>
          </cell>
          <cell r="V46">
            <v>96.10353500330055</v>
          </cell>
          <cell r="W46">
            <v>59.539235282432607</v>
          </cell>
          <cell r="X46">
            <v>99.862145267781457</v>
          </cell>
          <cell r="Y46">
            <v>66.46278218758134</v>
          </cell>
          <cell r="AA46">
            <v>3245.5799998235552</v>
          </cell>
          <cell r="AB46">
            <v>507.20853550970435</v>
          </cell>
          <cell r="AC46">
            <v>731.54166099792815</v>
          </cell>
          <cell r="AD46">
            <v>704.83341098765857</v>
          </cell>
          <cell r="AE46">
            <v>1301.9963923282639</v>
          </cell>
        </row>
        <row r="47">
          <cell r="T47">
            <v>2043</v>
          </cell>
          <cell r="U47">
            <v>81.412211751237464</v>
          </cell>
          <cell r="V47">
            <v>98.666316092584196</v>
          </cell>
          <cell r="W47">
            <v>62.021422014259272</v>
          </cell>
          <cell r="X47">
            <v>107.84174301457593</v>
          </cell>
          <cell r="Y47">
            <v>71.27802458209986</v>
          </cell>
          <cell r="AA47">
            <v>3245.5799998235552</v>
          </cell>
          <cell r="AB47">
            <v>507.20853550970435</v>
          </cell>
          <cell r="AC47">
            <v>731.54166099792815</v>
          </cell>
          <cell r="AD47">
            <v>704.83341098765857</v>
          </cell>
          <cell r="AE47">
            <v>1301.9963923282639</v>
          </cell>
        </row>
        <row r="48">
          <cell r="T48">
            <v>2044</v>
          </cell>
          <cell r="U48">
            <v>84.656434631496225</v>
          </cell>
          <cell r="V48">
            <v>103.41645387738468</v>
          </cell>
          <cell r="W48">
            <v>64.829765087487701</v>
          </cell>
          <cell r="X48">
            <v>110.26191719264085</v>
          </cell>
          <cell r="Y48">
            <v>74.609831680849453</v>
          </cell>
          <cell r="AA48">
            <v>3253.0816876229164</v>
          </cell>
          <cell r="AB48">
            <v>507.20853550970435</v>
          </cell>
          <cell r="AC48">
            <v>731.54166099792815</v>
          </cell>
          <cell r="AD48">
            <v>707.55977448531416</v>
          </cell>
          <cell r="AE48">
            <v>1306.7717166299694</v>
          </cell>
        </row>
        <row r="54">
          <cell r="T54">
            <v>2025</v>
          </cell>
          <cell r="U54">
            <v>45.426400037030625</v>
          </cell>
          <cell r="V54">
            <v>66.999746903069422</v>
          </cell>
          <cell r="W54">
            <v>47.661952345668233</v>
          </cell>
          <cell r="X54">
            <v>53.064669194265399</v>
          </cell>
          <cell r="Y54">
            <v>35.789999582884697</v>
          </cell>
          <cell r="AA54">
            <v>2169.6683308236043</v>
          </cell>
          <cell r="AB54">
            <v>293.88037834023982</v>
          </cell>
          <cell r="AC54">
            <v>813.82417076805643</v>
          </cell>
          <cell r="AD54">
            <v>120.07051204031042</v>
          </cell>
          <cell r="AE54">
            <v>941.89326967499767</v>
          </cell>
        </row>
        <row r="55">
          <cell r="T55">
            <v>2026</v>
          </cell>
          <cell r="U55">
            <v>47.469022408794309</v>
          </cell>
          <cell r="V55">
            <v>69.091021312487143</v>
          </cell>
          <cell r="W55">
            <v>48.839128870414534</v>
          </cell>
          <cell r="X55">
            <v>56.074937846324396</v>
          </cell>
          <cell r="Y55">
            <v>38.441859862687913</v>
          </cell>
          <cell r="AA55">
            <v>2169.6683308236043</v>
          </cell>
          <cell r="AB55">
            <v>293.88037834023982</v>
          </cell>
          <cell r="AC55">
            <v>813.82417076805643</v>
          </cell>
          <cell r="AD55">
            <v>120.07051204031042</v>
          </cell>
          <cell r="AE55">
            <v>941.89326967499767</v>
          </cell>
        </row>
        <row r="56">
          <cell r="T56">
            <v>2027</v>
          </cell>
          <cell r="U56">
            <v>53.204329682490105</v>
          </cell>
          <cell r="V56">
            <v>81.087734665923222</v>
          </cell>
          <cell r="W56">
            <v>58.430621952638162</v>
          </cell>
          <cell r="X56">
            <v>58.607905785199875</v>
          </cell>
          <cell r="Y56">
            <v>39.299910625634645</v>
          </cell>
          <cell r="AA56">
            <v>2169.6683308236043</v>
          </cell>
          <cell r="AB56">
            <v>293.88037834023982</v>
          </cell>
          <cell r="AC56">
            <v>813.82417076805643</v>
          </cell>
          <cell r="AD56">
            <v>120.07051204031042</v>
          </cell>
          <cell r="AE56">
            <v>941.89326967499767</v>
          </cell>
        </row>
        <row r="57">
          <cell r="T57">
            <v>2028</v>
          </cell>
          <cell r="U57">
            <v>46.591467230660953</v>
          </cell>
          <cell r="V57">
            <v>70.01344236730543</v>
          </cell>
          <cell r="W57">
            <v>51.365663894011774</v>
          </cell>
          <cell r="X57">
            <v>52.623240154802389</v>
          </cell>
          <cell r="Y57">
            <v>34.415933839532869</v>
          </cell>
          <cell r="AA57">
            <v>2172.1054371911878</v>
          </cell>
          <cell r="AB57">
            <v>293.88037834023982</v>
          </cell>
          <cell r="AC57">
            <v>813.82417076805643</v>
          </cell>
          <cell r="AD57">
            <v>120.33811927987756</v>
          </cell>
          <cell r="AE57">
            <v>944.06276880301425</v>
          </cell>
        </row>
        <row r="58">
          <cell r="T58">
            <v>2029</v>
          </cell>
          <cell r="U58">
            <v>37.886754024264285</v>
          </cell>
          <cell r="V58">
            <v>56.008000305018825</v>
          </cell>
          <cell r="W58">
            <v>41.216953989035332</v>
          </cell>
          <cell r="X58">
            <v>43.870989524920539</v>
          </cell>
          <cell r="Y58">
            <v>28.592488484432323</v>
          </cell>
          <cell r="AA58">
            <v>2169.6683308236043</v>
          </cell>
          <cell r="AB58">
            <v>293.88037834023982</v>
          </cell>
          <cell r="AC58">
            <v>813.82417076805643</v>
          </cell>
          <cell r="AD58">
            <v>120.07051204031042</v>
          </cell>
          <cell r="AE58">
            <v>941.89326967499767</v>
          </cell>
        </row>
        <row r="59">
          <cell r="T59">
            <v>2030</v>
          </cell>
          <cell r="U59">
            <v>37.614950148254479</v>
          </cell>
          <cell r="V59">
            <v>54.895074360868236</v>
          </cell>
          <cell r="W59">
            <v>40.39989292899044</v>
          </cell>
          <cell r="X59">
            <v>43.58302401264492</v>
          </cell>
          <cell r="Y59">
            <v>29.056302226168874</v>
          </cell>
          <cell r="AA59">
            <v>2169.6683308236043</v>
          </cell>
          <cell r="AB59">
            <v>293.88037834023982</v>
          </cell>
          <cell r="AC59">
            <v>813.82417076805643</v>
          </cell>
          <cell r="AD59">
            <v>120.07051204031042</v>
          </cell>
          <cell r="AE59">
            <v>941.89326967499767</v>
          </cell>
        </row>
        <row r="60">
          <cell r="T60">
            <v>2031</v>
          </cell>
          <cell r="U60">
            <v>37.871514382261388</v>
          </cell>
          <cell r="V60">
            <v>54.979124405265075</v>
          </cell>
          <cell r="W60">
            <v>40.492560295236245</v>
          </cell>
          <cell r="X60">
            <v>43.901523184502715</v>
          </cell>
          <cell r="Y60">
            <v>29.500409161451309</v>
          </cell>
          <cell r="AA60">
            <v>2169.6683308236043</v>
          </cell>
          <cell r="AB60">
            <v>293.88037834023982</v>
          </cell>
          <cell r="AC60">
            <v>813.82417076805643</v>
          </cell>
          <cell r="AD60">
            <v>120.07051204031042</v>
          </cell>
          <cell r="AE60">
            <v>941.89326967499767</v>
          </cell>
        </row>
        <row r="61">
          <cell r="T61">
            <v>2032</v>
          </cell>
          <cell r="U61">
            <v>36.636560707472817</v>
          </cell>
          <cell r="V61">
            <v>53.617374258346885</v>
          </cell>
          <cell r="W61">
            <v>39.114059671089386</v>
          </cell>
          <cell r="X61">
            <v>41.914251427064706</v>
          </cell>
          <cell r="Y61">
            <v>28.54209487494694</v>
          </cell>
          <cell r="AA61">
            <v>2172.1054371911878</v>
          </cell>
          <cell r="AB61">
            <v>293.88037834023982</v>
          </cell>
          <cell r="AC61">
            <v>813.82417076805643</v>
          </cell>
          <cell r="AD61">
            <v>120.33811927987756</v>
          </cell>
          <cell r="AE61">
            <v>944.06276880301425</v>
          </cell>
        </row>
        <row r="62">
          <cell r="T62">
            <v>2033</v>
          </cell>
          <cell r="U62">
            <v>36.80937600602573</v>
          </cell>
          <cell r="V62">
            <v>52.97948738578522</v>
          </cell>
          <cell r="W62">
            <v>39.04913859547527</v>
          </cell>
          <cell r="X62">
            <v>41.783884275007253</v>
          </cell>
          <cell r="Y62">
            <v>29.194773196893909</v>
          </cell>
          <cell r="AA62">
            <v>2169.6683308236043</v>
          </cell>
          <cell r="AB62">
            <v>293.88037834023982</v>
          </cell>
          <cell r="AC62">
            <v>813.82417076805643</v>
          </cell>
          <cell r="AD62">
            <v>120.07051204031042</v>
          </cell>
          <cell r="AE62">
            <v>941.89326967499767</v>
          </cell>
        </row>
        <row r="63">
          <cell r="T63">
            <v>2034</v>
          </cell>
          <cell r="U63">
            <v>37.823384507484349</v>
          </cell>
          <cell r="V63">
            <v>53.781833942176327</v>
          </cell>
          <cell r="W63">
            <v>39.716264854381514</v>
          </cell>
          <cell r="X63">
            <v>42.930883000682421</v>
          </cell>
          <cell r="Y63">
            <v>30.557585806159508</v>
          </cell>
          <cell r="AA63">
            <v>2169.6683308236043</v>
          </cell>
          <cell r="AB63">
            <v>293.88037834023982</v>
          </cell>
          <cell r="AC63">
            <v>813.82417076805643</v>
          </cell>
          <cell r="AD63">
            <v>120.07051204031042</v>
          </cell>
          <cell r="AE63">
            <v>941.89326967499767</v>
          </cell>
        </row>
        <row r="64">
          <cell r="T64">
            <v>2035</v>
          </cell>
          <cell r="U64">
            <v>37.085287970914308</v>
          </cell>
          <cell r="V64">
            <v>51.045096177110977</v>
          </cell>
          <cell r="W64">
            <v>38.055064771290986</v>
          </cell>
          <cell r="X64">
            <v>43.600864968919304</v>
          </cell>
          <cell r="Y64">
            <v>31.061176357995052</v>
          </cell>
          <cell r="AA64">
            <v>2169.6683308236043</v>
          </cell>
          <cell r="AB64">
            <v>293.88037834023982</v>
          </cell>
          <cell r="AC64">
            <v>813.82417076805643</v>
          </cell>
          <cell r="AD64">
            <v>120.07051204031042</v>
          </cell>
          <cell r="AE64">
            <v>941.89326967499767</v>
          </cell>
        </row>
        <row r="65">
          <cell r="T65">
            <v>2036</v>
          </cell>
          <cell r="U65">
            <v>36.390223013323691</v>
          </cell>
          <cell r="V65">
            <v>49.589816844742458</v>
          </cell>
          <cell r="W65">
            <v>36.792695759451796</v>
          </cell>
          <cell r="X65">
            <v>42.805872227963981</v>
          </cell>
          <cell r="Y65">
            <v>31.116536768126053</v>
          </cell>
          <cell r="AA65">
            <v>2172.1054371911878</v>
          </cell>
          <cell r="AB65">
            <v>293.88037834023982</v>
          </cell>
          <cell r="AC65">
            <v>813.82417076805643</v>
          </cell>
          <cell r="AD65">
            <v>120.33811927987756</v>
          </cell>
          <cell r="AE65">
            <v>944.06276880301425</v>
          </cell>
        </row>
        <row r="66">
          <cell r="T66">
            <v>2037</v>
          </cell>
          <cell r="U66">
            <v>38.908135012704683</v>
          </cell>
          <cell r="V66">
            <v>52.984865472189604</v>
          </cell>
          <cell r="W66">
            <v>39.361651713598519</v>
          </cell>
          <cell r="X66">
            <v>45.444934353836217</v>
          </cell>
          <cell r="Y66">
            <v>33.290901361506364</v>
          </cell>
          <cell r="AA66">
            <v>2169.6683308236043</v>
          </cell>
          <cell r="AB66">
            <v>293.88037834023982</v>
          </cell>
          <cell r="AC66">
            <v>813.82417076805643</v>
          </cell>
          <cell r="AD66">
            <v>120.07051204031042</v>
          </cell>
          <cell r="AE66">
            <v>941.89326967499767</v>
          </cell>
        </row>
        <row r="67">
          <cell r="T67">
            <v>2038</v>
          </cell>
          <cell r="U67">
            <v>42.484097358916358</v>
          </cell>
          <cell r="V67">
            <v>58.600519611645694</v>
          </cell>
          <cell r="W67">
            <v>43.332218116421359</v>
          </cell>
          <cell r="X67">
            <v>49.187045887931831</v>
          </cell>
          <cell r="Y67">
            <v>35.868328774518822</v>
          </cell>
          <cell r="AA67">
            <v>2169.6683308236043</v>
          </cell>
          <cell r="AB67">
            <v>293.88037834023982</v>
          </cell>
          <cell r="AC67">
            <v>813.82417076805643</v>
          </cell>
          <cell r="AD67">
            <v>120.07051204031042</v>
          </cell>
          <cell r="AE67">
            <v>941.89326967499767</v>
          </cell>
        </row>
        <row r="68">
          <cell r="T68">
            <v>2039</v>
          </cell>
          <cell r="U68">
            <v>48.363154615151643</v>
          </cell>
          <cell r="V68">
            <v>65.023687203721508</v>
          </cell>
          <cell r="W68">
            <v>48.183251902044326</v>
          </cell>
          <cell r="X68">
            <v>56.457825993810168</v>
          </cell>
          <cell r="Y68">
            <v>42.288447463487259</v>
          </cell>
          <cell r="AA68">
            <v>2169.6683308236043</v>
          </cell>
          <cell r="AB68">
            <v>293.88037834023982</v>
          </cell>
          <cell r="AC68">
            <v>813.82417076805643</v>
          </cell>
          <cell r="AD68">
            <v>120.07051204031042</v>
          </cell>
          <cell r="AE68">
            <v>941.89326967499767</v>
          </cell>
        </row>
        <row r="69">
          <cell r="T69">
            <v>2040</v>
          </cell>
          <cell r="U69">
            <v>50.187668644693375</v>
          </cell>
          <cell r="V69">
            <v>66.147760589975775</v>
          </cell>
          <cell r="W69">
            <v>48.884984555972437</v>
          </cell>
          <cell r="X69">
            <v>60.96588531600311</v>
          </cell>
          <cell r="Y69">
            <v>44.968489849397592</v>
          </cell>
          <cell r="AA69">
            <v>2172.1054371911878</v>
          </cell>
          <cell r="AB69">
            <v>293.88037834023982</v>
          </cell>
          <cell r="AC69">
            <v>813.82417076805643</v>
          </cell>
          <cell r="AD69">
            <v>120.33811927987756</v>
          </cell>
          <cell r="AE69">
            <v>944.06276880301425</v>
          </cell>
        </row>
        <row r="70">
          <cell r="T70">
            <v>2041</v>
          </cell>
          <cell r="U70">
            <v>50.552158345352254</v>
          </cell>
          <cell r="V70">
            <v>66.298679480337711</v>
          </cell>
          <cell r="W70">
            <v>48.934520332473411</v>
          </cell>
          <cell r="X70">
            <v>59.589238797483993</v>
          </cell>
          <cell r="Y70">
            <v>45.884742521252669</v>
          </cell>
          <cell r="AA70">
            <v>2169.6683308236043</v>
          </cell>
          <cell r="AB70">
            <v>293.88037834023982</v>
          </cell>
          <cell r="AC70">
            <v>813.82417076805643</v>
          </cell>
          <cell r="AD70">
            <v>120.07051204031042</v>
          </cell>
          <cell r="AE70">
            <v>941.89326967499767</v>
          </cell>
        </row>
        <row r="71">
          <cell r="T71">
            <v>2042</v>
          </cell>
          <cell r="U71">
            <v>52.725416978073362</v>
          </cell>
          <cell r="V71">
            <v>68.791240872431928</v>
          </cell>
          <cell r="W71">
            <v>50.694787761960065</v>
          </cell>
          <cell r="X71">
            <v>64.334891940678403</v>
          </cell>
          <cell r="Y71">
            <v>47.987288982636393</v>
          </cell>
          <cell r="AA71">
            <v>2169.6683308236043</v>
          </cell>
          <cell r="AB71">
            <v>293.88037834023982</v>
          </cell>
          <cell r="AC71">
            <v>813.82417076805643</v>
          </cell>
          <cell r="AD71">
            <v>120.07051204031042</v>
          </cell>
          <cell r="AE71">
            <v>941.89326967499767</v>
          </cell>
        </row>
        <row r="72">
          <cell r="T72">
            <v>2043</v>
          </cell>
          <cell r="U72">
            <v>55.592966269165757</v>
          </cell>
          <cell r="V72">
            <v>70.857825725436541</v>
          </cell>
          <cell r="W72">
            <v>52.330726536979959</v>
          </cell>
          <cell r="X72">
            <v>69.866302879341816</v>
          </cell>
          <cell r="Y72">
            <v>51.829312703663241</v>
          </cell>
          <cell r="AA72">
            <v>2169.6683308236043</v>
          </cell>
          <cell r="AB72">
            <v>293.88037834023982</v>
          </cell>
          <cell r="AC72">
            <v>813.82417076805643</v>
          </cell>
          <cell r="AD72">
            <v>120.07051204031042</v>
          </cell>
          <cell r="AE72">
            <v>941.89326967499767</v>
          </cell>
        </row>
        <row r="73">
          <cell r="T73">
            <v>2044</v>
          </cell>
          <cell r="U73">
            <v>57.805658684255491</v>
          </cell>
          <cell r="V73">
            <v>74.560926685551678</v>
          </cell>
          <cell r="W73">
            <v>54.986805783178305</v>
          </cell>
          <cell r="X73">
            <v>70.719285749725231</v>
          </cell>
          <cell r="Y73">
            <v>53.373754782227344</v>
          </cell>
          <cell r="AA73">
            <v>2172.1054371911878</v>
          </cell>
          <cell r="AB73">
            <v>293.88037834023982</v>
          </cell>
          <cell r="AC73">
            <v>813.82417076805643</v>
          </cell>
          <cell r="AD73">
            <v>120.33811927987756</v>
          </cell>
          <cell r="AE73">
            <v>944.06276880301425</v>
          </cell>
        </row>
        <row r="79">
          <cell r="T79">
            <v>2025</v>
          </cell>
          <cell r="U79">
            <v>46.257702693799892</v>
          </cell>
          <cell r="V79">
            <v>65.688307034451057</v>
          </cell>
          <cell r="W79">
            <v>47.166938754330275</v>
          </cell>
          <cell r="X79">
            <v>52.11239919841482</v>
          </cell>
          <cell r="Y79">
            <v>41.455793597359872</v>
          </cell>
          <cell r="AA79">
            <v>2179.578</v>
          </cell>
          <cell r="AB79">
            <v>237.51699999999963</v>
          </cell>
          <cell r="AC79">
            <v>699.42100000000096</v>
          </cell>
          <cell r="AD79">
            <v>67.189000000000163</v>
          </cell>
          <cell r="AE79">
            <v>1175.4509999999993</v>
          </cell>
        </row>
        <row r="80">
          <cell r="T80">
            <v>2026</v>
          </cell>
          <cell r="U80">
            <v>48.431215393400009</v>
          </cell>
          <cell r="V80">
            <v>66.810963972889525</v>
          </cell>
          <cell r="W80">
            <v>47.665588231769718</v>
          </cell>
          <cell r="X80">
            <v>56.168275608887235</v>
          </cell>
          <cell r="Y80">
            <v>44.730633772251863</v>
          </cell>
          <cell r="AA80">
            <v>2179.578</v>
          </cell>
          <cell r="AB80">
            <v>237.51699999999963</v>
          </cell>
          <cell r="AC80">
            <v>699.42100000000096</v>
          </cell>
          <cell r="AD80">
            <v>67.189000000000163</v>
          </cell>
          <cell r="AE80">
            <v>1175.4509999999993</v>
          </cell>
        </row>
        <row r="81">
          <cell r="T81">
            <v>2027</v>
          </cell>
          <cell r="U81">
            <v>52.731716631569498</v>
          </cell>
          <cell r="V81">
            <v>78.920304399899891</v>
          </cell>
          <cell r="W81">
            <v>56.890667189949731</v>
          </cell>
          <cell r="X81">
            <v>59.639871112714076</v>
          </cell>
          <cell r="Y81">
            <v>44.570386086188776</v>
          </cell>
          <cell r="AA81">
            <v>2179.578</v>
          </cell>
          <cell r="AB81">
            <v>237.51699999999963</v>
          </cell>
          <cell r="AC81">
            <v>699.42100000000096</v>
          </cell>
          <cell r="AD81">
            <v>67.189000000000163</v>
          </cell>
          <cell r="AE81">
            <v>1175.4509999999993</v>
          </cell>
        </row>
        <row r="82">
          <cell r="T82">
            <v>2028</v>
          </cell>
          <cell r="U82">
            <v>45.657466990365108</v>
          </cell>
          <cell r="V82">
            <v>67.61477214943379</v>
          </cell>
          <cell r="W82">
            <v>49.410315061374796</v>
          </cell>
          <cell r="X82">
            <v>52.931585311592549</v>
          </cell>
          <cell r="Y82">
            <v>38.596393006660008</v>
          </cell>
          <cell r="AA82">
            <v>2183.9111428571432</v>
          </cell>
          <cell r="AB82">
            <v>237.51699999999963</v>
          </cell>
          <cell r="AC82">
            <v>699.42100000000096</v>
          </cell>
          <cell r="AD82">
            <v>67.310964285714462</v>
          </cell>
          <cell r="AE82">
            <v>1179.6621785714283</v>
          </cell>
        </row>
        <row r="83">
          <cell r="T83">
            <v>2029</v>
          </cell>
          <cell r="U83">
            <v>36.931643756126647</v>
          </cell>
          <cell r="V83">
            <v>53.233380866936869</v>
          </cell>
          <cell r="W83">
            <v>38.833966266535356</v>
          </cell>
          <cell r="X83">
            <v>43.962106008032364</v>
          </cell>
          <cell r="Y83">
            <v>32.103851075577012</v>
          </cell>
          <cell r="AA83">
            <v>2179.578</v>
          </cell>
          <cell r="AB83">
            <v>237.51699999999963</v>
          </cell>
          <cell r="AC83">
            <v>699.42100000000096</v>
          </cell>
          <cell r="AD83">
            <v>67.189000000000163</v>
          </cell>
          <cell r="AE83">
            <v>1175.4509999999993</v>
          </cell>
        </row>
        <row r="84">
          <cell r="T84">
            <v>2030</v>
          </cell>
          <cell r="U84">
            <v>36.99811479053713</v>
          </cell>
          <cell r="V84">
            <v>52.391386449335876</v>
          </cell>
          <cell r="W84">
            <v>38.167067367333232</v>
          </cell>
          <cell r="X84">
            <v>43.955417126336506</v>
          </cell>
          <cell r="Y84">
            <v>32.794444989380303</v>
          </cell>
          <cell r="AA84">
            <v>2179.578</v>
          </cell>
          <cell r="AB84">
            <v>237.51699999999963</v>
          </cell>
          <cell r="AC84">
            <v>699.42100000000096</v>
          </cell>
          <cell r="AD84">
            <v>67.189000000000163</v>
          </cell>
          <cell r="AE84">
            <v>1175.4509999999993</v>
          </cell>
        </row>
        <row r="85">
          <cell r="T85">
            <v>2031</v>
          </cell>
          <cell r="U85">
            <v>37.422422033098833</v>
          </cell>
          <cell r="V85">
            <v>52.493798534612928</v>
          </cell>
          <cell r="W85">
            <v>38.292690357570038</v>
          </cell>
          <cell r="X85">
            <v>44.422941716070362</v>
          </cell>
          <cell r="Y85">
            <v>33.459049683881211</v>
          </cell>
          <cell r="AA85">
            <v>2179.578</v>
          </cell>
          <cell r="AB85">
            <v>237.51699999999963</v>
          </cell>
          <cell r="AC85">
            <v>699.42100000000096</v>
          </cell>
          <cell r="AD85">
            <v>67.189000000000163</v>
          </cell>
          <cell r="AE85">
            <v>1175.4509999999993</v>
          </cell>
        </row>
        <row r="86">
          <cell r="T86">
            <v>2032</v>
          </cell>
          <cell r="U86">
            <v>36.210414889590695</v>
          </cell>
          <cell r="V86">
            <v>50.629731955912774</v>
          </cell>
          <cell r="W86">
            <v>36.893177511612073</v>
          </cell>
          <cell r="X86">
            <v>42.511795748578869</v>
          </cell>
          <cell r="Y86">
            <v>32.542819583036845</v>
          </cell>
          <cell r="AA86">
            <v>2183.9111428571432</v>
          </cell>
          <cell r="AB86">
            <v>237.51699999999963</v>
          </cell>
          <cell r="AC86">
            <v>699.42100000000096</v>
          </cell>
          <cell r="AD86">
            <v>67.310964285714462</v>
          </cell>
          <cell r="AE86">
            <v>1179.6621785714283</v>
          </cell>
        </row>
        <row r="87">
          <cell r="T87">
            <v>2033</v>
          </cell>
          <cell r="U87">
            <v>36.699541234756659</v>
          </cell>
          <cell r="V87">
            <v>50.489886809290773</v>
          </cell>
          <cell r="W87">
            <v>36.874328994842109</v>
          </cell>
          <cell r="X87">
            <v>42.568860795043122</v>
          </cell>
          <cell r="Y87">
            <v>33.473506758023703</v>
          </cell>
          <cell r="AA87">
            <v>2179.578</v>
          </cell>
          <cell r="AB87">
            <v>237.51699999999963</v>
          </cell>
          <cell r="AC87">
            <v>699.42100000000096</v>
          </cell>
          <cell r="AD87">
            <v>67.189000000000163</v>
          </cell>
          <cell r="AE87">
            <v>1175.4509999999993</v>
          </cell>
        </row>
        <row r="88">
          <cell r="T88">
            <v>2034</v>
          </cell>
          <cell r="U88">
            <v>37.956169648249599</v>
          </cell>
          <cell r="V88">
            <v>51.160393350849745</v>
          </cell>
          <cell r="W88">
            <v>37.419378355912933</v>
          </cell>
          <cell r="X88">
            <v>43.819936846821115</v>
          </cell>
          <cell r="Y88">
            <v>35.272293286752401</v>
          </cell>
          <cell r="AA88">
            <v>2179.578</v>
          </cell>
          <cell r="AB88">
            <v>237.51699999999963</v>
          </cell>
          <cell r="AC88">
            <v>699.42100000000096</v>
          </cell>
          <cell r="AD88">
            <v>67.189000000000163</v>
          </cell>
          <cell r="AE88">
            <v>1175.4509999999993</v>
          </cell>
        </row>
        <row r="89">
          <cell r="T89">
            <v>2035</v>
          </cell>
          <cell r="U89">
            <v>37.554806202594548</v>
          </cell>
          <cell r="V89">
            <v>48.965204599490178</v>
          </cell>
          <cell r="W89">
            <v>35.787559675151719</v>
          </cell>
          <cell r="X89">
            <v>44.496542855141826</v>
          </cell>
          <cell r="Y89">
            <v>35.903931256285205</v>
          </cell>
          <cell r="AA89">
            <v>2179.578</v>
          </cell>
          <cell r="AB89">
            <v>237.51699999999963</v>
          </cell>
          <cell r="AC89">
            <v>699.42100000000096</v>
          </cell>
          <cell r="AD89">
            <v>67.189000000000163</v>
          </cell>
          <cell r="AE89">
            <v>1175.4509999999993</v>
          </cell>
        </row>
        <row r="90">
          <cell r="T90">
            <v>2036</v>
          </cell>
          <cell r="U90">
            <v>37.191294383383493</v>
          </cell>
          <cell r="V90">
            <v>47.659953139934686</v>
          </cell>
          <cell r="W90">
            <v>34.696328652159202</v>
          </cell>
          <cell r="X90">
            <v>43.95248212112422</v>
          </cell>
          <cell r="Y90">
            <v>36.176974281187611</v>
          </cell>
          <cell r="AA90">
            <v>2183.9111428571432</v>
          </cell>
          <cell r="AB90">
            <v>237.51699999999963</v>
          </cell>
          <cell r="AC90">
            <v>699.42100000000096</v>
          </cell>
          <cell r="AD90">
            <v>67.310964285714462</v>
          </cell>
          <cell r="AE90">
            <v>1179.6621785714283</v>
          </cell>
        </row>
        <row r="91">
          <cell r="T91">
            <v>2037</v>
          </cell>
          <cell r="U91">
            <v>39.83891307952802</v>
          </cell>
          <cell r="V91">
            <v>50.914054520845468</v>
          </cell>
          <cell r="W91">
            <v>37.292173071847216</v>
          </cell>
          <cell r="X91">
            <v>46.742564671696591</v>
          </cell>
          <cell r="Y91">
            <v>38.72177559473942</v>
          </cell>
          <cell r="AA91">
            <v>2179.578</v>
          </cell>
          <cell r="AB91">
            <v>237.51699999999963</v>
          </cell>
          <cell r="AC91">
            <v>699.42100000000096</v>
          </cell>
          <cell r="AD91">
            <v>67.189000000000163</v>
          </cell>
          <cell r="AE91">
            <v>1175.4509999999993</v>
          </cell>
        </row>
        <row r="92">
          <cell r="T92">
            <v>2038</v>
          </cell>
          <cell r="U92">
            <v>43.320809409685985</v>
          </cell>
          <cell r="V92">
            <v>56.166194486226566</v>
          </cell>
          <cell r="W92">
            <v>41.106630301933293</v>
          </cell>
          <cell r="X92">
            <v>50.189286389459461</v>
          </cell>
          <cell r="Y92">
            <v>41.650097435050917</v>
          </cell>
          <cell r="AA92">
            <v>2179.578</v>
          </cell>
          <cell r="AB92">
            <v>237.51699999999963</v>
          </cell>
          <cell r="AC92">
            <v>699.42100000000096</v>
          </cell>
          <cell r="AD92">
            <v>67.189000000000163</v>
          </cell>
          <cell r="AE92">
            <v>1175.4509999999993</v>
          </cell>
        </row>
        <row r="93">
          <cell r="T93">
            <v>2039</v>
          </cell>
          <cell r="U93">
            <v>49.852787953151037</v>
          </cell>
          <cell r="V93">
            <v>61.950147224204919</v>
          </cell>
          <cell r="W93">
            <v>45.252315267120622</v>
          </cell>
          <cell r="X93">
            <v>57.806020600968267</v>
          </cell>
          <cell r="Y93">
            <v>49.691121474648732</v>
          </cell>
          <cell r="AA93">
            <v>2179.578</v>
          </cell>
          <cell r="AB93">
            <v>237.51699999999963</v>
          </cell>
          <cell r="AC93">
            <v>699.42100000000096</v>
          </cell>
          <cell r="AD93">
            <v>67.189000000000163</v>
          </cell>
          <cell r="AE93">
            <v>1175.4509999999993</v>
          </cell>
        </row>
        <row r="94">
          <cell r="T94">
            <v>2040</v>
          </cell>
          <cell r="U94">
            <v>52.103943651155646</v>
          </cell>
          <cell r="V94">
            <v>62.988008714422492</v>
          </cell>
          <cell r="W94">
            <v>46.060438953679864</v>
          </cell>
          <cell r="X94">
            <v>61.671875428660279</v>
          </cell>
          <cell r="Y94">
            <v>52.949759446000257</v>
          </cell>
          <cell r="AA94">
            <v>2183.9111428571432</v>
          </cell>
          <cell r="AB94">
            <v>237.51699999999963</v>
          </cell>
          <cell r="AC94">
            <v>699.42100000000096</v>
          </cell>
          <cell r="AD94">
            <v>67.310964285714462</v>
          </cell>
          <cell r="AE94">
            <v>1179.6621785714283</v>
          </cell>
        </row>
        <row r="95">
          <cell r="T95">
            <v>2041</v>
          </cell>
          <cell r="U95">
            <v>53.17336139579033</v>
          </cell>
          <cell r="V95">
            <v>63.626381383192729</v>
          </cell>
          <cell r="W95">
            <v>46.371654235532766</v>
          </cell>
          <cell r="X95">
            <v>61.120626631215323</v>
          </cell>
          <cell r="Y95">
            <v>54.654085025684807</v>
          </cell>
          <cell r="AA95">
            <v>2179.578</v>
          </cell>
          <cell r="AB95">
            <v>237.51699999999963</v>
          </cell>
          <cell r="AC95">
            <v>699.42100000000096</v>
          </cell>
          <cell r="AD95">
            <v>67.189000000000163</v>
          </cell>
          <cell r="AE95">
            <v>1175.4509999999993</v>
          </cell>
        </row>
        <row r="96">
          <cell r="T96">
            <v>2042</v>
          </cell>
          <cell r="U96">
            <v>55.357053147149244</v>
          </cell>
          <cell r="V96">
            <v>65.982310293154242</v>
          </cell>
          <cell r="W96">
            <v>48.036982924322103</v>
          </cell>
          <cell r="X96">
            <v>65.527326836852708</v>
          </cell>
          <cell r="Y96">
            <v>56.98434438671017</v>
          </cell>
          <cell r="AA96">
            <v>2179.578</v>
          </cell>
          <cell r="AB96">
            <v>237.51699999999963</v>
          </cell>
          <cell r="AC96">
            <v>699.42100000000096</v>
          </cell>
          <cell r="AD96">
            <v>67.189000000000163</v>
          </cell>
          <cell r="AE96">
            <v>1175.4509999999993</v>
          </cell>
        </row>
        <row r="97">
          <cell r="T97">
            <v>2043</v>
          </cell>
          <cell r="U97">
            <v>58.788823060905933</v>
          </cell>
          <cell r="V97">
            <v>67.763027881577585</v>
          </cell>
          <cell r="W97">
            <v>49.377688373452948</v>
          </cell>
          <cell r="X97">
            <v>70.366840104779129</v>
          </cell>
          <cell r="Y97">
            <v>61.913499156020741</v>
          </cell>
          <cell r="AA97">
            <v>2179.578</v>
          </cell>
          <cell r="AB97">
            <v>237.51699999999963</v>
          </cell>
          <cell r="AC97">
            <v>699.42100000000096</v>
          </cell>
          <cell r="AD97">
            <v>67.189000000000163</v>
          </cell>
          <cell r="AE97">
            <v>1175.4509999999993</v>
          </cell>
        </row>
        <row r="98">
          <cell r="T98">
            <v>2044</v>
          </cell>
          <cell r="U98">
            <v>60.787161123613522</v>
          </cell>
          <cell r="V98">
            <v>71.043021158077309</v>
          </cell>
          <cell r="W98">
            <v>51.731523787566481</v>
          </cell>
          <cell r="X98">
            <v>71.456910169964374</v>
          </cell>
          <cell r="Y98">
            <v>63.482484220486178</v>
          </cell>
          <cell r="AA98">
            <v>2183.9111428571432</v>
          </cell>
          <cell r="AB98">
            <v>237.51699999999963</v>
          </cell>
          <cell r="AC98">
            <v>699.42100000000096</v>
          </cell>
          <cell r="AD98">
            <v>67.310964285714462</v>
          </cell>
          <cell r="AE98">
            <v>1179.6621785714283</v>
          </cell>
        </row>
      </sheetData>
      <sheetData sheetId="1">
        <row r="2">
          <cell r="AG2">
            <v>9.8434324104908821E-2</v>
          </cell>
        </row>
        <row r="3">
          <cell r="AG3">
            <v>0.10092198327359624</v>
          </cell>
        </row>
        <row r="5">
          <cell r="AD5">
            <v>1</v>
          </cell>
          <cell r="AF5">
            <v>0</v>
          </cell>
        </row>
        <row r="6">
          <cell r="AD6">
            <v>1</v>
          </cell>
          <cell r="AF6">
            <v>0</v>
          </cell>
        </row>
        <row r="7">
          <cell r="AD7">
            <v>1</v>
          </cell>
          <cell r="AF7">
            <v>0</v>
          </cell>
        </row>
        <row r="8">
          <cell r="AD8">
            <v>1</v>
          </cell>
          <cell r="AF8">
            <v>0</v>
          </cell>
        </row>
        <row r="9">
          <cell r="AD9">
            <v>1</v>
          </cell>
          <cell r="AF9">
            <v>0</v>
          </cell>
        </row>
        <row r="10">
          <cell r="AD10">
            <v>1</v>
          </cell>
          <cell r="AF10">
            <v>0</v>
          </cell>
        </row>
        <row r="11">
          <cell r="AD11">
            <v>1</v>
          </cell>
          <cell r="AF11">
            <v>0</v>
          </cell>
        </row>
        <row r="12">
          <cell r="AD12">
            <v>1</v>
          </cell>
          <cell r="AF12">
            <v>0</v>
          </cell>
        </row>
        <row r="13">
          <cell r="AD13">
            <v>1</v>
          </cell>
          <cell r="AF13">
            <v>0</v>
          </cell>
        </row>
        <row r="14">
          <cell r="AD14">
            <v>1</v>
          </cell>
          <cell r="AF14">
            <v>0</v>
          </cell>
        </row>
        <row r="15">
          <cell r="AD15">
            <v>1</v>
          </cell>
          <cell r="AF15">
            <v>0</v>
          </cell>
        </row>
        <row r="16">
          <cell r="AD16">
            <v>1</v>
          </cell>
          <cell r="AF16">
            <v>0</v>
          </cell>
        </row>
        <row r="17">
          <cell r="AD17">
            <v>1</v>
          </cell>
          <cell r="AF17">
            <v>0</v>
          </cell>
        </row>
        <row r="18">
          <cell r="AD18">
            <v>1</v>
          </cell>
          <cell r="AF18">
            <v>0</v>
          </cell>
        </row>
        <row r="19">
          <cell r="AD19">
            <v>1</v>
          </cell>
          <cell r="AF19">
            <v>0</v>
          </cell>
        </row>
        <row r="20">
          <cell r="AD20">
            <v>1</v>
          </cell>
          <cell r="AF20">
            <v>0</v>
          </cell>
        </row>
        <row r="21">
          <cell r="AD21">
            <v>1</v>
          </cell>
          <cell r="AF21">
            <v>0</v>
          </cell>
        </row>
        <row r="22">
          <cell r="AD22">
            <v>1</v>
          </cell>
          <cell r="AF22">
            <v>0</v>
          </cell>
        </row>
        <row r="23">
          <cell r="AD23">
            <v>1</v>
          </cell>
          <cell r="AF23">
            <v>0</v>
          </cell>
        </row>
        <row r="24">
          <cell r="AD24">
            <v>1</v>
          </cell>
          <cell r="AF24">
            <v>0</v>
          </cell>
        </row>
        <row r="25">
          <cell r="AD25">
            <v>1</v>
          </cell>
          <cell r="AF25">
            <v>0</v>
          </cell>
        </row>
        <row r="26">
          <cell r="AD26">
            <v>1</v>
          </cell>
          <cell r="AF26">
            <v>0</v>
          </cell>
        </row>
        <row r="27">
          <cell r="AD27">
            <v>1</v>
          </cell>
          <cell r="AF27">
            <v>0</v>
          </cell>
        </row>
        <row r="28">
          <cell r="AD28">
            <v>1</v>
          </cell>
          <cell r="AF28">
            <v>0</v>
          </cell>
        </row>
        <row r="29">
          <cell r="AD29">
            <v>1</v>
          </cell>
          <cell r="AF29">
            <v>0</v>
          </cell>
        </row>
        <row r="30">
          <cell r="AD30">
            <v>1</v>
          </cell>
          <cell r="AF30">
            <v>0</v>
          </cell>
        </row>
        <row r="31">
          <cell r="AD31">
            <v>1</v>
          </cell>
          <cell r="AF31">
            <v>0</v>
          </cell>
        </row>
        <row r="32">
          <cell r="AD32">
            <v>1</v>
          </cell>
          <cell r="AF32">
            <v>0</v>
          </cell>
        </row>
        <row r="33">
          <cell r="AD33">
            <v>1</v>
          </cell>
          <cell r="AF33">
            <v>0</v>
          </cell>
        </row>
        <row r="34">
          <cell r="AD34">
            <v>1</v>
          </cell>
          <cell r="AF34">
            <v>0</v>
          </cell>
        </row>
        <row r="35">
          <cell r="AD35">
            <v>1</v>
          </cell>
          <cell r="AF35">
            <v>0</v>
          </cell>
        </row>
        <row r="36">
          <cell r="AD36">
            <v>1</v>
          </cell>
          <cell r="AF36">
            <v>0</v>
          </cell>
        </row>
        <row r="37">
          <cell r="AD37">
            <v>1</v>
          </cell>
          <cell r="AF37">
            <v>0</v>
          </cell>
        </row>
        <row r="38">
          <cell r="AD38">
            <v>1</v>
          </cell>
          <cell r="AF38">
            <v>0</v>
          </cell>
        </row>
        <row r="39">
          <cell r="AD39">
            <v>1</v>
          </cell>
          <cell r="AF39">
            <v>0</v>
          </cell>
        </row>
        <row r="40">
          <cell r="AD40">
            <v>1</v>
          </cell>
          <cell r="AF40">
            <v>0</v>
          </cell>
        </row>
        <row r="41">
          <cell r="AD41">
            <v>1</v>
          </cell>
          <cell r="AF41">
            <v>0</v>
          </cell>
        </row>
        <row r="42">
          <cell r="AD42">
            <v>1</v>
          </cell>
          <cell r="AF42">
            <v>0</v>
          </cell>
        </row>
        <row r="43">
          <cell r="AD43">
            <v>1</v>
          </cell>
          <cell r="AF43">
            <v>0</v>
          </cell>
        </row>
        <row r="44">
          <cell r="AD44">
            <v>1</v>
          </cell>
          <cell r="AF44">
            <v>0</v>
          </cell>
        </row>
        <row r="45">
          <cell r="AD45">
            <v>1</v>
          </cell>
          <cell r="AF45">
            <v>0</v>
          </cell>
        </row>
        <row r="46">
          <cell r="AD46">
            <v>1</v>
          </cell>
          <cell r="AF46">
            <v>0</v>
          </cell>
        </row>
        <row r="47">
          <cell r="AD47">
            <v>1</v>
          </cell>
          <cell r="AF47">
            <v>0</v>
          </cell>
        </row>
        <row r="48">
          <cell r="AD48">
            <v>1</v>
          </cell>
          <cell r="AF48">
            <v>0</v>
          </cell>
        </row>
        <row r="49">
          <cell r="AD49">
            <v>1</v>
          </cell>
          <cell r="AF49">
            <v>0</v>
          </cell>
        </row>
        <row r="50">
          <cell r="AD50">
            <v>1</v>
          </cell>
          <cell r="AF50">
            <v>0</v>
          </cell>
        </row>
        <row r="51">
          <cell r="AD51">
            <v>1</v>
          </cell>
          <cell r="AF51">
            <v>0</v>
          </cell>
        </row>
        <row r="52">
          <cell r="AD52">
            <v>1</v>
          </cell>
          <cell r="AF52">
            <v>0</v>
          </cell>
        </row>
        <row r="53">
          <cell r="AD53">
            <v>1</v>
          </cell>
          <cell r="AF53">
            <v>0</v>
          </cell>
        </row>
        <row r="54">
          <cell r="AD54">
            <v>1</v>
          </cell>
          <cell r="AF54">
            <v>0</v>
          </cell>
        </row>
        <row r="55">
          <cell r="AD55">
            <v>1</v>
          </cell>
          <cell r="AF55">
            <v>0</v>
          </cell>
        </row>
        <row r="56">
          <cell r="AD56">
            <v>1</v>
          </cell>
          <cell r="AF56">
            <v>0</v>
          </cell>
        </row>
        <row r="57">
          <cell r="AD57">
            <v>1</v>
          </cell>
          <cell r="AF57">
            <v>0</v>
          </cell>
        </row>
        <row r="58">
          <cell r="AD58">
            <v>1</v>
          </cell>
          <cell r="AF58">
            <v>0</v>
          </cell>
        </row>
        <row r="59">
          <cell r="AD59">
            <v>1</v>
          </cell>
          <cell r="AF59">
            <v>0</v>
          </cell>
        </row>
        <row r="60">
          <cell r="AD60">
            <v>1</v>
          </cell>
          <cell r="AF60">
            <v>0</v>
          </cell>
        </row>
        <row r="61">
          <cell r="AD61">
            <v>1</v>
          </cell>
          <cell r="AF61">
            <v>0</v>
          </cell>
        </row>
        <row r="62">
          <cell r="AD62">
            <v>1</v>
          </cell>
          <cell r="AF62">
            <v>0</v>
          </cell>
        </row>
        <row r="63">
          <cell r="AD63">
            <v>1</v>
          </cell>
          <cell r="AF63">
            <v>0</v>
          </cell>
        </row>
        <row r="64">
          <cell r="AD64">
            <v>1</v>
          </cell>
          <cell r="AF64">
            <v>0</v>
          </cell>
        </row>
        <row r="65">
          <cell r="AD65">
            <v>1</v>
          </cell>
          <cell r="AF65">
            <v>0</v>
          </cell>
        </row>
        <row r="66">
          <cell r="AD66">
            <v>1</v>
          </cell>
          <cell r="AF66">
            <v>0</v>
          </cell>
        </row>
        <row r="67">
          <cell r="AD67">
            <v>1</v>
          </cell>
          <cell r="AF67">
            <v>0</v>
          </cell>
        </row>
        <row r="68">
          <cell r="AD68">
            <v>1</v>
          </cell>
          <cell r="AF68">
            <v>0</v>
          </cell>
        </row>
        <row r="69">
          <cell r="AD69">
            <v>1</v>
          </cell>
          <cell r="AF69">
            <v>0</v>
          </cell>
        </row>
        <row r="70">
          <cell r="AD70">
            <v>1</v>
          </cell>
          <cell r="AF70">
            <v>0</v>
          </cell>
        </row>
        <row r="71">
          <cell r="AD71">
            <v>1</v>
          </cell>
          <cell r="AF71">
            <v>0</v>
          </cell>
        </row>
        <row r="72">
          <cell r="AD72">
            <v>1</v>
          </cell>
          <cell r="AF72">
            <v>0</v>
          </cell>
        </row>
        <row r="73">
          <cell r="AD73">
            <v>1</v>
          </cell>
          <cell r="AF73">
            <v>0</v>
          </cell>
        </row>
        <row r="74">
          <cell r="AD74">
            <v>1</v>
          </cell>
          <cell r="AF74">
            <v>0</v>
          </cell>
        </row>
        <row r="75">
          <cell r="AD75">
            <v>1</v>
          </cell>
          <cell r="AF75">
            <v>0</v>
          </cell>
        </row>
        <row r="76">
          <cell r="AD76">
            <v>1</v>
          </cell>
          <cell r="AF76">
            <v>0</v>
          </cell>
        </row>
        <row r="77">
          <cell r="AD77">
            <v>1</v>
          </cell>
          <cell r="AF77">
            <v>0</v>
          </cell>
        </row>
        <row r="78">
          <cell r="AD78">
            <v>1</v>
          </cell>
          <cell r="AF78">
            <v>0</v>
          </cell>
        </row>
        <row r="79">
          <cell r="AD79">
            <v>1</v>
          </cell>
          <cell r="AF79">
            <v>0</v>
          </cell>
        </row>
        <row r="80">
          <cell r="AD80">
            <v>1</v>
          </cell>
          <cell r="AF80">
            <v>0</v>
          </cell>
        </row>
        <row r="81">
          <cell r="AD81">
            <v>1</v>
          </cell>
          <cell r="AF81">
            <v>0</v>
          </cell>
        </row>
        <row r="82">
          <cell r="AD82">
            <v>1</v>
          </cell>
          <cell r="AF82">
            <v>0</v>
          </cell>
        </row>
        <row r="83">
          <cell r="AD83">
            <v>1</v>
          </cell>
          <cell r="AF83">
            <v>0</v>
          </cell>
        </row>
        <row r="84">
          <cell r="AD84">
            <v>1</v>
          </cell>
          <cell r="AF84">
            <v>0</v>
          </cell>
        </row>
        <row r="85">
          <cell r="AD85">
            <v>1</v>
          </cell>
          <cell r="AF85">
            <v>0</v>
          </cell>
        </row>
        <row r="86">
          <cell r="AD86">
            <v>1</v>
          </cell>
          <cell r="AF86">
            <v>0</v>
          </cell>
        </row>
        <row r="87">
          <cell r="AD87">
            <v>1</v>
          </cell>
          <cell r="AF87">
            <v>0</v>
          </cell>
        </row>
        <row r="88">
          <cell r="AD88">
            <v>1</v>
          </cell>
          <cell r="AF88">
            <v>0</v>
          </cell>
        </row>
        <row r="89">
          <cell r="AD89">
            <v>1</v>
          </cell>
          <cell r="AF89">
            <v>0</v>
          </cell>
        </row>
        <row r="90">
          <cell r="AD90">
            <v>1</v>
          </cell>
          <cell r="AF90">
            <v>0</v>
          </cell>
        </row>
        <row r="91">
          <cell r="AD91">
            <v>1</v>
          </cell>
          <cell r="AF91">
            <v>0</v>
          </cell>
        </row>
        <row r="92">
          <cell r="AD92">
            <v>1</v>
          </cell>
          <cell r="AF92">
            <v>0</v>
          </cell>
        </row>
        <row r="93">
          <cell r="AD93">
            <v>1</v>
          </cell>
          <cell r="AF93">
            <v>0</v>
          </cell>
        </row>
        <row r="94">
          <cell r="AD94">
            <v>1</v>
          </cell>
          <cell r="AF94">
            <v>0</v>
          </cell>
        </row>
        <row r="95">
          <cell r="AD95">
            <v>1</v>
          </cell>
          <cell r="AF95">
            <v>0</v>
          </cell>
        </row>
        <row r="96">
          <cell r="AD96">
            <v>1</v>
          </cell>
          <cell r="AF96">
            <v>0</v>
          </cell>
        </row>
        <row r="97">
          <cell r="AD97">
            <v>1</v>
          </cell>
          <cell r="AF97">
            <v>0</v>
          </cell>
        </row>
        <row r="98">
          <cell r="AD98">
            <v>1</v>
          </cell>
          <cell r="AF98">
            <v>0</v>
          </cell>
        </row>
        <row r="99">
          <cell r="AD99">
            <v>1</v>
          </cell>
          <cell r="AF99">
            <v>0</v>
          </cell>
        </row>
        <row r="100">
          <cell r="AD100">
            <v>1</v>
          </cell>
          <cell r="AF100">
            <v>0</v>
          </cell>
        </row>
        <row r="101">
          <cell r="AD101">
            <v>1</v>
          </cell>
          <cell r="AF101">
            <v>0</v>
          </cell>
        </row>
        <row r="102">
          <cell r="AD102">
            <v>1</v>
          </cell>
          <cell r="AF102">
            <v>0</v>
          </cell>
        </row>
        <row r="103">
          <cell r="AD103">
            <v>1</v>
          </cell>
          <cell r="AF103">
            <v>0</v>
          </cell>
        </row>
        <row r="104">
          <cell r="AD104">
            <v>1</v>
          </cell>
          <cell r="AF104">
            <v>0</v>
          </cell>
        </row>
        <row r="105">
          <cell r="AD105">
            <v>1</v>
          </cell>
          <cell r="AF105">
            <v>0</v>
          </cell>
        </row>
        <row r="106">
          <cell r="AD106">
            <v>1</v>
          </cell>
          <cell r="AF106">
            <v>0</v>
          </cell>
        </row>
        <row r="107">
          <cell r="AD107">
            <v>1</v>
          </cell>
          <cell r="AF107">
            <v>0</v>
          </cell>
        </row>
        <row r="108">
          <cell r="AD108">
            <v>1</v>
          </cell>
          <cell r="AF108">
            <v>0</v>
          </cell>
        </row>
        <row r="109">
          <cell r="AD109">
            <v>1</v>
          </cell>
          <cell r="AF109">
            <v>0</v>
          </cell>
        </row>
        <row r="110">
          <cell r="AD110">
            <v>1</v>
          </cell>
          <cell r="AF110">
            <v>0</v>
          </cell>
        </row>
        <row r="111">
          <cell r="AD111">
            <v>1</v>
          </cell>
          <cell r="AF111">
            <v>0</v>
          </cell>
        </row>
        <row r="112">
          <cell r="AD112">
            <v>1</v>
          </cell>
          <cell r="AF112">
            <v>0</v>
          </cell>
        </row>
        <row r="113">
          <cell r="AD113">
            <v>1</v>
          </cell>
          <cell r="AF113">
            <v>0</v>
          </cell>
        </row>
        <row r="114">
          <cell r="AD114">
            <v>1</v>
          </cell>
          <cell r="AF114">
            <v>0</v>
          </cell>
        </row>
        <row r="115">
          <cell r="AD115">
            <v>1</v>
          </cell>
          <cell r="AF115">
            <v>0</v>
          </cell>
        </row>
        <row r="116">
          <cell r="AD116">
            <v>1</v>
          </cell>
          <cell r="AF116">
            <v>0</v>
          </cell>
        </row>
        <row r="117">
          <cell r="AD117">
            <v>1</v>
          </cell>
          <cell r="AF117">
            <v>0</v>
          </cell>
        </row>
        <row r="118">
          <cell r="AD118">
            <v>1</v>
          </cell>
          <cell r="AF118">
            <v>0</v>
          </cell>
        </row>
        <row r="119">
          <cell r="AD119">
            <v>1</v>
          </cell>
          <cell r="AF119">
            <v>0</v>
          </cell>
        </row>
        <row r="120">
          <cell r="AD120">
            <v>1</v>
          </cell>
          <cell r="AF120">
            <v>0</v>
          </cell>
        </row>
        <row r="121">
          <cell r="AD121">
            <v>1</v>
          </cell>
          <cell r="AF121">
            <v>0</v>
          </cell>
        </row>
        <row r="122">
          <cell r="AD122">
            <v>1</v>
          </cell>
          <cell r="AF122">
            <v>0</v>
          </cell>
        </row>
        <row r="123">
          <cell r="AD123">
            <v>1</v>
          </cell>
          <cell r="AF123">
            <v>0</v>
          </cell>
        </row>
        <row r="124">
          <cell r="AD124">
            <v>1</v>
          </cell>
          <cell r="AF124">
            <v>0</v>
          </cell>
        </row>
        <row r="125">
          <cell r="AD125">
            <v>1</v>
          </cell>
          <cell r="AF125">
            <v>0</v>
          </cell>
        </row>
        <row r="126">
          <cell r="AD126">
            <v>1</v>
          </cell>
          <cell r="AF126">
            <v>0</v>
          </cell>
        </row>
        <row r="127">
          <cell r="AD127">
            <v>1</v>
          </cell>
          <cell r="AF127">
            <v>0</v>
          </cell>
        </row>
        <row r="128">
          <cell r="AD128">
            <v>1</v>
          </cell>
          <cell r="AF128">
            <v>0</v>
          </cell>
        </row>
        <row r="129">
          <cell r="AD129">
            <v>1</v>
          </cell>
          <cell r="AF129">
            <v>0</v>
          </cell>
        </row>
        <row r="130">
          <cell r="AD130">
            <v>1</v>
          </cell>
          <cell r="AF130">
            <v>0</v>
          </cell>
        </row>
        <row r="131">
          <cell r="AD131">
            <v>1</v>
          </cell>
          <cell r="AF131">
            <v>0</v>
          </cell>
        </row>
        <row r="132">
          <cell r="AD132">
            <v>1</v>
          </cell>
          <cell r="AF132">
            <v>0</v>
          </cell>
        </row>
        <row r="133">
          <cell r="AD133">
            <v>1</v>
          </cell>
          <cell r="AF133">
            <v>0</v>
          </cell>
        </row>
        <row r="134">
          <cell r="AD134">
            <v>1</v>
          </cell>
          <cell r="AF134">
            <v>0</v>
          </cell>
        </row>
        <row r="135">
          <cell r="AD135">
            <v>1</v>
          </cell>
          <cell r="AF135">
            <v>0</v>
          </cell>
        </row>
        <row r="136">
          <cell r="AD136">
            <v>1</v>
          </cell>
          <cell r="AF136">
            <v>0</v>
          </cell>
        </row>
        <row r="137">
          <cell r="AD137">
            <v>1</v>
          </cell>
          <cell r="AF137">
            <v>0</v>
          </cell>
        </row>
        <row r="138">
          <cell r="AD138">
            <v>1</v>
          </cell>
          <cell r="AF138">
            <v>0</v>
          </cell>
        </row>
        <row r="139">
          <cell r="AD139">
            <v>1</v>
          </cell>
          <cell r="AF139">
            <v>0</v>
          </cell>
        </row>
        <row r="140">
          <cell r="AD140">
            <v>1</v>
          </cell>
          <cell r="AF140">
            <v>0</v>
          </cell>
        </row>
        <row r="141">
          <cell r="AD141">
            <v>1</v>
          </cell>
          <cell r="AF141">
            <v>0</v>
          </cell>
        </row>
        <row r="142">
          <cell r="AD142">
            <v>1</v>
          </cell>
          <cell r="AF142">
            <v>0</v>
          </cell>
        </row>
        <row r="143">
          <cell r="AD143">
            <v>1</v>
          </cell>
          <cell r="AF143">
            <v>0</v>
          </cell>
        </row>
        <row r="144">
          <cell r="AD144">
            <v>1</v>
          </cell>
          <cell r="AF144">
            <v>0</v>
          </cell>
        </row>
        <row r="145">
          <cell r="AD145">
            <v>1</v>
          </cell>
          <cell r="AF145">
            <v>0</v>
          </cell>
        </row>
        <row r="146">
          <cell r="AD146">
            <v>1</v>
          </cell>
          <cell r="AF146">
            <v>0</v>
          </cell>
        </row>
        <row r="147">
          <cell r="AD147">
            <v>1</v>
          </cell>
          <cell r="AF147">
            <v>0</v>
          </cell>
        </row>
        <row r="148">
          <cell r="AD148">
            <v>1</v>
          </cell>
          <cell r="AF148">
            <v>0</v>
          </cell>
        </row>
        <row r="149">
          <cell r="AD149">
            <v>1</v>
          </cell>
          <cell r="AF149">
            <v>0</v>
          </cell>
        </row>
        <row r="150">
          <cell r="AD150">
            <v>1</v>
          </cell>
          <cell r="AF150">
            <v>0</v>
          </cell>
        </row>
        <row r="151">
          <cell r="AD151">
            <v>1</v>
          </cell>
          <cell r="AF151">
            <v>0</v>
          </cell>
        </row>
        <row r="152">
          <cell r="AD152">
            <v>1</v>
          </cell>
          <cell r="AF152">
            <v>0</v>
          </cell>
        </row>
        <row r="153">
          <cell r="AD153">
            <v>1</v>
          </cell>
          <cell r="AF153">
            <v>0</v>
          </cell>
        </row>
        <row r="154">
          <cell r="AD154">
            <v>1</v>
          </cell>
          <cell r="AF154">
            <v>0</v>
          </cell>
        </row>
        <row r="155">
          <cell r="AD155">
            <v>1</v>
          </cell>
          <cell r="AF155">
            <v>1.2755102040816326E-3</v>
          </cell>
        </row>
        <row r="156">
          <cell r="AD156">
            <v>1</v>
          </cell>
          <cell r="AF156">
            <v>1.2755102040816326E-3</v>
          </cell>
        </row>
        <row r="157">
          <cell r="AD157">
            <v>1</v>
          </cell>
          <cell r="AF157">
            <v>1.2755102040816326E-3</v>
          </cell>
        </row>
        <row r="158">
          <cell r="AD158">
            <v>1</v>
          </cell>
          <cell r="AF158">
            <v>1.2755102040816326E-3</v>
          </cell>
        </row>
        <row r="159">
          <cell r="AD159">
            <v>1</v>
          </cell>
          <cell r="AF159">
            <v>1.2755102040816326E-3</v>
          </cell>
        </row>
        <row r="160">
          <cell r="AD160">
            <v>1</v>
          </cell>
          <cell r="AF160">
            <v>0</v>
          </cell>
        </row>
        <row r="161">
          <cell r="AD161">
            <v>1</v>
          </cell>
          <cell r="AF161">
            <v>0</v>
          </cell>
        </row>
        <row r="162">
          <cell r="AD162">
            <v>1</v>
          </cell>
          <cell r="AF162">
            <v>0</v>
          </cell>
        </row>
        <row r="163">
          <cell r="AD163">
            <v>1</v>
          </cell>
          <cell r="AF163">
            <v>0</v>
          </cell>
        </row>
        <row r="164">
          <cell r="AD164">
            <v>1</v>
          </cell>
          <cell r="AF164">
            <v>0</v>
          </cell>
        </row>
        <row r="165">
          <cell r="AD165">
            <v>1</v>
          </cell>
          <cell r="AF165">
            <v>0</v>
          </cell>
        </row>
        <row r="166">
          <cell r="AD166">
            <v>1</v>
          </cell>
          <cell r="AF166">
            <v>0</v>
          </cell>
        </row>
        <row r="167">
          <cell r="AD167">
            <v>1</v>
          </cell>
          <cell r="AF167">
            <v>0</v>
          </cell>
        </row>
        <row r="168">
          <cell r="AD168">
            <v>1</v>
          </cell>
          <cell r="AF168">
            <v>0</v>
          </cell>
        </row>
        <row r="169">
          <cell r="AD169">
            <v>1</v>
          </cell>
          <cell r="AF169">
            <v>0</v>
          </cell>
        </row>
        <row r="170">
          <cell r="AD170">
            <v>1</v>
          </cell>
          <cell r="AF170">
            <v>0</v>
          </cell>
        </row>
        <row r="171">
          <cell r="AD171">
            <v>1</v>
          </cell>
          <cell r="AF171">
            <v>0</v>
          </cell>
        </row>
        <row r="172">
          <cell r="AD172">
            <v>1</v>
          </cell>
          <cell r="AF172">
            <v>0</v>
          </cell>
        </row>
        <row r="173">
          <cell r="AD173">
            <v>1</v>
          </cell>
          <cell r="AF173">
            <v>0</v>
          </cell>
        </row>
        <row r="174">
          <cell r="AD174">
            <v>1</v>
          </cell>
          <cell r="AF174">
            <v>0</v>
          </cell>
        </row>
        <row r="175">
          <cell r="AD175">
            <v>1</v>
          </cell>
          <cell r="AF175">
            <v>0</v>
          </cell>
        </row>
        <row r="176">
          <cell r="AD176">
            <v>1</v>
          </cell>
          <cell r="AF176">
            <v>0</v>
          </cell>
        </row>
        <row r="177">
          <cell r="AD177">
            <v>1</v>
          </cell>
          <cell r="AF177">
            <v>0</v>
          </cell>
        </row>
        <row r="178">
          <cell r="AD178">
            <v>1</v>
          </cell>
          <cell r="AF178">
            <v>0</v>
          </cell>
        </row>
        <row r="179">
          <cell r="AD179">
            <v>1</v>
          </cell>
          <cell r="AF179">
            <v>0</v>
          </cell>
        </row>
        <row r="180">
          <cell r="AD180">
            <v>1</v>
          </cell>
          <cell r="AF180">
            <v>0</v>
          </cell>
        </row>
        <row r="181">
          <cell r="AD181">
            <v>1</v>
          </cell>
          <cell r="AF181">
            <v>0</v>
          </cell>
        </row>
        <row r="182">
          <cell r="AD182">
            <v>1</v>
          </cell>
          <cell r="AF182">
            <v>0</v>
          </cell>
        </row>
        <row r="183">
          <cell r="AD183">
            <v>1</v>
          </cell>
          <cell r="AF183">
            <v>0</v>
          </cell>
        </row>
        <row r="184">
          <cell r="AD184">
            <v>1</v>
          </cell>
          <cell r="AF184">
            <v>0</v>
          </cell>
        </row>
        <row r="185">
          <cell r="AD185">
            <v>1</v>
          </cell>
          <cell r="AF185">
            <v>0</v>
          </cell>
        </row>
        <row r="186">
          <cell r="AD186">
            <v>1</v>
          </cell>
          <cell r="AF186">
            <v>0</v>
          </cell>
        </row>
        <row r="187">
          <cell r="AD187">
            <v>1</v>
          </cell>
          <cell r="AF187">
            <v>0</v>
          </cell>
        </row>
        <row r="188">
          <cell r="AD188">
            <v>1</v>
          </cell>
          <cell r="AF188">
            <v>0</v>
          </cell>
        </row>
        <row r="189">
          <cell r="AD189">
            <v>1</v>
          </cell>
          <cell r="AF189">
            <v>0</v>
          </cell>
        </row>
        <row r="190">
          <cell r="AD190">
            <v>1</v>
          </cell>
          <cell r="AF190">
            <v>0</v>
          </cell>
        </row>
        <row r="191">
          <cell r="AD191">
            <v>1</v>
          </cell>
          <cell r="AF191">
            <v>0</v>
          </cell>
        </row>
        <row r="192">
          <cell r="AD192">
            <v>1</v>
          </cell>
          <cell r="AF192">
            <v>0</v>
          </cell>
        </row>
        <row r="193">
          <cell r="AD193">
            <v>1</v>
          </cell>
          <cell r="AF193">
            <v>0</v>
          </cell>
        </row>
        <row r="194">
          <cell r="AD194">
            <v>1</v>
          </cell>
          <cell r="AF194">
            <v>0</v>
          </cell>
        </row>
        <row r="195">
          <cell r="AD195">
            <v>1</v>
          </cell>
          <cell r="AF195">
            <v>0</v>
          </cell>
        </row>
        <row r="196">
          <cell r="AD196">
            <v>1</v>
          </cell>
          <cell r="AF196">
            <v>0</v>
          </cell>
        </row>
        <row r="197">
          <cell r="AD197">
            <v>1</v>
          </cell>
          <cell r="AF197">
            <v>0</v>
          </cell>
        </row>
        <row r="198">
          <cell r="AD198">
            <v>1</v>
          </cell>
          <cell r="AF198">
            <v>0</v>
          </cell>
        </row>
        <row r="199">
          <cell r="AD199">
            <v>1</v>
          </cell>
          <cell r="AF199">
            <v>0</v>
          </cell>
        </row>
        <row r="200">
          <cell r="AD200">
            <v>1</v>
          </cell>
          <cell r="AF200">
            <v>0</v>
          </cell>
        </row>
        <row r="201">
          <cell r="AD201">
            <v>1</v>
          </cell>
          <cell r="AF201">
            <v>0</v>
          </cell>
        </row>
        <row r="202">
          <cell r="AD202">
            <v>1</v>
          </cell>
          <cell r="AF202">
            <v>0</v>
          </cell>
        </row>
        <row r="203">
          <cell r="AD203">
            <v>1</v>
          </cell>
          <cell r="AF203">
            <v>1.2755102040816326E-3</v>
          </cell>
        </row>
        <row r="204">
          <cell r="AD204">
            <v>1</v>
          </cell>
          <cell r="AF204">
            <v>3.8265306122448979E-3</v>
          </cell>
        </row>
        <row r="205">
          <cell r="AD205">
            <v>1</v>
          </cell>
          <cell r="AF205">
            <v>3.8265306122448979E-3</v>
          </cell>
        </row>
        <row r="206">
          <cell r="AD206">
            <v>1</v>
          </cell>
          <cell r="AF206">
            <v>3.8265306122448979E-3</v>
          </cell>
        </row>
        <row r="207">
          <cell r="AD207">
            <v>1</v>
          </cell>
          <cell r="AF207">
            <v>2.5510204081632651E-3</v>
          </cell>
        </row>
        <row r="208">
          <cell r="AD208">
            <v>1</v>
          </cell>
          <cell r="AF208">
            <v>1.2755102040816326E-3</v>
          </cell>
        </row>
        <row r="209">
          <cell r="AD209">
            <v>1</v>
          </cell>
          <cell r="AF209">
            <v>1.2755102040816326E-3</v>
          </cell>
        </row>
        <row r="210">
          <cell r="AD210">
            <v>1</v>
          </cell>
          <cell r="AF210">
            <v>0</v>
          </cell>
        </row>
        <row r="211">
          <cell r="AD211">
            <v>1</v>
          </cell>
          <cell r="AF211">
            <v>0</v>
          </cell>
        </row>
        <row r="212">
          <cell r="AD212">
            <v>1</v>
          </cell>
          <cell r="AF212">
            <v>0</v>
          </cell>
        </row>
        <row r="213">
          <cell r="AD213">
            <v>1</v>
          </cell>
          <cell r="AF213">
            <v>1.2755102040816326E-3</v>
          </cell>
        </row>
        <row r="214">
          <cell r="AD214">
            <v>1</v>
          </cell>
          <cell r="AF214">
            <v>2.5510204081632651E-3</v>
          </cell>
        </row>
        <row r="215">
          <cell r="AD215">
            <v>1</v>
          </cell>
          <cell r="AF215">
            <v>2.5510204081632651E-3</v>
          </cell>
        </row>
        <row r="216">
          <cell r="AD216">
            <v>1</v>
          </cell>
          <cell r="AF216">
            <v>1.2755102040816326E-3</v>
          </cell>
        </row>
        <row r="217">
          <cell r="AD217">
            <v>1</v>
          </cell>
          <cell r="AF217">
            <v>1.2755102040816326E-3</v>
          </cell>
        </row>
        <row r="218">
          <cell r="AD218">
            <v>1</v>
          </cell>
          <cell r="AF218">
            <v>0</v>
          </cell>
        </row>
        <row r="219">
          <cell r="AD219">
            <v>1</v>
          </cell>
          <cell r="AF219">
            <v>0</v>
          </cell>
        </row>
        <row r="220">
          <cell r="AD220">
            <v>1</v>
          </cell>
          <cell r="AF220">
            <v>0</v>
          </cell>
        </row>
        <row r="221">
          <cell r="AD221">
            <v>1</v>
          </cell>
          <cell r="AF221">
            <v>0</v>
          </cell>
        </row>
        <row r="222">
          <cell r="AD222">
            <v>1</v>
          </cell>
          <cell r="AF222">
            <v>0</v>
          </cell>
        </row>
        <row r="223">
          <cell r="AD223">
            <v>1</v>
          </cell>
          <cell r="AF223">
            <v>0</v>
          </cell>
        </row>
        <row r="224">
          <cell r="AD224">
            <v>1</v>
          </cell>
          <cell r="AF224">
            <v>0</v>
          </cell>
        </row>
        <row r="225">
          <cell r="AD225">
            <v>1</v>
          </cell>
          <cell r="AF225">
            <v>0</v>
          </cell>
        </row>
        <row r="226">
          <cell r="AD226">
            <v>1</v>
          </cell>
          <cell r="AF226">
            <v>0</v>
          </cell>
        </row>
        <row r="227">
          <cell r="AD227">
            <v>1</v>
          </cell>
          <cell r="AF227">
            <v>1.2755102040816326E-3</v>
          </cell>
        </row>
        <row r="228">
          <cell r="AD228">
            <v>1</v>
          </cell>
          <cell r="AF228">
            <v>2.5510204081632651E-3</v>
          </cell>
        </row>
        <row r="229">
          <cell r="AD229">
            <v>1</v>
          </cell>
          <cell r="AF229">
            <v>1.2755102040816326E-3</v>
          </cell>
        </row>
        <row r="230">
          <cell r="AD230">
            <v>1</v>
          </cell>
          <cell r="AF230">
            <v>1.2755102040816326E-3</v>
          </cell>
        </row>
        <row r="231">
          <cell r="AD231">
            <v>1</v>
          </cell>
          <cell r="AF231">
            <v>1.2755102040816326E-3</v>
          </cell>
        </row>
        <row r="232">
          <cell r="AD232">
            <v>1</v>
          </cell>
          <cell r="AF232">
            <v>0</v>
          </cell>
        </row>
        <row r="233">
          <cell r="AD233">
            <v>1</v>
          </cell>
          <cell r="AF233">
            <v>0</v>
          </cell>
        </row>
        <row r="234">
          <cell r="AD234">
            <v>1</v>
          </cell>
          <cell r="AF234">
            <v>0</v>
          </cell>
        </row>
        <row r="235">
          <cell r="AD235">
            <v>1</v>
          </cell>
          <cell r="AF235">
            <v>0</v>
          </cell>
        </row>
        <row r="236">
          <cell r="AD236">
            <v>1</v>
          </cell>
          <cell r="AF236">
            <v>0</v>
          </cell>
        </row>
        <row r="237">
          <cell r="AD237">
            <v>1</v>
          </cell>
          <cell r="AF237">
            <v>0</v>
          </cell>
        </row>
        <row r="238">
          <cell r="AD238">
            <v>1</v>
          </cell>
          <cell r="AF238">
            <v>0</v>
          </cell>
        </row>
        <row r="239">
          <cell r="AD239">
            <v>1</v>
          </cell>
          <cell r="AF239">
            <v>1.2755102040816326E-3</v>
          </cell>
        </row>
        <row r="240">
          <cell r="AD240">
            <v>1</v>
          </cell>
          <cell r="AF240">
            <v>0</v>
          </cell>
        </row>
        <row r="241">
          <cell r="AD241">
            <v>1</v>
          </cell>
          <cell r="AF241">
            <v>0</v>
          </cell>
        </row>
        <row r="242">
          <cell r="AD242">
            <v>1</v>
          </cell>
          <cell r="AF242">
            <v>0</v>
          </cell>
        </row>
        <row r="243">
          <cell r="AD243">
            <v>1</v>
          </cell>
          <cell r="AF243">
            <v>0</v>
          </cell>
        </row>
        <row r="244">
          <cell r="AD244">
            <v>1</v>
          </cell>
          <cell r="AF244">
            <v>0</v>
          </cell>
        </row>
        <row r="245">
          <cell r="AD245">
            <v>1</v>
          </cell>
          <cell r="AF245">
            <v>0</v>
          </cell>
        </row>
        <row r="246">
          <cell r="AD246">
            <v>1</v>
          </cell>
          <cell r="AF246">
            <v>0</v>
          </cell>
        </row>
        <row r="247">
          <cell r="AD247">
            <v>1</v>
          </cell>
          <cell r="AF247">
            <v>0</v>
          </cell>
        </row>
        <row r="248">
          <cell r="AD248">
            <v>1</v>
          </cell>
          <cell r="AF248">
            <v>0</v>
          </cell>
        </row>
        <row r="249">
          <cell r="AD249">
            <v>1</v>
          </cell>
          <cell r="AF249">
            <v>0</v>
          </cell>
        </row>
        <row r="250">
          <cell r="AD250">
            <v>1</v>
          </cell>
          <cell r="AF250">
            <v>0</v>
          </cell>
        </row>
        <row r="251">
          <cell r="AD251">
            <v>1</v>
          </cell>
          <cell r="AF251">
            <v>1.4030612244897959E-2</v>
          </cell>
        </row>
        <row r="252">
          <cell r="AD252">
            <v>1</v>
          </cell>
          <cell r="AF252">
            <v>1.7857142857142856E-2</v>
          </cell>
        </row>
        <row r="253">
          <cell r="AD253">
            <v>1</v>
          </cell>
          <cell r="AF253">
            <v>7.6530612244897957E-3</v>
          </cell>
        </row>
        <row r="254">
          <cell r="AD254">
            <v>1</v>
          </cell>
          <cell r="AF254">
            <v>0</v>
          </cell>
        </row>
        <row r="255">
          <cell r="AD255">
            <v>1</v>
          </cell>
          <cell r="AF255">
            <v>0</v>
          </cell>
        </row>
        <row r="256">
          <cell r="AD256">
            <v>1</v>
          </cell>
          <cell r="AF256">
            <v>0</v>
          </cell>
        </row>
        <row r="257">
          <cell r="AD257">
            <v>1</v>
          </cell>
          <cell r="AF257">
            <v>0</v>
          </cell>
        </row>
        <row r="258">
          <cell r="AD258">
            <v>1</v>
          </cell>
          <cell r="AF258">
            <v>0</v>
          </cell>
        </row>
        <row r="259">
          <cell r="AD259">
            <v>1</v>
          </cell>
          <cell r="AF259">
            <v>0</v>
          </cell>
        </row>
        <row r="260">
          <cell r="AD260">
            <v>1</v>
          </cell>
          <cell r="AF260">
            <v>0</v>
          </cell>
        </row>
        <row r="261">
          <cell r="AD261">
            <v>1</v>
          </cell>
          <cell r="AF261">
            <v>0</v>
          </cell>
        </row>
        <row r="262">
          <cell r="AD262">
            <v>1</v>
          </cell>
          <cell r="AF262">
            <v>0</v>
          </cell>
        </row>
        <row r="263">
          <cell r="AD263">
            <v>1</v>
          </cell>
          <cell r="AF263">
            <v>0</v>
          </cell>
        </row>
        <row r="264">
          <cell r="AD264">
            <v>1</v>
          </cell>
          <cell r="AF264">
            <v>0</v>
          </cell>
        </row>
        <row r="265">
          <cell r="AD265">
            <v>1</v>
          </cell>
          <cell r="AF265">
            <v>0</v>
          </cell>
        </row>
        <row r="266">
          <cell r="AD266">
            <v>1</v>
          </cell>
          <cell r="AF266">
            <v>0</v>
          </cell>
        </row>
        <row r="267">
          <cell r="AD267">
            <v>1</v>
          </cell>
          <cell r="AF267">
            <v>0</v>
          </cell>
        </row>
        <row r="268">
          <cell r="AD268">
            <v>1</v>
          </cell>
          <cell r="AF268">
            <v>0</v>
          </cell>
        </row>
        <row r="269">
          <cell r="AD269">
            <v>1</v>
          </cell>
          <cell r="AF269">
            <v>0</v>
          </cell>
        </row>
        <row r="270">
          <cell r="AD270">
            <v>1</v>
          </cell>
          <cell r="AF270">
            <v>0</v>
          </cell>
        </row>
        <row r="271">
          <cell r="AD271">
            <v>1</v>
          </cell>
          <cell r="AF271">
            <v>0</v>
          </cell>
        </row>
        <row r="272">
          <cell r="AD272">
            <v>1</v>
          </cell>
          <cell r="AF272">
            <v>0</v>
          </cell>
        </row>
        <row r="273">
          <cell r="AD273">
            <v>1</v>
          </cell>
          <cell r="AF273">
            <v>0</v>
          </cell>
        </row>
        <row r="274">
          <cell r="AD274">
            <v>1</v>
          </cell>
          <cell r="AF274">
            <v>0</v>
          </cell>
        </row>
        <row r="275">
          <cell r="AD275">
            <v>1</v>
          </cell>
          <cell r="AF275">
            <v>0</v>
          </cell>
        </row>
        <row r="276">
          <cell r="AD276">
            <v>1</v>
          </cell>
          <cell r="AF276">
            <v>0</v>
          </cell>
        </row>
        <row r="277">
          <cell r="AD277">
            <v>1</v>
          </cell>
          <cell r="AF277">
            <v>0</v>
          </cell>
        </row>
        <row r="278">
          <cell r="AD278">
            <v>1</v>
          </cell>
          <cell r="AF278">
            <v>0</v>
          </cell>
        </row>
        <row r="279">
          <cell r="AD279">
            <v>1</v>
          </cell>
          <cell r="AF279">
            <v>0</v>
          </cell>
        </row>
        <row r="280">
          <cell r="AD280">
            <v>1</v>
          </cell>
          <cell r="AF280">
            <v>0</v>
          </cell>
        </row>
        <row r="281">
          <cell r="AD281">
            <v>1</v>
          </cell>
          <cell r="AF281">
            <v>0</v>
          </cell>
        </row>
        <row r="282">
          <cell r="AD282">
            <v>1</v>
          </cell>
          <cell r="AF282">
            <v>0</v>
          </cell>
        </row>
        <row r="283">
          <cell r="AD283">
            <v>1</v>
          </cell>
          <cell r="AF283">
            <v>0</v>
          </cell>
        </row>
        <row r="284">
          <cell r="AD284">
            <v>1</v>
          </cell>
          <cell r="AF284">
            <v>0</v>
          </cell>
        </row>
        <row r="285">
          <cell r="AD285">
            <v>1</v>
          </cell>
          <cell r="AF285">
            <v>0</v>
          </cell>
        </row>
        <row r="286">
          <cell r="AD286">
            <v>1</v>
          </cell>
          <cell r="AF286">
            <v>0</v>
          </cell>
        </row>
        <row r="287">
          <cell r="AD287">
            <v>1</v>
          </cell>
          <cell r="AF287">
            <v>0</v>
          </cell>
        </row>
        <row r="288">
          <cell r="AD288">
            <v>1</v>
          </cell>
          <cell r="AF288">
            <v>0</v>
          </cell>
        </row>
        <row r="289">
          <cell r="AD289">
            <v>1</v>
          </cell>
          <cell r="AF289">
            <v>0</v>
          </cell>
        </row>
        <row r="290">
          <cell r="AD290">
            <v>1</v>
          </cell>
          <cell r="AF290">
            <v>0</v>
          </cell>
        </row>
        <row r="291">
          <cell r="AD291">
            <v>1</v>
          </cell>
          <cell r="AF291">
            <v>0</v>
          </cell>
        </row>
        <row r="292">
          <cell r="AD292">
            <v>1</v>
          </cell>
          <cell r="AF292">
            <v>0</v>
          </cell>
        </row>
        <row r="293">
          <cell r="AD293">
            <v>1</v>
          </cell>
          <cell r="AF293">
            <v>0</v>
          </cell>
        </row>
        <row r="294">
          <cell r="AD294">
            <v>1</v>
          </cell>
          <cell r="AF294">
            <v>0</v>
          </cell>
        </row>
        <row r="295">
          <cell r="AD295">
            <v>1</v>
          </cell>
          <cell r="AF295">
            <v>0</v>
          </cell>
        </row>
        <row r="296">
          <cell r="AD296">
            <v>1</v>
          </cell>
          <cell r="AF296">
            <v>0</v>
          </cell>
        </row>
        <row r="297">
          <cell r="AD297">
            <v>1</v>
          </cell>
          <cell r="AF297">
            <v>0</v>
          </cell>
        </row>
        <row r="298">
          <cell r="AD298">
            <v>1</v>
          </cell>
          <cell r="AF298">
            <v>0</v>
          </cell>
        </row>
        <row r="299">
          <cell r="AD299">
            <v>1</v>
          </cell>
          <cell r="AF299">
            <v>0</v>
          </cell>
        </row>
        <row r="300">
          <cell r="AD300">
            <v>1</v>
          </cell>
          <cell r="AF300">
            <v>0</v>
          </cell>
        </row>
        <row r="301">
          <cell r="AD301">
            <v>1</v>
          </cell>
          <cell r="AF301">
            <v>0</v>
          </cell>
        </row>
        <row r="302">
          <cell r="AD302">
            <v>1</v>
          </cell>
          <cell r="AF302">
            <v>0</v>
          </cell>
        </row>
        <row r="303">
          <cell r="AD303">
            <v>1</v>
          </cell>
          <cell r="AF303">
            <v>0</v>
          </cell>
        </row>
        <row r="304">
          <cell r="AD304">
            <v>1</v>
          </cell>
          <cell r="AF304">
            <v>0</v>
          </cell>
        </row>
        <row r="305">
          <cell r="AD305">
            <v>1</v>
          </cell>
          <cell r="AF305">
            <v>0</v>
          </cell>
        </row>
        <row r="306">
          <cell r="AD306">
            <v>1</v>
          </cell>
          <cell r="AF306">
            <v>0</v>
          </cell>
        </row>
        <row r="307">
          <cell r="AD307">
            <v>1</v>
          </cell>
          <cell r="AF307">
            <v>0</v>
          </cell>
        </row>
        <row r="308">
          <cell r="AD308">
            <v>1</v>
          </cell>
          <cell r="AF308">
            <v>0</v>
          </cell>
        </row>
        <row r="309">
          <cell r="AD309">
            <v>1</v>
          </cell>
          <cell r="AF309">
            <v>0</v>
          </cell>
        </row>
        <row r="310">
          <cell r="AD310">
            <v>1</v>
          </cell>
          <cell r="AF310">
            <v>0</v>
          </cell>
        </row>
        <row r="311">
          <cell r="AD311">
            <v>1</v>
          </cell>
          <cell r="AF311">
            <v>0</v>
          </cell>
        </row>
        <row r="312">
          <cell r="AD312">
            <v>1</v>
          </cell>
          <cell r="AF312">
            <v>0</v>
          </cell>
        </row>
        <row r="313">
          <cell r="AD313">
            <v>1</v>
          </cell>
          <cell r="AF313">
            <v>0</v>
          </cell>
        </row>
        <row r="314">
          <cell r="AD314">
            <v>1</v>
          </cell>
          <cell r="AF314">
            <v>0</v>
          </cell>
        </row>
        <row r="315">
          <cell r="AD315">
            <v>1</v>
          </cell>
          <cell r="AF315">
            <v>0</v>
          </cell>
        </row>
        <row r="316">
          <cell r="AD316">
            <v>1</v>
          </cell>
          <cell r="AF316">
            <v>0</v>
          </cell>
        </row>
        <row r="317">
          <cell r="AD317">
            <v>1</v>
          </cell>
          <cell r="AF317">
            <v>0</v>
          </cell>
        </row>
        <row r="318">
          <cell r="AD318">
            <v>1</v>
          </cell>
          <cell r="AF318">
            <v>0</v>
          </cell>
        </row>
        <row r="319">
          <cell r="AD319">
            <v>1</v>
          </cell>
          <cell r="AF319">
            <v>0</v>
          </cell>
        </row>
        <row r="320">
          <cell r="AD320">
            <v>1</v>
          </cell>
          <cell r="AF320">
            <v>0</v>
          </cell>
        </row>
        <row r="321">
          <cell r="AD321">
            <v>1</v>
          </cell>
          <cell r="AF321">
            <v>0</v>
          </cell>
        </row>
        <row r="322">
          <cell r="AD322">
            <v>1</v>
          </cell>
          <cell r="AF322">
            <v>0</v>
          </cell>
        </row>
        <row r="323">
          <cell r="AD323">
            <v>1</v>
          </cell>
          <cell r="AF323">
            <v>0</v>
          </cell>
        </row>
        <row r="324">
          <cell r="AD324">
            <v>1</v>
          </cell>
          <cell r="AF324">
            <v>0</v>
          </cell>
        </row>
        <row r="325">
          <cell r="AD325">
            <v>1</v>
          </cell>
          <cell r="AF325">
            <v>0</v>
          </cell>
        </row>
        <row r="326">
          <cell r="AD326">
            <v>1</v>
          </cell>
          <cell r="AF326">
            <v>0</v>
          </cell>
        </row>
        <row r="327">
          <cell r="AD327">
            <v>1</v>
          </cell>
          <cell r="AF327">
            <v>0</v>
          </cell>
        </row>
        <row r="328">
          <cell r="AD328">
            <v>1</v>
          </cell>
          <cell r="AF328">
            <v>0</v>
          </cell>
        </row>
        <row r="329">
          <cell r="AD329">
            <v>1</v>
          </cell>
          <cell r="AF329">
            <v>0</v>
          </cell>
        </row>
        <row r="330">
          <cell r="AD330">
            <v>1</v>
          </cell>
          <cell r="AF330">
            <v>0</v>
          </cell>
        </row>
        <row r="331">
          <cell r="AD331">
            <v>1</v>
          </cell>
          <cell r="AF331">
            <v>0</v>
          </cell>
        </row>
        <row r="332">
          <cell r="AD332">
            <v>1</v>
          </cell>
          <cell r="AF332">
            <v>0</v>
          </cell>
        </row>
        <row r="333">
          <cell r="AD333">
            <v>1</v>
          </cell>
          <cell r="AF333">
            <v>0</v>
          </cell>
        </row>
        <row r="334">
          <cell r="AD334">
            <v>1</v>
          </cell>
          <cell r="AF334">
            <v>0</v>
          </cell>
        </row>
        <row r="335">
          <cell r="AD335">
            <v>1</v>
          </cell>
          <cell r="AF335">
            <v>0</v>
          </cell>
        </row>
        <row r="336">
          <cell r="AD336">
            <v>1</v>
          </cell>
          <cell r="AF336">
            <v>0</v>
          </cell>
        </row>
        <row r="337">
          <cell r="AD337">
            <v>1</v>
          </cell>
          <cell r="AF337">
            <v>0</v>
          </cell>
        </row>
        <row r="338">
          <cell r="AD338">
            <v>1</v>
          </cell>
          <cell r="AF338">
            <v>0</v>
          </cell>
        </row>
        <row r="339">
          <cell r="AD339">
            <v>1</v>
          </cell>
          <cell r="AF339">
            <v>0</v>
          </cell>
        </row>
        <row r="340">
          <cell r="AD340">
            <v>1</v>
          </cell>
          <cell r="AF340">
            <v>0</v>
          </cell>
        </row>
        <row r="341">
          <cell r="AD341">
            <v>1</v>
          </cell>
          <cell r="AF341">
            <v>0</v>
          </cell>
        </row>
        <row r="342">
          <cell r="AD342">
            <v>1</v>
          </cell>
          <cell r="AF342">
            <v>0</v>
          </cell>
        </row>
        <row r="343">
          <cell r="AD343">
            <v>1</v>
          </cell>
          <cell r="AF343">
            <v>0</v>
          </cell>
        </row>
        <row r="344">
          <cell r="AD344">
            <v>1</v>
          </cell>
          <cell r="AF344">
            <v>0</v>
          </cell>
        </row>
        <row r="345">
          <cell r="AD345">
            <v>1</v>
          </cell>
          <cell r="AF345">
            <v>0</v>
          </cell>
        </row>
        <row r="346">
          <cell r="AD346">
            <v>1</v>
          </cell>
          <cell r="AF346">
            <v>0</v>
          </cell>
        </row>
        <row r="347">
          <cell r="AD347">
            <v>1</v>
          </cell>
          <cell r="AF347">
            <v>0</v>
          </cell>
        </row>
        <row r="348">
          <cell r="AD348">
            <v>1</v>
          </cell>
          <cell r="AF348">
            <v>0</v>
          </cell>
        </row>
        <row r="349">
          <cell r="AD349">
            <v>1</v>
          </cell>
          <cell r="AF349">
            <v>0</v>
          </cell>
        </row>
        <row r="350">
          <cell r="AD350">
            <v>1</v>
          </cell>
          <cell r="AF350">
            <v>0</v>
          </cell>
        </row>
        <row r="351">
          <cell r="AD351">
            <v>1</v>
          </cell>
          <cell r="AF351">
            <v>0</v>
          </cell>
        </row>
        <row r="352">
          <cell r="AD352">
            <v>1</v>
          </cell>
          <cell r="AF352">
            <v>0</v>
          </cell>
        </row>
        <row r="353">
          <cell r="AD353">
            <v>1</v>
          </cell>
          <cell r="AF353">
            <v>0</v>
          </cell>
        </row>
        <row r="354">
          <cell r="AD354">
            <v>1</v>
          </cell>
          <cell r="AF354">
            <v>0</v>
          </cell>
        </row>
        <row r="355">
          <cell r="AD355">
            <v>1</v>
          </cell>
          <cell r="AF355">
            <v>0</v>
          </cell>
        </row>
        <row r="356">
          <cell r="AD356">
            <v>1</v>
          </cell>
          <cell r="AF356">
            <v>0</v>
          </cell>
        </row>
        <row r="357">
          <cell r="AD357">
            <v>1</v>
          </cell>
          <cell r="AF357">
            <v>0</v>
          </cell>
        </row>
        <row r="358">
          <cell r="AD358">
            <v>1</v>
          </cell>
          <cell r="AF358">
            <v>0</v>
          </cell>
        </row>
        <row r="359">
          <cell r="AD359">
            <v>1</v>
          </cell>
          <cell r="AF359">
            <v>0</v>
          </cell>
        </row>
        <row r="360">
          <cell r="AD360">
            <v>1</v>
          </cell>
          <cell r="AF360">
            <v>0</v>
          </cell>
        </row>
        <row r="361">
          <cell r="AD361">
            <v>1</v>
          </cell>
          <cell r="AF361">
            <v>0</v>
          </cell>
        </row>
        <row r="362">
          <cell r="AD362">
            <v>1</v>
          </cell>
          <cell r="AF362">
            <v>0</v>
          </cell>
        </row>
        <row r="363">
          <cell r="AD363">
            <v>1</v>
          </cell>
          <cell r="AF363">
            <v>0</v>
          </cell>
        </row>
        <row r="364">
          <cell r="AD364">
            <v>1</v>
          </cell>
          <cell r="AF364">
            <v>0</v>
          </cell>
        </row>
        <row r="365">
          <cell r="AD365">
            <v>1</v>
          </cell>
          <cell r="AF365">
            <v>0</v>
          </cell>
        </row>
        <row r="366">
          <cell r="AD366">
            <v>1</v>
          </cell>
          <cell r="AF366">
            <v>0</v>
          </cell>
        </row>
        <row r="367">
          <cell r="AD367">
            <v>1</v>
          </cell>
          <cell r="AF367">
            <v>0</v>
          </cell>
        </row>
        <row r="368">
          <cell r="AD368">
            <v>1</v>
          </cell>
          <cell r="AF368">
            <v>0</v>
          </cell>
        </row>
        <row r="369">
          <cell r="AD369">
            <v>1</v>
          </cell>
          <cell r="AF369">
            <v>0</v>
          </cell>
        </row>
        <row r="370">
          <cell r="AD370">
            <v>1</v>
          </cell>
          <cell r="AF370">
            <v>0</v>
          </cell>
        </row>
        <row r="371">
          <cell r="AD371">
            <v>1</v>
          </cell>
          <cell r="AF371">
            <v>0</v>
          </cell>
        </row>
        <row r="372">
          <cell r="AD372">
            <v>1</v>
          </cell>
          <cell r="AF372">
            <v>0</v>
          </cell>
        </row>
        <row r="373">
          <cell r="AD373">
            <v>1</v>
          </cell>
          <cell r="AF373">
            <v>0</v>
          </cell>
        </row>
        <row r="374">
          <cell r="AD374">
            <v>1</v>
          </cell>
          <cell r="AF374">
            <v>0</v>
          </cell>
        </row>
        <row r="375">
          <cell r="AD375">
            <v>1</v>
          </cell>
          <cell r="AF375">
            <v>0</v>
          </cell>
        </row>
        <row r="376">
          <cell r="AD376">
            <v>1</v>
          </cell>
          <cell r="AF376">
            <v>0</v>
          </cell>
        </row>
        <row r="377">
          <cell r="AD377">
            <v>1</v>
          </cell>
          <cell r="AF377">
            <v>0</v>
          </cell>
        </row>
        <row r="378">
          <cell r="AD378">
            <v>1</v>
          </cell>
          <cell r="AF378">
            <v>0</v>
          </cell>
        </row>
        <row r="379">
          <cell r="AD379">
            <v>1</v>
          </cell>
          <cell r="AF379">
            <v>0</v>
          </cell>
        </row>
        <row r="380">
          <cell r="AD380">
            <v>1</v>
          </cell>
          <cell r="AF380">
            <v>0</v>
          </cell>
        </row>
        <row r="381">
          <cell r="AD381">
            <v>1</v>
          </cell>
          <cell r="AF381">
            <v>0</v>
          </cell>
        </row>
        <row r="382">
          <cell r="AD382">
            <v>1</v>
          </cell>
          <cell r="AF382">
            <v>0</v>
          </cell>
        </row>
        <row r="383">
          <cell r="AD383">
            <v>1</v>
          </cell>
          <cell r="AF383">
            <v>0</v>
          </cell>
        </row>
        <row r="384">
          <cell r="AD384">
            <v>1</v>
          </cell>
          <cell r="AF384">
            <v>0</v>
          </cell>
        </row>
        <row r="385">
          <cell r="AD385">
            <v>1</v>
          </cell>
          <cell r="AF385">
            <v>0</v>
          </cell>
        </row>
        <row r="386">
          <cell r="AD386">
            <v>1</v>
          </cell>
          <cell r="AF386">
            <v>0</v>
          </cell>
        </row>
        <row r="387">
          <cell r="AD387">
            <v>1</v>
          </cell>
          <cell r="AF387">
            <v>0</v>
          </cell>
        </row>
        <row r="388">
          <cell r="AD388">
            <v>1</v>
          </cell>
          <cell r="AF388">
            <v>0</v>
          </cell>
        </row>
        <row r="389">
          <cell r="AD389">
            <v>1</v>
          </cell>
          <cell r="AF389">
            <v>0</v>
          </cell>
        </row>
        <row r="390">
          <cell r="AD390">
            <v>1</v>
          </cell>
          <cell r="AF390">
            <v>0</v>
          </cell>
        </row>
        <row r="391">
          <cell r="AD391">
            <v>1</v>
          </cell>
          <cell r="AF391">
            <v>0</v>
          </cell>
        </row>
        <row r="392">
          <cell r="AD392">
            <v>1</v>
          </cell>
          <cell r="AF392">
            <v>0</v>
          </cell>
        </row>
        <row r="393">
          <cell r="AD393">
            <v>1</v>
          </cell>
          <cell r="AF393">
            <v>0</v>
          </cell>
        </row>
        <row r="394">
          <cell r="AD394">
            <v>1</v>
          </cell>
          <cell r="AF394">
            <v>0</v>
          </cell>
        </row>
        <row r="395">
          <cell r="AD395">
            <v>1</v>
          </cell>
          <cell r="AF395">
            <v>0</v>
          </cell>
        </row>
        <row r="396">
          <cell r="AD396">
            <v>1</v>
          </cell>
          <cell r="AF396">
            <v>0</v>
          </cell>
        </row>
        <row r="397">
          <cell r="AD397">
            <v>1</v>
          </cell>
          <cell r="AF397">
            <v>0</v>
          </cell>
        </row>
        <row r="398">
          <cell r="AD398">
            <v>1</v>
          </cell>
          <cell r="AF398">
            <v>0</v>
          </cell>
        </row>
        <row r="399">
          <cell r="AD399">
            <v>1</v>
          </cell>
          <cell r="AF399">
            <v>0</v>
          </cell>
        </row>
        <row r="400">
          <cell r="AD400">
            <v>1</v>
          </cell>
          <cell r="AF400">
            <v>0</v>
          </cell>
        </row>
        <row r="401">
          <cell r="AD401">
            <v>1</v>
          </cell>
          <cell r="AF401">
            <v>0</v>
          </cell>
        </row>
        <row r="402">
          <cell r="AD402">
            <v>1</v>
          </cell>
          <cell r="AF402">
            <v>0</v>
          </cell>
        </row>
        <row r="403">
          <cell r="AD403">
            <v>1</v>
          </cell>
          <cell r="AF403">
            <v>0</v>
          </cell>
        </row>
        <row r="404">
          <cell r="AD404">
            <v>1</v>
          </cell>
          <cell r="AF404">
            <v>0</v>
          </cell>
        </row>
        <row r="405">
          <cell r="AD405">
            <v>1</v>
          </cell>
          <cell r="AF405">
            <v>0</v>
          </cell>
        </row>
        <row r="406">
          <cell r="AD406">
            <v>1</v>
          </cell>
          <cell r="AF406">
            <v>0</v>
          </cell>
        </row>
        <row r="407">
          <cell r="AD407">
            <v>1</v>
          </cell>
          <cell r="AF407">
            <v>0</v>
          </cell>
        </row>
        <row r="408">
          <cell r="AD408">
            <v>1</v>
          </cell>
          <cell r="AF408">
            <v>0</v>
          </cell>
        </row>
        <row r="409">
          <cell r="AD409">
            <v>1</v>
          </cell>
          <cell r="AF409">
            <v>0</v>
          </cell>
        </row>
        <row r="410">
          <cell r="AD410">
            <v>1</v>
          </cell>
          <cell r="AF410">
            <v>0</v>
          </cell>
        </row>
        <row r="411">
          <cell r="AD411">
            <v>1</v>
          </cell>
          <cell r="AF411">
            <v>0</v>
          </cell>
        </row>
        <row r="412">
          <cell r="AD412">
            <v>1</v>
          </cell>
          <cell r="AF412">
            <v>0</v>
          </cell>
        </row>
        <row r="413">
          <cell r="AD413">
            <v>1</v>
          </cell>
          <cell r="AF413">
            <v>0</v>
          </cell>
        </row>
        <row r="414">
          <cell r="AD414">
            <v>1</v>
          </cell>
          <cell r="AF414">
            <v>0</v>
          </cell>
        </row>
        <row r="415">
          <cell r="AD415">
            <v>1</v>
          </cell>
          <cell r="AF415">
            <v>0</v>
          </cell>
        </row>
        <row r="416">
          <cell r="AD416">
            <v>1</v>
          </cell>
          <cell r="AF416">
            <v>0</v>
          </cell>
        </row>
        <row r="417">
          <cell r="AD417">
            <v>1</v>
          </cell>
          <cell r="AF417">
            <v>0</v>
          </cell>
        </row>
        <row r="418">
          <cell r="AD418">
            <v>1</v>
          </cell>
          <cell r="AF418">
            <v>0</v>
          </cell>
        </row>
        <row r="419">
          <cell r="AD419">
            <v>1</v>
          </cell>
          <cell r="AF419">
            <v>1.2755102040816326E-3</v>
          </cell>
        </row>
        <row r="420">
          <cell r="AD420">
            <v>1</v>
          </cell>
          <cell r="AF420">
            <v>1.2755102040816326E-3</v>
          </cell>
        </row>
        <row r="421">
          <cell r="AD421">
            <v>1</v>
          </cell>
          <cell r="AF421">
            <v>1.2755102040816326E-3</v>
          </cell>
        </row>
        <row r="422">
          <cell r="AD422">
            <v>1</v>
          </cell>
          <cell r="AF422">
            <v>1.2755102040816326E-3</v>
          </cell>
        </row>
        <row r="423">
          <cell r="AD423">
            <v>1</v>
          </cell>
          <cell r="AF423">
            <v>1.2755102040816326E-3</v>
          </cell>
        </row>
        <row r="424">
          <cell r="AD424">
            <v>1</v>
          </cell>
          <cell r="AF424">
            <v>0</v>
          </cell>
        </row>
        <row r="425">
          <cell r="AD425">
            <v>1</v>
          </cell>
          <cell r="AF425">
            <v>0</v>
          </cell>
        </row>
        <row r="426">
          <cell r="AD426">
            <v>1</v>
          </cell>
          <cell r="AF426">
            <v>0</v>
          </cell>
        </row>
        <row r="427">
          <cell r="AD427">
            <v>1</v>
          </cell>
          <cell r="AF427">
            <v>0</v>
          </cell>
        </row>
        <row r="428">
          <cell r="AD428">
            <v>1</v>
          </cell>
          <cell r="AF428">
            <v>0</v>
          </cell>
        </row>
        <row r="429">
          <cell r="AD429">
            <v>1</v>
          </cell>
          <cell r="AF429">
            <v>0</v>
          </cell>
        </row>
        <row r="430">
          <cell r="AD430">
            <v>1</v>
          </cell>
          <cell r="AF430">
            <v>0</v>
          </cell>
        </row>
        <row r="431">
          <cell r="AD431">
            <v>1</v>
          </cell>
          <cell r="AF431">
            <v>0</v>
          </cell>
        </row>
        <row r="432">
          <cell r="AD432">
            <v>1</v>
          </cell>
          <cell r="AF432">
            <v>0</v>
          </cell>
        </row>
        <row r="433">
          <cell r="AD433">
            <v>1</v>
          </cell>
          <cell r="AF433">
            <v>0</v>
          </cell>
        </row>
        <row r="434">
          <cell r="AD434">
            <v>1</v>
          </cell>
          <cell r="AF434">
            <v>0</v>
          </cell>
        </row>
        <row r="435">
          <cell r="AD435">
            <v>1</v>
          </cell>
          <cell r="AF435">
            <v>0</v>
          </cell>
        </row>
        <row r="436">
          <cell r="AD436">
            <v>1</v>
          </cell>
          <cell r="AF436">
            <v>0</v>
          </cell>
        </row>
        <row r="437">
          <cell r="AD437">
            <v>1</v>
          </cell>
          <cell r="AF437">
            <v>0</v>
          </cell>
        </row>
        <row r="438">
          <cell r="AD438">
            <v>1</v>
          </cell>
          <cell r="AF438">
            <v>0</v>
          </cell>
        </row>
        <row r="439">
          <cell r="AD439">
            <v>1</v>
          </cell>
          <cell r="AF439">
            <v>0</v>
          </cell>
        </row>
        <row r="440">
          <cell r="AD440">
            <v>1</v>
          </cell>
          <cell r="AF440">
            <v>0</v>
          </cell>
        </row>
        <row r="441">
          <cell r="AD441">
            <v>1</v>
          </cell>
          <cell r="AF441">
            <v>0</v>
          </cell>
        </row>
        <row r="442">
          <cell r="AD442">
            <v>1</v>
          </cell>
          <cell r="AF442">
            <v>0</v>
          </cell>
        </row>
        <row r="443">
          <cell r="AD443">
            <v>1</v>
          </cell>
          <cell r="AF443">
            <v>0</v>
          </cell>
        </row>
        <row r="444">
          <cell r="AD444">
            <v>1</v>
          </cell>
          <cell r="AF444">
            <v>0</v>
          </cell>
        </row>
        <row r="445">
          <cell r="AD445">
            <v>1</v>
          </cell>
          <cell r="AF445">
            <v>0</v>
          </cell>
        </row>
        <row r="446">
          <cell r="AD446">
            <v>1</v>
          </cell>
          <cell r="AF446">
            <v>0</v>
          </cell>
        </row>
        <row r="447">
          <cell r="AD447">
            <v>1</v>
          </cell>
          <cell r="AF447">
            <v>0</v>
          </cell>
        </row>
        <row r="448">
          <cell r="AD448">
            <v>1</v>
          </cell>
          <cell r="AF448">
            <v>0</v>
          </cell>
        </row>
        <row r="449">
          <cell r="AD449">
            <v>1</v>
          </cell>
          <cell r="AF449">
            <v>0</v>
          </cell>
        </row>
        <row r="450">
          <cell r="AD450">
            <v>1</v>
          </cell>
          <cell r="AF450">
            <v>0</v>
          </cell>
        </row>
        <row r="451">
          <cell r="AD451">
            <v>1</v>
          </cell>
          <cell r="AF451">
            <v>0</v>
          </cell>
        </row>
        <row r="452">
          <cell r="AD452">
            <v>1</v>
          </cell>
          <cell r="AF452">
            <v>0</v>
          </cell>
        </row>
        <row r="453">
          <cell r="AD453">
            <v>1</v>
          </cell>
          <cell r="AF453">
            <v>0</v>
          </cell>
        </row>
        <row r="454">
          <cell r="AD454">
            <v>1</v>
          </cell>
          <cell r="AF454">
            <v>0</v>
          </cell>
        </row>
        <row r="455">
          <cell r="AD455">
            <v>1</v>
          </cell>
          <cell r="AF455">
            <v>0</v>
          </cell>
        </row>
        <row r="456">
          <cell r="AD456">
            <v>1</v>
          </cell>
          <cell r="AF456">
            <v>0</v>
          </cell>
        </row>
        <row r="457">
          <cell r="AD457">
            <v>1</v>
          </cell>
          <cell r="AF457">
            <v>0</v>
          </cell>
        </row>
        <row r="458">
          <cell r="AD458">
            <v>1</v>
          </cell>
          <cell r="AF458">
            <v>0</v>
          </cell>
        </row>
        <row r="459">
          <cell r="AD459">
            <v>1</v>
          </cell>
          <cell r="AF459">
            <v>0</v>
          </cell>
        </row>
        <row r="460">
          <cell r="AD460">
            <v>1</v>
          </cell>
          <cell r="AF460">
            <v>0</v>
          </cell>
        </row>
        <row r="461">
          <cell r="AD461">
            <v>1</v>
          </cell>
          <cell r="AF461">
            <v>0</v>
          </cell>
        </row>
        <row r="462">
          <cell r="AD462">
            <v>1</v>
          </cell>
          <cell r="AF462">
            <v>0</v>
          </cell>
        </row>
        <row r="463">
          <cell r="AD463">
            <v>1</v>
          </cell>
          <cell r="AF463">
            <v>0</v>
          </cell>
        </row>
        <row r="464">
          <cell r="AD464">
            <v>1</v>
          </cell>
          <cell r="AF464">
            <v>0</v>
          </cell>
        </row>
        <row r="465">
          <cell r="AD465">
            <v>1</v>
          </cell>
          <cell r="AF465">
            <v>0</v>
          </cell>
        </row>
        <row r="466">
          <cell r="AD466">
            <v>1</v>
          </cell>
          <cell r="AF466">
            <v>0</v>
          </cell>
        </row>
        <row r="467">
          <cell r="AD467">
            <v>1</v>
          </cell>
          <cell r="AF467">
            <v>0</v>
          </cell>
        </row>
        <row r="468">
          <cell r="AD468">
            <v>1</v>
          </cell>
          <cell r="AF468">
            <v>0</v>
          </cell>
        </row>
        <row r="469">
          <cell r="AD469">
            <v>1</v>
          </cell>
          <cell r="AF469">
            <v>0</v>
          </cell>
        </row>
        <row r="470">
          <cell r="AD470">
            <v>1</v>
          </cell>
          <cell r="AF470">
            <v>0</v>
          </cell>
        </row>
        <row r="471">
          <cell r="AD471">
            <v>1</v>
          </cell>
          <cell r="AF471">
            <v>0</v>
          </cell>
        </row>
        <row r="472">
          <cell r="AD472">
            <v>1</v>
          </cell>
          <cell r="AF472">
            <v>0</v>
          </cell>
        </row>
        <row r="473">
          <cell r="AD473">
            <v>1</v>
          </cell>
          <cell r="AF473">
            <v>0</v>
          </cell>
        </row>
        <row r="474">
          <cell r="AD474">
            <v>1</v>
          </cell>
          <cell r="AF474">
            <v>0</v>
          </cell>
        </row>
        <row r="475">
          <cell r="AD475">
            <v>1</v>
          </cell>
          <cell r="AF475">
            <v>0</v>
          </cell>
        </row>
        <row r="476">
          <cell r="AD476">
            <v>1</v>
          </cell>
          <cell r="AF476">
            <v>0</v>
          </cell>
        </row>
        <row r="477">
          <cell r="AD477">
            <v>1</v>
          </cell>
          <cell r="AF477">
            <v>0</v>
          </cell>
        </row>
        <row r="478">
          <cell r="AD478">
            <v>1</v>
          </cell>
          <cell r="AF478">
            <v>0</v>
          </cell>
        </row>
        <row r="479">
          <cell r="AD479">
            <v>1</v>
          </cell>
          <cell r="AF479">
            <v>0</v>
          </cell>
        </row>
        <row r="480">
          <cell r="AD480">
            <v>1</v>
          </cell>
          <cell r="AF480">
            <v>0</v>
          </cell>
        </row>
        <row r="481">
          <cell r="AD481">
            <v>1</v>
          </cell>
          <cell r="AF481">
            <v>0</v>
          </cell>
        </row>
        <row r="482">
          <cell r="AD482">
            <v>1</v>
          </cell>
          <cell r="AF482">
            <v>0</v>
          </cell>
        </row>
        <row r="483">
          <cell r="AD483">
            <v>1</v>
          </cell>
          <cell r="AF483">
            <v>0</v>
          </cell>
        </row>
        <row r="484">
          <cell r="AD484">
            <v>1</v>
          </cell>
          <cell r="AF484">
            <v>0</v>
          </cell>
        </row>
        <row r="485">
          <cell r="AD485">
            <v>1</v>
          </cell>
          <cell r="AF485">
            <v>0</v>
          </cell>
        </row>
        <row r="486">
          <cell r="AD486">
            <v>1</v>
          </cell>
          <cell r="AF486">
            <v>0</v>
          </cell>
        </row>
        <row r="487">
          <cell r="AD487">
            <v>1</v>
          </cell>
          <cell r="AF487">
            <v>0</v>
          </cell>
        </row>
        <row r="488">
          <cell r="AD488">
            <v>1</v>
          </cell>
          <cell r="AF488">
            <v>0</v>
          </cell>
        </row>
        <row r="489">
          <cell r="AD489">
            <v>1</v>
          </cell>
          <cell r="AF489">
            <v>0</v>
          </cell>
        </row>
        <row r="490">
          <cell r="AD490">
            <v>1</v>
          </cell>
          <cell r="AF490">
            <v>0</v>
          </cell>
        </row>
        <row r="491">
          <cell r="AD491">
            <v>1</v>
          </cell>
          <cell r="AF491">
            <v>0</v>
          </cell>
        </row>
        <row r="492">
          <cell r="AD492">
            <v>1</v>
          </cell>
          <cell r="AF492">
            <v>0</v>
          </cell>
        </row>
        <row r="493">
          <cell r="AD493">
            <v>1</v>
          </cell>
          <cell r="AF493">
            <v>1.2755102040816326E-3</v>
          </cell>
        </row>
        <row r="494">
          <cell r="AD494">
            <v>1</v>
          </cell>
          <cell r="AF494">
            <v>0</v>
          </cell>
        </row>
        <row r="495">
          <cell r="AD495">
            <v>1</v>
          </cell>
          <cell r="AF495">
            <v>0</v>
          </cell>
        </row>
        <row r="496">
          <cell r="AD496">
            <v>1</v>
          </cell>
          <cell r="AF496">
            <v>0</v>
          </cell>
        </row>
        <row r="497">
          <cell r="AD497">
            <v>1</v>
          </cell>
          <cell r="AF497">
            <v>0</v>
          </cell>
        </row>
        <row r="498">
          <cell r="AD498">
            <v>1</v>
          </cell>
          <cell r="AF498">
            <v>0</v>
          </cell>
        </row>
        <row r="499">
          <cell r="AD499">
            <v>1</v>
          </cell>
          <cell r="AF499">
            <v>0</v>
          </cell>
        </row>
        <row r="500">
          <cell r="AD500">
            <v>1</v>
          </cell>
          <cell r="AF500">
            <v>0</v>
          </cell>
        </row>
        <row r="501">
          <cell r="AD501">
            <v>1</v>
          </cell>
          <cell r="AF501">
            <v>0</v>
          </cell>
        </row>
        <row r="502">
          <cell r="AD502">
            <v>1</v>
          </cell>
          <cell r="AF502">
            <v>0</v>
          </cell>
        </row>
        <row r="503">
          <cell r="AD503">
            <v>1</v>
          </cell>
          <cell r="AF503">
            <v>0</v>
          </cell>
        </row>
        <row r="504">
          <cell r="AD504">
            <v>1</v>
          </cell>
          <cell r="AF504">
            <v>0</v>
          </cell>
        </row>
        <row r="505">
          <cell r="AD505">
            <v>1</v>
          </cell>
          <cell r="AF505">
            <v>0</v>
          </cell>
        </row>
        <row r="506">
          <cell r="AD506">
            <v>1</v>
          </cell>
          <cell r="AF506">
            <v>0</v>
          </cell>
        </row>
        <row r="507">
          <cell r="AD507">
            <v>1</v>
          </cell>
          <cell r="AF507">
            <v>0</v>
          </cell>
        </row>
        <row r="508">
          <cell r="AD508">
            <v>1</v>
          </cell>
          <cell r="AF508">
            <v>0</v>
          </cell>
        </row>
        <row r="509">
          <cell r="AD509">
            <v>1</v>
          </cell>
          <cell r="AF509">
            <v>0</v>
          </cell>
        </row>
        <row r="510">
          <cell r="AD510">
            <v>1</v>
          </cell>
          <cell r="AF510">
            <v>0</v>
          </cell>
        </row>
        <row r="511">
          <cell r="AD511">
            <v>1</v>
          </cell>
          <cell r="AF511">
            <v>0</v>
          </cell>
        </row>
        <row r="512">
          <cell r="AD512">
            <v>1</v>
          </cell>
          <cell r="AF512">
            <v>0</v>
          </cell>
        </row>
        <row r="513">
          <cell r="AD513">
            <v>1</v>
          </cell>
          <cell r="AF513">
            <v>0</v>
          </cell>
        </row>
        <row r="514">
          <cell r="AD514">
            <v>1</v>
          </cell>
          <cell r="AF514">
            <v>0</v>
          </cell>
        </row>
        <row r="515">
          <cell r="AD515">
            <v>1</v>
          </cell>
          <cell r="AF515">
            <v>0</v>
          </cell>
        </row>
        <row r="516">
          <cell r="AD516">
            <v>1</v>
          </cell>
          <cell r="AF516">
            <v>0</v>
          </cell>
        </row>
        <row r="517">
          <cell r="AD517">
            <v>1</v>
          </cell>
          <cell r="AF517">
            <v>0</v>
          </cell>
        </row>
        <row r="518">
          <cell r="AD518">
            <v>1</v>
          </cell>
          <cell r="AF518">
            <v>0</v>
          </cell>
        </row>
        <row r="519">
          <cell r="AD519">
            <v>1</v>
          </cell>
          <cell r="AF519">
            <v>0</v>
          </cell>
        </row>
        <row r="520">
          <cell r="AD520">
            <v>1</v>
          </cell>
          <cell r="AF520">
            <v>0</v>
          </cell>
        </row>
        <row r="521">
          <cell r="AD521">
            <v>1</v>
          </cell>
          <cell r="AF521">
            <v>0</v>
          </cell>
        </row>
        <row r="522">
          <cell r="AD522">
            <v>1</v>
          </cell>
          <cell r="AF522">
            <v>0</v>
          </cell>
        </row>
        <row r="523">
          <cell r="AD523">
            <v>1</v>
          </cell>
          <cell r="AF523">
            <v>0</v>
          </cell>
        </row>
        <row r="524">
          <cell r="AD524">
            <v>1</v>
          </cell>
          <cell r="AF524">
            <v>0</v>
          </cell>
        </row>
        <row r="525">
          <cell r="AD525">
            <v>1</v>
          </cell>
          <cell r="AF525">
            <v>0</v>
          </cell>
        </row>
        <row r="526">
          <cell r="AD526">
            <v>1</v>
          </cell>
          <cell r="AF526">
            <v>0</v>
          </cell>
        </row>
        <row r="527">
          <cell r="AD527">
            <v>1</v>
          </cell>
          <cell r="AF527">
            <v>0</v>
          </cell>
        </row>
        <row r="528">
          <cell r="AD528">
            <v>1</v>
          </cell>
          <cell r="AF528">
            <v>0</v>
          </cell>
        </row>
        <row r="529">
          <cell r="AD529">
            <v>1</v>
          </cell>
          <cell r="AF529">
            <v>0</v>
          </cell>
        </row>
        <row r="530">
          <cell r="AD530">
            <v>1</v>
          </cell>
          <cell r="AF530">
            <v>0</v>
          </cell>
        </row>
        <row r="531">
          <cell r="AD531">
            <v>1</v>
          </cell>
          <cell r="AF531">
            <v>0</v>
          </cell>
        </row>
        <row r="532">
          <cell r="AD532">
            <v>1</v>
          </cell>
          <cell r="AF532">
            <v>0</v>
          </cell>
        </row>
        <row r="533">
          <cell r="AD533">
            <v>1</v>
          </cell>
          <cell r="AF533">
            <v>0</v>
          </cell>
        </row>
        <row r="534">
          <cell r="AD534">
            <v>1</v>
          </cell>
          <cell r="AF534">
            <v>0</v>
          </cell>
        </row>
        <row r="535">
          <cell r="AD535">
            <v>1</v>
          </cell>
          <cell r="AF535">
            <v>0</v>
          </cell>
        </row>
        <row r="536">
          <cell r="AD536">
            <v>1</v>
          </cell>
          <cell r="AF536">
            <v>0</v>
          </cell>
        </row>
        <row r="537">
          <cell r="AD537">
            <v>1</v>
          </cell>
          <cell r="AF537">
            <v>0</v>
          </cell>
        </row>
        <row r="538">
          <cell r="AD538">
            <v>1</v>
          </cell>
          <cell r="AF538">
            <v>0</v>
          </cell>
        </row>
        <row r="539">
          <cell r="AD539">
            <v>1</v>
          </cell>
          <cell r="AF539">
            <v>0</v>
          </cell>
        </row>
        <row r="540">
          <cell r="AD540">
            <v>1</v>
          </cell>
          <cell r="AF540">
            <v>0</v>
          </cell>
        </row>
        <row r="541">
          <cell r="AD541">
            <v>1</v>
          </cell>
          <cell r="AF541">
            <v>0</v>
          </cell>
        </row>
        <row r="542">
          <cell r="AD542">
            <v>1</v>
          </cell>
          <cell r="AF542">
            <v>0</v>
          </cell>
        </row>
        <row r="543">
          <cell r="AD543">
            <v>1</v>
          </cell>
          <cell r="AF543">
            <v>0</v>
          </cell>
        </row>
        <row r="544">
          <cell r="AD544">
            <v>1</v>
          </cell>
          <cell r="AF544">
            <v>0</v>
          </cell>
        </row>
        <row r="545">
          <cell r="AD545">
            <v>1</v>
          </cell>
          <cell r="AF545">
            <v>0</v>
          </cell>
        </row>
        <row r="546">
          <cell r="AD546">
            <v>1</v>
          </cell>
          <cell r="AF546">
            <v>0</v>
          </cell>
        </row>
        <row r="547">
          <cell r="AD547">
            <v>1</v>
          </cell>
          <cell r="AF547">
            <v>0</v>
          </cell>
        </row>
        <row r="548">
          <cell r="AD548">
            <v>1</v>
          </cell>
          <cell r="AF548">
            <v>0</v>
          </cell>
        </row>
        <row r="549">
          <cell r="AD549">
            <v>1</v>
          </cell>
          <cell r="AF549">
            <v>0</v>
          </cell>
        </row>
        <row r="550">
          <cell r="AD550">
            <v>1</v>
          </cell>
          <cell r="AF550">
            <v>0</v>
          </cell>
        </row>
        <row r="551">
          <cell r="AD551">
            <v>1</v>
          </cell>
          <cell r="AF551">
            <v>0</v>
          </cell>
        </row>
        <row r="552">
          <cell r="AD552">
            <v>1</v>
          </cell>
          <cell r="AF552">
            <v>0</v>
          </cell>
        </row>
        <row r="553">
          <cell r="AD553">
            <v>1</v>
          </cell>
          <cell r="AF553">
            <v>0</v>
          </cell>
        </row>
        <row r="554">
          <cell r="AD554">
            <v>1</v>
          </cell>
          <cell r="AF554">
            <v>0</v>
          </cell>
        </row>
        <row r="555">
          <cell r="AD555">
            <v>1</v>
          </cell>
          <cell r="AF555">
            <v>0</v>
          </cell>
        </row>
        <row r="556">
          <cell r="AD556">
            <v>1</v>
          </cell>
          <cell r="AF556">
            <v>0</v>
          </cell>
        </row>
        <row r="557">
          <cell r="AD557">
            <v>1</v>
          </cell>
          <cell r="AF557">
            <v>0</v>
          </cell>
        </row>
        <row r="558">
          <cell r="AD558">
            <v>1</v>
          </cell>
          <cell r="AF558">
            <v>0</v>
          </cell>
        </row>
        <row r="559">
          <cell r="AD559">
            <v>1</v>
          </cell>
          <cell r="AF559">
            <v>0</v>
          </cell>
        </row>
        <row r="560">
          <cell r="AD560">
            <v>1</v>
          </cell>
          <cell r="AF560">
            <v>0</v>
          </cell>
        </row>
        <row r="561">
          <cell r="AD561">
            <v>1</v>
          </cell>
          <cell r="AF561">
            <v>0</v>
          </cell>
        </row>
        <row r="562">
          <cell r="AD562">
            <v>1</v>
          </cell>
          <cell r="AF562">
            <v>0</v>
          </cell>
        </row>
        <row r="563">
          <cell r="AD563">
            <v>1</v>
          </cell>
          <cell r="AF563">
            <v>0</v>
          </cell>
        </row>
        <row r="564">
          <cell r="AD564">
            <v>1</v>
          </cell>
          <cell r="AF564">
            <v>0</v>
          </cell>
        </row>
        <row r="565">
          <cell r="AD565">
            <v>1</v>
          </cell>
          <cell r="AF565">
            <v>1.2755102040816326E-3</v>
          </cell>
        </row>
        <row r="566">
          <cell r="AD566">
            <v>1</v>
          </cell>
          <cell r="AF566">
            <v>0</v>
          </cell>
        </row>
        <row r="567">
          <cell r="AD567">
            <v>1</v>
          </cell>
          <cell r="AF567">
            <v>0</v>
          </cell>
        </row>
        <row r="568">
          <cell r="AD568">
            <v>1</v>
          </cell>
          <cell r="AF568">
            <v>0</v>
          </cell>
        </row>
        <row r="569">
          <cell r="AD569">
            <v>1</v>
          </cell>
          <cell r="AF569">
            <v>0</v>
          </cell>
        </row>
        <row r="570">
          <cell r="AD570">
            <v>1</v>
          </cell>
          <cell r="AF570">
            <v>0</v>
          </cell>
        </row>
        <row r="571">
          <cell r="AD571">
            <v>1</v>
          </cell>
          <cell r="AF571">
            <v>0</v>
          </cell>
        </row>
        <row r="572">
          <cell r="AD572">
            <v>1</v>
          </cell>
          <cell r="AF572">
            <v>0</v>
          </cell>
        </row>
        <row r="573">
          <cell r="AD573">
            <v>1</v>
          </cell>
          <cell r="AF573">
            <v>0</v>
          </cell>
        </row>
        <row r="574">
          <cell r="AD574">
            <v>1</v>
          </cell>
          <cell r="AF574">
            <v>0</v>
          </cell>
        </row>
        <row r="575">
          <cell r="AD575">
            <v>1</v>
          </cell>
          <cell r="AF575">
            <v>0</v>
          </cell>
        </row>
        <row r="576">
          <cell r="AD576">
            <v>1</v>
          </cell>
          <cell r="AF576">
            <v>0</v>
          </cell>
        </row>
        <row r="577">
          <cell r="AD577">
            <v>1</v>
          </cell>
          <cell r="AF577">
            <v>0</v>
          </cell>
        </row>
        <row r="578">
          <cell r="AD578">
            <v>1</v>
          </cell>
          <cell r="AF578">
            <v>0</v>
          </cell>
        </row>
        <row r="579">
          <cell r="AD579">
            <v>1</v>
          </cell>
          <cell r="AF579">
            <v>0</v>
          </cell>
        </row>
        <row r="580">
          <cell r="AD580">
            <v>1</v>
          </cell>
          <cell r="AF580">
            <v>0</v>
          </cell>
        </row>
        <row r="581">
          <cell r="AD581">
            <v>1</v>
          </cell>
          <cell r="AF581">
            <v>0</v>
          </cell>
        </row>
        <row r="582">
          <cell r="AD582">
            <v>1</v>
          </cell>
          <cell r="AF582">
            <v>0</v>
          </cell>
        </row>
        <row r="583">
          <cell r="AD583">
            <v>1</v>
          </cell>
          <cell r="AF583">
            <v>0</v>
          </cell>
        </row>
        <row r="584">
          <cell r="AD584">
            <v>1</v>
          </cell>
          <cell r="AF584">
            <v>0</v>
          </cell>
        </row>
        <row r="585">
          <cell r="AD585">
            <v>1</v>
          </cell>
          <cell r="AF585">
            <v>0</v>
          </cell>
        </row>
        <row r="586">
          <cell r="AD586">
            <v>1</v>
          </cell>
          <cell r="AF586">
            <v>0</v>
          </cell>
        </row>
        <row r="587">
          <cell r="AD587">
            <v>1</v>
          </cell>
          <cell r="AF587">
            <v>0</v>
          </cell>
        </row>
        <row r="588">
          <cell r="AD588">
            <v>1</v>
          </cell>
          <cell r="AF588">
            <v>0</v>
          </cell>
        </row>
        <row r="589">
          <cell r="AD589">
            <v>1</v>
          </cell>
          <cell r="AF589">
            <v>1.2755102040816326E-3</v>
          </cell>
        </row>
        <row r="590">
          <cell r="AD590">
            <v>1</v>
          </cell>
          <cell r="AF590">
            <v>0</v>
          </cell>
        </row>
        <row r="591">
          <cell r="AD591">
            <v>1</v>
          </cell>
          <cell r="AF591">
            <v>0</v>
          </cell>
        </row>
        <row r="592">
          <cell r="AD592">
            <v>1</v>
          </cell>
          <cell r="AF592">
            <v>0</v>
          </cell>
        </row>
        <row r="593">
          <cell r="AD593">
            <v>1</v>
          </cell>
          <cell r="AF593">
            <v>0</v>
          </cell>
        </row>
        <row r="594">
          <cell r="AD594">
            <v>1</v>
          </cell>
          <cell r="AF594">
            <v>0</v>
          </cell>
        </row>
        <row r="595">
          <cell r="AD595">
            <v>1</v>
          </cell>
          <cell r="AF595">
            <v>0</v>
          </cell>
        </row>
        <row r="596">
          <cell r="AD596">
            <v>1</v>
          </cell>
          <cell r="AF596">
            <v>0</v>
          </cell>
        </row>
        <row r="597">
          <cell r="AD597">
            <v>1</v>
          </cell>
          <cell r="AF597">
            <v>0</v>
          </cell>
        </row>
        <row r="598">
          <cell r="AD598">
            <v>1</v>
          </cell>
          <cell r="AF598">
            <v>0</v>
          </cell>
        </row>
        <row r="599">
          <cell r="AD599">
            <v>1</v>
          </cell>
          <cell r="AF599">
            <v>0</v>
          </cell>
        </row>
        <row r="600">
          <cell r="AD600">
            <v>1</v>
          </cell>
          <cell r="AF600">
            <v>0</v>
          </cell>
        </row>
        <row r="601">
          <cell r="AD601">
            <v>1</v>
          </cell>
          <cell r="AF601">
            <v>0</v>
          </cell>
        </row>
        <row r="602">
          <cell r="AD602">
            <v>1</v>
          </cell>
          <cell r="AF602">
            <v>0</v>
          </cell>
        </row>
        <row r="603">
          <cell r="AD603">
            <v>1</v>
          </cell>
          <cell r="AF603">
            <v>0</v>
          </cell>
        </row>
        <row r="604">
          <cell r="AD604">
            <v>1</v>
          </cell>
          <cell r="AF604">
            <v>0</v>
          </cell>
        </row>
        <row r="605">
          <cell r="AD605">
            <v>1</v>
          </cell>
          <cell r="AF605">
            <v>0</v>
          </cell>
        </row>
        <row r="606">
          <cell r="AD606">
            <v>1</v>
          </cell>
          <cell r="AF606">
            <v>0</v>
          </cell>
        </row>
        <row r="607">
          <cell r="AD607">
            <v>1</v>
          </cell>
          <cell r="AF607">
            <v>0</v>
          </cell>
        </row>
        <row r="608">
          <cell r="AD608">
            <v>1</v>
          </cell>
          <cell r="AF608">
            <v>0</v>
          </cell>
        </row>
        <row r="609">
          <cell r="AD609">
            <v>1</v>
          </cell>
          <cell r="AF609">
            <v>0</v>
          </cell>
        </row>
        <row r="610">
          <cell r="AD610">
            <v>1</v>
          </cell>
          <cell r="AF610">
            <v>0</v>
          </cell>
        </row>
        <row r="611">
          <cell r="AD611">
            <v>1</v>
          </cell>
          <cell r="AF611">
            <v>0</v>
          </cell>
        </row>
        <row r="612">
          <cell r="AD612">
            <v>1</v>
          </cell>
          <cell r="AF612">
            <v>0</v>
          </cell>
        </row>
        <row r="613">
          <cell r="AD613">
            <v>1</v>
          </cell>
          <cell r="AF613">
            <v>0</v>
          </cell>
        </row>
        <row r="614">
          <cell r="AD614">
            <v>1</v>
          </cell>
          <cell r="AF614">
            <v>0</v>
          </cell>
        </row>
        <row r="615">
          <cell r="AD615">
            <v>1</v>
          </cell>
          <cell r="AF615">
            <v>0</v>
          </cell>
        </row>
        <row r="616">
          <cell r="AD616">
            <v>1</v>
          </cell>
          <cell r="AF616">
            <v>0</v>
          </cell>
        </row>
        <row r="617">
          <cell r="AD617">
            <v>1</v>
          </cell>
          <cell r="AF617">
            <v>0</v>
          </cell>
        </row>
        <row r="618">
          <cell r="AD618">
            <v>1</v>
          </cell>
          <cell r="AF618">
            <v>0</v>
          </cell>
        </row>
        <row r="619">
          <cell r="AD619">
            <v>1</v>
          </cell>
          <cell r="AF619">
            <v>0</v>
          </cell>
        </row>
        <row r="620">
          <cell r="AD620">
            <v>1</v>
          </cell>
          <cell r="AF620">
            <v>0</v>
          </cell>
        </row>
        <row r="621">
          <cell r="AD621">
            <v>1</v>
          </cell>
          <cell r="AF621">
            <v>0</v>
          </cell>
        </row>
        <row r="622">
          <cell r="AD622">
            <v>1</v>
          </cell>
          <cell r="AF622">
            <v>0</v>
          </cell>
        </row>
        <row r="623">
          <cell r="AD623">
            <v>1</v>
          </cell>
          <cell r="AF623">
            <v>0</v>
          </cell>
        </row>
        <row r="624">
          <cell r="AD624">
            <v>1</v>
          </cell>
          <cell r="AF624">
            <v>0</v>
          </cell>
        </row>
        <row r="625">
          <cell r="AD625">
            <v>1</v>
          </cell>
          <cell r="AF625">
            <v>0</v>
          </cell>
        </row>
        <row r="626">
          <cell r="AD626">
            <v>1</v>
          </cell>
          <cell r="AF626">
            <v>0</v>
          </cell>
        </row>
        <row r="627">
          <cell r="AD627">
            <v>1</v>
          </cell>
          <cell r="AF627">
            <v>0</v>
          </cell>
        </row>
        <row r="628">
          <cell r="AD628">
            <v>1</v>
          </cell>
          <cell r="AF628">
            <v>0</v>
          </cell>
        </row>
        <row r="629">
          <cell r="AD629">
            <v>1</v>
          </cell>
          <cell r="AF629">
            <v>0</v>
          </cell>
        </row>
        <row r="630">
          <cell r="AD630">
            <v>1</v>
          </cell>
          <cell r="AF630">
            <v>0</v>
          </cell>
        </row>
        <row r="631">
          <cell r="AD631">
            <v>1</v>
          </cell>
          <cell r="AF631">
            <v>0</v>
          </cell>
        </row>
        <row r="632">
          <cell r="AD632">
            <v>1</v>
          </cell>
          <cell r="AF632">
            <v>0</v>
          </cell>
        </row>
        <row r="633">
          <cell r="AD633">
            <v>1</v>
          </cell>
          <cell r="AF633">
            <v>0</v>
          </cell>
        </row>
        <row r="634">
          <cell r="AD634">
            <v>1</v>
          </cell>
          <cell r="AF634">
            <v>0</v>
          </cell>
        </row>
        <row r="635">
          <cell r="AD635">
            <v>1</v>
          </cell>
          <cell r="AF635">
            <v>0</v>
          </cell>
        </row>
        <row r="636">
          <cell r="AD636">
            <v>1</v>
          </cell>
          <cell r="AF636">
            <v>0</v>
          </cell>
        </row>
        <row r="637">
          <cell r="AD637">
            <v>1</v>
          </cell>
          <cell r="AF637">
            <v>0</v>
          </cell>
        </row>
        <row r="638">
          <cell r="AD638">
            <v>1</v>
          </cell>
          <cell r="AF638">
            <v>0</v>
          </cell>
        </row>
        <row r="639">
          <cell r="AD639">
            <v>1</v>
          </cell>
          <cell r="AF639">
            <v>0</v>
          </cell>
        </row>
        <row r="640">
          <cell r="AD640">
            <v>1</v>
          </cell>
          <cell r="AF640">
            <v>0</v>
          </cell>
        </row>
        <row r="641">
          <cell r="AD641">
            <v>1</v>
          </cell>
          <cell r="AF641">
            <v>0</v>
          </cell>
        </row>
        <row r="642">
          <cell r="AD642">
            <v>1</v>
          </cell>
          <cell r="AF642">
            <v>0</v>
          </cell>
        </row>
        <row r="643">
          <cell r="AD643">
            <v>1</v>
          </cell>
          <cell r="AF643">
            <v>0</v>
          </cell>
        </row>
        <row r="644">
          <cell r="AD644">
            <v>1</v>
          </cell>
          <cell r="AF644">
            <v>0</v>
          </cell>
        </row>
        <row r="645">
          <cell r="AD645">
            <v>1</v>
          </cell>
          <cell r="AF645">
            <v>0</v>
          </cell>
        </row>
        <row r="646">
          <cell r="AD646">
            <v>1</v>
          </cell>
          <cell r="AF646">
            <v>0</v>
          </cell>
        </row>
        <row r="647">
          <cell r="AD647">
            <v>1</v>
          </cell>
          <cell r="AF647">
            <v>0</v>
          </cell>
        </row>
        <row r="648">
          <cell r="AD648">
            <v>1</v>
          </cell>
          <cell r="AF648">
            <v>0</v>
          </cell>
        </row>
        <row r="649">
          <cell r="AD649">
            <v>1</v>
          </cell>
          <cell r="AF649">
            <v>0</v>
          </cell>
        </row>
        <row r="650">
          <cell r="AD650">
            <v>1</v>
          </cell>
          <cell r="AF650">
            <v>0</v>
          </cell>
        </row>
        <row r="651">
          <cell r="AD651">
            <v>1</v>
          </cell>
          <cell r="AF651">
            <v>0</v>
          </cell>
        </row>
        <row r="652">
          <cell r="AD652">
            <v>1</v>
          </cell>
          <cell r="AF652">
            <v>0</v>
          </cell>
        </row>
        <row r="653">
          <cell r="AD653">
            <v>1</v>
          </cell>
          <cell r="AF653">
            <v>0</v>
          </cell>
        </row>
        <row r="654">
          <cell r="AD654">
            <v>1</v>
          </cell>
          <cell r="AF654">
            <v>0</v>
          </cell>
        </row>
        <row r="655">
          <cell r="AD655">
            <v>1</v>
          </cell>
          <cell r="AF655">
            <v>0</v>
          </cell>
        </row>
        <row r="656">
          <cell r="AD656">
            <v>1</v>
          </cell>
          <cell r="AF656">
            <v>0</v>
          </cell>
        </row>
        <row r="657">
          <cell r="AD657">
            <v>1</v>
          </cell>
          <cell r="AF657">
            <v>0</v>
          </cell>
        </row>
        <row r="658">
          <cell r="AD658">
            <v>1</v>
          </cell>
          <cell r="AF658">
            <v>0</v>
          </cell>
        </row>
        <row r="659">
          <cell r="AD659">
            <v>1</v>
          </cell>
          <cell r="AF659">
            <v>0</v>
          </cell>
        </row>
        <row r="660">
          <cell r="AD660">
            <v>1</v>
          </cell>
          <cell r="AF660">
            <v>0</v>
          </cell>
        </row>
        <row r="661">
          <cell r="AD661">
            <v>1</v>
          </cell>
          <cell r="AF661">
            <v>0</v>
          </cell>
        </row>
        <row r="662">
          <cell r="AD662">
            <v>1</v>
          </cell>
          <cell r="AF662">
            <v>0</v>
          </cell>
        </row>
        <row r="663">
          <cell r="AD663">
            <v>1</v>
          </cell>
          <cell r="AF663">
            <v>0</v>
          </cell>
        </row>
        <row r="664">
          <cell r="AD664">
            <v>1</v>
          </cell>
          <cell r="AF664">
            <v>0</v>
          </cell>
        </row>
        <row r="665">
          <cell r="AD665">
            <v>1</v>
          </cell>
          <cell r="AF665">
            <v>0</v>
          </cell>
        </row>
        <row r="666">
          <cell r="AD666">
            <v>1</v>
          </cell>
          <cell r="AF666">
            <v>0</v>
          </cell>
        </row>
        <row r="667">
          <cell r="AD667">
            <v>1</v>
          </cell>
          <cell r="AF667">
            <v>0</v>
          </cell>
        </row>
        <row r="668">
          <cell r="AD668">
            <v>1</v>
          </cell>
          <cell r="AF668">
            <v>0</v>
          </cell>
        </row>
        <row r="669">
          <cell r="AD669">
            <v>1</v>
          </cell>
          <cell r="AF669">
            <v>0</v>
          </cell>
        </row>
        <row r="670">
          <cell r="AD670">
            <v>1</v>
          </cell>
          <cell r="AF670">
            <v>0</v>
          </cell>
        </row>
        <row r="671">
          <cell r="AD671">
            <v>1</v>
          </cell>
          <cell r="AF671">
            <v>0</v>
          </cell>
        </row>
        <row r="672">
          <cell r="AD672">
            <v>1</v>
          </cell>
          <cell r="AF672">
            <v>0</v>
          </cell>
        </row>
        <row r="673">
          <cell r="AD673">
            <v>1</v>
          </cell>
          <cell r="AF673">
            <v>0</v>
          </cell>
        </row>
        <row r="674">
          <cell r="AD674">
            <v>1</v>
          </cell>
          <cell r="AF674">
            <v>0</v>
          </cell>
        </row>
        <row r="675">
          <cell r="AD675">
            <v>1</v>
          </cell>
          <cell r="AF675">
            <v>0</v>
          </cell>
        </row>
        <row r="676">
          <cell r="AD676">
            <v>1</v>
          </cell>
          <cell r="AF676">
            <v>0</v>
          </cell>
        </row>
        <row r="677">
          <cell r="AD677">
            <v>1</v>
          </cell>
          <cell r="AF677">
            <v>0</v>
          </cell>
        </row>
        <row r="678">
          <cell r="AD678">
            <v>1</v>
          </cell>
          <cell r="AF678">
            <v>0</v>
          </cell>
        </row>
        <row r="679">
          <cell r="AD679">
            <v>1</v>
          </cell>
          <cell r="AF679">
            <v>0</v>
          </cell>
        </row>
        <row r="680">
          <cell r="AD680">
            <v>1</v>
          </cell>
          <cell r="AF680">
            <v>0</v>
          </cell>
        </row>
        <row r="681">
          <cell r="AD681">
            <v>1</v>
          </cell>
          <cell r="AF681">
            <v>0</v>
          </cell>
        </row>
        <row r="682">
          <cell r="AD682">
            <v>1</v>
          </cell>
          <cell r="AF682">
            <v>0</v>
          </cell>
        </row>
        <row r="683">
          <cell r="AD683">
            <v>1</v>
          </cell>
          <cell r="AF683">
            <v>0</v>
          </cell>
        </row>
        <row r="684">
          <cell r="AD684">
            <v>1</v>
          </cell>
          <cell r="AF684">
            <v>1.2755102040816326E-3</v>
          </cell>
        </row>
        <row r="685">
          <cell r="AD685">
            <v>1</v>
          </cell>
          <cell r="AF685">
            <v>1.2755102040816326E-3</v>
          </cell>
        </row>
        <row r="686">
          <cell r="AD686">
            <v>1</v>
          </cell>
          <cell r="AF686">
            <v>1.2755102040816326E-3</v>
          </cell>
        </row>
        <row r="687">
          <cell r="AD687">
            <v>1</v>
          </cell>
          <cell r="AF687">
            <v>0</v>
          </cell>
        </row>
        <row r="688">
          <cell r="AD688">
            <v>1</v>
          </cell>
          <cell r="AF688">
            <v>0</v>
          </cell>
        </row>
        <row r="689">
          <cell r="AD689">
            <v>1</v>
          </cell>
          <cell r="AF689">
            <v>0</v>
          </cell>
        </row>
        <row r="690">
          <cell r="AD690">
            <v>1</v>
          </cell>
          <cell r="AF690">
            <v>0</v>
          </cell>
        </row>
        <row r="691">
          <cell r="AD691">
            <v>1</v>
          </cell>
          <cell r="AF691">
            <v>0</v>
          </cell>
        </row>
        <row r="692">
          <cell r="AD692">
            <v>1</v>
          </cell>
          <cell r="AF692">
            <v>0</v>
          </cell>
        </row>
        <row r="693">
          <cell r="AD693">
            <v>1</v>
          </cell>
          <cell r="AF693">
            <v>0</v>
          </cell>
        </row>
        <row r="694">
          <cell r="AD694">
            <v>1</v>
          </cell>
          <cell r="AF694">
            <v>0</v>
          </cell>
        </row>
        <row r="695">
          <cell r="AD695">
            <v>1</v>
          </cell>
          <cell r="AF695">
            <v>0</v>
          </cell>
        </row>
        <row r="696">
          <cell r="AD696">
            <v>1</v>
          </cell>
          <cell r="AF696">
            <v>0</v>
          </cell>
        </row>
        <row r="697">
          <cell r="AD697">
            <v>1</v>
          </cell>
          <cell r="AF697">
            <v>0</v>
          </cell>
        </row>
        <row r="698">
          <cell r="AD698">
            <v>1</v>
          </cell>
          <cell r="AF698">
            <v>0</v>
          </cell>
        </row>
        <row r="699">
          <cell r="AD699">
            <v>1</v>
          </cell>
          <cell r="AF699">
            <v>0</v>
          </cell>
        </row>
        <row r="700">
          <cell r="AD700">
            <v>1</v>
          </cell>
          <cell r="AF700">
            <v>0</v>
          </cell>
        </row>
        <row r="701">
          <cell r="AD701">
            <v>1</v>
          </cell>
          <cell r="AF701">
            <v>0</v>
          </cell>
        </row>
        <row r="702">
          <cell r="AD702">
            <v>1</v>
          </cell>
          <cell r="AF702">
            <v>0</v>
          </cell>
        </row>
        <row r="703">
          <cell r="AD703">
            <v>1</v>
          </cell>
          <cell r="AF703">
            <v>0</v>
          </cell>
        </row>
        <row r="704">
          <cell r="AD704">
            <v>1</v>
          </cell>
          <cell r="AF704">
            <v>0</v>
          </cell>
        </row>
        <row r="705">
          <cell r="AD705">
            <v>1</v>
          </cell>
          <cell r="AF705">
            <v>0</v>
          </cell>
        </row>
        <row r="706">
          <cell r="AD706">
            <v>1</v>
          </cell>
          <cell r="AF706">
            <v>0</v>
          </cell>
        </row>
        <row r="707">
          <cell r="AD707">
            <v>1</v>
          </cell>
          <cell r="AF707">
            <v>0</v>
          </cell>
        </row>
        <row r="708">
          <cell r="AD708">
            <v>1</v>
          </cell>
          <cell r="AF708">
            <v>0</v>
          </cell>
        </row>
        <row r="709">
          <cell r="AD709">
            <v>1</v>
          </cell>
          <cell r="AF709">
            <v>0</v>
          </cell>
        </row>
        <row r="710">
          <cell r="AD710">
            <v>1</v>
          </cell>
          <cell r="AF710">
            <v>0</v>
          </cell>
        </row>
        <row r="711">
          <cell r="AD711">
            <v>1</v>
          </cell>
          <cell r="AF711">
            <v>0</v>
          </cell>
        </row>
        <row r="712">
          <cell r="AD712">
            <v>1</v>
          </cell>
          <cell r="AF712">
            <v>0</v>
          </cell>
        </row>
        <row r="713">
          <cell r="AD713">
            <v>1</v>
          </cell>
          <cell r="AF713">
            <v>0</v>
          </cell>
        </row>
        <row r="714">
          <cell r="AD714">
            <v>1</v>
          </cell>
          <cell r="AF714">
            <v>0</v>
          </cell>
        </row>
        <row r="715">
          <cell r="AD715">
            <v>1</v>
          </cell>
          <cell r="AF715">
            <v>0</v>
          </cell>
        </row>
        <row r="716">
          <cell r="AD716">
            <v>1</v>
          </cell>
          <cell r="AF716">
            <v>0</v>
          </cell>
        </row>
        <row r="717">
          <cell r="AD717">
            <v>1</v>
          </cell>
          <cell r="AF717">
            <v>0</v>
          </cell>
        </row>
        <row r="718">
          <cell r="AD718">
            <v>1</v>
          </cell>
          <cell r="AF718">
            <v>0</v>
          </cell>
        </row>
        <row r="719">
          <cell r="AD719">
            <v>1</v>
          </cell>
          <cell r="AF719">
            <v>0</v>
          </cell>
        </row>
        <row r="720">
          <cell r="AD720">
            <v>1</v>
          </cell>
          <cell r="AF720">
            <v>0</v>
          </cell>
        </row>
        <row r="721">
          <cell r="AD721">
            <v>1</v>
          </cell>
          <cell r="AF721">
            <v>0</v>
          </cell>
        </row>
        <row r="722">
          <cell r="AD722">
            <v>1</v>
          </cell>
          <cell r="AF722">
            <v>0</v>
          </cell>
        </row>
        <row r="723">
          <cell r="AD723">
            <v>1</v>
          </cell>
          <cell r="AF723">
            <v>0</v>
          </cell>
        </row>
        <row r="724">
          <cell r="AD724">
            <v>1</v>
          </cell>
          <cell r="AF724">
            <v>0</v>
          </cell>
        </row>
        <row r="725">
          <cell r="AD725">
            <v>1</v>
          </cell>
          <cell r="AF725">
            <v>0</v>
          </cell>
        </row>
        <row r="726">
          <cell r="AD726">
            <v>1</v>
          </cell>
          <cell r="AF726">
            <v>0</v>
          </cell>
        </row>
        <row r="727">
          <cell r="AD727">
            <v>1</v>
          </cell>
          <cell r="AF727">
            <v>0</v>
          </cell>
        </row>
        <row r="728">
          <cell r="AD728">
            <v>1</v>
          </cell>
          <cell r="AF728">
            <v>0</v>
          </cell>
        </row>
        <row r="729">
          <cell r="AD729">
            <v>1</v>
          </cell>
          <cell r="AF729">
            <v>0</v>
          </cell>
        </row>
        <row r="730">
          <cell r="AD730">
            <v>1</v>
          </cell>
          <cell r="AF730">
            <v>0</v>
          </cell>
        </row>
        <row r="731">
          <cell r="AD731">
            <v>1</v>
          </cell>
          <cell r="AF731">
            <v>1.2755102040816326E-3</v>
          </cell>
        </row>
        <row r="732">
          <cell r="AD732">
            <v>1</v>
          </cell>
          <cell r="AF732">
            <v>1.2755102040816326E-3</v>
          </cell>
        </row>
        <row r="733">
          <cell r="AD733">
            <v>1</v>
          </cell>
          <cell r="AF733">
            <v>1.2755102040816326E-3</v>
          </cell>
        </row>
        <row r="734">
          <cell r="AD734">
            <v>1</v>
          </cell>
          <cell r="AF734">
            <v>1.2755102040816326E-3</v>
          </cell>
        </row>
        <row r="735">
          <cell r="AD735">
            <v>1</v>
          </cell>
          <cell r="AF735">
            <v>1.2755102040816326E-3</v>
          </cell>
        </row>
        <row r="736">
          <cell r="AD736">
            <v>1</v>
          </cell>
          <cell r="AF736">
            <v>0</v>
          </cell>
        </row>
        <row r="737">
          <cell r="AD737">
            <v>1</v>
          </cell>
          <cell r="AF737">
            <v>0</v>
          </cell>
        </row>
        <row r="738">
          <cell r="AD738">
            <v>1</v>
          </cell>
          <cell r="AF738">
            <v>0</v>
          </cell>
        </row>
        <row r="739">
          <cell r="AD739">
            <v>1</v>
          </cell>
          <cell r="AF739">
            <v>0</v>
          </cell>
        </row>
        <row r="740">
          <cell r="AD740">
            <v>1</v>
          </cell>
          <cell r="AF740">
            <v>0</v>
          </cell>
        </row>
        <row r="741">
          <cell r="AD741">
            <v>1</v>
          </cell>
          <cell r="AF741">
            <v>0</v>
          </cell>
        </row>
        <row r="742">
          <cell r="AD742">
            <v>1</v>
          </cell>
          <cell r="AF742">
            <v>0</v>
          </cell>
        </row>
        <row r="743">
          <cell r="AD743">
            <v>1</v>
          </cell>
          <cell r="AF743">
            <v>0</v>
          </cell>
        </row>
        <row r="744">
          <cell r="AD744">
            <v>1</v>
          </cell>
          <cell r="AF744">
            <v>0</v>
          </cell>
        </row>
        <row r="745">
          <cell r="AD745">
            <v>1</v>
          </cell>
          <cell r="AF745">
            <v>0</v>
          </cell>
        </row>
        <row r="746">
          <cell r="AD746">
            <v>1</v>
          </cell>
          <cell r="AF746">
            <v>0</v>
          </cell>
        </row>
        <row r="747">
          <cell r="AD747">
            <v>1</v>
          </cell>
          <cell r="AF747">
            <v>0</v>
          </cell>
        </row>
        <row r="748">
          <cell r="AD748">
            <v>1</v>
          </cell>
          <cell r="AF748">
            <v>0</v>
          </cell>
        </row>
        <row r="749">
          <cell r="AD749">
            <v>2</v>
          </cell>
          <cell r="AF749">
            <v>0</v>
          </cell>
        </row>
        <row r="750">
          <cell r="AD750">
            <v>2</v>
          </cell>
          <cell r="AF750">
            <v>0</v>
          </cell>
        </row>
        <row r="751">
          <cell r="AD751">
            <v>2</v>
          </cell>
          <cell r="AF751">
            <v>0</v>
          </cell>
        </row>
        <row r="752">
          <cell r="AD752">
            <v>2</v>
          </cell>
          <cell r="AF752">
            <v>0</v>
          </cell>
        </row>
        <row r="753">
          <cell r="AD753">
            <v>2</v>
          </cell>
          <cell r="AF753">
            <v>0</v>
          </cell>
        </row>
        <row r="754">
          <cell r="AD754">
            <v>2</v>
          </cell>
          <cell r="AF754">
            <v>0</v>
          </cell>
        </row>
        <row r="755">
          <cell r="AD755">
            <v>2</v>
          </cell>
          <cell r="AF755">
            <v>0</v>
          </cell>
        </row>
        <row r="756">
          <cell r="AD756">
            <v>2</v>
          </cell>
          <cell r="AF756">
            <v>0</v>
          </cell>
        </row>
        <row r="757">
          <cell r="AD757">
            <v>2</v>
          </cell>
          <cell r="AF757">
            <v>0</v>
          </cell>
        </row>
        <row r="758">
          <cell r="AD758">
            <v>2</v>
          </cell>
          <cell r="AF758">
            <v>0</v>
          </cell>
        </row>
        <row r="759">
          <cell r="AD759">
            <v>2</v>
          </cell>
          <cell r="AF759">
            <v>0</v>
          </cell>
        </row>
        <row r="760">
          <cell r="AD760">
            <v>2</v>
          </cell>
          <cell r="AF760">
            <v>0</v>
          </cell>
        </row>
        <row r="761">
          <cell r="AD761">
            <v>2</v>
          </cell>
          <cell r="AF761">
            <v>0</v>
          </cell>
        </row>
        <row r="762">
          <cell r="AD762">
            <v>2</v>
          </cell>
          <cell r="AF762">
            <v>0</v>
          </cell>
        </row>
        <row r="763">
          <cell r="AD763">
            <v>2</v>
          </cell>
          <cell r="AF763">
            <v>0</v>
          </cell>
        </row>
        <row r="764">
          <cell r="AD764">
            <v>2</v>
          </cell>
          <cell r="AF764">
            <v>0</v>
          </cell>
        </row>
        <row r="765">
          <cell r="AD765">
            <v>2</v>
          </cell>
          <cell r="AF765">
            <v>0</v>
          </cell>
        </row>
        <row r="766">
          <cell r="AD766">
            <v>2</v>
          </cell>
          <cell r="AF766">
            <v>0</v>
          </cell>
        </row>
        <row r="767">
          <cell r="AD767">
            <v>2</v>
          </cell>
          <cell r="AF767">
            <v>0</v>
          </cell>
        </row>
        <row r="768">
          <cell r="AD768">
            <v>2</v>
          </cell>
          <cell r="AF768">
            <v>0</v>
          </cell>
        </row>
        <row r="769">
          <cell r="AD769">
            <v>2</v>
          </cell>
          <cell r="AF769">
            <v>0</v>
          </cell>
        </row>
        <row r="770">
          <cell r="AD770">
            <v>2</v>
          </cell>
          <cell r="AF770">
            <v>0</v>
          </cell>
        </row>
        <row r="771">
          <cell r="AD771">
            <v>2</v>
          </cell>
          <cell r="AF771">
            <v>0</v>
          </cell>
        </row>
        <row r="772">
          <cell r="AD772">
            <v>2</v>
          </cell>
          <cell r="AF772">
            <v>0</v>
          </cell>
        </row>
        <row r="773">
          <cell r="AD773">
            <v>2</v>
          </cell>
          <cell r="AF773">
            <v>0</v>
          </cell>
        </row>
        <row r="774">
          <cell r="AD774">
            <v>2</v>
          </cell>
          <cell r="AF774">
            <v>0</v>
          </cell>
        </row>
        <row r="775">
          <cell r="AD775">
            <v>2</v>
          </cell>
          <cell r="AF775">
            <v>0</v>
          </cell>
        </row>
        <row r="776">
          <cell r="AD776">
            <v>2</v>
          </cell>
          <cell r="AF776">
            <v>0</v>
          </cell>
        </row>
        <row r="777">
          <cell r="AD777">
            <v>2</v>
          </cell>
          <cell r="AF777">
            <v>0</v>
          </cell>
        </row>
        <row r="778">
          <cell r="AD778">
            <v>2</v>
          </cell>
          <cell r="AF778">
            <v>0</v>
          </cell>
        </row>
        <row r="779">
          <cell r="AD779">
            <v>2</v>
          </cell>
          <cell r="AF779">
            <v>0</v>
          </cell>
        </row>
        <row r="780">
          <cell r="AD780">
            <v>2</v>
          </cell>
          <cell r="AF780">
            <v>0</v>
          </cell>
        </row>
        <row r="781">
          <cell r="AD781">
            <v>2</v>
          </cell>
          <cell r="AF781">
            <v>0</v>
          </cell>
        </row>
        <row r="782">
          <cell r="AD782">
            <v>2</v>
          </cell>
          <cell r="AF782">
            <v>0</v>
          </cell>
        </row>
        <row r="783">
          <cell r="AD783">
            <v>2</v>
          </cell>
          <cell r="AF783">
            <v>0</v>
          </cell>
        </row>
        <row r="784">
          <cell r="AD784">
            <v>2</v>
          </cell>
          <cell r="AF784">
            <v>0</v>
          </cell>
        </row>
        <row r="785">
          <cell r="AD785">
            <v>2</v>
          </cell>
          <cell r="AF785">
            <v>0</v>
          </cell>
        </row>
        <row r="786">
          <cell r="AD786">
            <v>2</v>
          </cell>
          <cell r="AF786">
            <v>0</v>
          </cell>
        </row>
        <row r="787">
          <cell r="AD787">
            <v>2</v>
          </cell>
          <cell r="AF787">
            <v>0</v>
          </cell>
        </row>
        <row r="788">
          <cell r="AD788">
            <v>2</v>
          </cell>
          <cell r="AF788">
            <v>0</v>
          </cell>
        </row>
        <row r="789">
          <cell r="AD789">
            <v>2</v>
          </cell>
          <cell r="AF789">
            <v>0</v>
          </cell>
        </row>
        <row r="790">
          <cell r="AD790">
            <v>2</v>
          </cell>
          <cell r="AF790">
            <v>0</v>
          </cell>
        </row>
        <row r="791">
          <cell r="AD791">
            <v>2</v>
          </cell>
          <cell r="AF791">
            <v>0</v>
          </cell>
        </row>
        <row r="792">
          <cell r="AD792">
            <v>2</v>
          </cell>
          <cell r="AF792">
            <v>0</v>
          </cell>
        </row>
        <row r="793">
          <cell r="AD793">
            <v>2</v>
          </cell>
          <cell r="AF793">
            <v>0</v>
          </cell>
        </row>
        <row r="794">
          <cell r="AD794">
            <v>2</v>
          </cell>
          <cell r="AF794">
            <v>0</v>
          </cell>
        </row>
        <row r="795">
          <cell r="AD795">
            <v>2</v>
          </cell>
          <cell r="AF795">
            <v>0</v>
          </cell>
        </row>
        <row r="796">
          <cell r="AD796">
            <v>2</v>
          </cell>
          <cell r="AF796">
            <v>0</v>
          </cell>
        </row>
        <row r="797">
          <cell r="AD797">
            <v>2</v>
          </cell>
          <cell r="AF797">
            <v>0</v>
          </cell>
        </row>
        <row r="798">
          <cell r="AD798">
            <v>2</v>
          </cell>
          <cell r="AF798">
            <v>0</v>
          </cell>
        </row>
        <row r="799">
          <cell r="AD799">
            <v>2</v>
          </cell>
          <cell r="AF799">
            <v>0</v>
          </cell>
        </row>
        <row r="800">
          <cell r="AD800">
            <v>2</v>
          </cell>
          <cell r="AF800">
            <v>0</v>
          </cell>
        </row>
        <row r="801">
          <cell r="AD801">
            <v>2</v>
          </cell>
          <cell r="AF801">
            <v>0</v>
          </cell>
        </row>
        <row r="802">
          <cell r="AD802">
            <v>2</v>
          </cell>
          <cell r="AF802">
            <v>0</v>
          </cell>
        </row>
        <row r="803">
          <cell r="AD803">
            <v>2</v>
          </cell>
          <cell r="AF803">
            <v>0</v>
          </cell>
        </row>
        <row r="804">
          <cell r="AD804">
            <v>2</v>
          </cell>
          <cell r="AF804">
            <v>0</v>
          </cell>
        </row>
        <row r="805">
          <cell r="AD805">
            <v>2</v>
          </cell>
          <cell r="AF805">
            <v>0</v>
          </cell>
        </row>
        <row r="806">
          <cell r="AD806">
            <v>2</v>
          </cell>
          <cell r="AF806">
            <v>0</v>
          </cell>
        </row>
        <row r="807">
          <cell r="AD807">
            <v>2</v>
          </cell>
          <cell r="AF807">
            <v>0</v>
          </cell>
        </row>
        <row r="808">
          <cell r="AD808">
            <v>2</v>
          </cell>
          <cell r="AF808">
            <v>0</v>
          </cell>
        </row>
        <row r="809">
          <cell r="AD809">
            <v>2</v>
          </cell>
          <cell r="AF809">
            <v>0</v>
          </cell>
        </row>
        <row r="810">
          <cell r="AD810">
            <v>2</v>
          </cell>
          <cell r="AF810">
            <v>0</v>
          </cell>
        </row>
        <row r="811">
          <cell r="AD811">
            <v>2</v>
          </cell>
          <cell r="AF811">
            <v>0</v>
          </cell>
        </row>
        <row r="812">
          <cell r="AD812">
            <v>2</v>
          </cell>
          <cell r="AF812">
            <v>0</v>
          </cell>
        </row>
        <row r="813">
          <cell r="AD813">
            <v>2</v>
          </cell>
          <cell r="AF813">
            <v>0</v>
          </cell>
        </row>
        <row r="814">
          <cell r="AD814">
            <v>2</v>
          </cell>
          <cell r="AF814">
            <v>0</v>
          </cell>
        </row>
        <row r="815">
          <cell r="AD815">
            <v>2</v>
          </cell>
          <cell r="AF815">
            <v>0</v>
          </cell>
        </row>
        <row r="816">
          <cell r="AD816">
            <v>2</v>
          </cell>
          <cell r="AF816">
            <v>0</v>
          </cell>
        </row>
        <row r="817">
          <cell r="AD817">
            <v>2</v>
          </cell>
          <cell r="AF817">
            <v>0</v>
          </cell>
        </row>
        <row r="818">
          <cell r="AD818">
            <v>2</v>
          </cell>
          <cell r="AF818">
            <v>0</v>
          </cell>
        </row>
        <row r="819">
          <cell r="AD819">
            <v>2</v>
          </cell>
          <cell r="AF819">
            <v>0</v>
          </cell>
        </row>
        <row r="820">
          <cell r="AD820">
            <v>2</v>
          </cell>
          <cell r="AF820">
            <v>0</v>
          </cell>
        </row>
        <row r="821">
          <cell r="AD821">
            <v>2</v>
          </cell>
          <cell r="AF821">
            <v>0</v>
          </cell>
        </row>
        <row r="822">
          <cell r="AD822">
            <v>2</v>
          </cell>
          <cell r="AF822">
            <v>0</v>
          </cell>
        </row>
        <row r="823">
          <cell r="AD823">
            <v>2</v>
          </cell>
          <cell r="AF823">
            <v>0</v>
          </cell>
        </row>
        <row r="824">
          <cell r="AD824">
            <v>2</v>
          </cell>
          <cell r="AF824">
            <v>0</v>
          </cell>
        </row>
        <row r="825">
          <cell r="AD825">
            <v>2</v>
          </cell>
          <cell r="AF825">
            <v>0</v>
          </cell>
        </row>
        <row r="826">
          <cell r="AD826">
            <v>2</v>
          </cell>
          <cell r="AF826">
            <v>0</v>
          </cell>
        </row>
        <row r="827">
          <cell r="AD827">
            <v>2</v>
          </cell>
          <cell r="AF827">
            <v>0</v>
          </cell>
        </row>
        <row r="828">
          <cell r="AD828">
            <v>2</v>
          </cell>
          <cell r="AF828">
            <v>0</v>
          </cell>
        </row>
        <row r="829">
          <cell r="AD829">
            <v>2</v>
          </cell>
          <cell r="AF829">
            <v>0</v>
          </cell>
        </row>
        <row r="830">
          <cell r="AD830">
            <v>2</v>
          </cell>
          <cell r="AF830">
            <v>0</v>
          </cell>
        </row>
        <row r="831">
          <cell r="AD831">
            <v>2</v>
          </cell>
          <cell r="AF831">
            <v>0</v>
          </cell>
        </row>
        <row r="832">
          <cell r="AD832">
            <v>2</v>
          </cell>
          <cell r="AF832">
            <v>0</v>
          </cell>
        </row>
        <row r="833">
          <cell r="AD833">
            <v>2</v>
          </cell>
          <cell r="AF833">
            <v>0</v>
          </cell>
        </row>
        <row r="834">
          <cell r="AD834">
            <v>2</v>
          </cell>
          <cell r="AF834">
            <v>0</v>
          </cell>
        </row>
        <row r="835">
          <cell r="AD835">
            <v>2</v>
          </cell>
          <cell r="AF835">
            <v>0</v>
          </cell>
        </row>
        <row r="836">
          <cell r="AD836">
            <v>2</v>
          </cell>
          <cell r="AF836">
            <v>0</v>
          </cell>
        </row>
        <row r="837">
          <cell r="AD837">
            <v>2</v>
          </cell>
          <cell r="AF837">
            <v>0</v>
          </cell>
        </row>
        <row r="838">
          <cell r="AD838">
            <v>2</v>
          </cell>
          <cell r="AF838">
            <v>0</v>
          </cell>
        </row>
        <row r="839">
          <cell r="AD839">
            <v>2</v>
          </cell>
          <cell r="AF839">
            <v>0</v>
          </cell>
        </row>
        <row r="840">
          <cell r="AD840">
            <v>2</v>
          </cell>
          <cell r="AF840">
            <v>0</v>
          </cell>
        </row>
        <row r="841">
          <cell r="AD841">
            <v>2</v>
          </cell>
          <cell r="AF841">
            <v>0</v>
          </cell>
        </row>
        <row r="842">
          <cell r="AD842">
            <v>2</v>
          </cell>
          <cell r="AF842">
            <v>0</v>
          </cell>
        </row>
        <row r="843">
          <cell r="AD843">
            <v>2</v>
          </cell>
          <cell r="AF843">
            <v>0</v>
          </cell>
        </row>
        <row r="844">
          <cell r="AD844">
            <v>2</v>
          </cell>
          <cell r="AF844">
            <v>0</v>
          </cell>
        </row>
        <row r="845">
          <cell r="AD845">
            <v>2</v>
          </cell>
          <cell r="AF845">
            <v>0</v>
          </cell>
        </row>
        <row r="846">
          <cell r="AD846">
            <v>2</v>
          </cell>
          <cell r="AF846">
            <v>0</v>
          </cell>
        </row>
        <row r="847">
          <cell r="AD847">
            <v>2</v>
          </cell>
          <cell r="AF847">
            <v>0</v>
          </cell>
        </row>
        <row r="848">
          <cell r="AD848">
            <v>2</v>
          </cell>
          <cell r="AF848">
            <v>0</v>
          </cell>
        </row>
        <row r="849">
          <cell r="AD849">
            <v>2</v>
          </cell>
          <cell r="AF849">
            <v>0</v>
          </cell>
        </row>
        <row r="850">
          <cell r="AD850">
            <v>2</v>
          </cell>
          <cell r="AF850">
            <v>0</v>
          </cell>
        </row>
        <row r="851">
          <cell r="AD851">
            <v>2</v>
          </cell>
          <cell r="AF851">
            <v>0</v>
          </cell>
        </row>
        <row r="852">
          <cell r="AD852">
            <v>2</v>
          </cell>
          <cell r="AF852">
            <v>0</v>
          </cell>
        </row>
        <row r="853">
          <cell r="AD853">
            <v>2</v>
          </cell>
          <cell r="AF853">
            <v>0</v>
          </cell>
        </row>
        <row r="854">
          <cell r="AD854">
            <v>2</v>
          </cell>
          <cell r="AF854">
            <v>0</v>
          </cell>
        </row>
        <row r="855">
          <cell r="AD855">
            <v>2</v>
          </cell>
          <cell r="AF855">
            <v>0</v>
          </cell>
        </row>
        <row r="856">
          <cell r="AD856">
            <v>2</v>
          </cell>
          <cell r="AF856">
            <v>0</v>
          </cell>
        </row>
        <row r="857">
          <cell r="AD857">
            <v>2</v>
          </cell>
          <cell r="AF857">
            <v>0</v>
          </cell>
        </row>
        <row r="858">
          <cell r="AD858">
            <v>2</v>
          </cell>
          <cell r="AF858">
            <v>0</v>
          </cell>
        </row>
        <row r="859">
          <cell r="AD859">
            <v>2</v>
          </cell>
          <cell r="AF859">
            <v>0</v>
          </cell>
        </row>
        <row r="860">
          <cell r="AD860">
            <v>2</v>
          </cell>
          <cell r="AF860">
            <v>0</v>
          </cell>
        </row>
        <row r="861">
          <cell r="AD861">
            <v>2</v>
          </cell>
          <cell r="AF861">
            <v>0</v>
          </cell>
        </row>
        <row r="862">
          <cell r="AD862">
            <v>2</v>
          </cell>
          <cell r="AF862">
            <v>0</v>
          </cell>
        </row>
        <row r="863">
          <cell r="AD863">
            <v>2</v>
          </cell>
          <cell r="AF863">
            <v>0</v>
          </cell>
        </row>
        <row r="864">
          <cell r="AD864">
            <v>2</v>
          </cell>
          <cell r="AF864">
            <v>0</v>
          </cell>
        </row>
        <row r="865">
          <cell r="AD865">
            <v>2</v>
          </cell>
          <cell r="AF865">
            <v>0</v>
          </cell>
        </row>
        <row r="866">
          <cell r="AD866">
            <v>2</v>
          </cell>
          <cell r="AF866">
            <v>0</v>
          </cell>
        </row>
        <row r="867">
          <cell r="AD867">
            <v>2</v>
          </cell>
          <cell r="AF867">
            <v>0</v>
          </cell>
        </row>
        <row r="868">
          <cell r="AD868">
            <v>2</v>
          </cell>
          <cell r="AF868">
            <v>0</v>
          </cell>
        </row>
        <row r="869">
          <cell r="AD869">
            <v>2</v>
          </cell>
          <cell r="AF869">
            <v>0</v>
          </cell>
        </row>
        <row r="870">
          <cell r="AD870">
            <v>2</v>
          </cell>
          <cell r="AF870">
            <v>0</v>
          </cell>
        </row>
        <row r="871">
          <cell r="AD871">
            <v>2</v>
          </cell>
          <cell r="AF871">
            <v>0</v>
          </cell>
        </row>
        <row r="872">
          <cell r="AD872">
            <v>2</v>
          </cell>
          <cell r="AF872">
            <v>0</v>
          </cell>
        </row>
        <row r="873">
          <cell r="AD873">
            <v>2</v>
          </cell>
          <cell r="AF873">
            <v>0</v>
          </cell>
        </row>
        <row r="874">
          <cell r="AD874">
            <v>2</v>
          </cell>
          <cell r="AF874">
            <v>0</v>
          </cell>
        </row>
        <row r="875">
          <cell r="AD875">
            <v>2</v>
          </cell>
          <cell r="AF875">
            <v>0</v>
          </cell>
        </row>
        <row r="876">
          <cell r="AD876">
            <v>2</v>
          </cell>
          <cell r="AF876">
            <v>0</v>
          </cell>
        </row>
        <row r="877">
          <cell r="AD877">
            <v>2</v>
          </cell>
          <cell r="AF877">
            <v>0</v>
          </cell>
        </row>
        <row r="878">
          <cell r="AD878">
            <v>2</v>
          </cell>
          <cell r="AF878">
            <v>0</v>
          </cell>
        </row>
        <row r="879">
          <cell r="AD879">
            <v>2</v>
          </cell>
          <cell r="AF879">
            <v>0</v>
          </cell>
        </row>
        <row r="880">
          <cell r="AD880">
            <v>2</v>
          </cell>
          <cell r="AF880">
            <v>0</v>
          </cell>
        </row>
        <row r="881">
          <cell r="AD881">
            <v>2</v>
          </cell>
          <cell r="AF881">
            <v>0</v>
          </cell>
        </row>
        <row r="882">
          <cell r="AD882">
            <v>2</v>
          </cell>
          <cell r="AF882">
            <v>0</v>
          </cell>
        </row>
        <row r="883">
          <cell r="AD883">
            <v>2</v>
          </cell>
          <cell r="AF883">
            <v>0</v>
          </cell>
        </row>
        <row r="884">
          <cell r="AD884">
            <v>2</v>
          </cell>
          <cell r="AF884">
            <v>0</v>
          </cell>
        </row>
        <row r="885">
          <cell r="AD885">
            <v>2</v>
          </cell>
          <cell r="AF885">
            <v>0</v>
          </cell>
        </row>
        <row r="886">
          <cell r="AD886">
            <v>2</v>
          </cell>
          <cell r="AF886">
            <v>0</v>
          </cell>
        </row>
        <row r="887">
          <cell r="AD887">
            <v>2</v>
          </cell>
          <cell r="AF887">
            <v>0</v>
          </cell>
        </row>
        <row r="888">
          <cell r="AD888">
            <v>2</v>
          </cell>
          <cell r="AF888">
            <v>0</v>
          </cell>
        </row>
        <row r="889">
          <cell r="AD889">
            <v>2</v>
          </cell>
          <cell r="AF889">
            <v>0</v>
          </cell>
        </row>
        <row r="890">
          <cell r="AD890">
            <v>2</v>
          </cell>
          <cell r="AF890">
            <v>0</v>
          </cell>
        </row>
        <row r="891">
          <cell r="AD891">
            <v>2</v>
          </cell>
          <cell r="AF891">
            <v>0</v>
          </cell>
        </row>
        <row r="892">
          <cell r="AD892">
            <v>2</v>
          </cell>
          <cell r="AF892">
            <v>0</v>
          </cell>
        </row>
        <row r="893">
          <cell r="AD893">
            <v>2</v>
          </cell>
          <cell r="AF893">
            <v>0</v>
          </cell>
        </row>
        <row r="894">
          <cell r="AD894">
            <v>2</v>
          </cell>
          <cell r="AF894">
            <v>0</v>
          </cell>
        </row>
        <row r="895">
          <cell r="AD895">
            <v>2</v>
          </cell>
          <cell r="AF895">
            <v>0</v>
          </cell>
        </row>
        <row r="896">
          <cell r="AD896">
            <v>2</v>
          </cell>
          <cell r="AF896">
            <v>0</v>
          </cell>
        </row>
        <row r="897">
          <cell r="AD897">
            <v>2</v>
          </cell>
          <cell r="AF897">
            <v>0</v>
          </cell>
        </row>
        <row r="898">
          <cell r="AD898">
            <v>2</v>
          </cell>
          <cell r="AF898">
            <v>0</v>
          </cell>
        </row>
        <row r="899">
          <cell r="AD899">
            <v>2</v>
          </cell>
          <cell r="AF899">
            <v>0</v>
          </cell>
        </row>
        <row r="900">
          <cell r="AD900">
            <v>2</v>
          </cell>
          <cell r="AF900">
            <v>0</v>
          </cell>
        </row>
        <row r="901">
          <cell r="AD901">
            <v>2</v>
          </cell>
          <cell r="AF901">
            <v>0</v>
          </cell>
        </row>
        <row r="902">
          <cell r="AD902">
            <v>2</v>
          </cell>
          <cell r="AF902">
            <v>0</v>
          </cell>
        </row>
        <row r="903">
          <cell r="AD903">
            <v>2</v>
          </cell>
          <cell r="AF903">
            <v>0</v>
          </cell>
        </row>
        <row r="904">
          <cell r="AD904">
            <v>2</v>
          </cell>
          <cell r="AF904">
            <v>0</v>
          </cell>
        </row>
        <row r="905">
          <cell r="AD905">
            <v>2</v>
          </cell>
          <cell r="AF905">
            <v>0</v>
          </cell>
        </row>
        <row r="906">
          <cell r="AD906">
            <v>2</v>
          </cell>
          <cell r="AF906">
            <v>0</v>
          </cell>
        </row>
        <row r="907">
          <cell r="AD907">
            <v>2</v>
          </cell>
          <cell r="AF907">
            <v>0</v>
          </cell>
        </row>
        <row r="908">
          <cell r="AD908">
            <v>2</v>
          </cell>
          <cell r="AF908">
            <v>0</v>
          </cell>
        </row>
        <row r="909">
          <cell r="AD909">
            <v>2</v>
          </cell>
          <cell r="AF909">
            <v>0</v>
          </cell>
        </row>
        <row r="910">
          <cell r="AD910">
            <v>2</v>
          </cell>
          <cell r="AF910">
            <v>0</v>
          </cell>
        </row>
        <row r="911">
          <cell r="AD911">
            <v>2</v>
          </cell>
          <cell r="AF911">
            <v>0</v>
          </cell>
        </row>
        <row r="912">
          <cell r="AD912">
            <v>2</v>
          </cell>
          <cell r="AF912">
            <v>1.2755102040816327E-2</v>
          </cell>
        </row>
        <row r="913">
          <cell r="AD913">
            <v>2</v>
          </cell>
          <cell r="AF913">
            <v>1.2755102040816327E-2</v>
          </cell>
        </row>
        <row r="914">
          <cell r="AD914">
            <v>2</v>
          </cell>
          <cell r="AF914">
            <v>0</v>
          </cell>
        </row>
        <row r="915">
          <cell r="AD915">
            <v>2</v>
          </cell>
          <cell r="AF915">
            <v>0</v>
          </cell>
        </row>
        <row r="916">
          <cell r="AD916">
            <v>2</v>
          </cell>
          <cell r="AF916">
            <v>0</v>
          </cell>
        </row>
        <row r="917">
          <cell r="AD917">
            <v>2</v>
          </cell>
          <cell r="AF917">
            <v>0</v>
          </cell>
        </row>
        <row r="918">
          <cell r="AD918">
            <v>2</v>
          </cell>
          <cell r="AF918">
            <v>0</v>
          </cell>
        </row>
        <row r="919">
          <cell r="AD919">
            <v>2</v>
          </cell>
          <cell r="AF919">
            <v>0</v>
          </cell>
        </row>
        <row r="920">
          <cell r="AD920">
            <v>2</v>
          </cell>
          <cell r="AF920">
            <v>0</v>
          </cell>
        </row>
        <row r="921">
          <cell r="AD921">
            <v>2</v>
          </cell>
          <cell r="AF921">
            <v>0</v>
          </cell>
        </row>
        <row r="922">
          <cell r="AD922">
            <v>2</v>
          </cell>
          <cell r="AF922">
            <v>0</v>
          </cell>
        </row>
        <row r="923">
          <cell r="AD923">
            <v>2</v>
          </cell>
          <cell r="AF923">
            <v>1.2755102040816327E-2</v>
          </cell>
        </row>
        <row r="924">
          <cell r="AD924">
            <v>2</v>
          </cell>
          <cell r="AF924">
            <v>1.2755102040816327E-2</v>
          </cell>
        </row>
        <row r="925">
          <cell r="AD925">
            <v>2</v>
          </cell>
          <cell r="AF925">
            <v>0</v>
          </cell>
        </row>
        <row r="926">
          <cell r="AD926">
            <v>2</v>
          </cell>
          <cell r="AF926">
            <v>0</v>
          </cell>
        </row>
        <row r="927">
          <cell r="AD927">
            <v>2</v>
          </cell>
          <cell r="AF927">
            <v>0</v>
          </cell>
        </row>
        <row r="928">
          <cell r="AD928">
            <v>2</v>
          </cell>
          <cell r="AF928">
            <v>0</v>
          </cell>
        </row>
        <row r="929">
          <cell r="AD929">
            <v>2</v>
          </cell>
          <cell r="AF929">
            <v>0</v>
          </cell>
        </row>
        <row r="930">
          <cell r="AD930">
            <v>2</v>
          </cell>
          <cell r="AF930">
            <v>0</v>
          </cell>
        </row>
        <row r="931">
          <cell r="AD931">
            <v>2</v>
          </cell>
          <cell r="AF931">
            <v>0</v>
          </cell>
        </row>
        <row r="932">
          <cell r="AD932">
            <v>2</v>
          </cell>
          <cell r="AF932">
            <v>0</v>
          </cell>
        </row>
        <row r="933">
          <cell r="AD933">
            <v>2</v>
          </cell>
          <cell r="AF933">
            <v>0</v>
          </cell>
        </row>
        <row r="934">
          <cell r="AD934">
            <v>2</v>
          </cell>
          <cell r="AF934">
            <v>0</v>
          </cell>
        </row>
        <row r="935">
          <cell r="AD935">
            <v>2</v>
          </cell>
          <cell r="AF935">
            <v>0</v>
          </cell>
        </row>
        <row r="936">
          <cell r="AD936">
            <v>2</v>
          </cell>
          <cell r="AF936">
            <v>0</v>
          </cell>
        </row>
        <row r="937">
          <cell r="AD937">
            <v>2</v>
          </cell>
          <cell r="AF937">
            <v>0</v>
          </cell>
        </row>
        <row r="938">
          <cell r="AD938">
            <v>2</v>
          </cell>
          <cell r="AF938">
            <v>0</v>
          </cell>
        </row>
        <row r="939">
          <cell r="AD939">
            <v>2</v>
          </cell>
          <cell r="AF939">
            <v>0</v>
          </cell>
        </row>
        <row r="940">
          <cell r="AD940">
            <v>2</v>
          </cell>
          <cell r="AF940">
            <v>0</v>
          </cell>
        </row>
        <row r="941">
          <cell r="AD941">
            <v>2</v>
          </cell>
          <cell r="AF941">
            <v>0</v>
          </cell>
        </row>
        <row r="942">
          <cell r="AD942">
            <v>2</v>
          </cell>
          <cell r="AF942">
            <v>0</v>
          </cell>
        </row>
        <row r="943">
          <cell r="AD943">
            <v>2</v>
          </cell>
          <cell r="AF943">
            <v>0</v>
          </cell>
        </row>
        <row r="944">
          <cell r="AD944">
            <v>2</v>
          </cell>
          <cell r="AF944">
            <v>0</v>
          </cell>
        </row>
        <row r="945">
          <cell r="AD945">
            <v>2</v>
          </cell>
          <cell r="AF945">
            <v>0</v>
          </cell>
        </row>
        <row r="946">
          <cell r="AD946">
            <v>2</v>
          </cell>
          <cell r="AF946">
            <v>0</v>
          </cell>
        </row>
        <row r="947">
          <cell r="AD947">
            <v>2</v>
          </cell>
          <cell r="AF947">
            <v>0</v>
          </cell>
        </row>
        <row r="948">
          <cell r="AD948">
            <v>2</v>
          </cell>
          <cell r="AF948">
            <v>0</v>
          </cell>
        </row>
        <row r="949">
          <cell r="AD949">
            <v>2</v>
          </cell>
          <cell r="AF949">
            <v>0</v>
          </cell>
        </row>
        <row r="950">
          <cell r="AD950">
            <v>2</v>
          </cell>
          <cell r="AF950">
            <v>0</v>
          </cell>
        </row>
        <row r="951">
          <cell r="AD951">
            <v>2</v>
          </cell>
          <cell r="AF951">
            <v>0</v>
          </cell>
        </row>
        <row r="952">
          <cell r="AD952">
            <v>2</v>
          </cell>
          <cell r="AF952">
            <v>0</v>
          </cell>
        </row>
        <row r="953">
          <cell r="AD953">
            <v>2</v>
          </cell>
          <cell r="AF953">
            <v>0</v>
          </cell>
        </row>
        <row r="954">
          <cell r="AD954">
            <v>2</v>
          </cell>
          <cell r="AF954">
            <v>0</v>
          </cell>
        </row>
        <row r="955">
          <cell r="AD955">
            <v>2</v>
          </cell>
          <cell r="AF955">
            <v>0</v>
          </cell>
        </row>
        <row r="956">
          <cell r="AD956">
            <v>2</v>
          </cell>
          <cell r="AF956">
            <v>0</v>
          </cell>
        </row>
        <row r="957">
          <cell r="AD957">
            <v>2</v>
          </cell>
          <cell r="AF957">
            <v>0</v>
          </cell>
        </row>
        <row r="958">
          <cell r="AD958">
            <v>2</v>
          </cell>
          <cell r="AF958">
            <v>0</v>
          </cell>
        </row>
        <row r="959">
          <cell r="AD959">
            <v>2</v>
          </cell>
          <cell r="AF959">
            <v>0</v>
          </cell>
        </row>
        <row r="960">
          <cell r="AD960">
            <v>2</v>
          </cell>
          <cell r="AF960">
            <v>0</v>
          </cell>
        </row>
        <row r="961">
          <cell r="AD961">
            <v>2</v>
          </cell>
          <cell r="AF961">
            <v>0</v>
          </cell>
        </row>
        <row r="962">
          <cell r="AD962">
            <v>2</v>
          </cell>
          <cell r="AF962">
            <v>0</v>
          </cell>
        </row>
        <row r="963">
          <cell r="AD963">
            <v>2</v>
          </cell>
          <cell r="AF963">
            <v>0</v>
          </cell>
        </row>
        <row r="964">
          <cell r="AD964">
            <v>2</v>
          </cell>
          <cell r="AF964">
            <v>0</v>
          </cell>
        </row>
        <row r="965">
          <cell r="AD965">
            <v>2</v>
          </cell>
          <cell r="AF965">
            <v>0</v>
          </cell>
        </row>
        <row r="966">
          <cell r="AD966">
            <v>2</v>
          </cell>
          <cell r="AF966">
            <v>0</v>
          </cell>
        </row>
        <row r="967">
          <cell r="AD967">
            <v>2</v>
          </cell>
          <cell r="AF967">
            <v>0</v>
          </cell>
        </row>
        <row r="968">
          <cell r="AD968">
            <v>2</v>
          </cell>
          <cell r="AF968">
            <v>0</v>
          </cell>
        </row>
        <row r="969">
          <cell r="AD969">
            <v>2</v>
          </cell>
          <cell r="AF969">
            <v>0</v>
          </cell>
        </row>
        <row r="970">
          <cell r="AD970">
            <v>2</v>
          </cell>
          <cell r="AF970">
            <v>0</v>
          </cell>
        </row>
        <row r="971">
          <cell r="AD971">
            <v>2</v>
          </cell>
          <cell r="AF971">
            <v>0</v>
          </cell>
        </row>
        <row r="972">
          <cell r="AD972">
            <v>2</v>
          </cell>
          <cell r="AF972">
            <v>0</v>
          </cell>
        </row>
        <row r="973">
          <cell r="AD973">
            <v>2</v>
          </cell>
          <cell r="AF973">
            <v>0</v>
          </cell>
        </row>
        <row r="974">
          <cell r="AD974">
            <v>2</v>
          </cell>
          <cell r="AF974">
            <v>0</v>
          </cell>
        </row>
        <row r="975">
          <cell r="AD975">
            <v>2</v>
          </cell>
          <cell r="AF975">
            <v>0</v>
          </cell>
        </row>
        <row r="976">
          <cell r="AD976">
            <v>2</v>
          </cell>
          <cell r="AF976">
            <v>0</v>
          </cell>
        </row>
        <row r="977">
          <cell r="AD977">
            <v>2</v>
          </cell>
          <cell r="AF977">
            <v>0</v>
          </cell>
        </row>
        <row r="978">
          <cell r="AD978">
            <v>2</v>
          </cell>
          <cell r="AF978">
            <v>0</v>
          </cell>
        </row>
        <row r="979">
          <cell r="AD979">
            <v>2</v>
          </cell>
          <cell r="AF979">
            <v>0</v>
          </cell>
        </row>
        <row r="980">
          <cell r="AD980">
            <v>2</v>
          </cell>
          <cell r="AF980">
            <v>0</v>
          </cell>
        </row>
        <row r="981">
          <cell r="AD981">
            <v>2</v>
          </cell>
          <cell r="AF981">
            <v>0</v>
          </cell>
        </row>
        <row r="982">
          <cell r="AD982">
            <v>2</v>
          </cell>
          <cell r="AF982">
            <v>0</v>
          </cell>
        </row>
        <row r="983">
          <cell r="AD983">
            <v>2</v>
          </cell>
          <cell r="AF983">
            <v>0</v>
          </cell>
        </row>
        <row r="984">
          <cell r="AD984">
            <v>2</v>
          </cell>
          <cell r="AF984">
            <v>0</v>
          </cell>
        </row>
        <row r="985">
          <cell r="AD985">
            <v>2</v>
          </cell>
          <cell r="AF985">
            <v>0</v>
          </cell>
        </row>
        <row r="986">
          <cell r="AD986">
            <v>2</v>
          </cell>
          <cell r="AF986">
            <v>0</v>
          </cell>
        </row>
        <row r="987">
          <cell r="AD987">
            <v>2</v>
          </cell>
          <cell r="AF987">
            <v>0</v>
          </cell>
        </row>
        <row r="988">
          <cell r="AD988">
            <v>2</v>
          </cell>
          <cell r="AF988">
            <v>0</v>
          </cell>
        </row>
        <row r="989">
          <cell r="AD989">
            <v>2</v>
          </cell>
          <cell r="AF989">
            <v>0</v>
          </cell>
        </row>
        <row r="990">
          <cell r="AD990">
            <v>2</v>
          </cell>
          <cell r="AF990">
            <v>0</v>
          </cell>
        </row>
        <row r="991">
          <cell r="AD991">
            <v>2</v>
          </cell>
          <cell r="AF991">
            <v>0</v>
          </cell>
        </row>
        <row r="992">
          <cell r="AD992">
            <v>2</v>
          </cell>
          <cell r="AF992">
            <v>0</v>
          </cell>
        </row>
        <row r="993">
          <cell r="AD993">
            <v>2</v>
          </cell>
          <cell r="AF993">
            <v>0</v>
          </cell>
        </row>
        <row r="994">
          <cell r="AD994">
            <v>2</v>
          </cell>
          <cell r="AF994">
            <v>0</v>
          </cell>
        </row>
        <row r="995">
          <cell r="AD995">
            <v>2</v>
          </cell>
          <cell r="AF995">
            <v>0</v>
          </cell>
        </row>
        <row r="996">
          <cell r="AD996">
            <v>2</v>
          </cell>
          <cell r="AF996">
            <v>0</v>
          </cell>
        </row>
        <row r="997">
          <cell r="AD997">
            <v>2</v>
          </cell>
          <cell r="AF997">
            <v>0</v>
          </cell>
        </row>
        <row r="998">
          <cell r="AD998">
            <v>2</v>
          </cell>
          <cell r="AF998">
            <v>0</v>
          </cell>
        </row>
        <row r="999">
          <cell r="AD999">
            <v>2</v>
          </cell>
          <cell r="AF999">
            <v>0</v>
          </cell>
        </row>
        <row r="1000">
          <cell r="AD1000">
            <v>2</v>
          </cell>
          <cell r="AF1000">
            <v>0</v>
          </cell>
        </row>
        <row r="1001">
          <cell r="AD1001">
            <v>2</v>
          </cell>
          <cell r="AF1001">
            <v>0</v>
          </cell>
        </row>
        <row r="1002">
          <cell r="AD1002">
            <v>2</v>
          </cell>
          <cell r="AF1002">
            <v>0</v>
          </cell>
        </row>
        <row r="1003">
          <cell r="AD1003">
            <v>2</v>
          </cell>
          <cell r="AF1003">
            <v>0</v>
          </cell>
        </row>
        <row r="1004">
          <cell r="AD1004">
            <v>2</v>
          </cell>
          <cell r="AF1004">
            <v>0</v>
          </cell>
        </row>
        <row r="1005">
          <cell r="AD1005">
            <v>2</v>
          </cell>
          <cell r="AF1005">
            <v>0</v>
          </cell>
        </row>
        <row r="1006">
          <cell r="AD1006">
            <v>2</v>
          </cell>
          <cell r="AF1006">
            <v>0</v>
          </cell>
        </row>
        <row r="1007">
          <cell r="AD1007">
            <v>2</v>
          </cell>
          <cell r="AF1007">
            <v>0</v>
          </cell>
        </row>
        <row r="1008">
          <cell r="AD1008">
            <v>2</v>
          </cell>
          <cell r="AF1008">
            <v>0</v>
          </cell>
        </row>
        <row r="1009">
          <cell r="AD1009">
            <v>2</v>
          </cell>
          <cell r="AF1009">
            <v>0</v>
          </cell>
        </row>
        <row r="1010">
          <cell r="AD1010">
            <v>2</v>
          </cell>
          <cell r="AF1010">
            <v>0</v>
          </cell>
        </row>
        <row r="1011">
          <cell r="AD1011">
            <v>2</v>
          </cell>
          <cell r="AF1011">
            <v>0</v>
          </cell>
        </row>
        <row r="1012">
          <cell r="AD1012">
            <v>2</v>
          </cell>
          <cell r="AF1012">
            <v>0</v>
          </cell>
        </row>
        <row r="1013">
          <cell r="AD1013">
            <v>2</v>
          </cell>
          <cell r="AF1013">
            <v>0</v>
          </cell>
        </row>
        <row r="1014">
          <cell r="AD1014">
            <v>2</v>
          </cell>
          <cell r="AF1014">
            <v>0</v>
          </cell>
        </row>
        <row r="1015">
          <cell r="AD1015">
            <v>2</v>
          </cell>
          <cell r="AF1015">
            <v>0</v>
          </cell>
        </row>
        <row r="1016">
          <cell r="AD1016">
            <v>2</v>
          </cell>
          <cell r="AF1016">
            <v>0</v>
          </cell>
        </row>
        <row r="1017">
          <cell r="AD1017">
            <v>2</v>
          </cell>
          <cell r="AF1017">
            <v>0</v>
          </cell>
        </row>
        <row r="1018">
          <cell r="AD1018">
            <v>2</v>
          </cell>
          <cell r="AF1018">
            <v>0</v>
          </cell>
        </row>
        <row r="1019">
          <cell r="AD1019">
            <v>2</v>
          </cell>
          <cell r="AF1019">
            <v>0</v>
          </cell>
        </row>
        <row r="1020">
          <cell r="AD1020">
            <v>2</v>
          </cell>
          <cell r="AF1020">
            <v>0</v>
          </cell>
        </row>
        <row r="1021">
          <cell r="AD1021">
            <v>2</v>
          </cell>
          <cell r="AF1021">
            <v>0</v>
          </cell>
        </row>
        <row r="1022">
          <cell r="AD1022">
            <v>2</v>
          </cell>
          <cell r="AF1022">
            <v>0</v>
          </cell>
        </row>
        <row r="1023">
          <cell r="AD1023">
            <v>2</v>
          </cell>
          <cell r="AF1023">
            <v>0</v>
          </cell>
        </row>
        <row r="1024">
          <cell r="AD1024">
            <v>2</v>
          </cell>
          <cell r="AF1024">
            <v>0</v>
          </cell>
        </row>
        <row r="1025">
          <cell r="AD1025">
            <v>2</v>
          </cell>
          <cell r="AF1025">
            <v>0</v>
          </cell>
        </row>
        <row r="1026">
          <cell r="AD1026">
            <v>2</v>
          </cell>
          <cell r="AF1026">
            <v>0</v>
          </cell>
        </row>
        <row r="1027">
          <cell r="AD1027">
            <v>2</v>
          </cell>
          <cell r="AF1027">
            <v>0</v>
          </cell>
        </row>
        <row r="1028">
          <cell r="AD1028">
            <v>2</v>
          </cell>
          <cell r="AF1028">
            <v>0</v>
          </cell>
        </row>
        <row r="1029">
          <cell r="AD1029">
            <v>2</v>
          </cell>
          <cell r="AF1029">
            <v>0</v>
          </cell>
        </row>
        <row r="1030">
          <cell r="AD1030">
            <v>2</v>
          </cell>
          <cell r="AF1030">
            <v>0</v>
          </cell>
        </row>
        <row r="1031">
          <cell r="AD1031">
            <v>2</v>
          </cell>
          <cell r="AF1031">
            <v>0</v>
          </cell>
        </row>
        <row r="1032">
          <cell r="AD1032">
            <v>2</v>
          </cell>
          <cell r="AF1032">
            <v>0</v>
          </cell>
        </row>
        <row r="1033">
          <cell r="AD1033">
            <v>2</v>
          </cell>
          <cell r="AF1033">
            <v>0</v>
          </cell>
        </row>
        <row r="1034">
          <cell r="AD1034">
            <v>2</v>
          </cell>
          <cell r="AF1034">
            <v>0</v>
          </cell>
        </row>
        <row r="1035">
          <cell r="AD1035">
            <v>2</v>
          </cell>
          <cell r="AF1035">
            <v>0</v>
          </cell>
        </row>
        <row r="1036">
          <cell r="AD1036">
            <v>2</v>
          </cell>
          <cell r="AF1036">
            <v>0</v>
          </cell>
        </row>
        <row r="1037">
          <cell r="AD1037">
            <v>2</v>
          </cell>
          <cell r="AF1037">
            <v>0</v>
          </cell>
        </row>
        <row r="1038">
          <cell r="AD1038">
            <v>2</v>
          </cell>
          <cell r="AF1038">
            <v>0</v>
          </cell>
        </row>
        <row r="1039">
          <cell r="AD1039">
            <v>2</v>
          </cell>
          <cell r="AF1039">
            <v>0</v>
          </cell>
        </row>
        <row r="1040">
          <cell r="AD1040">
            <v>2</v>
          </cell>
          <cell r="AF1040">
            <v>0</v>
          </cell>
        </row>
        <row r="1041">
          <cell r="AD1041">
            <v>2</v>
          </cell>
          <cell r="AF1041">
            <v>0</v>
          </cell>
        </row>
        <row r="1042">
          <cell r="AD1042">
            <v>2</v>
          </cell>
          <cell r="AF1042">
            <v>0</v>
          </cell>
        </row>
        <row r="1043">
          <cell r="AD1043">
            <v>2</v>
          </cell>
          <cell r="AF1043">
            <v>0</v>
          </cell>
        </row>
        <row r="1044">
          <cell r="AD1044">
            <v>2</v>
          </cell>
          <cell r="AF1044">
            <v>0</v>
          </cell>
        </row>
        <row r="1045">
          <cell r="AD1045">
            <v>2</v>
          </cell>
          <cell r="AF1045">
            <v>0</v>
          </cell>
        </row>
        <row r="1046">
          <cell r="AD1046">
            <v>2</v>
          </cell>
          <cell r="AF1046">
            <v>0</v>
          </cell>
        </row>
        <row r="1047">
          <cell r="AD1047">
            <v>2</v>
          </cell>
          <cell r="AF1047">
            <v>0</v>
          </cell>
        </row>
        <row r="1048">
          <cell r="AD1048">
            <v>2</v>
          </cell>
          <cell r="AF1048">
            <v>0</v>
          </cell>
        </row>
        <row r="1049">
          <cell r="AD1049">
            <v>2</v>
          </cell>
          <cell r="AF1049">
            <v>0</v>
          </cell>
        </row>
        <row r="1050">
          <cell r="AD1050">
            <v>2</v>
          </cell>
          <cell r="AF1050">
            <v>0</v>
          </cell>
        </row>
        <row r="1051">
          <cell r="AD1051">
            <v>2</v>
          </cell>
          <cell r="AF1051">
            <v>0</v>
          </cell>
        </row>
        <row r="1052">
          <cell r="AD1052">
            <v>2</v>
          </cell>
          <cell r="AF1052">
            <v>0</v>
          </cell>
        </row>
        <row r="1053">
          <cell r="AD1053">
            <v>2</v>
          </cell>
          <cell r="AF1053">
            <v>0</v>
          </cell>
        </row>
        <row r="1054">
          <cell r="AD1054">
            <v>2</v>
          </cell>
          <cell r="AF1054">
            <v>0</v>
          </cell>
        </row>
        <row r="1055">
          <cell r="AD1055">
            <v>2</v>
          </cell>
          <cell r="AF1055">
            <v>0</v>
          </cell>
        </row>
        <row r="1056">
          <cell r="AD1056">
            <v>2</v>
          </cell>
          <cell r="AF1056">
            <v>0</v>
          </cell>
        </row>
        <row r="1057">
          <cell r="AD1057">
            <v>2</v>
          </cell>
          <cell r="AF1057">
            <v>0</v>
          </cell>
        </row>
        <row r="1058">
          <cell r="AD1058">
            <v>2</v>
          </cell>
          <cell r="AF1058">
            <v>0</v>
          </cell>
        </row>
        <row r="1059">
          <cell r="AD1059">
            <v>2</v>
          </cell>
          <cell r="AF1059">
            <v>0</v>
          </cell>
        </row>
        <row r="1060">
          <cell r="AD1060">
            <v>2</v>
          </cell>
          <cell r="AF1060">
            <v>0</v>
          </cell>
        </row>
        <row r="1061">
          <cell r="AD1061">
            <v>2</v>
          </cell>
          <cell r="AF1061">
            <v>0</v>
          </cell>
        </row>
        <row r="1062">
          <cell r="AD1062">
            <v>2</v>
          </cell>
          <cell r="AF1062">
            <v>0</v>
          </cell>
        </row>
        <row r="1063">
          <cell r="AD1063">
            <v>2</v>
          </cell>
          <cell r="AF1063">
            <v>0</v>
          </cell>
        </row>
        <row r="1064">
          <cell r="AD1064">
            <v>2</v>
          </cell>
          <cell r="AF1064">
            <v>0</v>
          </cell>
        </row>
        <row r="1065">
          <cell r="AD1065">
            <v>2</v>
          </cell>
          <cell r="AF1065">
            <v>0</v>
          </cell>
        </row>
        <row r="1066">
          <cell r="AD1066">
            <v>2</v>
          </cell>
          <cell r="AF1066">
            <v>0</v>
          </cell>
        </row>
        <row r="1067">
          <cell r="AD1067">
            <v>2</v>
          </cell>
          <cell r="AF1067">
            <v>0</v>
          </cell>
        </row>
        <row r="1068">
          <cell r="AD1068">
            <v>2</v>
          </cell>
          <cell r="AF1068">
            <v>0</v>
          </cell>
        </row>
        <row r="1069">
          <cell r="AD1069">
            <v>2</v>
          </cell>
          <cell r="AF1069">
            <v>0</v>
          </cell>
        </row>
        <row r="1070">
          <cell r="AD1070">
            <v>2</v>
          </cell>
          <cell r="AF1070">
            <v>0</v>
          </cell>
        </row>
        <row r="1071">
          <cell r="AD1071">
            <v>2</v>
          </cell>
          <cell r="AF1071">
            <v>0</v>
          </cell>
        </row>
        <row r="1072">
          <cell r="AD1072">
            <v>2</v>
          </cell>
          <cell r="AF1072">
            <v>0</v>
          </cell>
        </row>
        <row r="1073">
          <cell r="AD1073">
            <v>2</v>
          </cell>
          <cell r="AF1073">
            <v>0</v>
          </cell>
        </row>
        <row r="1074">
          <cell r="AD1074">
            <v>2</v>
          </cell>
          <cell r="AF1074">
            <v>0</v>
          </cell>
        </row>
        <row r="1075">
          <cell r="AD1075">
            <v>2</v>
          </cell>
          <cell r="AF1075">
            <v>0</v>
          </cell>
        </row>
        <row r="1076">
          <cell r="AD1076">
            <v>2</v>
          </cell>
          <cell r="AF1076">
            <v>0</v>
          </cell>
        </row>
        <row r="1077">
          <cell r="AD1077">
            <v>2</v>
          </cell>
          <cell r="AF1077">
            <v>0</v>
          </cell>
        </row>
        <row r="1078">
          <cell r="AD1078">
            <v>2</v>
          </cell>
          <cell r="AF1078">
            <v>0</v>
          </cell>
        </row>
        <row r="1079">
          <cell r="AD1079">
            <v>2</v>
          </cell>
          <cell r="AF1079">
            <v>0</v>
          </cell>
        </row>
        <row r="1080">
          <cell r="AD1080">
            <v>2</v>
          </cell>
          <cell r="AF1080">
            <v>0</v>
          </cell>
        </row>
        <row r="1081">
          <cell r="AD1081">
            <v>2</v>
          </cell>
          <cell r="AF1081">
            <v>0</v>
          </cell>
        </row>
        <row r="1082">
          <cell r="AD1082">
            <v>2</v>
          </cell>
          <cell r="AF1082">
            <v>0</v>
          </cell>
        </row>
        <row r="1083">
          <cell r="AD1083">
            <v>2</v>
          </cell>
          <cell r="AF1083">
            <v>0</v>
          </cell>
        </row>
        <row r="1084">
          <cell r="AD1084">
            <v>2</v>
          </cell>
          <cell r="AF1084">
            <v>0</v>
          </cell>
        </row>
        <row r="1085">
          <cell r="AD1085">
            <v>2</v>
          </cell>
          <cell r="AF1085">
            <v>0</v>
          </cell>
        </row>
        <row r="1086">
          <cell r="AD1086">
            <v>2</v>
          </cell>
          <cell r="AF1086">
            <v>0</v>
          </cell>
        </row>
        <row r="1087">
          <cell r="AD1087">
            <v>2</v>
          </cell>
          <cell r="AF1087">
            <v>0</v>
          </cell>
        </row>
        <row r="1088">
          <cell r="AD1088">
            <v>2</v>
          </cell>
          <cell r="AF1088">
            <v>0</v>
          </cell>
        </row>
        <row r="1089">
          <cell r="AD1089">
            <v>2</v>
          </cell>
          <cell r="AF1089">
            <v>0</v>
          </cell>
        </row>
        <row r="1090">
          <cell r="AD1090">
            <v>2</v>
          </cell>
          <cell r="AF1090">
            <v>0</v>
          </cell>
        </row>
        <row r="1091">
          <cell r="AD1091">
            <v>2</v>
          </cell>
          <cell r="AF1091">
            <v>0</v>
          </cell>
        </row>
        <row r="1092">
          <cell r="AD1092">
            <v>2</v>
          </cell>
          <cell r="AF1092">
            <v>0</v>
          </cell>
        </row>
        <row r="1093">
          <cell r="AD1093">
            <v>2</v>
          </cell>
          <cell r="AF1093">
            <v>0</v>
          </cell>
        </row>
        <row r="1094">
          <cell r="AD1094">
            <v>2</v>
          </cell>
          <cell r="AF1094">
            <v>0</v>
          </cell>
        </row>
        <row r="1095">
          <cell r="AD1095">
            <v>2</v>
          </cell>
          <cell r="AF1095">
            <v>0</v>
          </cell>
        </row>
        <row r="1096">
          <cell r="AD1096">
            <v>2</v>
          </cell>
          <cell r="AF1096">
            <v>0</v>
          </cell>
        </row>
        <row r="1097">
          <cell r="AD1097">
            <v>2</v>
          </cell>
          <cell r="AF1097">
            <v>0</v>
          </cell>
        </row>
        <row r="1098">
          <cell r="AD1098">
            <v>2</v>
          </cell>
          <cell r="AF1098">
            <v>0</v>
          </cell>
        </row>
        <row r="1099">
          <cell r="AD1099">
            <v>2</v>
          </cell>
          <cell r="AF1099">
            <v>0</v>
          </cell>
        </row>
        <row r="1100">
          <cell r="AD1100">
            <v>2</v>
          </cell>
          <cell r="AF1100">
            <v>0</v>
          </cell>
        </row>
        <row r="1101">
          <cell r="AD1101">
            <v>2</v>
          </cell>
          <cell r="AF1101">
            <v>0</v>
          </cell>
        </row>
        <row r="1102">
          <cell r="AD1102">
            <v>2</v>
          </cell>
          <cell r="AF1102">
            <v>0</v>
          </cell>
        </row>
        <row r="1103">
          <cell r="AD1103">
            <v>2</v>
          </cell>
          <cell r="AF1103">
            <v>0</v>
          </cell>
        </row>
        <row r="1104">
          <cell r="AD1104">
            <v>2</v>
          </cell>
          <cell r="AF1104">
            <v>0</v>
          </cell>
        </row>
        <row r="1105">
          <cell r="AD1105">
            <v>2</v>
          </cell>
          <cell r="AF1105">
            <v>0</v>
          </cell>
        </row>
        <row r="1106">
          <cell r="AD1106">
            <v>2</v>
          </cell>
          <cell r="AF1106">
            <v>0</v>
          </cell>
        </row>
        <row r="1107">
          <cell r="AD1107">
            <v>2</v>
          </cell>
          <cell r="AF1107">
            <v>0</v>
          </cell>
        </row>
        <row r="1108">
          <cell r="AD1108">
            <v>2</v>
          </cell>
          <cell r="AF1108">
            <v>0</v>
          </cell>
        </row>
        <row r="1109">
          <cell r="AD1109">
            <v>2</v>
          </cell>
          <cell r="AF1109">
            <v>0</v>
          </cell>
        </row>
        <row r="1110">
          <cell r="AD1110">
            <v>2</v>
          </cell>
          <cell r="AF1110">
            <v>0</v>
          </cell>
        </row>
        <row r="1111">
          <cell r="AD1111">
            <v>2</v>
          </cell>
          <cell r="AF1111">
            <v>0</v>
          </cell>
        </row>
        <row r="1112">
          <cell r="AD1112">
            <v>2</v>
          </cell>
          <cell r="AF1112">
            <v>0</v>
          </cell>
        </row>
        <row r="1113">
          <cell r="AD1113">
            <v>2</v>
          </cell>
          <cell r="AF1113">
            <v>0</v>
          </cell>
        </row>
        <row r="1114">
          <cell r="AD1114">
            <v>2</v>
          </cell>
          <cell r="AF1114">
            <v>0</v>
          </cell>
        </row>
        <row r="1115">
          <cell r="AD1115">
            <v>2</v>
          </cell>
          <cell r="AF1115">
            <v>0</v>
          </cell>
        </row>
        <row r="1116">
          <cell r="AD1116">
            <v>2</v>
          </cell>
          <cell r="AF1116">
            <v>0</v>
          </cell>
        </row>
        <row r="1117">
          <cell r="AD1117">
            <v>2</v>
          </cell>
          <cell r="AF1117">
            <v>0</v>
          </cell>
        </row>
        <row r="1118">
          <cell r="AD1118">
            <v>2</v>
          </cell>
          <cell r="AF1118">
            <v>0</v>
          </cell>
        </row>
        <row r="1119">
          <cell r="AD1119">
            <v>2</v>
          </cell>
          <cell r="AF1119">
            <v>0</v>
          </cell>
        </row>
        <row r="1120">
          <cell r="AD1120">
            <v>2</v>
          </cell>
          <cell r="AF1120">
            <v>0</v>
          </cell>
        </row>
        <row r="1121">
          <cell r="AD1121">
            <v>2</v>
          </cell>
          <cell r="AF1121">
            <v>0</v>
          </cell>
        </row>
        <row r="1122">
          <cell r="AD1122">
            <v>2</v>
          </cell>
          <cell r="AF1122">
            <v>0</v>
          </cell>
        </row>
        <row r="1123">
          <cell r="AD1123">
            <v>2</v>
          </cell>
          <cell r="AF1123">
            <v>0</v>
          </cell>
        </row>
        <row r="1124">
          <cell r="AD1124">
            <v>2</v>
          </cell>
          <cell r="AF1124">
            <v>0</v>
          </cell>
        </row>
        <row r="1125">
          <cell r="AD1125">
            <v>2</v>
          </cell>
          <cell r="AF1125">
            <v>0</v>
          </cell>
        </row>
        <row r="1126">
          <cell r="AD1126">
            <v>2</v>
          </cell>
          <cell r="AF1126">
            <v>0</v>
          </cell>
        </row>
        <row r="1127">
          <cell r="AD1127">
            <v>2</v>
          </cell>
          <cell r="AF1127">
            <v>0</v>
          </cell>
        </row>
        <row r="1128">
          <cell r="AD1128">
            <v>2</v>
          </cell>
          <cell r="AF1128">
            <v>0</v>
          </cell>
        </row>
        <row r="1129">
          <cell r="AD1129">
            <v>2</v>
          </cell>
          <cell r="AF1129">
            <v>0</v>
          </cell>
        </row>
        <row r="1130">
          <cell r="AD1130">
            <v>2</v>
          </cell>
          <cell r="AF1130">
            <v>0</v>
          </cell>
        </row>
        <row r="1131">
          <cell r="AD1131">
            <v>2</v>
          </cell>
          <cell r="AF1131">
            <v>0</v>
          </cell>
        </row>
        <row r="1132">
          <cell r="AD1132">
            <v>2</v>
          </cell>
          <cell r="AF1132">
            <v>0</v>
          </cell>
        </row>
        <row r="1133">
          <cell r="AD1133">
            <v>2</v>
          </cell>
          <cell r="AF1133">
            <v>0</v>
          </cell>
        </row>
        <row r="1134">
          <cell r="AD1134">
            <v>2</v>
          </cell>
          <cell r="AF1134">
            <v>0</v>
          </cell>
        </row>
        <row r="1135">
          <cell r="AD1135">
            <v>2</v>
          </cell>
          <cell r="AF1135">
            <v>0</v>
          </cell>
        </row>
        <row r="1136">
          <cell r="AD1136">
            <v>2</v>
          </cell>
          <cell r="AF1136">
            <v>0</v>
          </cell>
        </row>
        <row r="1137">
          <cell r="AD1137">
            <v>2</v>
          </cell>
          <cell r="AF1137">
            <v>0</v>
          </cell>
        </row>
        <row r="1138">
          <cell r="AD1138">
            <v>2</v>
          </cell>
          <cell r="AF1138">
            <v>0</v>
          </cell>
        </row>
        <row r="1139">
          <cell r="AD1139">
            <v>2</v>
          </cell>
          <cell r="AF1139">
            <v>0</v>
          </cell>
        </row>
        <row r="1140">
          <cell r="AD1140">
            <v>2</v>
          </cell>
          <cell r="AF1140">
            <v>0</v>
          </cell>
        </row>
        <row r="1141">
          <cell r="AD1141">
            <v>2</v>
          </cell>
          <cell r="AF1141">
            <v>0</v>
          </cell>
        </row>
        <row r="1142">
          <cell r="AD1142">
            <v>2</v>
          </cell>
          <cell r="AF1142">
            <v>0</v>
          </cell>
        </row>
        <row r="1143">
          <cell r="AD1143">
            <v>2</v>
          </cell>
          <cell r="AF1143">
            <v>0</v>
          </cell>
        </row>
        <row r="1144">
          <cell r="AD1144">
            <v>2</v>
          </cell>
          <cell r="AF1144">
            <v>0</v>
          </cell>
        </row>
        <row r="1145">
          <cell r="AD1145">
            <v>2</v>
          </cell>
          <cell r="AF1145">
            <v>0</v>
          </cell>
        </row>
        <row r="1146">
          <cell r="AD1146">
            <v>2</v>
          </cell>
          <cell r="AF1146">
            <v>0</v>
          </cell>
        </row>
        <row r="1147">
          <cell r="AD1147">
            <v>2</v>
          </cell>
          <cell r="AF1147">
            <v>0</v>
          </cell>
        </row>
        <row r="1148">
          <cell r="AD1148">
            <v>2</v>
          </cell>
          <cell r="AF1148">
            <v>0</v>
          </cell>
        </row>
        <row r="1149">
          <cell r="AD1149">
            <v>2</v>
          </cell>
          <cell r="AF1149">
            <v>0</v>
          </cell>
        </row>
        <row r="1150">
          <cell r="AD1150">
            <v>2</v>
          </cell>
          <cell r="AF1150">
            <v>0</v>
          </cell>
        </row>
        <row r="1151">
          <cell r="AD1151">
            <v>2</v>
          </cell>
          <cell r="AF1151">
            <v>0</v>
          </cell>
        </row>
        <row r="1152">
          <cell r="AD1152">
            <v>2</v>
          </cell>
          <cell r="AF1152">
            <v>0</v>
          </cell>
        </row>
        <row r="1153">
          <cell r="AD1153">
            <v>2</v>
          </cell>
          <cell r="AF1153">
            <v>0</v>
          </cell>
        </row>
        <row r="1154">
          <cell r="AD1154">
            <v>2</v>
          </cell>
          <cell r="AF1154">
            <v>0</v>
          </cell>
        </row>
        <row r="1155">
          <cell r="AD1155">
            <v>2</v>
          </cell>
          <cell r="AF1155">
            <v>0</v>
          </cell>
        </row>
        <row r="1156">
          <cell r="AD1156">
            <v>2</v>
          </cell>
          <cell r="AF1156">
            <v>0</v>
          </cell>
        </row>
        <row r="1157">
          <cell r="AD1157">
            <v>2</v>
          </cell>
          <cell r="AF1157">
            <v>0</v>
          </cell>
        </row>
        <row r="1158">
          <cell r="AD1158">
            <v>2</v>
          </cell>
          <cell r="AF1158">
            <v>0</v>
          </cell>
        </row>
        <row r="1159">
          <cell r="AD1159">
            <v>2</v>
          </cell>
          <cell r="AF1159">
            <v>0</v>
          </cell>
        </row>
        <row r="1160">
          <cell r="AD1160">
            <v>2</v>
          </cell>
          <cell r="AF1160">
            <v>0</v>
          </cell>
        </row>
        <row r="1161">
          <cell r="AD1161">
            <v>2</v>
          </cell>
          <cell r="AF1161">
            <v>0</v>
          </cell>
        </row>
        <row r="1162">
          <cell r="AD1162">
            <v>2</v>
          </cell>
          <cell r="AF1162">
            <v>0</v>
          </cell>
        </row>
        <row r="1163">
          <cell r="AD1163">
            <v>2</v>
          </cell>
          <cell r="AF1163">
            <v>0</v>
          </cell>
        </row>
        <row r="1164">
          <cell r="AD1164">
            <v>2</v>
          </cell>
          <cell r="AF1164">
            <v>0</v>
          </cell>
        </row>
        <row r="1165">
          <cell r="AD1165">
            <v>2</v>
          </cell>
          <cell r="AF1165">
            <v>0</v>
          </cell>
        </row>
        <row r="1166">
          <cell r="AD1166">
            <v>2</v>
          </cell>
          <cell r="AF1166">
            <v>0</v>
          </cell>
        </row>
        <row r="1167">
          <cell r="AD1167">
            <v>2</v>
          </cell>
          <cell r="AF1167">
            <v>0</v>
          </cell>
        </row>
        <row r="1168">
          <cell r="AD1168">
            <v>2</v>
          </cell>
          <cell r="AF1168">
            <v>0</v>
          </cell>
        </row>
        <row r="1169">
          <cell r="AD1169">
            <v>2</v>
          </cell>
          <cell r="AF1169">
            <v>0</v>
          </cell>
        </row>
        <row r="1170">
          <cell r="AD1170">
            <v>2</v>
          </cell>
          <cell r="AF1170">
            <v>0</v>
          </cell>
        </row>
        <row r="1171">
          <cell r="AD1171">
            <v>2</v>
          </cell>
          <cell r="AF1171">
            <v>0</v>
          </cell>
        </row>
        <row r="1172">
          <cell r="AD1172">
            <v>2</v>
          </cell>
          <cell r="AF1172">
            <v>0</v>
          </cell>
        </row>
        <row r="1173">
          <cell r="AD1173">
            <v>2</v>
          </cell>
          <cell r="AF1173">
            <v>0</v>
          </cell>
        </row>
        <row r="1174">
          <cell r="AD1174">
            <v>2</v>
          </cell>
          <cell r="AF1174">
            <v>0</v>
          </cell>
        </row>
        <row r="1175">
          <cell r="AD1175">
            <v>2</v>
          </cell>
          <cell r="AF1175">
            <v>0</v>
          </cell>
        </row>
        <row r="1176">
          <cell r="AD1176">
            <v>2</v>
          </cell>
          <cell r="AF1176">
            <v>0</v>
          </cell>
        </row>
        <row r="1177">
          <cell r="AD1177">
            <v>2</v>
          </cell>
          <cell r="AF1177">
            <v>0</v>
          </cell>
        </row>
        <row r="1178">
          <cell r="AD1178">
            <v>2</v>
          </cell>
          <cell r="AF1178">
            <v>0</v>
          </cell>
        </row>
        <row r="1179">
          <cell r="AD1179">
            <v>2</v>
          </cell>
          <cell r="AF1179">
            <v>0</v>
          </cell>
        </row>
        <row r="1180">
          <cell r="AD1180">
            <v>2</v>
          </cell>
          <cell r="AF1180">
            <v>0</v>
          </cell>
        </row>
        <row r="1181">
          <cell r="AD1181">
            <v>2</v>
          </cell>
          <cell r="AF1181">
            <v>0</v>
          </cell>
        </row>
        <row r="1182">
          <cell r="AD1182">
            <v>2</v>
          </cell>
          <cell r="AF1182">
            <v>0</v>
          </cell>
        </row>
        <row r="1183">
          <cell r="AD1183">
            <v>2</v>
          </cell>
          <cell r="AF1183">
            <v>0</v>
          </cell>
        </row>
        <row r="1184">
          <cell r="AD1184">
            <v>2</v>
          </cell>
          <cell r="AF1184">
            <v>0</v>
          </cell>
        </row>
        <row r="1185">
          <cell r="AD1185">
            <v>2</v>
          </cell>
          <cell r="AF1185">
            <v>0</v>
          </cell>
        </row>
        <row r="1186">
          <cell r="AD1186">
            <v>2</v>
          </cell>
          <cell r="AF1186">
            <v>0</v>
          </cell>
        </row>
        <row r="1187">
          <cell r="AD1187">
            <v>2</v>
          </cell>
          <cell r="AF1187">
            <v>0</v>
          </cell>
        </row>
        <row r="1188">
          <cell r="AD1188">
            <v>2</v>
          </cell>
          <cell r="AF1188">
            <v>0</v>
          </cell>
        </row>
        <row r="1189">
          <cell r="AD1189">
            <v>2</v>
          </cell>
          <cell r="AF1189">
            <v>0</v>
          </cell>
        </row>
        <row r="1190">
          <cell r="AD1190">
            <v>2</v>
          </cell>
          <cell r="AF1190">
            <v>0</v>
          </cell>
        </row>
        <row r="1191">
          <cell r="AD1191">
            <v>2</v>
          </cell>
          <cell r="AF1191">
            <v>0</v>
          </cell>
        </row>
        <row r="1192">
          <cell r="AD1192">
            <v>2</v>
          </cell>
          <cell r="AF1192">
            <v>0</v>
          </cell>
        </row>
        <row r="1193">
          <cell r="AD1193">
            <v>2</v>
          </cell>
          <cell r="AF1193">
            <v>0</v>
          </cell>
        </row>
        <row r="1194">
          <cell r="AD1194">
            <v>2</v>
          </cell>
          <cell r="AF1194">
            <v>0</v>
          </cell>
        </row>
        <row r="1195">
          <cell r="AD1195">
            <v>2</v>
          </cell>
          <cell r="AF1195">
            <v>0</v>
          </cell>
        </row>
        <row r="1196">
          <cell r="AD1196">
            <v>2</v>
          </cell>
          <cell r="AF1196">
            <v>0</v>
          </cell>
        </row>
        <row r="1197">
          <cell r="AD1197">
            <v>2</v>
          </cell>
          <cell r="AF1197">
            <v>0</v>
          </cell>
        </row>
        <row r="1198">
          <cell r="AD1198">
            <v>2</v>
          </cell>
          <cell r="AF1198">
            <v>0</v>
          </cell>
        </row>
        <row r="1199">
          <cell r="AD1199">
            <v>2</v>
          </cell>
          <cell r="AF1199">
            <v>0</v>
          </cell>
        </row>
        <row r="1200">
          <cell r="AD1200">
            <v>2</v>
          </cell>
          <cell r="AF1200">
            <v>0</v>
          </cell>
        </row>
        <row r="1201">
          <cell r="AD1201">
            <v>2</v>
          </cell>
          <cell r="AF1201">
            <v>0</v>
          </cell>
        </row>
        <row r="1202">
          <cell r="AD1202">
            <v>2</v>
          </cell>
          <cell r="AF1202">
            <v>0</v>
          </cell>
        </row>
        <row r="1203">
          <cell r="AD1203">
            <v>2</v>
          </cell>
          <cell r="AF1203">
            <v>0</v>
          </cell>
        </row>
        <row r="1204">
          <cell r="AD1204">
            <v>2</v>
          </cell>
          <cell r="AF1204">
            <v>0</v>
          </cell>
        </row>
        <row r="1205">
          <cell r="AD1205">
            <v>2</v>
          </cell>
          <cell r="AF1205">
            <v>0</v>
          </cell>
        </row>
        <row r="1206">
          <cell r="AD1206">
            <v>2</v>
          </cell>
          <cell r="AF1206">
            <v>0</v>
          </cell>
        </row>
        <row r="1207">
          <cell r="AD1207">
            <v>2</v>
          </cell>
          <cell r="AF1207">
            <v>0</v>
          </cell>
        </row>
        <row r="1208">
          <cell r="AD1208">
            <v>2</v>
          </cell>
          <cell r="AF1208">
            <v>0</v>
          </cell>
        </row>
        <row r="1209">
          <cell r="AD1209">
            <v>2</v>
          </cell>
          <cell r="AF1209">
            <v>0</v>
          </cell>
        </row>
        <row r="1210">
          <cell r="AD1210">
            <v>2</v>
          </cell>
          <cell r="AF1210">
            <v>0</v>
          </cell>
        </row>
        <row r="1211">
          <cell r="AD1211">
            <v>2</v>
          </cell>
          <cell r="AF1211">
            <v>0</v>
          </cell>
        </row>
        <row r="1212">
          <cell r="AD1212">
            <v>2</v>
          </cell>
          <cell r="AF1212">
            <v>0</v>
          </cell>
        </row>
        <row r="1213">
          <cell r="AD1213">
            <v>2</v>
          </cell>
          <cell r="AF1213">
            <v>0</v>
          </cell>
        </row>
        <row r="1214">
          <cell r="AD1214">
            <v>2</v>
          </cell>
          <cell r="AF1214">
            <v>0</v>
          </cell>
        </row>
        <row r="1215">
          <cell r="AD1215">
            <v>2</v>
          </cell>
          <cell r="AF1215">
            <v>0</v>
          </cell>
        </row>
        <row r="1216">
          <cell r="AD1216">
            <v>2</v>
          </cell>
          <cell r="AF1216">
            <v>0</v>
          </cell>
        </row>
        <row r="1217">
          <cell r="AD1217">
            <v>2</v>
          </cell>
          <cell r="AF1217">
            <v>0</v>
          </cell>
        </row>
        <row r="1218">
          <cell r="AD1218">
            <v>2</v>
          </cell>
          <cell r="AF1218">
            <v>0</v>
          </cell>
        </row>
        <row r="1219">
          <cell r="AD1219">
            <v>2</v>
          </cell>
          <cell r="AF1219">
            <v>0</v>
          </cell>
        </row>
        <row r="1220">
          <cell r="AD1220">
            <v>2</v>
          </cell>
          <cell r="AF1220">
            <v>0</v>
          </cell>
        </row>
        <row r="1221">
          <cell r="AD1221">
            <v>2</v>
          </cell>
          <cell r="AF1221">
            <v>0</v>
          </cell>
        </row>
        <row r="1222">
          <cell r="AD1222">
            <v>2</v>
          </cell>
          <cell r="AF1222">
            <v>0</v>
          </cell>
        </row>
        <row r="1223">
          <cell r="AD1223">
            <v>2</v>
          </cell>
          <cell r="AF1223">
            <v>0</v>
          </cell>
        </row>
        <row r="1224">
          <cell r="AD1224">
            <v>2</v>
          </cell>
          <cell r="AF1224">
            <v>0</v>
          </cell>
        </row>
        <row r="1225">
          <cell r="AD1225">
            <v>2</v>
          </cell>
          <cell r="AF1225">
            <v>0</v>
          </cell>
        </row>
        <row r="1226">
          <cell r="AD1226">
            <v>2</v>
          </cell>
          <cell r="AF1226">
            <v>0</v>
          </cell>
        </row>
        <row r="1227">
          <cell r="AD1227">
            <v>2</v>
          </cell>
          <cell r="AF1227">
            <v>0</v>
          </cell>
        </row>
        <row r="1228">
          <cell r="AD1228">
            <v>2</v>
          </cell>
          <cell r="AF1228">
            <v>0</v>
          </cell>
        </row>
        <row r="1229">
          <cell r="AD1229">
            <v>2</v>
          </cell>
          <cell r="AF1229">
            <v>0</v>
          </cell>
        </row>
        <row r="1230">
          <cell r="AD1230">
            <v>2</v>
          </cell>
          <cell r="AF1230">
            <v>0</v>
          </cell>
        </row>
        <row r="1231">
          <cell r="AD1231">
            <v>2</v>
          </cell>
          <cell r="AF1231">
            <v>0</v>
          </cell>
        </row>
        <row r="1232">
          <cell r="AD1232">
            <v>2</v>
          </cell>
          <cell r="AF1232">
            <v>0</v>
          </cell>
        </row>
        <row r="1233">
          <cell r="AD1233">
            <v>2</v>
          </cell>
          <cell r="AF1233">
            <v>0</v>
          </cell>
        </row>
        <row r="1234">
          <cell r="AD1234">
            <v>2</v>
          </cell>
          <cell r="AF1234">
            <v>0</v>
          </cell>
        </row>
        <row r="1235">
          <cell r="AD1235">
            <v>2</v>
          </cell>
          <cell r="AF1235">
            <v>0</v>
          </cell>
        </row>
        <row r="1236">
          <cell r="AD1236">
            <v>2</v>
          </cell>
          <cell r="AF1236">
            <v>0</v>
          </cell>
        </row>
        <row r="1237">
          <cell r="AD1237">
            <v>2</v>
          </cell>
          <cell r="AF1237">
            <v>0</v>
          </cell>
        </row>
        <row r="1238">
          <cell r="AD1238">
            <v>2</v>
          </cell>
          <cell r="AF1238">
            <v>0</v>
          </cell>
        </row>
        <row r="1239">
          <cell r="AD1239">
            <v>2</v>
          </cell>
          <cell r="AF1239">
            <v>0</v>
          </cell>
        </row>
        <row r="1240">
          <cell r="AD1240">
            <v>2</v>
          </cell>
          <cell r="AF1240">
            <v>0</v>
          </cell>
        </row>
        <row r="1241">
          <cell r="AD1241">
            <v>2</v>
          </cell>
          <cell r="AF1241">
            <v>0</v>
          </cell>
        </row>
        <row r="1242">
          <cell r="AD1242">
            <v>2</v>
          </cell>
          <cell r="AF1242">
            <v>0</v>
          </cell>
        </row>
        <row r="1243">
          <cell r="AD1243">
            <v>2</v>
          </cell>
          <cell r="AF1243">
            <v>0</v>
          </cell>
        </row>
        <row r="1244">
          <cell r="AD1244">
            <v>2</v>
          </cell>
          <cell r="AF1244">
            <v>0</v>
          </cell>
        </row>
        <row r="1245">
          <cell r="AD1245">
            <v>2</v>
          </cell>
          <cell r="AF1245">
            <v>0</v>
          </cell>
        </row>
        <row r="1246">
          <cell r="AD1246">
            <v>2</v>
          </cell>
          <cell r="AF1246">
            <v>0</v>
          </cell>
        </row>
        <row r="1247">
          <cell r="AD1247">
            <v>2</v>
          </cell>
          <cell r="AF1247">
            <v>0</v>
          </cell>
        </row>
        <row r="1248">
          <cell r="AD1248">
            <v>2</v>
          </cell>
          <cell r="AF1248">
            <v>0</v>
          </cell>
        </row>
        <row r="1249">
          <cell r="AD1249">
            <v>2</v>
          </cell>
          <cell r="AF1249">
            <v>0</v>
          </cell>
        </row>
        <row r="1250">
          <cell r="AD1250">
            <v>2</v>
          </cell>
          <cell r="AF1250">
            <v>0</v>
          </cell>
        </row>
        <row r="1251">
          <cell r="AD1251">
            <v>2</v>
          </cell>
          <cell r="AF1251">
            <v>0</v>
          </cell>
        </row>
        <row r="1252">
          <cell r="AD1252">
            <v>2</v>
          </cell>
          <cell r="AF1252">
            <v>0</v>
          </cell>
        </row>
        <row r="1253">
          <cell r="AD1253">
            <v>2</v>
          </cell>
          <cell r="AF1253">
            <v>0</v>
          </cell>
        </row>
        <row r="1254">
          <cell r="AD1254">
            <v>2</v>
          </cell>
          <cell r="AF1254">
            <v>0</v>
          </cell>
        </row>
        <row r="1255">
          <cell r="AD1255">
            <v>2</v>
          </cell>
          <cell r="AF1255">
            <v>0</v>
          </cell>
        </row>
        <row r="1256">
          <cell r="AD1256">
            <v>2</v>
          </cell>
          <cell r="AF1256">
            <v>0</v>
          </cell>
        </row>
        <row r="1257">
          <cell r="AD1257">
            <v>2</v>
          </cell>
          <cell r="AF1257">
            <v>0</v>
          </cell>
        </row>
        <row r="1258">
          <cell r="AD1258">
            <v>2</v>
          </cell>
          <cell r="AF1258">
            <v>0</v>
          </cell>
        </row>
        <row r="1259">
          <cell r="AD1259">
            <v>2</v>
          </cell>
          <cell r="AF1259">
            <v>0</v>
          </cell>
        </row>
        <row r="1260">
          <cell r="AD1260">
            <v>2</v>
          </cell>
          <cell r="AF1260">
            <v>0</v>
          </cell>
        </row>
        <row r="1261">
          <cell r="AD1261">
            <v>2</v>
          </cell>
          <cell r="AF1261">
            <v>0</v>
          </cell>
        </row>
        <row r="1262">
          <cell r="AD1262">
            <v>2</v>
          </cell>
          <cell r="AF1262">
            <v>0</v>
          </cell>
        </row>
        <row r="1263">
          <cell r="AD1263">
            <v>2</v>
          </cell>
          <cell r="AF1263">
            <v>0</v>
          </cell>
        </row>
        <row r="1264">
          <cell r="AD1264">
            <v>2</v>
          </cell>
          <cell r="AF1264">
            <v>0</v>
          </cell>
        </row>
        <row r="1265">
          <cell r="AD1265">
            <v>2</v>
          </cell>
          <cell r="AF1265">
            <v>0</v>
          </cell>
        </row>
        <row r="1266">
          <cell r="AD1266">
            <v>2</v>
          </cell>
          <cell r="AF1266">
            <v>0</v>
          </cell>
        </row>
        <row r="1267">
          <cell r="AD1267">
            <v>2</v>
          </cell>
          <cell r="AF1267">
            <v>0</v>
          </cell>
        </row>
        <row r="1268">
          <cell r="AD1268">
            <v>2</v>
          </cell>
          <cell r="AF1268">
            <v>0</v>
          </cell>
        </row>
        <row r="1269">
          <cell r="AD1269">
            <v>2</v>
          </cell>
          <cell r="AF1269">
            <v>0</v>
          </cell>
        </row>
        <row r="1270">
          <cell r="AD1270">
            <v>2</v>
          </cell>
          <cell r="AF1270">
            <v>0</v>
          </cell>
        </row>
        <row r="1271">
          <cell r="AD1271">
            <v>2</v>
          </cell>
          <cell r="AF1271">
            <v>0</v>
          </cell>
        </row>
        <row r="1272">
          <cell r="AD1272">
            <v>2</v>
          </cell>
          <cell r="AF1272">
            <v>0</v>
          </cell>
        </row>
        <row r="1273">
          <cell r="AD1273">
            <v>2</v>
          </cell>
          <cell r="AF1273">
            <v>0</v>
          </cell>
        </row>
        <row r="1274">
          <cell r="AD1274">
            <v>2</v>
          </cell>
          <cell r="AF1274">
            <v>0</v>
          </cell>
        </row>
        <row r="1275">
          <cell r="AD1275">
            <v>2</v>
          </cell>
          <cell r="AF1275">
            <v>0</v>
          </cell>
        </row>
        <row r="1276">
          <cell r="AD1276">
            <v>2</v>
          </cell>
          <cell r="AF1276">
            <v>0</v>
          </cell>
        </row>
        <row r="1277">
          <cell r="AD1277">
            <v>2</v>
          </cell>
          <cell r="AF1277">
            <v>0</v>
          </cell>
        </row>
        <row r="1278">
          <cell r="AD1278">
            <v>2</v>
          </cell>
          <cell r="AF1278">
            <v>0</v>
          </cell>
        </row>
        <row r="1279">
          <cell r="AD1279">
            <v>2</v>
          </cell>
          <cell r="AF1279">
            <v>0</v>
          </cell>
        </row>
        <row r="1280">
          <cell r="AD1280">
            <v>2</v>
          </cell>
          <cell r="AF1280">
            <v>0</v>
          </cell>
        </row>
        <row r="1281">
          <cell r="AD1281">
            <v>2</v>
          </cell>
          <cell r="AF1281">
            <v>0</v>
          </cell>
        </row>
        <row r="1282">
          <cell r="AD1282">
            <v>2</v>
          </cell>
          <cell r="AF1282">
            <v>0</v>
          </cell>
        </row>
        <row r="1283">
          <cell r="AD1283">
            <v>2</v>
          </cell>
          <cell r="AF1283">
            <v>0</v>
          </cell>
        </row>
        <row r="1284">
          <cell r="AD1284">
            <v>2</v>
          </cell>
          <cell r="AF1284">
            <v>0</v>
          </cell>
        </row>
        <row r="1285">
          <cell r="AD1285">
            <v>2</v>
          </cell>
          <cell r="AF1285">
            <v>0</v>
          </cell>
        </row>
        <row r="1286">
          <cell r="AD1286">
            <v>2</v>
          </cell>
          <cell r="AF1286">
            <v>0</v>
          </cell>
        </row>
        <row r="1287">
          <cell r="AD1287">
            <v>2</v>
          </cell>
          <cell r="AF1287">
            <v>0</v>
          </cell>
        </row>
        <row r="1288">
          <cell r="AD1288">
            <v>2</v>
          </cell>
          <cell r="AF1288">
            <v>0</v>
          </cell>
        </row>
        <row r="1289">
          <cell r="AD1289">
            <v>2</v>
          </cell>
          <cell r="AF1289">
            <v>0</v>
          </cell>
        </row>
        <row r="1290">
          <cell r="AD1290">
            <v>2</v>
          </cell>
          <cell r="AF1290">
            <v>0</v>
          </cell>
        </row>
        <row r="1291">
          <cell r="AD1291">
            <v>2</v>
          </cell>
          <cell r="AF1291">
            <v>0</v>
          </cell>
        </row>
        <row r="1292">
          <cell r="AD1292">
            <v>2</v>
          </cell>
          <cell r="AF1292">
            <v>0</v>
          </cell>
        </row>
        <row r="1293">
          <cell r="AD1293">
            <v>2</v>
          </cell>
          <cell r="AF1293">
            <v>0</v>
          </cell>
        </row>
        <row r="1294">
          <cell r="AD1294">
            <v>2</v>
          </cell>
          <cell r="AF1294">
            <v>0</v>
          </cell>
        </row>
        <row r="1295">
          <cell r="AD1295">
            <v>2</v>
          </cell>
          <cell r="AF1295">
            <v>0</v>
          </cell>
        </row>
        <row r="1296">
          <cell r="AD1296">
            <v>2</v>
          </cell>
          <cell r="AF1296">
            <v>0</v>
          </cell>
        </row>
        <row r="1297">
          <cell r="AD1297">
            <v>2</v>
          </cell>
          <cell r="AF1297">
            <v>0</v>
          </cell>
        </row>
        <row r="1298">
          <cell r="AD1298">
            <v>2</v>
          </cell>
          <cell r="AF1298">
            <v>0</v>
          </cell>
        </row>
        <row r="1299">
          <cell r="AD1299">
            <v>2</v>
          </cell>
          <cell r="AF1299">
            <v>0</v>
          </cell>
        </row>
        <row r="1300">
          <cell r="AD1300">
            <v>2</v>
          </cell>
          <cell r="AF1300">
            <v>0</v>
          </cell>
        </row>
        <row r="1301">
          <cell r="AD1301">
            <v>2</v>
          </cell>
          <cell r="AF1301">
            <v>0</v>
          </cell>
        </row>
        <row r="1302">
          <cell r="AD1302">
            <v>2</v>
          </cell>
          <cell r="AF1302">
            <v>0</v>
          </cell>
        </row>
        <row r="1303">
          <cell r="AD1303">
            <v>2</v>
          </cell>
          <cell r="AF1303">
            <v>0</v>
          </cell>
        </row>
        <row r="1304">
          <cell r="AD1304">
            <v>2</v>
          </cell>
          <cell r="AF1304">
            <v>0</v>
          </cell>
        </row>
        <row r="1305">
          <cell r="AD1305">
            <v>2</v>
          </cell>
          <cell r="AF1305">
            <v>0</v>
          </cell>
        </row>
        <row r="1306">
          <cell r="AD1306">
            <v>2</v>
          </cell>
          <cell r="AF1306">
            <v>0</v>
          </cell>
        </row>
        <row r="1307">
          <cell r="AD1307">
            <v>2</v>
          </cell>
          <cell r="AF1307">
            <v>0</v>
          </cell>
        </row>
        <row r="1308">
          <cell r="AD1308">
            <v>2</v>
          </cell>
          <cell r="AF1308">
            <v>0</v>
          </cell>
        </row>
        <row r="1309">
          <cell r="AD1309">
            <v>2</v>
          </cell>
          <cell r="AF1309">
            <v>0</v>
          </cell>
        </row>
        <row r="1310">
          <cell r="AD1310">
            <v>2</v>
          </cell>
          <cell r="AF1310">
            <v>0</v>
          </cell>
        </row>
        <row r="1311">
          <cell r="AD1311">
            <v>2</v>
          </cell>
          <cell r="AF1311">
            <v>0</v>
          </cell>
        </row>
        <row r="1312">
          <cell r="AD1312">
            <v>2</v>
          </cell>
          <cell r="AF1312">
            <v>0</v>
          </cell>
        </row>
        <row r="1313">
          <cell r="AD1313">
            <v>2</v>
          </cell>
          <cell r="AF1313">
            <v>0</v>
          </cell>
        </row>
        <row r="1314">
          <cell r="AD1314">
            <v>2</v>
          </cell>
          <cell r="AF1314">
            <v>0</v>
          </cell>
        </row>
        <row r="1315">
          <cell r="AD1315">
            <v>2</v>
          </cell>
          <cell r="AF1315">
            <v>0</v>
          </cell>
        </row>
        <row r="1316">
          <cell r="AD1316">
            <v>2</v>
          </cell>
          <cell r="AF1316">
            <v>0</v>
          </cell>
        </row>
        <row r="1317">
          <cell r="AD1317">
            <v>2</v>
          </cell>
          <cell r="AF1317">
            <v>0</v>
          </cell>
        </row>
        <row r="1318">
          <cell r="AD1318">
            <v>2</v>
          </cell>
          <cell r="AF1318">
            <v>0</v>
          </cell>
        </row>
        <row r="1319">
          <cell r="AD1319">
            <v>2</v>
          </cell>
          <cell r="AF1319">
            <v>0</v>
          </cell>
        </row>
        <row r="1320">
          <cell r="AD1320">
            <v>2</v>
          </cell>
          <cell r="AF1320">
            <v>0</v>
          </cell>
        </row>
        <row r="1321">
          <cell r="AD1321">
            <v>2</v>
          </cell>
          <cell r="AF1321">
            <v>0</v>
          </cell>
        </row>
        <row r="1322">
          <cell r="AD1322">
            <v>2</v>
          </cell>
          <cell r="AF1322">
            <v>0</v>
          </cell>
        </row>
        <row r="1323">
          <cell r="AD1323">
            <v>2</v>
          </cell>
          <cell r="AF1323">
            <v>0</v>
          </cell>
        </row>
        <row r="1324">
          <cell r="AD1324">
            <v>2</v>
          </cell>
          <cell r="AF1324">
            <v>0</v>
          </cell>
        </row>
        <row r="1325">
          <cell r="AD1325">
            <v>2</v>
          </cell>
          <cell r="AF1325">
            <v>0</v>
          </cell>
        </row>
        <row r="1326">
          <cell r="AD1326">
            <v>2</v>
          </cell>
          <cell r="AF1326">
            <v>0</v>
          </cell>
        </row>
        <row r="1327">
          <cell r="AD1327">
            <v>2</v>
          </cell>
          <cell r="AF1327">
            <v>0</v>
          </cell>
        </row>
        <row r="1328">
          <cell r="AD1328">
            <v>2</v>
          </cell>
          <cell r="AF1328">
            <v>0</v>
          </cell>
        </row>
        <row r="1329">
          <cell r="AD1329">
            <v>2</v>
          </cell>
          <cell r="AF1329">
            <v>0</v>
          </cell>
        </row>
        <row r="1330">
          <cell r="AD1330">
            <v>2</v>
          </cell>
          <cell r="AF1330">
            <v>0</v>
          </cell>
        </row>
        <row r="1331">
          <cell r="AD1331">
            <v>2</v>
          </cell>
          <cell r="AF1331">
            <v>0</v>
          </cell>
        </row>
        <row r="1332">
          <cell r="AD1332">
            <v>2</v>
          </cell>
          <cell r="AF1332">
            <v>0</v>
          </cell>
        </row>
        <row r="1333">
          <cell r="AD1333">
            <v>2</v>
          </cell>
          <cell r="AF1333">
            <v>0</v>
          </cell>
        </row>
        <row r="1334">
          <cell r="AD1334">
            <v>2</v>
          </cell>
          <cell r="AF1334">
            <v>0</v>
          </cell>
        </row>
        <row r="1335">
          <cell r="AD1335">
            <v>2</v>
          </cell>
          <cell r="AF1335">
            <v>0</v>
          </cell>
        </row>
        <row r="1336">
          <cell r="AD1336">
            <v>2</v>
          </cell>
          <cell r="AF1336">
            <v>0</v>
          </cell>
        </row>
        <row r="1337">
          <cell r="AD1337">
            <v>2</v>
          </cell>
          <cell r="AF1337">
            <v>0</v>
          </cell>
        </row>
        <row r="1338">
          <cell r="AD1338">
            <v>2</v>
          </cell>
          <cell r="AF1338">
            <v>0</v>
          </cell>
        </row>
        <row r="1339">
          <cell r="AD1339">
            <v>2</v>
          </cell>
          <cell r="AF1339">
            <v>0</v>
          </cell>
        </row>
        <row r="1340">
          <cell r="AD1340">
            <v>2</v>
          </cell>
          <cell r="AF1340">
            <v>0</v>
          </cell>
        </row>
        <row r="1341">
          <cell r="AD1341">
            <v>2</v>
          </cell>
          <cell r="AF1341">
            <v>0</v>
          </cell>
        </row>
        <row r="1342">
          <cell r="AD1342">
            <v>2</v>
          </cell>
          <cell r="AF1342">
            <v>0</v>
          </cell>
        </row>
        <row r="1343">
          <cell r="AD1343">
            <v>2</v>
          </cell>
          <cell r="AF1343">
            <v>0</v>
          </cell>
        </row>
        <row r="1344">
          <cell r="AD1344">
            <v>2</v>
          </cell>
          <cell r="AF1344">
            <v>0</v>
          </cell>
        </row>
        <row r="1345">
          <cell r="AD1345">
            <v>2</v>
          </cell>
          <cell r="AF1345">
            <v>0</v>
          </cell>
        </row>
        <row r="1346">
          <cell r="AD1346">
            <v>2</v>
          </cell>
          <cell r="AF1346">
            <v>0</v>
          </cell>
        </row>
        <row r="1347">
          <cell r="AD1347">
            <v>2</v>
          </cell>
          <cell r="AF1347">
            <v>0</v>
          </cell>
        </row>
        <row r="1348">
          <cell r="AD1348">
            <v>2</v>
          </cell>
          <cell r="AF1348">
            <v>0</v>
          </cell>
        </row>
        <row r="1349">
          <cell r="AD1349">
            <v>2</v>
          </cell>
          <cell r="AF1349">
            <v>0</v>
          </cell>
        </row>
        <row r="1350">
          <cell r="AD1350">
            <v>2</v>
          </cell>
          <cell r="AF1350">
            <v>0</v>
          </cell>
        </row>
        <row r="1351">
          <cell r="AD1351">
            <v>2</v>
          </cell>
          <cell r="AF1351">
            <v>0</v>
          </cell>
        </row>
        <row r="1352">
          <cell r="AD1352">
            <v>2</v>
          </cell>
          <cell r="AF1352">
            <v>0</v>
          </cell>
        </row>
        <row r="1353">
          <cell r="AD1353">
            <v>2</v>
          </cell>
          <cell r="AF1353">
            <v>0</v>
          </cell>
        </row>
        <row r="1354">
          <cell r="AD1354">
            <v>2</v>
          </cell>
          <cell r="AF1354">
            <v>0</v>
          </cell>
        </row>
        <row r="1355">
          <cell r="AD1355">
            <v>2</v>
          </cell>
          <cell r="AF1355">
            <v>0</v>
          </cell>
        </row>
        <row r="1356">
          <cell r="AD1356">
            <v>2</v>
          </cell>
          <cell r="AF1356">
            <v>0</v>
          </cell>
        </row>
        <row r="1357">
          <cell r="AD1357">
            <v>2</v>
          </cell>
          <cell r="AF1357">
            <v>0</v>
          </cell>
        </row>
        <row r="1358">
          <cell r="AD1358">
            <v>2</v>
          </cell>
          <cell r="AF1358">
            <v>0</v>
          </cell>
        </row>
        <row r="1359">
          <cell r="AD1359">
            <v>2</v>
          </cell>
          <cell r="AF1359">
            <v>0</v>
          </cell>
        </row>
        <row r="1360">
          <cell r="AD1360">
            <v>2</v>
          </cell>
          <cell r="AF1360">
            <v>0</v>
          </cell>
        </row>
        <row r="1361">
          <cell r="AD1361">
            <v>2</v>
          </cell>
          <cell r="AF1361">
            <v>0</v>
          </cell>
        </row>
        <row r="1362">
          <cell r="AD1362">
            <v>2</v>
          </cell>
          <cell r="AF1362">
            <v>0</v>
          </cell>
        </row>
        <row r="1363">
          <cell r="AD1363">
            <v>2</v>
          </cell>
          <cell r="AF1363">
            <v>0</v>
          </cell>
        </row>
        <row r="1364">
          <cell r="AD1364">
            <v>2</v>
          </cell>
          <cell r="AF1364">
            <v>0</v>
          </cell>
        </row>
        <row r="1365">
          <cell r="AD1365">
            <v>2</v>
          </cell>
          <cell r="AF1365">
            <v>0</v>
          </cell>
        </row>
        <row r="1366">
          <cell r="AD1366">
            <v>2</v>
          </cell>
          <cell r="AF1366">
            <v>0</v>
          </cell>
        </row>
        <row r="1367">
          <cell r="AD1367">
            <v>2</v>
          </cell>
          <cell r="AF1367">
            <v>0</v>
          </cell>
        </row>
        <row r="1368">
          <cell r="AD1368">
            <v>2</v>
          </cell>
          <cell r="AF1368">
            <v>0</v>
          </cell>
        </row>
        <row r="1369">
          <cell r="AD1369">
            <v>2</v>
          </cell>
          <cell r="AF1369">
            <v>0</v>
          </cell>
        </row>
        <row r="1370">
          <cell r="AD1370">
            <v>2</v>
          </cell>
          <cell r="AF1370">
            <v>0</v>
          </cell>
        </row>
        <row r="1371">
          <cell r="AD1371">
            <v>2</v>
          </cell>
          <cell r="AF1371">
            <v>0</v>
          </cell>
        </row>
        <row r="1372">
          <cell r="AD1372">
            <v>2</v>
          </cell>
          <cell r="AF1372">
            <v>0</v>
          </cell>
        </row>
        <row r="1373">
          <cell r="AD1373">
            <v>2</v>
          </cell>
          <cell r="AF1373">
            <v>0</v>
          </cell>
        </row>
        <row r="1374">
          <cell r="AD1374">
            <v>2</v>
          </cell>
          <cell r="AF1374">
            <v>0</v>
          </cell>
        </row>
        <row r="1375">
          <cell r="AD1375">
            <v>2</v>
          </cell>
          <cell r="AF1375">
            <v>0</v>
          </cell>
        </row>
        <row r="1376">
          <cell r="AD1376">
            <v>2</v>
          </cell>
          <cell r="AF1376">
            <v>0</v>
          </cell>
        </row>
        <row r="1377">
          <cell r="AD1377">
            <v>2</v>
          </cell>
          <cell r="AF1377">
            <v>0</v>
          </cell>
        </row>
        <row r="1378">
          <cell r="AD1378">
            <v>2</v>
          </cell>
          <cell r="AF1378">
            <v>0</v>
          </cell>
        </row>
        <row r="1379">
          <cell r="AD1379">
            <v>2</v>
          </cell>
          <cell r="AF1379">
            <v>0</v>
          </cell>
        </row>
        <row r="1380">
          <cell r="AD1380">
            <v>2</v>
          </cell>
          <cell r="AF1380">
            <v>0</v>
          </cell>
        </row>
        <row r="1381">
          <cell r="AD1381">
            <v>2</v>
          </cell>
          <cell r="AF1381">
            <v>0</v>
          </cell>
        </row>
        <row r="1382">
          <cell r="AD1382">
            <v>2</v>
          </cell>
          <cell r="AF1382">
            <v>0</v>
          </cell>
        </row>
        <row r="1383">
          <cell r="AD1383">
            <v>2</v>
          </cell>
          <cell r="AF1383">
            <v>0</v>
          </cell>
        </row>
        <row r="1384">
          <cell r="AD1384">
            <v>2</v>
          </cell>
          <cell r="AF1384">
            <v>0</v>
          </cell>
        </row>
        <row r="1385">
          <cell r="AD1385">
            <v>2</v>
          </cell>
          <cell r="AF1385">
            <v>0</v>
          </cell>
        </row>
        <row r="1386">
          <cell r="AD1386">
            <v>2</v>
          </cell>
          <cell r="AF1386">
            <v>0</v>
          </cell>
        </row>
        <row r="1387">
          <cell r="AD1387">
            <v>2</v>
          </cell>
          <cell r="AF1387">
            <v>0</v>
          </cell>
        </row>
        <row r="1388">
          <cell r="AD1388">
            <v>2</v>
          </cell>
          <cell r="AF1388">
            <v>0</v>
          </cell>
        </row>
        <row r="1389">
          <cell r="AD1389">
            <v>2</v>
          </cell>
          <cell r="AF1389">
            <v>0</v>
          </cell>
        </row>
        <row r="1390">
          <cell r="AD1390">
            <v>2</v>
          </cell>
          <cell r="AF1390">
            <v>0</v>
          </cell>
        </row>
        <row r="1391">
          <cell r="AD1391">
            <v>2</v>
          </cell>
          <cell r="AF1391">
            <v>0</v>
          </cell>
        </row>
        <row r="1392">
          <cell r="AD1392">
            <v>2</v>
          </cell>
          <cell r="AF1392">
            <v>0</v>
          </cell>
        </row>
        <row r="1393">
          <cell r="AD1393">
            <v>2</v>
          </cell>
          <cell r="AF1393">
            <v>0</v>
          </cell>
        </row>
        <row r="1394">
          <cell r="AD1394">
            <v>2</v>
          </cell>
          <cell r="AF1394">
            <v>0</v>
          </cell>
        </row>
        <row r="1395">
          <cell r="AD1395">
            <v>2</v>
          </cell>
          <cell r="AF1395">
            <v>0</v>
          </cell>
        </row>
        <row r="1396">
          <cell r="AD1396">
            <v>2</v>
          </cell>
          <cell r="AF1396">
            <v>0</v>
          </cell>
        </row>
        <row r="1397">
          <cell r="AD1397">
            <v>2</v>
          </cell>
          <cell r="AF1397">
            <v>0</v>
          </cell>
        </row>
        <row r="1398">
          <cell r="AD1398">
            <v>2</v>
          </cell>
          <cell r="AF1398">
            <v>0</v>
          </cell>
        </row>
        <row r="1399">
          <cell r="AD1399">
            <v>2</v>
          </cell>
          <cell r="AF1399">
            <v>0</v>
          </cell>
        </row>
        <row r="1400">
          <cell r="AD1400">
            <v>2</v>
          </cell>
          <cell r="AF1400">
            <v>0</v>
          </cell>
        </row>
        <row r="1401">
          <cell r="AD1401">
            <v>2</v>
          </cell>
          <cell r="AF1401">
            <v>0</v>
          </cell>
        </row>
        <row r="1402">
          <cell r="AD1402">
            <v>2</v>
          </cell>
          <cell r="AF1402">
            <v>0</v>
          </cell>
        </row>
        <row r="1403">
          <cell r="AD1403">
            <v>2</v>
          </cell>
          <cell r="AF1403">
            <v>0</v>
          </cell>
        </row>
        <row r="1404">
          <cell r="AD1404">
            <v>2</v>
          </cell>
          <cell r="AF1404">
            <v>0</v>
          </cell>
        </row>
        <row r="1405">
          <cell r="AD1405">
            <v>2</v>
          </cell>
          <cell r="AF1405">
            <v>0</v>
          </cell>
        </row>
        <row r="1406">
          <cell r="AD1406">
            <v>2</v>
          </cell>
          <cell r="AF1406">
            <v>0</v>
          </cell>
        </row>
        <row r="1407">
          <cell r="AD1407">
            <v>2</v>
          </cell>
          <cell r="AF1407">
            <v>0</v>
          </cell>
        </row>
        <row r="1408">
          <cell r="AD1408">
            <v>2</v>
          </cell>
          <cell r="AF1408">
            <v>0</v>
          </cell>
        </row>
        <row r="1409">
          <cell r="AD1409">
            <v>2</v>
          </cell>
          <cell r="AF1409">
            <v>0</v>
          </cell>
        </row>
        <row r="1410">
          <cell r="AD1410">
            <v>2</v>
          </cell>
          <cell r="AF1410">
            <v>0</v>
          </cell>
        </row>
        <row r="1411">
          <cell r="AD1411">
            <v>2</v>
          </cell>
          <cell r="AF1411">
            <v>0</v>
          </cell>
        </row>
        <row r="1412">
          <cell r="AD1412">
            <v>2</v>
          </cell>
          <cell r="AF1412">
            <v>0</v>
          </cell>
        </row>
        <row r="1413">
          <cell r="AD1413">
            <v>2</v>
          </cell>
          <cell r="AF1413">
            <v>0</v>
          </cell>
        </row>
        <row r="1414">
          <cell r="AD1414">
            <v>2</v>
          </cell>
          <cell r="AF1414">
            <v>0</v>
          </cell>
        </row>
        <row r="1415">
          <cell r="AD1415">
            <v>2</v>
          </cell>
          <cell r="AF1415">
            <v>0</v>
          </cell>
        </row>
        <row r="1416">
          <cell r="AD1416">
            <v>2</v>
          </cell>
          <cell r="AF1416">
            <v>0</v>
          </cell>
        </row>
        <row r="1417">
          <cell r="AD1417">
            <v>2</v>
          </cell>
          <cell r="AF1417">
            <v>0</v>
          </cell>
        </row>
        <row r="1418">
          <cell r="AD1418">
            <v>2</v>
          </cell>
          <cell r="AF1418">
            <v>0</v>
          </cell>
        </row>
        <row r="1419">
          <cell r="AD1419">
            <v>2</v>
          </cell>
          <cell r="AF1419">
            <v>0</v>
          </cell>
        </row>
        <row r="1420">
          <cell r="AD1420">
            <v>2</v>
          </cell>
          <cell r="AF1420">
            <v>0</v>
          </cell>
        </row>
        <row r="1421">
          <cell r="AD1421">
            <v>3</v>
          </cell>
          <cell r="AF1421">
            <v>0</v>
          </cell>
        </row>
        <row r="1422">
          <cell r="AD1422">
            <v>3</v>
          </cell>
          <cell r="AF1422">
            <v>0</v>
          </cell>
        </row>
        <row r="1423">
          <cell r="AD1423">
            <v>3</v>
          </cell>
          <cell r="AF1423">
            <v>0</v>
          </cell>
        </row>
        <row r="1424">
          <cell r="AD1424">
            <v>3</v>
          </cell>
          <cell r="AF1424">
            <v>0</v>
          </cell>
        </row>
        <row r="1425">
          <cell r="AD1425">
            <v>3</v>
          </cell>
          <cell r="AF1425">
            <v>0</v>
          </cell>
        </row>
        <row r="1426">
          <cell r="AD1426">
            <v>3</v>
          </cell>
          <cell r="AF1426">
            <v>0</v>
          </cell>
        </row>
        <row r="1427">
          <cell r="AD1427">
            <v>3</v>
          </cell>
          <cell r="AF1427">
            <v>0</v>
          </cell>
        </row>
        <row r="1428">
          <cell r="AD1428">
            <v>3</v>
          </cell>
          <cell r="AF1428">
            <v>0</v>
          </cell>
        </row>
        <row r="1429">
          <cell r="AD1429">
            <v>3</v>
          </cell>
          <cell r="AF1429">
            <v>0</v>
          </cell>
        </row>
        <row r="1430">
          <cell r="AD1430">
            <v>3</v>
          </cell>
          <cell r="AF1430">
            <v>0</v>
          </cell>
        </row>
        <row r="1431">
          <cell r="AD1431">
            <v>3</v>
          </cell>
          <cell r="AF1431">
            <v>0</v>
          </cell>
        </row>
        <row r="1432">
          <cell r="AD1432">
            <v>3</v>
          </cell>
          <cell r="AF1432">
            <v>0</v>
          </cell>
        </row>
        <row r="1433">
          <cell r="AD1433">
            <v>3</v>
          </cell>
          <cell r="AF1433">
            <v>0</v>
          </cell>
        </row>
        <row r="1434">
          <cell r="AD1434">
            <v>3</v>
          </cell>
          <cell r="AF1434">
            <v>0</v>
          </cell>
        </row>
        <row r="1435">
          <cell r="AD1435">
            <v>3</v>
          </cell>
          <cell r="AF1435">
            <v>0</v>
          </cell>
        </row>
        <row r="1436">
          <cell r="AD1436">
            <v>3</v>
          </cell>
          <cell r="AF1436">
            <v>0</v>
          </cell>
        </row>
        <row r="1437">
          <cell r="AD1437">
            <v>3</v>
          </cell>
          <cell r="AF1437">
            <v>0</v>
          </cell>
        </row>
        <row r="1438">
          <cell r="AD1438">
            <v>3</v>
          </cell>
          <cell r="AF1438">
            <v>0</v>
          </cell>
        </row>
        <row r="1439">
          <cell r="AD1439">
            <v>3</v>
          </cell>
          <cell r="AF1439">
            <v>0</v>
          </cell>
        </row>
        <row r="1440">
          <cell r="AD1440">
            <v>3</v>
          </cell>
          <cell r="AF1440">
            <v>0</v>
          </cell>
        </row>
        <row r="1441">
          <cell r="AD1441">
            <v>3</v>
          </cell>
          <cell r="AF1441">
            <v>0</v>
          </cell>
        </row>
        <row r="1442">
          <cell r="AD1442">
            <v>3</v>
          </cell>
          <cell r="AF1442">
            <v>0</v>
          </cell>
        </row>
        <row r="1443">
          <cell r="AD1443">
            <v>3</v>
          </cell>
          <cell r="AF1443">
            <v>0</v>
          </cell>
        </row>
        <row r="1444">
          <cell r="AD1444">
            <v>3</v>
          </cell>
          <cell r="AF1444">
            <v>0</v>
          </cell>
        </row>
        <row r="1445">
          <cell r="AD1445">
            <v>3</v>
          </cell>
          <cell r="AF1445">
            <v>0</v>
          </cell>
        </row>
        <row r="1446">
          <cell r="AD1446">
            <v>3</v>
          </cell>
          <cell r="AF1446">
            <v>0</v>
          </cell>
        </row>
        <row r="1447">
          <cell r="AD1447">
            <v>3</v>
          </cell>
          <cell r="AF1447">
            <v>0</v>
          </cell>
        </row>
        <row r="1448">
          <cell r="AD1448">
            <v>3</v>
          </cell>
          <cell r="AF1448">
            <v>0</v>
          </cell>
        </row>
        <row r="1449">
          <cell r="AD1449">
            <v>3</v>
          </cell>
          <cell r="AF1449">
            <v>0</v>
          </cell>
        </row>
        <row r="1450">
          <cell r="AD1450">
            <v>3</v>
          </cell>
          <cell r="AF1450">
            <v>0</v>
          </cell>
        </row>
        <row r="1451">
          <cell r="AD1451">
            <v>3</v>
          </cell>
          <cell r="AF1451">
            <v>0</v>
          </cell>
        </row>
        <row r="1452">
          <cell r="AD1452">
            <v>3</v>
          </cell>
          <cell r="AF1452">
            <v>0</v>
          </cell>
        </row>
        <row r="1453">
          <cell r="AD1453">
            <v>3</v>
          </cell>
          <cell r="AF1453">
            <v>0</v>
          </cell>
        </row>
        <row r="1454">
          <cell r="AD1454">
            <v>3</v>
          </cell>
          <cell r="AF1454">
            <v>0</v>
          </cell>
        </row>
        <row r="1455">
          <cell r="AD1455">
            <v>3</v>
          </cell>
          <cell r="AF1455">
            <v>0</v>
          </cell>
        </row>
        <row r="1456">
          <cell r="AD1456">
            <v>3</v>
          </cell>
          <cell r="AF1456">
            <v>0</v>
          </cell>
        </row>
        <row r="1457">
          <cell r="AD1457">
            <v>3</v>
          </cell>
          <cell r="AF1457">
            <v>0</v>
          </cell>
        </row>
        <row r="1458">
          <cell r="AD1458">
            <v>3</v>
          </cell>
          <cell r="AF1458">
            <v>0</v>
          </cell>
        </row>
        <row r="1459">
          <cell r="AD1459">
            <v>3</v>
          </cell>
          <cell r="AF1459">
            <v>0</v>
          </cell>
        </row>
        <row r="1460">
          <cell r="AD1460">
            <v>3</v>
          </cell>
          <cell r="AF1460">
            <v>0</v>
          </cell>
        </row>
        <row r="1461">
          <cell r="AD1461">
            <v>3</v>
          </cell>
          <cell r="AF1461">
            <v>0</v>
          </cell>
        </row>
        <row r="1462">
          <cell r="AD1462">
            <v>3</v>
          </cell>
          <cell r="AF1462">
            <v>0</v>
          </cell>
        </row>
        <row r="1463">
          <cell r="AD1463">
            <v>3</v>
          </cell>
          <cell r="AF1463">
            <v>0</v>
          </cell>
        </row>
        <row r="1464">
          <cell r="AD1464">
            <v>3</v>
          </cell>
          <cell r="AF1464">
            <v>0</v>
          </cell>
        </row>
        <row r="1465">
          <cell r="AD1465">
            <v>3</v>
          </cell>
          <cell r="AF1465">
            <v>0</v>
          </cell>
        </row>
        <row r="1466">
          <cell r="AD1466">
            <v>3</v>
          </cell>
          <cell r="AF1466">
            <v>0</v>
          </cell>
        </row>
        <row r="1467">
          <cell r="AD1467">
            <v>3</v>
          </cell>
          <cell r="AF1467">
            <v>0</v>
          </cell>
        </row>
        <row r="1468">
          <cell r="AD1468">
            <v>3</v>
          </cell>
          <cell r="AF1468">
            <v>0</v>
          </cell>
        </row>
        <row r="1469">
          <cell r="AD1469">
            <v>3</v>
          </cell>
          <cell r="AF1469">
            <v>0</v>
          </cell>
        </row>
        <row r="1470">
          <cell r="AD1470">
            <v>3</v>
          </cell>
          <cell r="AF1470">
            <v>0</v>
          </cell>
        </row>
        <row r="1471">
          <cell r="AD1471">
            <v>3</v>
          </cell>
          <cell r="AF1471">
            <v>0</v>
          </cell>
        </row>
        <row r="1472">
          <cell r="AD1472">
            <v>3</v>
          </cell>
          <cell r="AF1472">
            <v>0</v>
          </cell>
        </row>
        <row r="1473">
          <cell r="AD1473">
            <v>3</v>
          </cell>
          <cell r="AF1473">
            <v>0</v>
          </cell>
        </row>
        <row r="1474">
          <cell r="AD1474">
            <v>3</v>
          </cell>
          <cell r="AF1474">
            <v>0</v>
          </cell>
        </row>
        <row r="1475">
          <cell r="AD1475">
            <v>3</v>
          </cell>
          <cell r="AF1475">
            <v>0</v>
          </cell>
        </row>
        <row r="1476">
          <cell r="AD1476">
            <v>3</v>
          </cell>
          <cell r="AF1476">
            <v>0</v>
          </cell>
        </row>
        <row r="1477">
          <cell r="AD1477">
            <v>3</v>
          </cell>
          <cell r="AF1477">
            <v>0</v>
          </cell>
        </row>
        <row r="1478">
          <cell r="AD1478">
            <v>3</v>
          </cell>
          <cell r="AF1478">
            <v>0</v>
          </cell>
        </row>
        <row r="1479">
          <cell r="AD1479">
            <v>3</v>
          </cell>
          <cell r="AF1479">
            <v>0</v>
          </cell>
        </row>
        <row r="1480">
          <cell r="AD1480">
            <v>3</v>
          </cell>
          <cell r="AF1480">
            <v>0</v>
          </cell>
        </row>
        <row r="1481">
          <cell r="AD1481">
            <v>3</v>
          </cell>
          <cell r="AF1481">
            <v>0</v>
          </cell>
        </row>
        <row r="1482">
          <cell r="AD1482">
            <v>3</v>
          </cell>
          <cell r="AF1482">
            <v>0</v>
          </cell>
        </row>
        <row r="1483">
          <cell r="AD1483">
            <v>3</v>
          </cell>
          <cell r="AF1483">
            <v>0</v>
          </cell>
        </row>
        <row r="1484">
          <cell r="AD1484">
            <v>3</v>
          </cell>
          <cell r="AF1484">
            <v>0</v>
          </cell>
        </row>
        <row r="1485">
          <cell r="AD1485">
            <v>3</v>
          </cell>
          <cell r="AF1485">
            <v>0</v>
          </cell>
        </row>
        <row r="1486">
          <cell r="AD1486">
            <v>3</v>
          </cell>
          <cell r="AF1486">
            <v>0</v>
          </cell>
        </row>
        <row r="1487">
          <cell r="AD1487">
            <v>3</v>
          </cell>
          <cell r="AF1487">
            <v>0</v>
          </cell>
        </row>
        <row r="1488">
          <cell r="AD1488">
            <v>3</v>
          </cell>
          <cell r="AF1488">
            <v>0</v>
          </cell>
        </row>
        <row r="1489">
          <cell r="AD1489">
            <v>3</v>
          </cell>
          <cell r="AF1489">
            <v>0</v>
          </cell>
        </row>
        <row r="1490">
          <cell r="AD1490">
            <v>3</v>
          </cell>
          <cell r="AF1490">
            <v>0</v>
          </cell>
        </row>
        <row r="1491">
          <cell r="AD1491">
            <v>3</v>
          </cell>
          <cell r="AF1491">
            <v>0</v>
          </cell>
        </row>
        <row r="1492">
          <cell r="AD1492">
            <v>3</v>
          </cell>
          <cell r="AF1492">
            <v>0</v>
          </cell>
        </row>
        <row r="1493">
          <cell r="AD1493">
            <v>3</v>
          </cell>
          <cell r="AF1493">
            <v>0</v>
          </cell>
        </row>
        <row r="1494">
          <cell r="AD1494">
            <v>3</v>
          </cell>
          <cell r="AF1494">
            <v>0</v>
          </cell>
        </row>
        <row r="1495">
          <cell r="AD1495">
            <v>3</v>
          </cell>
          <cell r="AF1495">
            <v>0</v>
          </cell>
        </row>
        <row r="1496">
          <cell r="AD1496">
            <v>3</v>
          </cell>
          <cell r="AF1496">
            <v>0</v>
          </cell>
        </row>
        <row r="1497">
          <cell r="AD1497">
            <v>3</v>
          </cell>
          <cell r="AF1497">
            <v>0</v>
          </cell>
        </row>
        <row r="1498">
          <cell r="AD1498">
            <v>3</v>
          </cell>
          <cell r="AF1498">
            <v>0</v>
          </cell>
        </row>
        <row r="1499">
          <cell r="AD1499">
            <v>3</v>
          </cell>
          <cell r="AF1499">
            <v>0</v>
          </cell>
        </row>
        <row r="1500">
          <cell r="AD1500">
            <v>3</v>
          </cell>
          <cell r="AF1500">
            <v>0</v>
          </cell>
        </row>
        <row r="1501">
          <cell r="AD1501">
            <v>3</v>
          </cell>
          <cell r="AF1501">
            <v>0</v>
          </cell>
        </row>
        <row r="1502">
          <cell r="AD1502">
            <v>3</v>
          </cell>
          <cell r="AF1502">
            <v>0</v>
          </cell>
        </row>
        <row r="1503">
          <cell r="AD1503">
            <v>3</v>
          </cell>
          <cell r="AF1503">
            <v>0</v>
          </cell>
        </row>
        <row r="1504">
          <cell r="AD1504">
            <v>3</v>
          </cell>
          <cell r="AF1504">
            <v>0</v>
          </cell>
        </row>
        <row r="1505">
          <cell r="AD1505">
            <v>3</v>
          </cell>
          <cell r="AF1505">
            <v>0</v>
          </cell>
        </row>
        <row r="1506">
          <cell r="AD1506">
            <v>3</v>
          </cell>
          <cell r="AF1506">
            <v>0</v>
          </cell>
        </row>
        <row r="1507">
          <cell r="AD1507">
            <v>3</v>
          </cell>
          <cell r="AF1507">
            <v>0</v>
          </cell>
        </row>
        <row r="1508">
          <cell r="AD1508">
            <v>3</v>
          </cell>
          <cell r="AF1508">
            <v>0</v>
          </cell>
        </row>
        <row r="1509">
          <cell r="AD1509">
            <v>3</v>
          </cell>
          <cell r="AF1509">
            <v>0</v>
          </cell>
        </row>
        <row r="1510">
          <cell r="AD1510">
            <v>3</v>
          </cell>
          <cell r="AF1510">
            <v>0</v>
          </cell>
        </row>
        <row r="1511">
          <cell r="AD1511">
            <v>3</v>
          </cell>
          <cell r="AF1511">
            <v>0</v>
          </cell>
        </row>
        <row r="1512">
          <cell r="AD1512">
            <v>3</v>
          </cell>
          <cell r="AF1512">
            <v>0</v>
          </cell>
        </row>
        <row r="1513">
          <cell r="AD1513">
            <v>3</v>
          </cell>
          <cell r="AF1513">
            <v>0</v>
          </cell>
        </row>
        <row r="1514">
          <cell r="AD1514">
            <v>3</v>
          </cell>
          <cell r="AF1514">
            <v>0</v>
          </cell>
        </row>
        <row r="1515">
          <cell r="AD1515">
            <v>3</v>
          </cell>
          <cell r="AF1515">
            <v>0</v>
          </cell>
        </row>
        <row r="1516">
          <cell r="AD1516">
            <v>3</v>
          </cell>
          <cell r="AF1516">
            <v>0</v>
          </cell>
        </row>
        <row r="1517">
          <cell r="AD1517">
            <v>3</v>
          </cell>
          <cell r="AF1517">
            <v>0</v>
          </cell>
        </row>
        <row r="1518">
          <cell r="AD1518">
            <v>3</v>
          </cell>
          <cell r="AF1518">
            <v>0</v>
          </cell>
        </row>
        <row r="1519">
          <cell r="AD1519">
            <v>3</v>
          </cell>
          <cell r="AF1519">
            <v>0</v>
          </cell>
        </row>
        <row r="1520">
          <cell r="AD1520">
            <v>3</v>
          </cell>
          <cell r="AF1520">
            <v>0</v>
          </cell>
        </row>
        <row r="1521">
          <cell r="AD1521">
            <v>3</v>
          </cell>
          <cell r="AF1521">
            <v>0</v>
          </cell>
        </row>
        <row r="1522">
          <cell r="AD1522">
            <v>3</v>
          </cell>
          <cell r="AF1522">
            <v>0</v>
          </cell>
        </row>
        <row r="1523">
          <cell r="AD1523">
            <v>3</v>
          </cell>
          <cell r="AF1523">
            <v>0</v>
          </cell>
        </row>
        <row r="1524">
          <cell r="AD1524">
            <v>3</v>
          </cell>
          <cell r="AF1524">
            <v>0</v>
          </cell>
        </row>
        <row r="1525">
          <cell r="AD1525">
            <v>3</v>
          </cell>
          <cell r="AF1525">
            <v>0</v>
          </cell>
        </row>
        <row r="1526">
          <cell r="AD1526">
            <v>3</v>
          </cell>
          <cell r="AF1526">
            <v>0</v>
          </cell>
        </row>
        <row r="1527">
          <cell r="AD1527">
            <v>3</v>
          </cell>
          <cell r="AF1527">
            <v>0</v>
          </cell>
        </row>
        <row r="1528">
          <cell r="AD1528">
            <v>3</v>
          </cell>
          <cell r="AF1528">
            <v>0</v>
          </cell>
        </row>
        <row r="1529">
          <cell r="AD1529">
            <v>3</v>
          </cell>
          <cell r="AF1529">
            <v>0</v>
          </cell>
        </row>
        <row r="1530">
          <cell r="AD1530">
            <v>3</v>
          </cell>
          <cell r="AF1530">
            <v>0</v>
          </cell>
        </row>
        <row r="1531">
          <cell r="AD1531">
            <v>3</v>
          </cell>
          <cell r="AF1531">
            <v>0</v>
          </cell>
        </row>
        <row r="1532">
          <cell r="AD1532">
            <v>3</v>
          </cell>
          <cell r="AF1532">
            <v>0</v>
          </cell>
        </row>
        <row r="1533">
          <cell r="AD1533">
            <v>3</v>
          </cell>
          <cell r="AF1533">
            <v>0</v>
          </cell>
        </row>
        <row r="1534">
          <cell r="AD1534">
            <v>3</v>
          </cell>
          <cell r="AF1534">
            <v>0</v>
          </cell>
        </row>
        <row r="1535">
          <cell r="AD1535">
            <v>3</v>
          </cell>
          <cell r="AF1535">
            <v>0</v>
          </cell>
        </row>
        <row r="1536">
          <cell r="AD1536">
            <v>3</v>
          </cell>
          <cell r="AF1536">
            <v>0</v>
          </cell>
        </row>
        <row r="1537">
          <cell r="AD1537">
            <v>3</v>
          </cell>
          <cell r="AF1537">
            <v>0</v>
          </cell>
        </row>
        <row r="1538">
          <cell r="AD1538">
            <v>3</v>
          </cell>
          <cell r="AF1538">
            <v>0</v>
          </cell>
        </row>
        <row r="1539">
          <cell r="AD1539">
            <v>3</v>
          </cell>
          <cell r="AF1539">
            <v>0</v>
          </cell>
        </row>
        <row r="1540">
          <cell r="AD1540">
            <v>3</v>
          </cell>
          <cell r="AF1540">
            <v>0</v>
          </cell>
        </row>
        <row r="1541">
          <cell r="AD1541">
            <v>3</v>
          </cell>
          <cell r="AF1541">
            <v>0</v>
          </cell>
        </row>
        <row r="1542">
          <cell r="AD1542">
            <v>3</v>
          </cell>
          <cell r="AF1542">
            <v>0</v>
          </cell>
        </row>
        <row r="1543">
          <cell r="AD1543">
            <v>3</v>
          </cell>
          <cell r="AF1543">
            <v>0</v>
          </cell>
        </row>
        <row r="1544">
          <cell r="AD1544">
            <v>3</v>
          </cell>
          <cell r="AF1544">
            <v>0</v>
          </cell>
        </row>
        <row r="1545">
          <cell r="AD1545">
            <v>3</v>
          </cell>
          <cell r="AF1545">
            <v>0</v>
          </cell>
        </row>
        <row r="1546">
          <cell r="AD1546">
            <v>3</v>
          </cell>
          <cell r="AF1546">
            <v>0</v>
          </cell>
        </row>
        <row r="1547">
          <cell r="AD1547">
            <v>3</v>
          </cell>
          <cell r="AF1547">
            <v>0</v>
          </cell>
        </row>
        <row r="1548">
          <cell r="AD1548">
            <v>3</v>
          </cell>
          <cell r="AF1548">
            <v>0</v>
          </cell>
        </row>
        <row r="1549">
          <cell r="AD1549">
            <v>3</v>
          </cell>
          <cell r="AF1549">
            <v>0</v>
          </cell>
        </row>
        <row r="1550">
          <cell r="AD1550">
            <v>3</v>
          </cell>
          <cell r="AF1550">
            <v>0</v>
          </cell>
        </row>
        <row r="1551">
          <cell r="AD1551">
            <v>3</v>
          </cell>
          <cell r="AF1551">
            <v>0</v>
          </cell>
        </row>
        <row r="1552">
          <cell r="AD1552">
            <v>3</v>
          </cell>
          <cell r="AF1552">
            <v>0</v>
          </cell>
        </row>
        <row r="1553">
          <cell r="AD1553">
            <v>3</v>
          </cell>
          <cell r="AF1553">
            <v>0</v>
          </cell>
        </row>
        <row r="1554">
          <cell r="AD1554">
            <v>3</v>
          </cell>
          <cell r="AF1554">
            <v>0</v>
          </cell>
        </row>
        <row r="1555">
          <cell r="AD1555">
            <v>3</v>
          </cell>
          <cell r="AF1555">
            <v>0</v>
          </cell>
        </row>
        <row r="1556">
          <cell r="AD1556">
            <v>3</v>
          </cell>
          <cell r="AF1556">
            <v>0</v>
          </cell>
        </row>
        <row r="1557">
          <cell r="AD1557">
            <v>3</v>
          </cell>
          <cell r="AF1557">
            <v>0</v>
          </cell>
        </row>
        <row r="1558">
          <cell r="AD1558">
            <v>3</v>
          </cell>
          <cell r="AF1558">
            <v>0</v>
          </cell>
        </row>
        <row r="1559">
          <cell r="AD1559">
            <v>3</v>
          </cell>
          <cell r="AF1559">
            <v>0</v>
          </cell>
        </row>
        <row r="1560">
          <cell r="AD1560">
            <v>3</v>
          </cell>
          <cell r="AF1560">
            <v>0</v>
          </cell>
        </row>
        <row r="1561">
          <cell r="AD1561">
            <v>3</v>
          </cell>
          <cell r="AF1561">
            <v>0</v>
          </cell>
        </row>
        <row r="1562">
          <cell r="AD1562">
            <v>3</v>
          </cell>
          <cell r="AF1562">
            <v>0</v>
          </cell>
        </row>
        <row r="1563">
          <cell r="AD1563">
            <v>3</v>
          </cell>
          <cell r="AF1563">
            <v>0</v>
          </cell>
        </row>
        <row r="1564">
          <cell r="AD1564">
            <v>3</v>
          </cell>
          <cell r="AF1564">
            <v>0</v>
          </cell>
        </row>
        <row r="1565">
          <cell r="AD1565">
            <v>3</v>
          </cell>
          <cell r="AF1565">
            <v>0</v>
          </cell>
        </row>
        <row r="1566">
          <cell r="AD1566">
            <v>3</v>
          </cell>
          <cell r="AF1566">
            <v>0</v>
          </cell>
        </row>
        <row r="1567">
          <cell r="AD1567">
            <v>3</v>
          </cell>
          <cell r="AF1567">
            <v>0</v>
          </cell>
        </row>
        <row r="1568">
          <cell r="AD1568">
            <v>3</v>
          </cell>
          <cell r="AF1568">
            <v>0</v>
          </cell>
        </row>
        <row r="1569">
          <cell r="AD1569">
            <v>3</v>
          </cell>
          <cell r="AF1569">
            <v>0</v>
          </cell>
        </row>
        <row r="1570">
          <cell r="AD1570">
            <v>3</v>
          </cell>
          <cell r="AF1570">
            <v>0</v>
          </cell>
        </row>
        <row r="1571">
          <cell r="AD1571">
            <v>3</v>
          </cell>
          <cell r="AF1571">
            <v>0</v>
          </cell>
        </row>
        <row r="1572">
          <cell r="AD1572">
            <v>3</v>
          </cell>
          <cell r="AF1572">
            <v>0</v>
          </cell>
        </row>
        <row r="1573">
          <cell r="AD1573">
            <v>3</v>
          </cell>
          <cell r="AF1573">
            <v>0</v>
          </cell>
        </row>
        <row r="1574">
          <cell r="AD1574">
            <v>3</v>
          </cell>
          <cell r="AF1574">
            <v>0</v>
          </cell>
        </row>
        <row r="1575">
          <cell r="AD1575">
            <v>3</v>
          </cell>
          <cell r="AF1575">
            <v>0</v>
          </cell>
        </row>
        <row r="1576">
          <cell r="AD1576">
            <v>3</v>
          </cell>
          <cell r="AF1576">
            <v>0</v>
          </cell>
        </row>
        <row r="1577">
          <cell r="AD1577">
            <v>3</v>
          </cell>
          <cell r="AF1577">
            <v>0</v>
          </cell>
        </row>
        <row r="1578">
          <cell r="AD1578">
            <v>3</v>
          </cell>
          <cell r="AF1578">
            <v>0</v>
          </cell>
        </row>
        <row r="1579">
          <cell r="AD1579">
            <v>3</v>
          </cell>
          <cell r="AF1579">
            <v>0</v>
          </cell>
        </row>
        <row r="1580">
          <cell r="AD1580">
            <v>3</v>
          </cell>
          <cell r="AF1580">
            <v>0</v>
          </cell>
        </row>
        <row r="1581">
          <cell r="AD1581">
            <v>3</v>
          </cell>
          <cell r="AF1581">
            <v>0</v>
          </cell>
        </row>
        <row r="1582">
          <cell r="AD1582">
            <v>3</v>
          </cell>
          <cell r="AF1582">
            <v>0</v>
          </cell>
        </row>
        <row r="1583">
          <cell r="AD1583">
            <v>3</v>
          </cell>
          <cell r="AF1583">
            <v>0</v>
          </cell>
        </row>
        <row r="1584">
          <cell r="AD1584">
            <v>3</v>
          </cell>
          <cell r="AF1584">
            <v>0</v>
          </cell>
        </row>
        <row r="1585">
          <cell r="AD1585">
            <v>3</v>
          </cell>
          <cell r="AF1585">
            <v>0</v>
          </cell>
        </row>
        <row r="1586">
          <cell r="AD1586">
            <v>3</v>
          </cell>
          <cell r="AF1586">
            <v>0</v>
          </cell>
        </row>
        <row r="1587">
          <cell r="AD1587">
            <v>3</v>
          </cell>
          <cell r="AF1587">
            <v>0</v>
          </cell>
        </row>
        <row r="1588">
          <cell r="AD1588">
            <v>3</v>
          </cell>
          <cell r="AF1588">
            <v>0</v>
          </cell>
        </row>
        <row r="1589">
          <cell r="AD1589">
            <v>3</v>
          </cell>
          <cell r="AF1589">
            <v>0</v>
          </cell>
        </row>
        <row r="1590">
          <cell r="AD1590">
            <v>3</v>
          </cell>
          <cell r="AF1590">
            <v>0</v>
          </cell>
        </row>
        <row r="1591">
          <cell r="AD1591">
            <v>3</v>
          </cell>
          <cell r="AF1591">
            <v>0</v>
          </cell>
        </row>
        <row r="1592">
          <cell r="AD1592">
            <v>3</v>
          </cell>
          <cell r="AF1592">
            <v>0</v>
          </cell>
        </row>
        <row r="1593">
          <cell r="AD1593">
            <v>3</v>
          </cell>
          <cell r="AF1593">
            <v>0</v>
          </cell>
        </row>
        <row r="1594">
          <cell r="AD1594">
            <v>3</v>
          </cell>
          <cell r="AF1594">
            <v>0</v>
          </cell>
        </row>
        <row r="1595">
          <cell r="AD1595">
            <v>3</v>
          </cell>
          <cell r="AF1595">
            <v>0</v>
          </cell>
        </row>
        <row r="1596">
          <cell r="AD1596">
            <v>3</v>
          </cell>
          <cell r="AF1596">
            <v>0</v>
          </cell>
        </row>
        <row r="1597">
          <cell r="AD1597">
            <v>3</v>
          </cell>
          <cell r="AF1597">
            <v>0</v>
          </cell>
        </row>
        <row r="1598">
          <cell r="AD1598">
            <v>3</v>
          </cell>
          <cell r="AF1598">
            <v>0</v>
          </cell>
        </row>
        <row r="1599">
          <cell r="AD1599">
            <v>3</v>
          </cell>
          <cell r="AF1599">
            <v>0</v>
          </cell>
        </row>
        <row r="1600">
          <cell r="AD1600">
            <v>3</v>
          </cell>
          <cell r="AF1600">
            <v>0</v>
          </cell>
        </row>
        <row r="1601">
          <cell r="AD1601">
            <v>3</v>
          </cell>
          <cell r="AF1601">
            <v>0</v>
          </cell>
        </row>
        <row r="1602">
          <cell r="AD1602">
            <v>3</v>
          </cell>
          <cell r="AF1602">
            <v>0</v>
          </cell>
        </row>
        <row r="1603">
          <cell r="AD1603">
            <v>3</v>
          </cell>
          <cell r="AF1603">
            <v>0</v>
          </cell>
        </row>
        <row r="1604">
          <cell r="AD1604">
            <v>3</v>
          </cell>
          <cell r="AF1604">
            <v>0</v>
          </cell>
        </row>
        <row r="1605">
          <cell r="AD1605">
            <v>3</v>
          </cell>
          <cell r="AF1605">
            <v>0</v>
          </cell>
        </row>
        <row r="1606">
          <cell r="AD1606">
            <v>3</v>
          </cell>
          <cell r="AF1606">
            <v>0</v>
          </cell>
        </row>
        <row r="1607">
          <cell r="AD1607">
            <v>3</v>
          </cell>
          <cell r="AF1607">
            <v>0</v>
          </cell>
        </row>
        <row r="1608">
          <cell r="AD1608">
            <v>3</v>
          </cell>
          <cell r="AF1608">
            <v>0</v>
          </cell>
        </row>
        <row r="1609">
          <cell r="AD1609">
            <v>3</v>
          </cell>
          <cell r="AF1609">
            <v>0</v>
          </cell>
        </row>
        <row r="1610">
          <cell r="AD1610">
            <v>3</v>
          </cell>
          <cell r="AF1610">
            <v>0</v>
          </cell>
        </row>
        <row r="1611">
          <cell r="AD1611">
            <v>3</v>
          </cell>
          <cell r="AF1611">
            <v>0</v>
          </cell>
        </row>
        <row r="1612">
          <cell r="AD1612">
            <v>3</v>
          </cell>
          <cell r="AF1612">
            <v>0</v>
          </cell>
        </row>
        <row r="1613">
          <cell r="AD1613">
            <v>3</v>
          </cell>
          <cell r="AF1613">
            <v>0</v>
          </cell>
        </row>
        <row r="1614">
          <cell r="AD1614">
            <v>3</v>
          </cell>
          <cell r="AF1614">
            <v>0</v>
          </cell>
        </row>
        <row r="1615">
          <cell r="AD1615">
            <v>3</v>
          </cell>
          <cell r="AF1615">
            <v>0</v>
          </cell>
        </row>
        <row r="1616">
          <cell r="AD1616">
            <v>3</v>
          </cell>
          <cell r="AF1616">
            <v>0</v>
          </cell>
        </row>
        <row r="1617">
          <cell r="AD1617">
            <v>3</v>
          </cell>
          <cell r="AF1617">
            <v>0</v>
          </cell>
        </row>
        <row r="1618">
          <cell r="AD1618">
            <v>3</v>
          </cell>
          <cell r="AF1618">
            <v>0</v>
          </cell>
        </row>
        <row r="1619">
          <cell r="AD1619">
            <v>3</v>
          </cell>
          <cell r="AF1619">
            <v>0</v>
          </cell>
        </row>
        <row r="1620">
          <cell r="AD1620">
            <v>3</v>
          </cell>
          <cell r="AF1620">
            <v>0</v>
          </cell>
        </row>
        <row r="1621">
          <cell r="AD1621">
            <v>3</v>
          </cell>
          <cell r="AF1621">
            <v>0</v>
          </cell>
        </row>
        <row r="1622">
          <cell r="AD1622">
            <v>3</v>
          </cell>
          <cell r="AF1622">
            <v>0</v>
          </cell>
        </row>
        <row r="1623">
          <cell r="AD1623">
            <v>3</v>
          </cell>
          <cell r="AF1623">
            <v>0</v>
          </cell>
        </row>
        <row r="1624">
          <cell r="AD1624">
            <v>3</v>
          </cell>
          <cell r="AF1624">
            <v>0</v>
          </cell>
        </row>
        <row r="1625">
          <cell r="AD1625">
            <v>3</v>
          </cell>
          <cell r="AF1625">
            <v>0</v>
          </cell>
        </row>
        <row r="1626">
          <cell r="AD1626">
            <v>3</v>
          </cell>
          <cell r="AF1626">
            <v>0</v>
          </cell>
        </row>
        <row r="1627">
          <cell r="AD1627">
            <v>3</v>
          </cell>
          <cell r="AF1627">
            <v>0</v>
          </cell>
        </row>
        <row r="1628">
          <cell r="AD1628">
            <v>3</v>
          </cell>
          <cell r="AF1628">
            <v>0</v>
          </cell>
        </row>
        <row r="1629">
          <cell r="AD1629">
            <v>3</v>
          </cell>
          <cell r="AF1629">
            <v>0</v>
          </cell>
        </row>
        <row r="1630">
          <cell r="AD1630">
            <v>3</v>
          </cell>
          <cell r="AF1630">
            <v>0</v>
          </cell>
        </row>
        <row r="1631">
          <cell r="AD1631">
            <v>3</v>
          </cell>
          <cell r="AF1631">
            <v>0</v>
          </cell>
        </row>
        <row r="1632">
          <cell r="AD1632">
            <v>3</v>
          </cell>
          <cell r="AF1632">
            <v>0</v>
          </cell>
        </row>
        <row r="1633">
          <cell r="AD1633">
            <v>3</v>
          </cell>
          <cell r="AF1633">
            <v>0</v>
          </cell>
        </row>
        <row r="1634">
          <cell r="AD1634">
            <v>3</v>
          </cell>
          <cell r="AF1634">
            <v>0</v>
          </cell>
        </row>
        <row r="1635">
          <cell r="AD1635">
            <v>3</v>
          </cell>
          <cell r="AF1635">
            <v>0</v>
          </cell>
        </row>
        <row r="1636">
          <cell r="AD1636">
            <v>3</v>
          </cell>
          <cell r="AF1636">
            <v>0</v>
          </cell>
        </row>
        <row r="1637">
          <cell r="AD1637">
            <v>3</v>
          </cell>
          <cell r="AF1637">
            <v>0</v>
          </cell>
        </row>
        <row r="1638">
          <cell r="AD1638">
            <v>3</v>
          </cell>
          <cell r="AF1638">
            <v>0</v>
          </cell>
        </row>
        <row r="1639">
          <cell r="AD1639">
            <v>3</v>
          </cell>
          <cell r="AF1639">
            <v>0</v>
          </cell>
        </row>
        <row r="1640">
          <cell r="AD1640">
            <v>3</v>
          </cell>
          <cell r="AF1640">
            <v>0</v>
          </cell>
        </row>
        <row r="1641">
          <cell r="AD1641">
            <v>3</v>
          </cell>
          <cell r="AF1641">
            <v>0</v>
          </cell>
        </row>
        <row r="1642">
          <cell r="AD1642">
            <v>3</v>
          </cell>
          <cell r="AF1642">
            <v>0</v>
          </cell>
        </row>
        <row r="1643">
          <cell r="AD1643">
            <v>3</v>
          </cell>
          <cell r="AF1643">
            <v>0</v>
          </cell>
        </row>
        <row r="1644">
          <cell r="AD1644">
            <v>3</v>
          </cell>
          <cell r="AF1644">
            <v>0</v>
          </cell>
        </row>
        <row r="1645">
          <cell r="AD1645">
            <v>3</v>
          </cell>
          <cell r="AF1645">
            <v>0</v>
          </cell>
        </row>
        <row r="1646">
          <cell r="AD1646">
            <v>3</v>
          </cell>
          <cell r="AF1646">
            <v>0</v>
          </cell>
        </row>
        <row r="1647">
          <cell r="AD1647">
            <v>3</v>
          </cell>
          <cell r="AF1647">
            <v>0</v>
          </cell>
        </row>
        <row r="1648">
          <cell r="AD1648">
            <v>3</v>
          </cell>
          <cell r="AF1648">
            <v>0</v>
          </cell>
        </row>
        <row r="1649">
          <cell r="AD1649">
            <v>3</v>
          </cell>
          <cell r="AF1649">
            <v>0</v>
          </cell>
        </row>
        <row r="1650">
          <cell r="AD1650">
            <v>3</v>
          </cell>
          <cell r="AF1650">
            <v>0</v>
          </cell>
        </row>
        <row r="1651">
          <cell r="AD1651">
            <v>3</v>
          </cell>
          <cell r="AF1651">
            <v>0</v>
          </cell>
        </row>
        <row r="1652">
          <cell r="AD1652">
            <v>3</v>
          </cell>
          <cell r="AF1652">
            <v>0</v>
          </cell>
        </row>
        <row r="1653">
          <cell r="AD1653">
            <v>3</v>
          </cell>
          <cell r="AF1653">
            <v>0</v>
          </cell>
        </row>
        <row r="1654">
          <cell r="AD1654">
            <v>3</v>
          </cell>
          <cell r="AF1654">
            <v>0</v>
          </cell>
        </row>
        <row r="1655">
          <cell r="AD1655">
            <v>3</v>
          </cell>
          <cell r="AF1655">
            <v>0</v>
          </cell>
        </row>
        <row r="1656">
          <cell r="AD1656">
            <v>3</v>
          </cell>
          <cell r="AF1656">
            <v>0</v>
          </cell>
        </row>
        <row r="1657">
          <cell r="AD1657">
            <v>3</v>
          </cell>
          <cell r="AF1657">
            <v>0</v>
          </cell>
        </row>
        <row r="1658">
          <cell r="AD1658">
            <v>3</v>
          </cell>
          <cell r="AF1658">
            <v>0</v>
          </cell>
        </row>
        <row r="1659">
          <cell r="AD1659">
            <v>3</v>
          </cell>
          <cell r="AF1659">
            <v>0</v>
          </cell>
        </row>
        <row r="1660">
          <cell r="AD1660">
            <v>3</v>
          </cell>
          <cell r="AF1660">
            <v>0</v>
          </cell>
        </row>
        <row r="1661">
          <cell r="AD1661">
            <v>3</v>
          </cell>
          <cell r="AF1661">
            <v>0</v>
          </cell>
        </row>
        <row r="1662">
          <cell r="AD1662">
            <v>3</v>
          </cell>
          <cell r="AF1662">
            <v>0</v>
          </cell>
        </row>
        <row r="1663">
          <cell r="AD1663">
            <v>3</v>
          </cell>
          <cell r="AF1663">
            <v>0</v>
          </cell>
        </row>
        <row r="1664">
          <cell r="AD1664">
            <v>3</v>
          </cell>
          <cell r="AF1664">
            <v>0</v>
          </cell>
        </row>
        <row r="1665">
          <cell r="AD1665">
            <v>3</v>
          </cell>
          <cell r="AF1665">
            <v>0</v>
          </cell>
        </row>
        <row r="1666">
          <cell r="AD1666">
            <v>3</v>
          </cell>
          <cell r="AF1666">
            <v>0</v>
          </cell>
        </row>
        <row r="1667">
          <cell r="AD1667">
            <v>3</v>
          </cell>
          <cell r="AF1667">
            <v>0</v>
          </cell>
        </row>
        <row r="1668">
          <cell r="AD1668">
            <v>3</v>
          </cell>
          <cell r="AF1668">
            <v>0</v>
          </cell>
        </row>
        <row r="1669">
          <cell r="AD1669">
            <v>3</v>
          </cell>
          <cell r="AF1669">
            <v>0</v>
          </cell>
        </row>
        <row r="1670">
          <cell r="AD1670">
            <v>3</v>
          </cell>
          <cell r="AF1670">
            <v>0</v>
          </cell>
        </row>
        <row r="1671">
          <cell r="AD1671">
            <v>3</v>
          </cell>
          <cell r="AF1671">
            <v>0</v>
          </cell>
        </row>
        <row r="1672">
          <cell r="AD1672">
            <v>3</v>
          </cell>
          <cell r="AF1672">
            <v>0</v>
          </cell>
        </row>
        <row r="1673">
          <cell r="AD1673">
            <v>3</v>
          </cell>
          <cell r="AF1673">
            <v>0</v>
          </cell>
        </row>
        <row r="1674">
          <cell r="AD1674">
            <v>3</v>
          </cell>
          <cell r="AF1674">
            <v>0</v>
          </cell>
        </row>
        <row r="1675">
          <cell r="AD1675">
            <v>3</v>
          </cell>
          <cell r="AF1675">
            <v>0</v>
          </cell>
        </row>
        <row r="1676">
          <cell r="AD1676">
            <v>3</v>
          </cell>
          <cell r="AF1676">
            <v>0</v>
          </cell>
        </row>
        <row r="1677">
          <cell r="AD1677">
            <v>3</v>
          </cell>
          <cell r="AF1677">
            <v>0</v>
          </cell>
        </row>
        <row r="1678">
          <cell r="AD1678">
            <v>3</v>
          </cell>
          <cell r="AF1678">
            <v>0</v>
          </cell>
        </row>
        <row r="1679">
          <cell r="AD1679">
            <v>3</v>
          </cell>
          <cell r="AF1679">
            <v>0</v>
          </cell>
        </row>
        <row r="1680">
          <cell r="AD1680">
            <v>3</v>
          </cell>
          <cell r="AF1680">
            <v>0</v>
          </cell>
        </row>
        <row r="1681">
          <cell r="AD1681">
            <v>3</v>
          </cell>
          <cell r="AF1681">
            <v>0</v>
          </cell>
        </row>
        <row r="1682">
          <cell r="AD1682">
            <v>3</v>
          </cell>
          <cell r="AF1682">
            <v>0</v>
          </cell>
        </row>
        <row r="1683">
          <cell r="AD1683">
            <v>3</v>
          </cell>
          <cell r="AF1683">
            <v>0</v>
          </cell>
        </row>
        <row r="1684">
          <cell r="AD1684">
            <v>3</v>
          </cell>
          <cell r="AF1684">
            <v>0</v>
          </cell>
        </row>
        <row r="1685">
          <cell r="AD1685">
            <v>3</v>
          </cell>
          <cell r="AF1685">
            <v>0</v>
          </cell>
        </row>
        <row r="1686">
          <cell r="AD1686">
            <v>3</v>
          </cell>
          <cell r="AF1686">
            <v>0</v>
          </cell>
        </row>
        <row r="1687">
          <cell r="AD1687">
            <v>3</v>
          </cell>
          <cell r="AF1687">
            <v>0</v>
          </cell>
        </row>
        <row r="1688">
          <cell r="AD1688">
            <v>3</v>
          </cell>
          <cell r="AF1688">
            <v>0</v>
          </cell>
        </row>
        <row r="1689">
          <cell r="AD1689">
            <v>3</v>
          </cell>
          <cell r="AF1689">
            <v>0</v>
          </cell>
        </row>
        <row r="1690">
          <cell r="AD1690">
            <v>3</v>
          </cell>
          <cell r="AF1690">
            <v>0</v>
          </cell>
        </row>
        <row r="1691">
          <cell r="AD1691">
            <v>3</v>
          </cell>
          <cell r="AF1691">
            <v>0</v>
          </cell>
        </row>
        <row r="1692">
          <cell r="AD1692">
            <v>3</v>
          </cell>
          <cell r="AF1692">
            <v>0</v>
          </cell>
        </row>
        <row r="1693">
          <cell r="AD1693">
            <v>3</v>
          </cell>
          <cell r="AF1693">
            <v>0</v>
          </cell>
        </row>
        <row r="1694">
          <cell r="AD1694">
            <v>3</v>
          </cell>
          <cell r="AF1694">
            <v>0</v>
          </cell>
        </row>
        <row r="1695">
          <cell r="AD1695">
            <v>3</v>
          </cell>
          <cell r="AF1695">
            <v>0</v>
          </cell>
        </row>
        <row r="1696">
          <cell r="AD1696">
            <v>3</v>
          </cell>
          <cell r="AF1696">
            <v>0</v>
          </cell>
        </row>
        <row r="1697">
          <cell r="AD1697">
            <v>3</v>
          </cell>
          <cell r="AF1697">
            <v>0</v>
          </cell>
        </row>
        <row r="1698">
          <cell r="AD1698">
            <v>3</v>
          </cell>
          <cell r="AF1698">
            <v>0</v>
          </cell>
        </row>
        <row r="1699">
          <cell r="AD1699">
            <v>3</v>
          </cell>
          <cell r="AF1699">
            <v>0</v>
          </cell>
        </row>
        <row r="1700">
          <cell r="AD1700">
            <v>3</v>
          </cell>
          <cell r="AF1700">
            <v>0</v>
          </cell>
        </row>
        <row r="1701">
          <cell r="AD1701">
            <v>3</v>
          </cell>
          <cell r="AF1701">
            <v>0</v>
          </cell>
        </row>
        <row r="1702">
          <cell r="AD1702">
            <v>3</v>
          </cell>
          <cell r="AF1702">
            <v>0</v>
          </cell>
        </row>
        <row r="1703">
          <cell r="AD1703">
            <v>3</v>
          </cell>
          <cell r="AF1703">
            <v>0</v>
          </cell>
        </row>
        <row r="1704">
          <cell r="AD1704">
            <v>3</v>
          </cell>
          <cell r="AF1704">
            <v>0</v>
          </cell>
        </row>
        <row r="1705">
          <cell r="AD1705">
            <v>3</v>
          </cell>
          <cell r="AF1705">
            <v>0</v>
          </cell>
        </row>
        <row r="1706">
          <cell r="AD1706">
            <v>3</v>
          </cell>
          <cell r="AF1706">
            <v>0</v>
          </cell>
        </row>
        <row r="1707">
          <cell r="AD1707">
            <v>3</v>
          </cell>
          <cell r="AF1707">
            <v>0</v>
          </cell>
        </row>
        <row r="1708">
          <cell r="AD1708">
            <v>3</v>
          </cell>
          <cell r="AF1708">
            <v>0</v>
          </cell>
        </row>
        <row r="1709">
          <cell r="AD1709">
            <v>3</v>
          </cell>
          <cell r="AF1709">
            <v>0</v>
          </cell>
        </row>
        <row r="1710">
          <cell r="AD1710">
            <v>3</v>
          </cell>
          <cell r="AF1710">
            <v>0</v>
          </cell>
        </row>
        <row r="1711">
          <cell r="AD1711">
            <v>3</v>
          </cell>
          <cell r="AF1711">
            <v>0</v>
          </cell>
        </row>
        <row r="1712">
          <cell r="AD1712">
            <v>3</v>
          </cell>
          <cell r="AF1712">
            <v>0</v>
          </cell>
        </row>
        <row r="1713">
          <cell r="AD1713">
            <v>3</v>
          </cell>
          <cell r="AF1713">
            <v>0</v>
          </cell>
        </row>
        <row r="1714">
          <cell r="AD1714">
            <v>3</v>
          </cell>
          <cell r="AF1714">
            <v>0</v>
          </cell>
        </row>
        <row r="1715">
          <cell r="AD1715">
            <v>3</v>
          </cell>
          <cell r="AF1715">
            <v>0</v>
          </cell>
        </row>
        <row r="1716">
          <cell r="AD1716">
            <v>3</v>
          </cell>
          <cell r="AF1716">
            <v>0</v>
          </cell>
        </row>
        <row r="1717">
          <cell r="AD1717">
            <v>3</v>
          </cell>
          <cell r="AF1717">
            <v>0</v>
          </cell>
        </row>
        <row r="1718">
          <cell r="AD1718">
            <v>3</v>
          </cell>
          <cell r="AF1718">
            <v>0</v>
          </cell>
        </row>
        <row r="1719">
          <cell r="AD1719">
            <v>3</v>
          </cell>
          <cell r="AF1719">
            <v>0</v>
          </cell>
        </row>
        <row r="1720">
          <cell r="AD1720">
            <v>3</v>
          </cell>
          <cell r="AF1720">
            <v>0</v>
          </cell>
        </row>
        <row r="1721">
          <cell r="AD1721">
            <v>3</v>
          </cell>
          <cell r="AF1721">
            <v>0</v>
          </cell>
        </row>
        <row r="1722">
          <cell r="AD1722">
            <v>3</v>
          </cell>
          <cell r="AF1722">
            <v>0</v>
          </cell>
        </row>
        <row r="1723">
          <cell r="AD1723">
            <v>3</v>
          </cell>
          <cell r="AF1723">
            <v>0</v>
          </cell>
        </row>
        <row r="1724">
          <cell r="AD1724">
            <v>3</v>
          </cell>
          <cell r="AF1724">
            <v>0</v>
          </cell>
        </row>
        <row r="1725">
          <cell r="AD1725">
            <v>3</v>
          </cell>
          <cell r="AF1725">
            <v>0</v>
          </cell>
        </row>
        <row r="1726">
          <cell r="AD1726">
            <v>3</v>
          </cell>
          <cell r="AF1726">
            <v>0</v>
          </cell>
        </row>
        <row r="1727">
          <cell r="AD1727">
            <v>3</v>
          </cell>
          <cell r="AF1727">
            <v>0</v>
          </cell>
        </row>
        <row r="1728">
          <cell r="AD1728">
            <v>3</v>
          </cell>
          <cell r="AF1728">
            <v>0</v>
          </cell>
        </row>
        <row r="1729">
          <cell r="AD1729">
            <v>3</v>
          </cell>
          <cell r="AF1729">
            <v>0</v>
          </cell>
        </row>
        <row r="1730">
          <cell r="AD1730">
            <v>3</v>
          </cell>
          <cell r="AF1730">
            <v>0</v>
          </cell>
        </row>
        <row r="1731">
          <cell r="AD1731">
            <v>3</v>
          </cell>
          <cell r="AF1731">
            <v>0</v>
          </cell>
        </row>
        <row r="1732">
          <cell r="AD1732">
            <v>3</v>
          </cell>
          <cell r="AF1732">
            <v>0</v>
          </cell>
        </row>
        <row r="1733">
          <cell r="AD1733">
            <v>3</v>
          </cell>
          <cell r="AF1733">
            <v>0</v>
          </cell>
        </row>
        <row r="1734">
          <cell r="AD1734">
            <v>3</v>
          </cell>
          <cell r="AF1734">
            <v>0</v>
          </cell>
        </row>
        <row r="1735">
          <cell r="AD1735">
            <v>3</v>
          </cell>
          <cell r="AF1735">
            <v>0</v>
          </cell>
        </row>
        <row r="1736">
          <cell r="AD1736">
            <v>3</v>
          </cell>
          <cell r="AF1736">
            <v>0</v>
          </cell>
        </row>
        <row r="1737">
          <cell r="AD1737">
            <v>3</v>
          </cell>
          <cell r="AF1737">
            <v>0</v>
          </cell>
        </row>
        <row r="1738">
          <cell r="AD1738">
            <v>3</v>
          </cell>
          <cell r="AF1738">
            <v>0</v>
          </cell>
        </row>
        <row r="1739">
          <cell r="AD1739">
            <v>3</v>
          </cell>
          <cell r="AF1739">
            <v>0</v>
          </cell>
        </row>
        <row r="1740">
          <cell r="AD1740">
            <v>3</v>
          </cell>
          <cell r="AF1740">
            <v>0</v>
          </cell>
        </row>
        <row r="1741">
          <cell r="AD1741">
            <v>3</v>
          </cell>
          <cell r="AF1741">
            <v>0</v>
          </cell>
        </row>
        <row r="1742">
          <cell r="AD1742">
            <v>3</v>
          </cell>
          <cell r="AF1742">
            <v>0</v>
          </cell>
        </row>
        <row r="1743">
          <cell r="AD1743">
            <v>3</v>
          </cell>
          <cell r="AF1743">
            <v>0</v>
          </cell>
        </row>
        <row r="1744">
          <cell r="AD1744">
            <v>3</v>
          </cell>
          <cell r="AF1744">
            <v>0</v>
          </cell>
        </row>
        <row r="1745">
          <cell r="AD1745">
            <v>3</v>
          </cell>
          <cell r="AF1745">
            <v>0</v>
          </cell>
        </row>
        <row r="1746">
          <cell r="AD1746">
            <v>3</v>
          </cell>
          <cell r="AF1746">
            <v>0</v>
          </cell>
        </row>
        <row r="1747">
          <cell r="AD1747">
            <v>3</v>
          </cell>
          <cell r="AF1747">
            <v>0</v>
          </cell>
        </row>
        <row r="1748">
          <cell r="AD1748">
            <v>3</v>
          </cell>
          <cell r="AF1748">
            <v>0</v>
          </cell>
        </row>
        <row r="1749">
          <cell r="AD1749">
            <v>3</v>
          </cell>
          <cell r="AF1749">
            <v>0</v>
          </cell>
        </row>
        <row r="1750">
          <cell r="AD1750">
            <v>3</v>
          </cell>
          <cell r="AF1750">
            <v>0</v>
          </cell>
        </row>
        <row r="1751">
          <cell r="AD1751">
            <v>3</v>
          </cell>
          <cell r="AF1751">
            <v>0</v>
          </cell>
        </row>
        <row r="1752">
          <cell r="AD1752">
            <v>3</v>
          </cell>
          <cell r="AF1752">
            <v>0</v>
          </cell>
        </row>
        <row r="1753">
          <cell r="AD1753">
            <v>3</v>
          </cell>
          <cell r="AF1753">
            <v>0</v>
          </cell>
        </row>
        <row r="1754">
          <cell r="AD1754">
            <v>3</v>
          </cell>
          <cell r="AF1754">
            <v>0</v>
          </cell>
        </row>
        <row r="1755">
          <cell r="AD1755">
            <v>3</v>
          </cell>
          <cell r="AF1755">
            <v>0</v>
          </cell>
        </row>
        <row r="1756">
          <cell r="AD1756">
            <v>3</v>
          </cell>
          <cell r="AF1756">
            <v>0</v>
          </cell>
        </row>
        <row r="1757">
          <cell r="AD1757">
            <v>3</v>
          </cell>
          <cell r="AF1757">
            <v>0</v>
          </cell>
        </row>
        <row r="1758">
          <cell r="AD1758">
            <v>3</v>
          </cell>
          <cell r="AF1758">
            <v>0</v>
          </cell>
        </row>
        <row r="1759">
          <cell r="AD1759">
            <v>3</v>
          </cell>
          <cell r="AF1759">
            <v>0</v>
          </cell>
        </row>
        <row r="1760">
          <cell r="AD1760">
            <v>3</v>
          </cell>
          <cell r="AF1760">
            <v>0</v>
          </cell>
        </row>
        <row r="1761">
          <cell r="AD1761">
            <v>3</v>
          </cell>
          <cell r="AF1761">
            <v>0</v>
          </cell>
        </row>
        <row r="1762">
          <cell r="AD1762">
            <v>3</v>
          </cell>
          <cell r="AF1762">
            <v>0</v>
          </cell>
        </row>
        <row r="1763">
          <cell r="AD1763">
            <v>3</v>
          </cell>
          <cell r="AF1763">
            <v>0</v>
          </cell>
        </row>
        <row r="1764">
          <cell r="AD1764">
            <v>3</v>
          </cell>
          <cell r="AF1764">
            <v>0</v>
          </cell>
        </row>
        <row r="1765">
          <cell r="AD1765">
            <v>3</v>
          </cell>
          <cell r="AF1765">
            <v>0</v>
          </cell>
        </row>
        <row r="1766">
          <cell r="AD1766">
            <v>3</v>
          </cell>
          <cell r="AF1766">
            <v>0</v>
          </cell>
        </row>
        <row r="1767">
          <cell r="AD1767">
            <v>3</v>
          </cell>
          <cell r="AF1767">
            <v>0</v>
          </cell>
        </row>
        <row r="1768">
          <cell r="AD1768">
            <v>3</v>
          </cell>
          <cell r="AF1768">
            <v>0</v>
          </cell>
        </row>
        <row r="1769">
          <cell r="AD1769">
            <v>3</v>
          </cell>
          <cell r="AF1769">
            <v>0</v>
          </cell>
        </row>
        <row r="1770">
          <cell r="AD1770">
            <v>3</v>
          </cell>
          <cell r="AF1770">
            <v>0</v>
          </cell>
        </row>
        <row r="1771">
          <cell r="AD1771">
            <v>3</v>
          </cell>
          <cell r="AF1771">
            <v>0</v>
          </cell>
        </row>
        <row r="1772">
          <cell r="AD1772">
            <v>3</v>
          </cell>
          <cell r="AF1772">
            <v>0</v>
          </cell>
        </row>
        <row r="1773">
          <cell r="AD1773">
            <v>3</v>
          </cell>
          <cell r="AF1773">
            <v>0</v>
          </cell>
        </row>
        <row r="1774">
          <cell r="AD1774">
            <v>3</v>
          </cell>
          <cell r="AF1774">
            <v>0</v>
          </cell>
        </row>
        <row r="1775">
          <cell r="AD1775">
            <v>3</v>
          </cell>
          <cell r="AF1775">
            <v>0</v>
          </cell>
        </row>
        <row r="1776">
          <cell r="AD1776">
            <v>3</v>
          </cell>
          <cell r="AF1776">
            <v>0</v>
          </cell>
        </row>
        <row r="1777">
          <cell r="AD1777">
            <v>3</v>
          </cell>
          <cell r="AF1777">
            <v>0</v>
          </cell>
        </row>
        <row r="1778">
          <cell r="AD1778">
            <v>3</v>
          </cell>
          <cell r="AF1778">
            <v>0</v>
          </cell>
        </row>
        <row r="1779">
          <cell r="AD1779">
            <v>3</v>
          </cell>
          <cell r="AF1779">
            <v>0</v>
          </cell>
        </row>
        <row r="1780">
          <cell r="AD1780">
            <v>3</v>
          </cell>
          <cell r="AF1780">
            <v>0</v>
          </cell>
        </row>
        <row r="1781">
          <cell r="AD1781">
            <v>3</v>
          </cell>
          <cell r="AF1781">
            <v>0</v>
          </cell>
        </row>
        <row r="1782">
          <cell r="AD1782">
            <v>3</v>
          </cell>
          <cell r="AF1782">
            <v>0</v>
          </cell>
        </row>
        <row r="1783">
          <cell r="AD1783">
            <v>3</v>
          </cell>
          <cell r="AF1783">
            <v>0</v>
          </cell>
        </row>
        <row r="1784">
          <cell r="AD1784">
            <v>3</v>
          </cell>
          <cell r="AF1784">
            <v>0</v>
          </cell>
        </row>
        <row r="1785">
          <cell r="AD1785">
            <v>3</v>
          </cell>
          <cell r="AF1785">
            <v>0</v>
          </cell>
        </row>
        <row r="1786">
          <cell r="AD1786">
            <v>3</v>
          </cell>
          <cell r="AF1786">
            <v>0</v>
          </cell>
        </row>
        <row r="1787">
          <cell r="AD1787">
            <v>3</v>
          </cell>
          <cell r="AF1787">
            <v>0</v>
          </cell>
        </row>
        <row r="1788">
          <cell r="AD1788">
            <v>3</v>
          </cell>
          <cell r="AF1788">
            <v>0</v>
          </cell>
        </row>
        <row r="1789">
          <cell r="AD1789">
            <v>3</v>
          </cell>
          <cell r="AF1789">
            <v>0</v>
          </cell>
        </row>
        <row r="1790">
          <cell r="AD1790">
            <v>3</v>
          </cell>
          <cell r="AF1790">
            <v>0</v>
          </cell>
        </row>
        <row r="1791">
          <cell r="AD1791">
            <v>3</v>
          </cell>
          <cell r="AF1791">
            <v>0</v>
          </cell>
        </row>
        <row r="1792">
          <cell r="AD1792">
            <v>3</v>
          </cell>
          <cell r="AF1792">
            <v>0</v>
          </cell>
        </row>
        <row r="1793">
          <cell r="AD1793">
            <v>3</v>
          </cell>
          <cell r="AF1793">
            <v>0</v>
          </cell>
        </row>
        <row r="1794">
          <cell r="AD1794">
            <v>3</v>
          </cell>
          <cell r="AF1794">
            <v>0</v>
          </cell>
        </row>
        <row r="1795">
          <cell r="AD1795">
            <v>3</v>
          </cell>
          <cell r="AF1795">
            <v>0</v>
          </cell>
        </row>
        <row r="1796">
          <cell r="AD1796">
            <v>3</v>
          </cell>
          <cell r="AF1796">
            <v>0</v>
          </cell>
        </row>
        <row r="1797">
          <cell r="AD1797">
            <v>3</v>
          </cell>
          <cell r="AF1797">
            <v>0</v>
          </cell>
        </row>
        <row r="1798">
          <cell r="AD1798">
            <v>3</v>
          </cell>
          <cell r="AF1798">
            <v>0</v>
          </cell>
        </row>
        <row r="1799">
          <cell r="AD1799">
            <v>3</v>
          </cell>
          <cell r="AF1799">
            <v>0</v>
          </cell>
        </row>
        <row r="1800">
          <cell r="AD1800">
            <v>3</v>
          </cell>
          <cell r="AF1800">
            <v>0</v>
          </cell>
        </row>
        <row r="1801">
          <cell r="AD1801">
            <v>3</v>
          </cell>
          <cell r="AF1801">
            <v>0</v>
          </cell>
        </row>
        <row r="1802">
          <cell r="AD1802">
            <v>3</v>
          </cell>
          <cell r="AF1802">
            <v>0</v>
          </cell>
        </row>
        <row r="1803">
          <cell r="AD1803">
            <v>3</v>
          </cell>
          <cell r="AF1803">
            <v>0</v>
          </cell>
        </row>
        <row r="1804">
          <cell r="AD1804">
            <v>3</v>
          </cell>
          <cell r="AF1804">
            <v>0</v>
          </cell>
        </row>
        <row r="1805">
          <cell r="AD1805">
            <v>3</v>
          </cell>
          <cell r="AF1805">
            <v>0</v>
          </cell>
        </row>
        <row r="1806">
          <cell r="AD1806">
            <v>3</v>
          </cell>
          <cell r="AF1806">
            <v>0</v>
          </cell>
        </row>
        <row r="1807">
          <cell r="AD1807">
            <v>3</v>
          </cell>
          <cell r="AF1807">
            <v>0</v>
          </cell>
        </row>
        <row r="1808">
          <cell r="AD1808">
            <v>3</v>
          </cell>
          <cell r="AF1808">
            <v>0</v>
          </cell>
        </row>
        <row r="1809">
          <cell r="AD1809">
            <v>3</v>
          </cell>
          <cell r="AF1809">
            <v>0</v>
          </cell>
        </row>
        <row r="1810">
          <cell r="AD1810">
            <v>3</v>
          </cell>
          <cell r="AF1810">
            <v>0</v>
          </cell>
        </row>
        <row r="1811">
          <cell r="AD1811">
            <v>3</v>
          </cell>
          <cell r="AF1811">
            <v>0</v>
          </cell>
        </row>
        <row r="1812">
          <cell r="AD1812">
            <v>3</v>
          </cell>
          <cell r="AF1812">
            <v>0</v>
          </cell>
        </row>
        <row r="1813">
          <cell r="AD1813">
            <v>3</v>
          </cell>
          <cell r="AF1813">
            <v>0</v>
          </cell>
        </row>
        <row r="1814">
          <cell r="AD1814">
            <v>3</v>
          </cell>
          <cell r="AF1814">
            <v>0</v>
          </cell>
        </row>
        <row r="1815">
          <cell r="AD1815">
            <v>3</v>
          </cell>
          <cell r="AF1815">
            <v>0</v>
          </cell>
        </row>
        <row r="1816">
          <cell r="AD1816">
            <v>3</v>
          </cell>
          <cell r="AF1816">
            <v>0</v>
          </cell>
        </row>
        <row r="1817">
          <cell r="AD1817">
            <v>3</v>
          </cell>
          <cell r="AF1817">
            <v>0</v>
          </cell>
        </row>
        <row r="1818">
          <cell r="AD1818">
            <v>3</v>
          </cell>
          <cell r="AF1818">
            <v>0</v>
          </cell>
        </row>
        <row r="1819">
          <cell r="AD1819">
            <v>3</v>
          </cell>
          <cell r="AF1819">
            <v>0</v>
          </cell>
        </row>
        <row r="1820">
          <cell r="AD1820">
            <v>3</v>
          </cell>
          <cell r="AF1820">
            <v>0</v>
          </cell>
        </row>
        <row r="1821">
          <cell r="AD1821">
            <v>3</v>
          </cell>
          <cell r="AF1821">
            <v>0</v>
          </cell>
        </row>
        <row r="1822">
          <cell r="AD1822">
            <v>3</v>
          </cell>
          <cell r="AF1822">
            <v>0</v>
          </cell>
        </row>
        <row r="1823">
          <cell r="AD1823">
            <v>3</v>
          </cell>
          <cell r="AF1823">
            <v>0</v>
          </cell>
        </row>
        <row r="1824">
          <cell r="AD1824">
            <v>3</v>
          </cell>
          <cell r="AF1824">
            <v>0</v>
          </cell>
        </row>
        <row r="1825">
          <cell r="AD1825">
            <v>3</v>
          </cell>
          <cell r="AF1825">
            <v>0</v>
          </cell>
        </row>
        <row r="1826">
          <cell r="AD1826">
            <v>3</v>
          </cell>
          <cell r="AF1826">
            <v>0</v>
          </cell>
        </row>
        <row r="1827">
          <cell r="AD1827">
            <v>3</v>
          </cell>
          <cell r="AF1827">
            <v>0</v>
          </cell>
        </row>
        <row r="1828">
          <cell r="AD1828">
            <v>3</v>
          </cell>
          <cell r="AF1828">
            <v>0</v>
          </cell>
        </row>
        <row r="1829">
          <cell r="AD1829">
            <v>3</v>
          </cell>
          <cell r="AF1829">
            <v>0</v>
          </cell>
        </row>
        <row r="1830">
          <cell r="AD1830">
            <v>3</v>
          </cell>
          <cell r="AF1830">
            <v>0</v>
          </cell>
        </row>
        <row r="1831">
          <cell r="AD1831">
            <v>3</v>
          </cell>
          <cell r="AF1831">
            <v>0</v>
          </cell>
        </row>
        <row r="1832">
          <cell r="AD1832">
            <v>3</v>
          </cell>
          <cell r="AF1832">
            <v>0</v>
          </cell>
        </row>
        <row r="1833">
          <cell r="AD1833">
            <v>3</v>
          </cell>
          <cell r="AF1833">
            <v>0</v>
          </cell>
        </row>
        <row r="1834">
          <cell r="AD1834">
            <v>3</v>
          </cell>
          <cell r="AF1834">
            <v>0</v>
          </cell>
        </row>
        <row r="1835">
          <cell r="AD1835">
            <v>3</v>
          </cell>
          <cell r="AF1835">
            <v>0</v>
          </cell>
        </row>
        <row r="1836">
          <cell r="AD1836">
            <v>3</v>
          </cell>
          <cell r="AF1836">
            <v>0</v>
          </cell>
        </row>
        <row r="1837">
          <cell r="AD1837">
            <v>3</v>
          </cell>
          <cell r="AF1837">
            <v>0</v>
          </cell>
        </row>
        <row r="1838">
          <cell r="AD1838">
            <v>3</v>
          </cell>
          <cell r="AF1838">
            <v>0</v>
          </cell>
        </row>
        <row r="1839">
          <cell r="AD1839">
            <v>3</v>
          </cell>
          <cell r="AF1839">
            <v>0</v>
          </cell>
        </row>
        <row r="1840">
          <cell r="AD1840">
            <v>3</v>
          </cell>
          <cell r="AF1840">
            <v>0</v>
          </cell>
        </row>
        <row r="1841">
          <cell r="AD1841">
            <v>3</v>
          </cell>
          <cell r="AF1841">
            <v>0</v>
          </cell>
        </row>
        <row r="1842">
          <cell r="AD1842">
            <v>3</v>
          </cell>
          <cell r="AF1842">
            <v>0</v>
          </cell>
        </row>
        <row r="1843">
          <cell r="AD1843">
            <v>3</v>
          </cell>
          <cell r="AF1843">
            <v>0</v>
          </cell>
        </row>
        <row r="1844">
          <cell r="AD1844">
            <v>3</v>
          </cell>
          <cell r="AF1844">
            <v>0</v>
          </cell>
        </row>
        <row r="1845">
          <cell r="AD1845">
            <v>3</v>
          </cell>
          <cell r="AF1845">
            <v>0</v>
          </cell>
        </row>
        <row r="1846">
          <cell r="AD1846">
            <v>3</v>
          </cell>
          <cell r="AF1846">
            <v>0</v>
          </cell>
        </row>
        <row r="1847">
          <cell r="AD1847">
            <v>3</v>
          </cell>
          <cell r="AF1847">
            <v>0</v>
          </cell>
        </row>
        <row r="1848">
          <cell r="AD1848">
            <v>3</v>
          </cell>
          <cell r="AF1848">
            <v>0</v>
          </cell>
        </row>
        <row r="1849">
          <cell r="AD1849">
            <v>3</v>
          </cell>
          <cell r="AF1849">
            <v>0</v>
          </cell>
        </row>
        <row r="1850">
          <cell r="AD1850">
            <v>3</v>
          </cell>
          <cell r="AF1850">
            <v>0</v>
          </cell>
        </row>
        <row r="1851">
          <cell r="AD1851">
            <v>3</v>
          </cell>
          <cell r="AF1851">
            <v>0</v>
          </cell>
        </row>
        <row r="1852">
          <cell r="AD1852">
            <v>3</v>
          </cell>
          <cell r="AF1852">
            <v>0</v>
          </cell>
        </row>
        <row r="1853">
          <cell r="AD1853">
            <v>3</v>
          </cell>
          <cell r="AF1853">
            <v>0</v>
          </cell>
        </row>
        <row r="1854">
          <cell r="AD1854">
            <v>3</v>
          </cell>
          <cell r="AF1854">
            <v>0</v>
          </cell>
        </row>
        <row r="1855">
          <cell r="AD1855">
            <v>3</v>
          </cell>
          <cell r="AF1855">
            <v>0</v>
          </cell>
        </row>
        <row r="1856">
          <cell r="AD1856">
            <v>3</v>
          </cell>
          <cell r="AF1856">
            <v>0</v>
          </cell>
        </row>
        <row r="1857">
          <cell r="AD1857">
            <v>3</v>
          </cell>
          <cell r="AF1857">
            <v>0</v>
          </cell>
        </row>
        <row r="1858">
          <cell r="AD1858">
            <v>3</v>
          </cell>
          <cell r="AF1858">
            <v>0</v>
          </cell>
        </row>
        <row r="1859">
          <cell r="AD1859">
            <v>3</v>
          </cell>
          <cell r="AF1859">
            <v>0</v>
          </cell>
        </row>
        <row r="1860">
          <cell r="AD1860">
            <v>3</v>
          </cell>
          <cell r="AF1860">
            <v>0</v>
          </cell>
        </row>
        <row r="1861">
          <cell r="AD1861">
            <v>3</v>
          </cell>
          <cell r="AF1861">
            <v>0</v>
          </cell>
        </row>
        <row r="1862">
          <cell r="AD1862">
            <v>3</v>
          </cell>
          <cell r="AF1862">
            <v>0</v>
          </cell>
        </row>
        <row r="1863">
          <cell r="AD1863">
            <v>3</v>
          </cell>
          <cell r="AF1863">
            <v>0</v>
          </cell>
        </row>
        <row r="1864">
          <cell r="AD1864">
            <v>3</v>
          </cell>
          <cell r="AF1864">
            <v>0</v>
          </cell>
        </row>
        <row r="1865">
          <cell r="AD1865">
            <v>3</v>
          </cell>
          <cell r="AF1865">
            <v>0</v>
          </cell>
        </row>
        <row r="1866">
          <cell r="AD1866">
            <v>3</v>
          </cell>
          <cell r="AF1866">
            <v>0</v>
          </cell>
        </row>
        <row r="1867">
          <cell r="AD1867">
            <v>3</v>
          </cell>
          <cell r="AF1867">
            <v>0</v>
          </cell>
        </row>
        <row r="1868">
          <cell r="AD1868">
            <v>3</v>
          </cell>
          <cell r="AF1868">
            <v>0</v>
          </cell>
        </row>
        <row r="1869">
          <cell r="AD1869">
            <v>3</v>
          </cell>
          <cell r="AF1869">
            <v>0</v>
          </cell>
        </row>
        <row r="1870">
          <cell r="AD1870">
            <v>3</v>
          </cell>
          <cell r="AF1870">
            <v>0</v>
          </cell>
        </row>
        <row r="1871">
          <cell r="AD1871">
            <v>3</v>
          </cell>
          <cell r="AF1871">
            <v>0</v>
          </cell>
        </row>
        <row r="1872">
          <cell r="AD1872">
            <v>3</v>
          </cell>
          <cell r="AF1872">
            <v>0</v>
          </cell>
        </row>
        <row r="1873">
          <cell r="AD1873">
            <v>3</v>
          </cell>
          <cell r="AF1873">
            <v>0</v>
          </cell>
        </row>
        <row r="1874">
          <cell r="AD1874">
            <v>3</v>
          </cell>
          <cell r="AF1874">
            <v>0</v>
          </cell>
        </row>
        <row r="1875">
          <cell r="AD1875">
            <v>3</v>
          </cell>
          <cell r="AF1875">
            <v>0</v>
          </cell>
        </row>
        <row r="1876">
          <cell r="AD1876">
            <v>3</v>
          </cell>
          <cell r="AF1876">
            <v>0</v>
          </cell>
        </row>
        <row r="1877">
          <cell r="AD1877">
            <v>3</v>
          </cell>
          <cell r="AF1877">
            <v>0</v>
          </cell>
        </row>
        <row r="1878">
          <cell r="AD1878">
            <v>3</v>
          </cell>
          <cell r="AF1878">
            <v>0</v>
          </cell>
        </row>
        <row r="1879">
          <cell r="AD1879">
            <v>3</v>
          </cell>
          <cell r="AF1879">
            <v>0</v>
          </cell>
        </row>
        <row r="1880">
          <cell r="AD1880">
            <v>3</v>
          </cell>
          <cell r="AF1880">
            <v>0</v>
          </cell>
        </row>
        <row r="1881">
          <cell r="AD1881">
            <v>3</v>
          </cell>
          <cell r="AF1881">
            <v>0</v>
          </cell>
        </row>
        <row r="1882">
          <cell r="AD1882">
            <v>3</v>
          </cell>
          <cell r="AF1882">
            <v>0</v>
          </cell>
        </row>
        <row r="1883">
          <cell r="AD1883">
            <v>3</v>
          </cell>
          <cell r="AF1883">
            <v>0</v>
          </cell>
        </row>
        <row r="1884">
          <cell r="AD1884">
            <v>3</v>
          </cell>
          <cell r="AF1884">
            <v>0</v>
          </cell>
        </row>
        <row r="1885">
          <cell r="AD1885">
            <v>3</v>
          </cell>
          <cell r="AF1885">
            <v>0</v>
          </cell>
        </row>
        <row r="1886">
          <cell r="AD1886">
            <v>3</v>
          </cell>
          <cell r="AF1886">
            <v>0</v>
          </cell>
        </row>
        <row r="1887">
          <cell r="AD1887">
            <v>3</v>
          </cell>
          <cell r="AF1887">
            <v>0</v>
          </cell>
        </row>
        <row r="1888">
          <cell r="AD1888">
            <v>3</v>
          </cell>
          <cell r="AF1888">
            <v>0</v>
          </cell>
        </row>
        <row r="1889">
          <cell r="AD1889">
            <v>3</v>
          </cell>
          <cell r="AF1889">
            <v>0</v>
          </cell>
        </row>
        <row r="1890">
          <cell r="AD1890">
            <v>3</v>
          </cell>
          <cell r="AF1890">
            <v>0</v>
          </cell>
        </row>
        <row r="1891">
          <cell r="AD1891">
            <v>3</v>
          </cell>
          <cell r="AF1891">
            <v>0</v>
          </cell>
        </row>
        <row r="1892">
          <cell r="AD1892">
            <v>3</v>
          </cell>
          <cell r="AF1892">
            <v>0</v>
          </cell>
        </row>
        <row r="1893">
          <cell r="AD1893">
            <v>3</v>
          </cell>
          <cell r="AF1893">
            <v>0</v>
          </cell>
        </row>
        <row r="1894">
          <cell r="AD1894">
            <v>3</v>
          </cell>
          <cell r="AF1894">
            <v>0</v>
          </cell>
        </row>
        <row r="1895">
          <cell r="AD1895">
            <v>3</v>
          </cell>
          <cell r="AF1895">
            <v>0</v>
          </cell>
        </row>
        <row r="1896">
          <cell r="AD1896">
            <v>3</v>
          </cell>
          <cell r="AF1896">
            <v>0</v>
          </cell>
        </row>
        <row r="1897">
          <cell r="AD1897">
            <v>3</v>
          </cell>
          <cell r="AF1897">
            <v>0</v>
          </cell>
        </row>
        <row r="1898">
          <cell r="AD1898">
            <v>3</v>
          </cell>
          <cell r="AF1898">
            <v>0</v>
          </cell>
        </row>
        <row r="1899">
          <cell r="AD1899">
            <v>3</v>
          </cell>
          <cell r="AF1899">
            <v>0</v>
          </cell>
        </row>
        <row r="1900">
          <cell r="AD1900">
            <v>3</v>
          </cell>
          <cell r="AF1900">
            <v>0</v>
          </cell>
        </row>
        <row r="1901">
          <cell r="AD1901">
            <v>3</v>
          </cell>
          <cell r="AF1901">
            <v>0</v>
          </cell>
        </row>
        <row r="1902">
          <cell r="AD1902">
            <v>3</v>
          </cell>
          <cell r="AF1902">
            <v>0</v>
          </cell>
        </row>
        <row r="1903">
          <cell r="AD1903">
            <v>3</v>
          </cell>
          <cell r="AF1903">
            <v>0</v>
          </cell>
        </row>
        <row r="1904">
          <cell r="AD1904">
            <v>3</v>
          </cell>
          <cell r="AF1904">
            <v>0</v>
          </cell>
        </row>
        <row r="1905">
          <cell r="AD1905">
            <v>3</v>
          </cell>
          <cell r="AF1905">
            <v>0</v>
          </cell>
        </row>
        <row r="1906">
          <cell r="AD1906">
            <v>3</v>
          </cell>
          <cell r="AF1906">
            <v>0</v>
          </cell>
        </row>
        <row r="1907">
          <cell r="AD1907">
            <v>3</v>
          </cell>
          <cell r="AF1907">
            <v>0</v>
          </cell>
        </row>
        <row r="1908">
          <cell r="AD1908">
            <v>3</v>
          </cell>
          <cell r="AF1908">
            <v>0</v>
          </cell>
        </row>
        <row r="1909">
          <cell r="AD1909">
            <v>3</v>
          </cell>
          <cell r="AF1909">
            <v>0</v>
          </cell>
        </row>
        <row r="1910">
          <cell r="AD1910">
            <v>3</v>
          </cell>
          <cell r="AF1910">
            <v>0</v>
          </cell>
        </row>
        <row r="1911">
          <cell r="AD1911">
            <v>3</v>
          </cell>
          <cell r="AF1911">
            <v>0</v>
          </cell>
        </row>
        <row r="1912">
          <cell r="AD1912">
            <v>3</v>
          </cell>
          <cell r="AF1912">
            <v>0</v>
          </cell>
        </row>
        <row r="1913">
          <cell r="AD1913">
            <v>3</v>
          </cell>
          <cell r="AF1913">
            <v>0</v>
          </cell>
        </row>
        <row r="1914">
          <cell r="AD1914">
            <v>3</v>
          </cell>
          <cell r="AF1914">
            <v>0</v>
          </cell>
        </row>
        <row r="1915">
          <cell r="AD1915">
            <v>3</v>
          </cell>
          <cell r="AF1915">
            <v>0</v>
          </cell>
        </row>
        <row r="1916">
          <cell r="AD1916">
            <v>3</v>
          </cell>
          <cell r="AF1916">
            <v>0</v>
          </cell>
        </row>
        <row r="1917">
          <cell r="AD1917">
            <v>3</v>
          </cell>
          <cell r="AF1917">
            <v>0</v>
          </cell>
        </row>
        <row r="1918">
          <cell r="AD1918">
            <v>3</v>
          </cell>
          <cell r="AF1918">
            <v>0</v>
          </cell>
        </row>
        <row r="1919">
          <cell r="AD1919">
            <v>3</v>
          </cell>
          <cell r="AF1919">
            <v>0</v>
          </cell>
        </row>
        <row r="1920">
          <cell r="AD1920">
            <v>3</v>
          </cell>
          <cell r="AF1920">
            <v>0</v>
          </cell>
        </row>
        <row r="1921">
          <cell r="AD1921">
            <v>3</v>
          </cell>
          <cell r="AF1921">
            <v>0</v>
          </cell>
        </row>
        <row r="1922">
          <cell r="AD1922">
            <v>3</v>
          </cell>
          <cell r="AF1922">
            <v>0</v>
          </cell>
        </row>
        <row r="1923">
          <cell r="AD1923">
            <v>3</v>
          </cell>
          <cell r="AF1923">
            <v>0</v>
          </cell>
        </row>
        <row r="1924">
          <cell r="AD1924">
            <v>3</v>
          </cell>
          <cell r="AF1924">
            <v>0</v>
          </cell>
        </row>
        <row r="1925">
          <cell r="AD1925">
            <v>3</v>
          </cell>
          <cell r="AF1925">
            <v>0</v>
          </cell>
        </row>
        <row r="1926">
          <cell r="AD1926">
            <v>3</v>
          </cell>
          <cell r="AF1926">
            <v>0</v>
          </cell>
        </row>
        <row r="1927">
          <cell r="AD1927">
            <v>3</v>
          </cell>
          <cell r="AF1927">
            <v>0</v>
          </cell>
        </row>
        <row r="1928">
          <cell r="AD1928">
            <v>3</v>
          </cell>
          <cell r="AF1928">
            <v>0</v>
          </cell>
        </row>
        <row r="1929">
          <cell r="AD1929">
            <v>3</v>
          </cell>
          <cell r="AF1929">
            <v>0</v>
          </cell>
        </row>
        <row r="1930">
          <cell r="AD1930">
            <v>3</v>
          </cell>
          <cell r="AF1930">
            <v>0</v>
          </cell>
        </row>
        <row r="1931">
          <cell r="AD1931">
            <v>3</v>
          </cell>
          <cell r="AF1931">
            <v>0</v>
          </cell>
        </row>
        <row r="1932">
          <cell r="AD1932">
            <v>3</v>
          </cell>
          <cell r="AF1932">
            <v>0</v>
          </cell>
        </row>
        <row r="1933">
          <cell r="AD1933">
            <v>3</v>
          </cell>
          <cell r="AF1933">
            <v>0</v>
          </cell>
        </row>
        <row r="1934">
          <cell r="AD1934">
            <v>3</v>
          </cell>
          <cell r="AF1934">
            <v>0</v>
          </cell>
        </row>
        <row r="1935">
          <cell r="AD1935">
            <v>3</v>
          </cell>
          <cell r="AF1935">
            <v>0</v>
          </cell>
        </row>
        <row r="1936">
          <cell r="AD1936">
            <v>3</v>
          </cell>
          <cell r="AF1936">
            <v>0</v>
          </cell>
        </row>
        <row r="1937">
          <cell r="AD1937">
            <v>3</v>
          </cell>
          <cell r="AF1937">
            <v>0</v>
          </cell>
        </row>
        <row r="1938">
          <cell r="AD1938">
            <v>3</v>
          </cell>
          <cell r="AF1938">
            <v>0</v>
          </cell>
        </row>
        <row r="1939">
          <cell r="AD1939">
            <v>3</v>
          </cell>
          <cell r="AF1939">
            <v>0</v>
          </cell>
        </row>
        <row r="1940">
          <cell r="AD1940">
            <v>3</v>
          </cell>
          <cell r="AF1940">
            <v>0</v>
          </cell>
        </row>
        <row r="1941">
          <cell r="AD1941">
            <v>3</v>
          </cell>
          <cell r="AF1941">
            <v>0</v>
          </cell>
        </row>
        <row r="1942">
          <cell r="AD1942">
            <v>3</v>
          </cell>
          <cell r="AF1942">
            <v>0</v>
          </cell>
        </row>
        <row r="1943">
          <cell r="AD1943">
            <v>3</v>
          </cell>
          <cell r="AF1943">
            <v>0</v>
          </cell>
        </row>
        <row r="1944">
          <cell r="AD1944">
            <v>3</v>
          </cell>
          <cell r="AF1944">
            <v>0</v>
          </cell>
        </row>
        <row r="1945">
          <cell r="AD1945">
            <v>3</v>
          </cell>
          <cell r="AF1945">
            <v>0</v>
          </cell>
        </row>
        <row r="1946">
          <cell r="AD1946">
            <v>3</v>
          </cell>
          <cell r="AF1946">
            <v>0</v>
          </cell>
        </row>
        <row r="1947">
          <cell r="AD1947">
            <v>3</v>
          </cell>
          <cell r="AF1947">
            <v>0</v>
          </cell>
        </row>
        <row r="1948">
          <cell r="AD1948">
            <v>3</v>
          </cell>
          <cell r="AF1948">
            <v>0</v>
          </cell>
        </row>
        <row r="1949">
          <cell r="AD1949">
            <v>3</v>
          </cell>
          <cell r="AF1949">
            <v>0</v>
          </cell>
        </row>
        <row r="1950">
          <cell r="AD1950">
            <v>3</v>
          </cell>
          <cell r="AF1950">
            <v>0</v>
          </cell>
        </row>
        <row r="1951">
          <cell r="AD1951">
            <v>3</v>
          </cell>
          <cell r="AF1951">
            <v>0</v>
          </cell>
        </row>
        <row r="1952">
          <cell r="AD1952">
            <v>3</v>
          </cell>
          <cell r="AF1952">
            <v>0</v>
          </cell>
        </row>
        <row r="1953">
          <cell r="AD1953">
            <v>3</v>
          </cell>
          <cell r="AF1953">
            <v>0</v>
          </cell>
        </row>
        <row r="1954">
          <cell r="AD1954">
            <v>3</v>
          </cell>
          <cell r="AF1954">
            <v>0</v>
          </cell>
        </row>
        <row r="1955">
          <cell r="AD1955">
            <v>3</v>
          </cell>
          <cell r="AF1955">
            <v>0</v>
          </cell>
        </row>
        <row r="1956">
          <cell r="AD1956">
            <v>3</v>
          </cell>
          <cell r="AF1956">
            <v>0</v>
          </cell>
        </row>
        <row r="1957">
          <cell r="AD1957">
            <v>3</v>
          </cell>
          <cell r="AF1957">
            <v>0</v>
          </cell>
        </row>
        <row r="1958">
          <cell r="AD1958">
            <v>3</v>
          </cell>
          <cell r="AF1958">
            <v>0</v>
          </cell>
        </row>
        <row r="1959">
          <cell r="AD1959">
            <v>3</v>
          </cell>
          <cell r="AF1959">
            <v>0</v>
          </cell>
        </row>
        <row r="1960">
          <cell r="AD1960">
            <v>3</v>
          </cell>
          <cell r="AF1960">
            <v>0</v>
          </cell>
        </row>
        <row r="1961">
          <cell r="AD1961">
            <v>3</v>
          </cell>
          <cell r="AF1961">
            <v>0</v>
          </cell>
        </row>
        <row r="1962">
          <cell r="AD1962">
            <v>3</v>
          </cell>
          <cell r="AF1962">
            <v>0</v>
          </cell>
        </row>
        <row r="1963">
          <cell r="AD1963">
            <v>3</v>
          </cell>
          <cell r="AF1963">
            <v>0</v>
          </cell>
        </row>
        <row r="1964">
          <cell r="AD1964">
            <v>3</v>
          </cell>
          <cell r="AF1964">
            <v>0</v>
          </cell>
        </row>
        <row r="1965">
          <cell r="AD1965">
            <v>3</v>
          </cell>
          <cell r="AF1965">
            <v>0</v>
          </cell>
        </row>
        <row r="1966">
          <cell r="AD1966">
            <v>3</v>
          </cell>
          <cell r="AF1966">
            <v>0</v>
          </cell>
        </row>
        <row r="1967">
          <cell r="AD1967">
            <v>3</v>
          </cell>
          <cell r="AF1967">
            <v>0</v>
          </cell>
        </row>
        <row r="1968">
          <cell r="AD1968">
            <v>3</v>
          </cell>
          <cell r="AF1968">
            <v>0</v>
          </cell>
        </row>
        <row r="1969">
          <cell r="AD1969">
            <v>3</v>
          </cell>
          <cell r="AF1969">
            <v>0</v>
          </cell>
        </row>
        <row r="1970">
          <cell r="AD1970">
            <v>3</v>
          </cell>
          <cell r="AF1970">
            <v>0</v>
          </cell>
        </row>
        <row r="1971">
          <cell r="AD1971">
            <v>3</v>
          </cell>
          <cell r="AF1971">
            <v>0</v>
          </cell>
        </row>
        <row r="1972">
          <cell r="AD1972">
            <v>3</v>
          </cell>
          <cell r="AF1972">
            <v>0</v>
          </cell>
        </row>
        <row r="1973">
          <cell r="AD1973">
            <v>3</v>
          </cell>
          <cell r="AF1973">
            <v>0</v>
          </cell>
        </row>
        <row r="1974">
          <cell r="AD1974">
            <v>3</v>
          </cell>
          <cell r="AF1974">
            <v>0</v>
          </cell>
        </row>
        <row r="1975">
          <cell r="AD1975">
            <v>3</v>
          </cell>
          <cell r="AF1975">
            <v>0</v>
          </cell>
        </row>
        <row r="1976">
          <cell r="AD1976">
            <v>3</v>
          </cell>
          <cell r="AF1976">
            <v>0</v>
          </cell>
        </row>
        <row r="1977">
          <cell r="AD1977">
            <v>3</v>
          </cell>
          <cell r="AF1977">
            <v>0</v>
          </cell>
        </row>
        <row r="1978">
          <cell r="AD1978">
            <v>3</v>
          </cell>
          <cell r="AF1978">
            <v>0</v>
          </cell>
        </row>
        <row r="1979">
          <cell r="AD1979">
            <v>3</v>
          </cell>
          <cell r="AF1979">
            <v>0</v>
          </cell>
        </row>
        <row r="1980">
          <cell r="AD1980">
            <v>3</v>
          </cell>
          <cell r="AF1980">
            <v>0</v>
          </cell>
        </row>
        <row r="1981">
          <cell r="AD1981">
            <v>3</v>
          </cell>
          <cell r="AF1981">
            <v>0</v>
          </cell>
        </row>
        <row r="1982">
          <cell r="AD1982">
            <v>3</v>
          </cell>
          <cell r="AF1982">
            <v>0</v>
          </cell>
        </row>
        <row r="1983">
          <cell r="AD1983">
            <v>3</v>
          </cell>
          <cell r="AF1983">
            <v>0</v>
          </cell>
        </row>
        <row r="1984">
          <cell r="AD1984">
            <v>3</v>
          </cell>
          <cell r="AF1984">
            <v>0</v>
          </cell>
        </row>
        <row r="1985">
          <cell r="AD1985">
            <v>3</v>
          </cell>
          <cell r="AF1985">
            <v>0</v>
          </cell>
        </row>
        <row r="1986">
          <cell r="AD1986">
            <v>3</v>
          </cell>
          <cell r="AF1986">
            <v>0</v>
          </cell>
        </row>
        <row r="1987">
          <cell r="AD1987">
            <v>3</v>
          </cell>
          <cell r="AF1987">
            <v>0</v>
          </cell>
        </row>
        <row r="1988">
          <cell r="AD1988">
            <v>3</v>
          </cell>
          <cell r="AF1988">
            <v>0</v>
          </cell>
        </row>
        <row r="1989">
          <cell r="AD1989">
            <v>3</v>
          </cell>
          <cell r="AF1989">
            <v>0</v>
          </cell>
        </row>
        <row r="1990">
          <cell r="AD1990">
            <v>3</v>
          </cell>
          <cell r="AF1990">
            <v>0</v>
          </cell>
        </row>
        <row r="1991">
          <cell r="AD1991">
            <v>3</v>
          </cell>
          <cell r="AF1991">
            <v>0</v>
          </cell>
        </row>
        <row r="1992">
          <cell r="AD1992">
            <v>3</v>
          </cell>
          <cell r="AF1992">
            <v>0</v>
          </cell>
        </row>
        <row r="1993">
          <cell r="AD1993">
            <v>3</v>
          </cell>
          <cell r="AF1993">
            <v>0</v>
          </cell>
        </row>
        <row r="1994">
          <cell r="AD1994">
            <v>3</v>
          </cell>
          <cell r="AF1994">
            <v>0</v>
          </cell>
        </row>
        <row r="1995">
          <cell r="AD1995">
            <v>3</v>
          </cell>
          <cell r="AF1995">
            <v>0</v>
          </cell>
        </row>
        <row r="1996">
          <cell r="AD1996">
            <v>3</v>
          </cell>
          <cell r="AF1996">
            <v>0</v>
          </cell>
        </row>
        <row r="1997">
          <cell r="AD1997">
            <v>3</v>
          </cell>
          <cell r="AF1997">
            <v>0</v>
          </cell>
        </row>
        <row r="1998">
          <cell r="AD1998">
            <v>3</v>
          </cell>
          <cell r="AF1998">
            <v>0</v>
          </cell>
        </row>
        <row r="1999">
          <cell r="AD1999">
            <v>3</v>
          </cell>
          <cell r="AF1999">
            <v>0</v>
          </cell>
        </row>
        <row r="2000">
          <cell r="AD2000">
            <v>3</v>
          </cell>
          <cell r="AF2000">
            <v>0</v>
          </cell>
        </row>
        <row r="2001">
          <cell r="AD2001">
            <v>3</v>
          </cell>
          <cell r="AF2001">
            <v>0</v>
          </cell>
        </row>
        <row r="2002">
          <cell r="AD2002">
            <v>3</v>
          </cell>
          <cell r="AF2002">
            <v>0</v>
          </cell>
        </row>
        <row r="2003">
          <cell r="AD2003">
            <v>3</v>
          </cell>
          <cell r="AF2003">
            <v>0</v>
          </cell>
        </row>
        <row r="2004">
          <cell r="AD2004">
            <v>3</v>
          </cell>
          <cell r="AF2004">
            <v>0</v>
          </cell>
        </row>
        <row r="2005">
          <cell r="AD2005">
            <v>3</v>
          </cell>
          <cell r="AF2005">
            <v>0</v>
          </cell>
        </row>
        <row r="2006">
          <cell r="AD2006">
            <v>3</v>
          </cell>
          <cell r="AF2006">
            <v>0</v>
          </cell>
        </row>
        <row r="2007">
          <cell r="AD2007">
            <v>3</v>
          </cell>
          <cell r="AF2007">
            <v>0</v>
          </cell>
        </row>
        <row r="2008">
          <cell r="AD2008">
            <v>3</v>
          </cell>
          <cell r="AF2008">
            <v>0</v>
          </cell>
        </row>
        <row r="2009">
          <cell r="AD2009">
            <v>3</v>
          </cell>
          <cell r="AF2009">
            <v>0</v>
          </cell>
        </row>
        <row r="2010">
          <cell r="AD2010">
            <v>3</v>
          </cell>
          <cell r="AF2010">
            <v>0</v>
          </cell>
        </row>
        <row r="2011">
          <cell r="AD2011">
            <v>3</v>
          </cell>
          <cell r="AF2011">
            <v>0</v>
          </cell>
        </row>
        <row r="2012">
          <cell r="AD2012">
            <v>3</v>
          </cell>
          <cell r="AF2012">
            <v>0</v>
          </cell>
        </row>
        <row r="2013">
          <cell r="AD2013">
            <v>3</v>
          </cell>
          <cell r="AF2013">
            <v>0</v>
          </cell>
        </row>
        <row r="2014">
          <cell r="AD2014">
            <v>3</v>
          </cell>
          <cell r="AF2014">
            <v>0</v>
          </cell>
        </row>
        <row r="2015">
          <cell r="AD2015">
            <v>3</v>
          </cell>
          <cell r="AF2015">
            <v>0</v>
          </cell>
        </row>
        <row r="2016">
          <cell r="AD2016">
            <v>3</v>
          </cell>
          <cell r="AF2016">
            <v>0</v>
          </cell>
        </row>
        <row r="2017">
          <cell r="AD2017">
            <v>3</v>
          </cell>
          <cell r="AF2017">
            <v>0</v>
          </cell>
        </row>
        <row r="2018">
          <cell r="AD2018">
            <v>3</v>
          </cell>
          <cell r="AF2018">
            <v>0</v>
          </cell>
        </row>
        <row r="2019">
          <cell r="AD2019">
            <v>3</v>
          </cell>
          <cell r="AF2019">
            <v>0</v>
          </cell>
        </row>
        <row r="2020">
          <cell r="AD2020">
            <v>3</v>
          </cell>
          <cell r="AF2020">
            <v>0</v>
          </cell>
        </row>
        <row r="2021">
          <cell r="AD2021">
            <v>3</v>
          </cell>
          <cell r="AF2021">
            <v>0</v>
          </cell>
        </row>
        <row r="2022">
          <cell r="AD2022">
            <v>3</v>
          </cell>
          <cell r="AF2022">
            <v>0</v>
          </cell>
        </row>
        <row r="2023">
          <cell r="AD2023">
            <v>3</v>
          </cell>
          <cell r="AF2023">
            <v>0</v>
          </cell>
        </row>
        <row r="2024">
          <cell r="AD2024">
            <v>3</v>
          </cell>
          <cell r="AF2024">
            <v>0</v>
          </cell>
        </row>
        <row r="2025">
          <cell r="AD2025">
            <v>3</v>
          </cell>
          <cell r="AF2025">
            <v>0</v>
          </cell>
        </row>
        <row r="2026">
          <cell r="AD2026">
            <v>3</v>
          </cell>
          <cell r="AF2026">
            <v>0</v>
          </cell>
        </row>
        <row r="2027">
          <cell r="AD2027">
            <v>3</v>
          </cell>
          <cell r="AF2027">
            <v>0</v>
          </cell>
        </row>
        <row r="2028">
          <cell r="AD2028">
            <v>3</v>
          </cell>
          <cell r="AF2028">
            <v>0</v>
          </cell>
        </row>
        <row r="2029">
          <cell r="AD2029">
            <v>3</v>
          </cell>
          <cell r="AF2029">
            <v>0</v>
          </cell>
        </row>
        <row r="2030">
          <cell r="AD2030">
            <v>3</v>
          </cell>
          <cell r="AF2030">
            <v>0</v>
          </cell>
        </row>
        <row r="2031">
          <cell r="AD2031">
            <v>3</v>
          </cell>
          <cell r="AF2031">
            <v>0</v>
          </cell>
        </row>
        <row r="2032">
          <cell r="AD2032">
            <v>3</v>
          </cell>
          <cell r="AF2032">
            <v>0</v>
          </cell>
        </row>
        <row r="2033">
          <cell r="AD2033">
            <v>3</v>
          </cell>
          <cell r="AF2033">
            <v>0</v>
          </cell>
        </row>
        <row r="2034">
          <cell r="AD2034">
            <v>3</v>
          </cell>
          <cell r="AF2034">
            <v>0</v>
          </cell>
        </row>
        <row r="2035">
          <cell r="AD2035">
            <v>3</v>
          </cell>
          <cell r="AF2035">
            <v>0</v>
          </cell>
        </row>
        <row r="2036">
          <cell r="AD2036">
            <v>3</v>
          </cell>
          <cell r="AF2036">
            <v>0</v>
          </cell>
        </row>
        <row r="2037">
          <cell r="AD2037">
            <v>3</v>
          </cell>
          <cell r="AF2037">
            <v>0</v>
          </cell>
        </row>
        <row r="2038">
          <cell r="AD2038">
            <v>3</v>
          </cell>
          <cell r="AF2038">
            <v>0</v>
          </cell>
        </row>
        <row r="2039">
          <cell r="AD2039">
            <v>3</v>
          </cell>
          <cell r="AF2039">
            <v>0</v>
          </cell>
        </row>
        <row r="2040">
          <cell r="AD2040">
            <v>3</v>
          </cell>
          <cell r="AF2040">
            <v>0</v>
          </cell>
        </row>
        <row r="2041">
          <cell r="AD2041">
            <v>3</v>
          </cell>
          <cell r="AF2041">
            <v>0</v>
          </cell>
        </row>
        <row r="2042">
          <cell r="AD2042">
            <v>3</v>
          </cell>
          <cell r="AF2042">
            <v>0</v>
          </cell>
        </row>
        <row r="2043">
          <cell r="AD2043">
            <v>3</v>
          </cell>
          <cell r="AF2043">
            <v>0</v>
          </cell>
        </row>
        <row r="2044">
          <cell r="AD2044">
            <v>3</v>
          </cell>
          <cell r="AF2044">
            <v>0</v>
          </cell>
        </row>
        <row r="2045">
          <cell r="AD2045">
            <v>3</v>
          </cell>
          <cell r="AF2045">
            <v>0</v>
          </cell>
        </row>
        <row r="2046">
          <cell r="AD2046">
            <v>3</v>
          </cell>
          <cell r="AF2046">
            <v>0</v>
          </cell>
        </row>
        <row r="2047">
          <cell r="AD2047">
            <v>3</v>
          </cell>
          <cell r="AF2047">
            <v>0</v>
          </cell>
        </row>
        <row r="2048">
          <cell r="AD2048">
            <v>3</v>
          </cell>
          <cell r="AF2048">
            <v>0</v>
          </cell>
        </row>
        <row r="2049">
          <cell r="AD2049">
            <v>3</v>
          </cell>
          <cell r="AF2049">
            <v>0</v>
          </cell>
        </row>
        <row r="2050">
          <cell r="AD2050">
            <v>3</v>
          </cell>
          <cell r="AF2050">
            <v>0</v>
          </cell>
        </row>
        <row r="2051">
          <cell r="AD2051">
            <v>3</v>
          </cell>
          <cell r="AF2051">
            <v>0</v>
          </cell>
        </row>
        <row r="2052">
          <cell r="AD2052">
            <v>3</v>
          </cell>
          <cell r="AF2052">
            <v>0</v>
          </cell>
        </row>
        <row r="2053">
          <cell r="AD2053">
            <v>3</v>
          </cell>
          <cell r="AF2053">
            <v>0</v>
          </cell>
        </row>
        <row r="2054">
          <cell r="AD2054">
            <v>3</v>
          </cell>
          <cell r="AF2054">
            <v>0</v>
          </cell>
        </row>
        <row r="2055">
          <cell r="AD2055">
            <v>3</v>
          </cell>
          <cell r="AF2055">
            <v>0</v>
          </cell>
        </row>
        <row r="2056">
          <cell r="AD2056">
            <v>3</v>
          </cell>
          <cell r="AF2056">
            <v>0</v>
          </cell>
        </row>
        <row r="2057">
          <cell r="AD2057">
            <v>3</v>
          </cell>
          <cell r="AF2057">
            <v>0</v>
          </cell>
        </row>
        <row r="2058">
          <cell r="AD2058">
            <v>3</v>
          </cell>
          <cell r="AF2058">
            <v>0</v>
          </cell>
        </row>
        <row r="2059">
          <cell r="AD2059">
            <v>3</v>
          </cell>
          <cell r="AF2059">
            <v>0</v>
          </cell>
        </row>
        <row r="2060">
          <cell r="AD2060">
            <v>3</v>
          </cell>
          <cell r="AF2060">
            <v>0</v>
          </cell>
        </row>
        <row r="2061">
          <cell r="AD2061">
            <v>3</v>
          </cell>
          <cell r="AF2061">
            <v>0</v>
          </cell>
        </row>
        <row r="2062">
          <cell r="AD2062">
            <v>3</v>
          </cell>
          <cell r="AF2062">
            <v>0</v>
          </cell>
        </row>
        <row r="2063">
          <cell r="AD2063">
            <v>3</v>
          </cell>
          <cell r="AF2063">
            <v>0</v>
          </cell>
        </row>
        <row r="2064">
          <cell r="AD2064">
            <v>3</v>
          </cell>
          <cell r="AF2064">
            <v>0</v>
          </cell>
        </row>
        <row r="2065">
          <cell r="AD2065">
            <v>3</v>
          </cell>
          <cell r="AF2065">
            <v>0</v>
          </cell>
        </row>
        <row r="2066">
          <cell r="AD2066">
            <v>3</v>
          </cell>
          <cell r="AF2066">
            <v>0</v>
          </cell>
        </row>
        <row r="2067">
          <cell r="AD2067">
            <v>3</v>
          </cell>
          <cell r="AF2067">
            <v>0</v>
          </cell>
        </row>
        <row r="2068">
          <cell r="AD2068">
            <v>3</v>
          </cell>
          <cell r="AF2068">
            <v>0</v>
          </cell>
        </row>
        <row r="2069">
          <cell r="AD2069">
            <v>3</v>
          </cell>
          <cell r="AF2069">
            <v>0</v>
          </cell>
        </row>
        <row r="2070">
          <cell r="AD2070">
            <v>3</v>
          </cell>
          <cell r="AF2070">
            <v>0</v>
          </cell>
        </row>
        <row r="2071">
          <cell r="AD2071">
            <v>3</v>
          </cell>
          <cell r="AF2071">
            <v>0</v>
          </cell>
        </row>
        <row r="2072">
          <cell r="AD2072">
            <v>3</v>
          </cell>
          <cell r="AF2072">
            <v>0</v>
          </cell>
        </row>
        <row r="2073">
          <cell r="AD2073">
            <v>3</v>
          </cell>
          <cell r="AF2073">
            <v>0</v>
          </cell>
        </row>
        <row r="2074">
          <cell r="AD2074">
            <v>3</v>
          </cell>
          <cell r="AF2074">
            <v>0</v>
          </cell>
        </row>
        <row r="2075">
          <cell r="AD2075">
            <v>3</v>
          </cell>
          <cell r="AF2075">
            <v>0</v>
          </cell>
        </row>
        <row r="2076">
          <cell r="AD2076">
            <v>3</v>
          </cell>
          <cell r="AF2076">
            <v>0</v>
          </cell>
        </row>
        <row r="2077">
          <cell r="AD2077">
            <v>3</v>
          </cell>
          <cell r="AF2077">
            <v>0</v>
          </cell>
        </row>
        <row r="2078">
          <cell r="AD2078">
            <v>3</v>
          </cell>
          <cell r="AF2078">
            <v>0</v>
          </cell>
        </row>
        <row r="2079">
          <cell r="AD2079">
            <v>3</v>
          </cell>
          <cell r="AF2079">
            <v>0</v>
          </cell>
        </row>
        <row r="2080">
          <cell r="AD2080">
            <v>3</v>
          </cell>
          <cell r="AF2080">
            <v>0</v>
          </cell>
        </row>
        <row r="2081">
          <cell r="AD2081">
            <v>3</v>
          </cell>
          <cell r="AF2081">
            <v>0</v>
          </cell>
        </row>
        <row r="2082">
          <cell r="AD2082">
            <v>3</v>
          </cell>
          <cell r="AF2082">
            <v>0</v>
          </cell>
        </row>
        <row r="2083">
          <cell r="AD2083">
            <v>3</v>
          </cell>
          <cell r="AF2083">
            <v>0</v>
          </cell>
        </row>
        <row r="2084">
          <cell r="AD2084">
            <v>3</v>
          </cell>
          <cell r="AF2084">
            <v>0</v>
          </cell>
        </row>
        <row r="2085">
          <cell r="AD2085">
            <v>3</v>
          </cell>
          <cell r="AF2085">
            <v>0</v>
          </cell>
        </row>
        <row r="2086">
          <cell r="AD2086">
            <v>3</v>
          </cell>
          <cell r="AF2086">
            <v>0</v>
          </cell>
        </row>
        <row r="2087">
          <cell r="AD2087">
            <v>3</v>
          </cell>
          <cell r="AF2087">
            <v>0</v>
          </cell>
        </row>
        <row r="2088">
          <cell r="AD2088">
            <v>3</v>
          </cell>
          <cell r="AF2088">
            <v>0</v>
          </cell>
        </row>
        <row r="2089">
          <cell r="AD2089">
            <v>3</v>
          </cell>
          <cell r="AF2089">
            <v>0</v>
          </cell>
        </row>
        <row r="2090">
          <cell r="AD2090">
            <v>3</v>
          </cell>
          <cell r="AF2090">
            <v>0</v>
          </cell>
        </row>
        <row r="2091">
          <cell r="AD2091">
            <v>3</v>
          </cell>
          <cell r="AF2091">
            <v>0</v>
          </cell>
        </row>
        <row r="2092">
          <cell r="AD2092">
            <v>3</v>
          </cell>
          <cell r="AF2092">
            <v>0</v>
          </cell>
        </row>
        <row r="2093">
          <cell r="AD2093">
            <v>3</v>
          </cell>
          <cell r="AF2093">
            <v>0</v>
          </cell>
        </row>
        <row r="2094">
          <cell r="AD2094">
            <v>3</v>
          </cell>
          <cell r="AF2094">
            <v>0</v>
          </cell>
        </row>
        <row r="2095">
          <cell r="AD2095">
            <v>3</v>
          </cell>
          <cell r="AF2095">
            <v>0</v>
          </cell>
        </row>
        <row r="2096">
          <cell r="AD2096">
            <v>3</v>
          </cell>
          <cell r="AF2096">
            <v>0</v>
          </cell>
        </row>
        <row r="2097">
          <cell r="AD2097">
            <v>3</v>
          </cell>
          <cell r="AF2097">
            <v>0</v>
          </cell>
        </row>
        <row r="2098">
          <cell r="AD2098">
            <v>3</v>
          </cell>
          <cell r="AF2098">
            <v>0</v>
          </cell>
        </row>
        <row r="2099">
          <cell r="AD2099">
            <v>3</v>
          </cell>
          <cell r="AF2099">
            <v>0</v>
          </cell>
        </row>
        <row r="2100">
          <cell r="AD2100">
            <v>3</v>
          </cell>
          <cell r="AF2100">
            <v>0</v>
          </cell>
        </row>
        <row r="2101">
          <cell r="AD2101">
            <v>3</v>
          </cell>
          <cell r="AF2101">
            <v>0</v>
          </cell>
        </row>
        <row r="2102">
          <cell r="AD2102">
            <v>3</v>
          </cell>
          <cell r="AF2102">
            <v>0</v>
          </cell>
        </row>
        <row r="2103">
          <cell r="AD2103">
            <v>3</v>
          </cell>
          <cell r="AF2103">
            <v>0</v>
          </cell>
        </row>
        <row r="2104">
          <cell r="AD2104">
            <v>3</v>
          </cell>
          <cell r="AF2104">
            <v>0</v>
          </cell>
        </row>
        <row r="2105">
          <cell r="AD2105">
            <v>3</v>
          </cell>
          <cell r="AF2105">
            <v>0</v>
          </cell>
        </row>
        <row r="2106">
          <cell r="AD2106">
            <v>3</v>
          </cell>
          <cell r="AF2106">
            <v>0</v>
          </cell>
        </row>
        <row r="2107">
          <cell r="AD2107">
            <v>3</v>
          </cell>
          <cell r="AF2107">
            <v>0</v>
          </cell>
        </row>
        <row r="2108">
          <cell r="AD2108">
            <v>3</v>
          </cell>
          <cell r="AF2108">
            <v>0</v>
          </cell>
        </row>
        <row r="2109">
          <cell r="AD2109">
            <v>3</v>
          </cell>
          <cell r="AF2109">
            <v>0</v>
          </cell>
        </row>
        <row r="2110">
          <cell r="AD2110">
            <v>3</v>
          </cell>
          <cell r="AF2110">
            <v>0</v>
          </cell>
        </row>
        <row r="2111">
          <cell r="AD2111">
            <v>3</v>
          </cell>
          <cell r="AF2111">
            <v>0</v>
          </cell>
        </row>
        <row r="2112">
          <cell r="AD2112">
            <v>3</v>
          </cell>
          <cell r="AF2112">
            <v>0</v>
          </cell>
        </row>
        <row r="2113">
          <cell r="AD2113">
            <v>3</v>
          </cell>
          <cell r="AF2113">
            <v>0</v>
          </cell>
        </row>
        <row r="2114">
          <cell r="AD2114">
            <v>3</v>
          </cell>
          <cell r="AF2114">
            <v>0</v>
          </cell>
        </row>
        <row r="2115">
          <cell r="AD2115">
            <v>3</v>
          </cell>
          <cell r="AF2115">
            <v>0</v>
          </cell>
        </row>
        <row r="2116">
          <cell r="AD2116">
            <v>3</v>
          </cell>
          <cell r="AF2116">
            <v>0</v>
          </cell>
        </row>
        <row r="2117">
          <cell r="AD2117">
            <v>3</v>
          </cell>
          <cell r="AF2117">
            <v>0</v>
          </cell>
        </row>
        <row r="2118">
          <cell r="AD2118">
            <v>3</v>
          </cell>
          <cell r="AF2118">
            <v>0</v>
          </cell>
        </row>
        <row r="2119">
          <cell r="AD2119">
            <v>3</v>
          </cell>
          <cell r="AF2119">
            <v>0</v>
          </cell>
        </row>
        <row r="2120">
          <cell r="AD2120">
            <v>3</v>
          </cell>
          <cell r="AF2120">
            <v>0</v>
          </cell>
        </row>
        <row r="2121">
          <cell r="AD2121">
            <v>3</v>
          </cell>
          <cell r="AF2121">
            <v>0</v>
          </cell>
        </row>
        <row r="2122">
          <cell r="AD2122">
            <v>3</v>
          </cell>
          <cell r="AF2122">
            <v>0</v>
          </cell>
        </row>
        <row r="2123">
          <cell r="AD2123">
            <v>3</v>
          </cell>
          <cell r="AF2123">
            <v>0</v>
          </cell>
        </row>
        <row r="2124">
          <cell r="AD2124">
            <v>3</v>
          </cell>
          <cell r="AF2124">
            <v>0</v>
          </cell>
        </row>
        <row r="2125">
          <cell r="AD2125">
            <v>3</v>
          </cell>
          <cell r="AF2125">
            <v>0</v>
          </cell>
        </row>
        <row r="2126">
          <cell r="AD2126">
            <v>3</v>
          </cell>
          <cell r="AF2126">
            <v>0</v>
          </cell>
        </row>
        <row r="2127">
          <cell r="AD2127">
            <v>3</v>
          </cell>
          <cell r="AF2127">
            <v>0</v>
          </cell>
        </row>
        <row r="2128">
          <cell r="AD2128">
            <v>3</v>
          </cell>
          <cell r="AF2128">
            <v>0</v>
          </cell>
        </row>
        <row r="2129">
          <cell r="AD2129">
            <v>3</v>
          </cell>
          <cell r="AF2129">
            <v>0</v>
          </cell>
        </row>
        <row r="2130">
          <cell r="AD2130">
            <v>3</v>
          </cell>
          <cell r="AF2130">
            <v>0</v>
          </cell>
        </row>
        <row r="2131">
          <cell r="AD2131">
            <v>3</v>
          </cell>
          <cell r="AF2131">
            <v>0</v>
          </cell>
        </row>
        <row r="2132">
          <cell r="AD2132">
            <v>3</v>
          </cell>
          <cell r="AF2132">
            <v>0</v>
          </cell>
        </row>
        <row r="2133">
          <cell r="AD2133">
            <v>3</v>
          </cell>
          <cell r="AF2133">
            <v>0</v>
          </cell>
        </row>
        <row r="2134">
          <cell r="AD2134">
            <v>3</v>
          </cell>
          <cell r="AF2134">
            <v>0</v>
          </cell>
        </row>
        <row r="2135">
          <cell r="AD2135">
            <v>3</v>
          </cell>
          <cell r="AF2135">
            <v>0</v>
          </cell>
        </row>
        <row r="2136">
          <cell r="AD2136">
            <v>3</v>
          </cell>
          <cell r="AF2136">
            <v>0</v>
          </cell>
        </row>
        <row r="2137">
          <cell r="AD2137">
            <v>3</v>
          </cell>
          <cell r="AF2137">
            <v>0</v>
          </cell>
        </row>
        <row r="2138">
          <cell r="AD2138">
            <v>3</v>
          </cell>
          <cell r="AF2138">
            <v>0</v>
          </cell>
        </row>
        <row r="2139">
          <cell r="AD2139">
            <v>3</v>
          </cell>
          <cell r="AF2139">
            <v>0</v>
          </cell>
        </row>
        <row r="2140">
          <cell r="AD2140">
            <v>3</v>
          </cell>
          <cell r="AF2140">
            <v>0</v>
          </cell>
        </row>
        <row r="2141">
          <cell r="AD2141">
            <v>3</v>
          </cell>
          <cell r="AF2141">
            <v>0</v>
          </cell>
        </row>
        <row r="2142">
          <cell r="AD2142">
            <v>3</v>
          </cell>
          <cell r="AF2142">
            <v>0</v>
          </cell>
        </row>
        <row r="2143">
          <cell r="AD2143">
            <v>3</v>
          </cell>
          <cell r="AF2143">
            <v>0</v>
          </cell>
        </row>
        <row r="2144">
          <cell r="AD2144">
            <v>3</v>
          </cell>
          <cell r="AF2144">
            <v>0</v>
          </cell>
        </row>
        <row r="2145">
          <cell r="AD2145">
            <v>3</v>
          </cell>
          <cell r="AF2145">
            <v>0</v>
          </cell>
        </row>
        <row r="2146">
          <cell r="AD2146">
            <v>3</v>
          </cell>
          <cell r="AF2146">
            <v>0</v>
          </cell>
        </row>
        <row r="2147">
          <cell r="AD2147">
            <v>3</v>
          </cell>
          <cell r="AF2147">
            <v>0</v>
          </cell>
        </row>
        <row r="2148">
          <cell r="AD2148">
            <v>3</v>
          </cell>
          <cell r="AF2148">
            <v>0</v>
          </cell>
        </row>
        <row r="2149">
          <cell r="AD2149">
            <v>3</v>
          </cell>
          <cell r="AF2149">
            <v>0</v>
          </cell>
        </row>
        <row r="2150">
          <cell r="AD2150">
            <v>3</v>
          </cell>
          <cell r="AF2150">
            <v>0</v>
          </cell>
        </row>
        <row r="2151">
          <cell r="AD2151">
            <v>3</v>
          </cell>
          <cell r="AF2151">
            <v>0</v>
          </cell>
        </row>
        <row r="2152">
          <cell r="AD2152">
            <v>3</v>
          </cell>
          <cell r="AF2152">
            <v>0</v>
          </cell>
        </row>
        <row r="2153">
          <cell r="AD2153">
            <v>3</v>
          </cell>
          <cell r="AF2153">
            <v>0</v>
          </cell>
        </row>
        <row r="2154">
          <cell r="AD2154">
            <v>3</v>
          </cell>
          <cell r="AF2154">
            <v>0</v>
          </cell>
        </row>
        <row r="2155">
          <cell r="AD2155">
            <v>3</v>
          </cell>
          <cell r="AF2155">
            <v>0</v>
          </cell>
        </row>
        <row r="2156">
          <cell r="AD2156">
            <v>3</v>
          </cell>
          <cell r="AF2156">
            <v>0</v>
          </cell>
        </row>
        <row r="2157">
          <cell r="AD2157">
            <v>3</v>
          </cell>
          <cell r="AF2157">
            <v>0</v>
          </cell>
        </row>
        <row r="2158">
          <cell r="AD2158">
            <v>3</v>
          </cell>
          <cell r="AF2158">
            <v>0</v>
          </cell>
        </row>
        <row r="2159">
          <cell r="AD2159">
            <v>3</v>
          </cell>
          <cell r="AF2159">
            <v>0</v>
          </cell>
        </row>
        <row r="2160">
          <cell r="AD2160">
            <v>3</v>
          </cell>
          <cell r="AF2160">
            <v>0</v>
          </cell>
        </row>
        <row r="2161">
          <cell r="AD2161">
            <v>3</v>
          </cell>
          <cell r="AF2161">
            <v>0</v>
          </cell>
        </row>
        <row r="2162">
          <cell r="AD2162">
            <v>3</v>
          </cell>
          <cell r="AF2162">
            <v>0</v>
          </cell>
        </row>
        <row r="2163">
          <cell r="AD2163">
            <v>3</v>
          </cell>
          <cell r="AF2163">
            <v>0</v>
          </cell>
        </row>
        <row r="2164">
          <cell r="AD2164">
            <v>3</v>
          </cell>
          <cell r="AF2164">
            <v>0</v>
          </cell>
        </row>
        <row r="2165">
          <cell r="AD2165">
            <v>4</v>
          </cell>
          <cell r="AF2165">
            <v>0</v>
          </cell>
        </row>
        <row r="2166">
          <cell r="AD2166">
            <v>4</v>
          </cell>
          <cell r="AF2166">
            <v>0</v>
          </cell>
        </row>
        <row r="2167">
          <cell r="AD2167">
            <v>4</v>
          </cell>
          <cell r="AF2167">
            <v>0</v>
          </cell>
        </row>
        <row r="2168">
          <cell r="AD2168">
            <v>4</v>
          </cell>
          <cell r="AF2168">
            <v>0</v>
          </cell>
        </row>
        <row r="2169">
          <cell r="AD2169">
            <v>4</v>
          </cell>
          <cell r="AF2169">
            <v>0</v>
          </cell>
        </row>
        <row r="2170">
          <cell r="AD2170">
            <v>4</v>
          </cell>
          <cell r="AF2170">
            <v>0</v>
          </cell>
        </row>
        <row r="2171">
          <cell r="AD2171">
            <v>4</v>
          </cell>
          <cell r="AF2171">
            <v>0</v>
          </cell>
        </row>
        <row r="2172">
          <cell r="AD2172">
            <v>4</v>
          </cell>
          <cell r="AF2172">
            <v>0</v>
          </cell>
        </row>
        <row r="2173">
          <cell r="AD2173">
            <v>4</v>
          </cell>
          <cell r="AF2173">
            <v>0</v>
          </cell>
        </row>
        <row r="2174">
          <cell r="AD2174">
            <v>4</v>
          </cell>
          <cell r="AF2174">
            <v>0</v>
          </cell>
        </row>
        <row r="2175">
          <cell r="AD2175">
            <v>4</v>
          </cell>
          <cell r="AF2175">
            <v>0</v>
          </cell>
        </row>
        <row r="2176">
          <cell r="AD2176">
            <v>4</v>
          </cell>
          <cell r="AF2176">
            <v>0</v>
          </cell>
        </row>
        <row r="2177">
          <cell r="AD2177">
            <v>4</v>
          </cell>
          <cell r="AF2177">
            <v>0</v>
          </cell>
        </row>
        <row r="2178">
          <cell r="AD2178">
            <v>4</v>
          </cell>
          <cell r="AF2178">
            <v>0</v>
          </cell>
        </row>
        <row r="2179">
          <cell r="AD2179">
            <v>4</v>
          </cell>
          <cell r="AF2179">
            <v>0</v>
          </cell>
        </row>
        <row r="2180">
          <cell r="AD2180">
            <v>4</v>
          </cell>
          <cell r="AF2180">
            <v>0</v>
          </cell>
        </row>
        <row r="2181">
          <cell r="AD2181">
            <v>4</v>
          </cell>
          <cell r="AF2181">
            <v>0</v>
          </cell>
        </row>
        <row r="2182">
          <cell r="AD2182">
            <v>4</v>
          </cell>
          <cell r="AF2182">
            <v>0</v>
          </cell>
        </row>
        <row r="2183">
          <cell r="AD2183">
            <v>4</v>
          </cell>
          <cell r="AF2183">
            <v>0</v>
          </cell>
        </row>
        <row r="2184">
          <cell r="AD2184">
            <v>4</v>
          </cell>
          <cell r="AF2184">
            <v>0</v>
          </cell>
        </row>
        <row r="2185">
          <cell r="AD2185">
            <v>4</v>
          </cell>
          <cell r="AF2185">
            <v>0</v>
          </cell>
        </row>
        <row r="2186">
          <cell r="AD2186">
            <v>4</v>
          </cell>
          <cell r="AF2186">
            <v>0</v>
          </cell>
        </row>
        <row r="2187">
          <cell r="AD2187">
            <v>4</v>
          </cell>
          <cell r="AF2187">
            <v>0</v>
          </cell>
        </row>
        <row r="2188">
          <cell r="AD2188">
            <v>4</v>
          </cell>
          <cell r="AF2188">
            <v>0</v>
          </cell>
        </row>
        <row r="2189">
          <cell r="AD2189">
            <v>4</v>
          </cell>
          <cell r="AF2189">
            <v>0</v>
          </cell>
        </row>
        <row r="2190">
          <cell r="AD2190">
            <v>4</v>
          </cell>
          <cell r="AF2190">
            <v>0</v>
          </cell>
        </row>
        <row r="2191">
          <cell r="AD2191">
            <v>4</v>
          </cell>
          <cell r="AF2191">
            <v>0</v>
          </cell>
        </row>
        <row r="2192">
          <cell r="AD2192">
            <v>4</v>
          </cell>
          <cell r="AF2192">
            <v>0</v>
          </cell>
        </row>
        <row r="2193">
          <cell r="AD2193">
            <v>4</v>
          </cell>
          <cell r="AF2193">
            <v>0</v>
          </cell>
        </row>
        <row r="2194">
          <cell r="AD2194">
            <v>4</v>
          </cell>
          <cell r="AF2194">
            <v>0</v>
          </cell>
        </row>
        <row r="2195">
          <cell r="AD2195">
            <v>4</v>
          </cell>
          <cell r="AF2195">
            <v>0</v>
          </cell>
        </row>
        <row r="2196">
          <cell r="AD2196">
            <v>4</v>
          </cell>
          <cell r="AF2196">
            <v>0</v>
          </cell>
        </row>
        <row r="2197">
          <cell r="AD2197">
            <v>4</v>
          </cell>
          <cell r="AF2197">
            <v>0</v>
          </cell>
        </row>
        <row r="2198">
          <cell r="AD2198">
            <v>4</v>
          </cell>
          <cell r="AF2198">
            <v>0</v>
          </cell>
        </row>
        <row r="2199">
          <cell r="AD2199">
            <v>4</v>
          </cell>
          <cell r="AF2199">
            <v>0</v>
          </cell>
        </row>
        <row r="2200">
          <cell r="AD2200">
            <v>4</v>
          </cell>
          <cell r="AF2200">
            <v>0</v>
          </cell>
        </row>
        <row r="2201">
          <cell r="AD2201">
            <v>4</v>
          </cell>
          <cell r="AF2201">
            <v>0</v>
          </cell>
        </row>
        <row r="2202">
          <cell r="AD2202">
            <v>4</v>
          </cell>
          <cell r="AF2202">
            <v>0</v>
          </cell>
        </row>
        <row r="2203">
          <cell r="AD2203">
            <v>4</v>
          </cell>
          <cell r="AF2203">
            <v>0</v>
          </cell>
        </row>
        <row r="2204">
          <cell r="AD2204">
            <v>4</v>
          </cell>
          <cell r="AF2204">
            <v>0</v>
          </cell>
        </row>
        <row r="2205">
          <cell r="AD2205">
            <v>4</v>
          </cell>
          <cell r="AF2205">
            <v>0</v>
          </cell>
        </row>
        <row r="2206">
          <cell r="AD2206">
            <v>4</v>
          </cell>
          <cell r="AF2206">
            <v>0</v>
          </cell>
        </row>
        <row r="2207">
          <cell r="AD2207">
            <v>4</v>
          </cell>
          <cell r="AF2207">
            <v>0</v>
          </cell>
        </row>
        <row r="2208">
          <cell r="AD2208">
            <v>4</v>
          </cell>
          <cell r="AF2208">
            <v>0</v>
          </cell>
        </row>
        <row r="2209">
          <cell r="AD2209">
            <v>4</v>
          </cell>
          <cell r="AF2209">
            <v>0</v>
          </cell>
        </row>
        <row r="2210">
          <cell r="AD2210">
            <v>4</v>
          </cell>
          <cell r="AF2210">
            <v>0</v>
          </cell>
        </row>
        <row r="2211">
          <cell r="AD2211">
            <v>4</v>
          </cell>
          <cell r="AF2211">
            <v>0</v>
          </cell>
        </row>
        <row r="2212">
          <cell r="AD2212">
            <v>4</v>
          </cell>
          <cell r="AF2212">
            <v>0</v>
          </cell>
        </row>
        <row r="2213">
          <cell r="AD2213">
            <v>4</v>
          </cell>
          <cell r="AF2213">
            <v>0</v>
          </cell>
        </row>
        <row r="2214">
          <cell r="AD2214">
            <v>4</v>
          </cell>
          <cell r="AF2214">
            <v>0</v>
          </cell>
        </row>
        <row r="2215">
          <cell r="AD2215">
            <v>4</v>
          </cell>
          <cell r="AF2215">
            <v>0</v>
          </cell>
        </row>
        <row r="2216">
          <cell r="AD2216">
            <v>4</v>
          </cell>
          <cell r="AF2216">
            <v>0</v>
          </cell>
        </row>
        <row r="2217">
          <cell r="AD2217">
            <v>4</v>
          </cell>
          <cell r="AF2217">
            <v>0</v>
          </cell>
        </row>
        <row r="2218">
          <cell r="AD2218">
            <v>4</v>
          </cell>
          <cell r="AF2218">
            <v>0</v>
          </cell>
        </row>
        <row r="2219">
          <cell r="AD2219">
            <v>4</v>
          </cell>
          <cell r="AF2219">
            <v>0</v>
          </cell>
        </row>
        <row r="2220">
          <cell r="AD2220">
            <v>4</v>
          </cell>
          <cell r="AF2220">
            <v>0</v>
          </cell>
        </row>
        <row r="2221">
          <cell r="AD2221">
            <v>4</v>
          </cell>
          <cell r="AF2221">
            <v>0</v>
          </cell>
        </row>
        <row r="2222">
          <cell r="AD2222">
            <v>4</v>
          </cell>
          <cell r="AF2222">
            <v>0</v>
          </cell>
        </row>
        <row r="2223">
          <cell r="AD2223">
            <v>4</v>
          </cell>
          <cell r="AF2223">
            <v>0</v>
          </cell>
        </row>
        <row r="2224">
          <cell r="AD2224">
            <v>4</v>
          </cell>
          <cell r="AF2224">
            <v>0</v>
          </cell>
        </row>
        <row r="2225">
          <cell r="AD2225">
            <v>4</v>
          </cell>
          <cell r="AF2225">
            <v>0</v>
          </cell>
        </row>
        <row r="2226">
          <cell r="AD2226">
            <v>4</v>
          </cell>
          <cell r="AF2226">
            <v>0</v>
          </cell>
        </row>
        <row r="2227">
          <cell r="AD2227">
            <v>4</v>
          </cell>
          <cell r="AF2227">
            <v>0</v>
          </cell>
        </row>
        <row r="2228">
          <cell r="AD2228">
            <v>4</v>
          </cell>
          <cell r="AF2228">
            <v>0</v>
          </cell>
        </row>
        <row r="2229">
          <cell r="AD2229">
            <v>4</v>
          </cell>
          <cell r="AF2229">
            <v>0</v>
          </cell>
        </row>
        <row r="2230">
          <cell r="AD2230">
            <v>4</v>
          </cell>
          <cell r="AF2230">
            <v>0</v>
          </cell>
        </row>
        <row r="2231">
          <cell r="AD2231">
            <v>4</v>
          </cell>
          <cell r="AF2231">
            <v>0</v>
          </cell>
        </row>
        <row r="2232">
          <cell r="AD2232">
            <v>4</v>
          </cell>
          <cell r="AF2232">
            <v>0</v>
          </cell>
        </row>
        <row r="2233">
          <cell r="AD2233">
            <v>4</v>
          </cell>
          <cell r="AF2233">
            <v>0</v>
          </cell>
        </row>
        <row r="2234">
          <cell r="AD2234">
            <v>4</v>
          </cell>
          <cell r="AF2234">
            <v>0</v>
          </cell>
        </row>
        <row r="2235">
          <cell r="AD2235">
            <v>4</v>
          </cell>
          <cell r="AF2235">
            <v>0</v>
          </cell>
        </row>
        <row r="2236">
          <cell r="AD2236">
            <v>4</v>
          </cell>
          <cell r="AF2236">
            <v>0</v>
          </cell>
        </row>
        <row r="2237">
          <cell r="AD2237">
            <v>4</v>
          </cell>
          <cell r="AF2237">
            <v>0</v>
          </cell>
        </row>
        <row r="2238">
          <cell r="AD2238">
            <v>4</v>
          </cell>
          <cell r="AF2238">
            <v>0</v>
          </cell>
        </row>
        <row r="2239">
          <cell r="AD2239">
            <v>4</v>
          </cell>
          <cell r="AF2239">
            <v>0</v>
          </cell>
        </row>
        <row r="2240">
          <cell r="AD2240">
            <v>4</v>
          </cell>
          <cell r="AF2240">
            <v>0</v>
          </cell>
        </row>
        <row r="2241">
          <cell r="AD2241">
            <v>4</v>
          </cell>
          <cell r="AF2241">
            <v>0</v>
          </cell>
        </row>
        <row r="2242">
          <cell r="AD2242">
            <v>4</v>
          </cell>
          <cell r="AF2242">
            <v>0</v>
          </cell>
        </row>
        <row r="2243">
          <cell r="AD2243">
            <v>4</v>
          </cell>
          <cell r="AF2243">
            <v>0</v>
          </cell>
        </row>
        <row r="2244">
          <cell r="AD2244">
            <v>4</v>
          </cell>
          <cell r="AF2244">
            <v>0</v>
          </cell>
        </row>
        <row r="2245">
          <cell r="AD2245">
            <v>4</v>
          </cell>
          <cell r="AF2245">
            <v>0</v>
          </cell>
        </row>
        <row r="2246">
          <cell r="AD2246">
            <v>4</v>
          </cell>
          <cell r="AF2246">
            <v>0</v>
          </cell>
        </row>
        <row r="2247">
          <cell r="AD2247">
            <v>4</v>
          </cell>
          <cell r="AF2247">
            <v>0</v>
          </cell>
        </row>
        <row r="2248">
          <cell r="AD2248">
            <v>4</v>
          </cell>
          <cell r="AF2248">
            <v>0</v>
          </cell>
        </row>
        <row r="2249">
          <cell r="AD2249">
            <v>4</v>
          </cell>
          <cell r="AF2249">
            <v>0</v>
          </cell>
        </row>
        <row r="2250">
          <cell r="AD2250">
            <v>4</v>
          </cell>
          <cell r="AF2250">
            <v>0</v>
          </cell>
        </row>
        <row r="2251">
          <cell r="AD2251">
            <v>4</v>
          </cell>
          <cell r="AF2251">
            <v>0</v>
          </cell>
        </row>
        <row r="2252">
          <cell r="AD2252">
            <v>4</v>
          </cell>
          <cell r="AF2252">
            <v>0</v>
          </cell>
        </row>
        <row r="2253">
          <cell r="AD2253">
            <v>4</v>
          </cell>
          <cell r="AF2253">
            <v>0</v>
          </cell>
        </row>
        <row r="2254">
          <cell r="AD2254">
            <v>4</v>
          </cell>
          <cell r="AF2254">
            <v>0</v>
          </cell>
        </row>
        <row r="2255">
          <cell r="AD2255">
            <v>4</v>
          </cell>
          <cell r="AF2255">
            <v>0</v>
          </cell>
        </row>
        <row r="2256">
          <cell r="AD2256">
            <v>4</v>
          </cell>
          <cell r="AF2256">
            <v>0</v>
          </cell>
        </row>
        <row r="2257">
          <cell r="AD2257">
            <v>4</v>
          </cell>
          <cell r="AF2257">
            <v>0</v>
          </cell>
        </row>
        <row r="2258">
          <cell r="AD2258">
            <v>4</v>
          </cell>
          <cell r="AF2258">
            <v>0</v>
          </cell>
        </row>
        <row r="2259">
          <cell r="AD2259">
            <v>4</v>
          </cell>
          <cell r="AF2259">
            <v>0</v>
          </cell>
        </row>
        <row r="2260">
          <cell r="AD2260">
            <v>4</v>
          </cell>
          <cell r="AF2260">
            <v>0</v>
          </cell>
        </row>
        <row r="2261">
          <cell r="AD2261">
            <v>4</v>
          </cell>
          <cell r="AF2261">
            <v>0</v>
          </cell>
        </row>
        <row r="2262">
          <cell r="AD2262">
            <v>4</v>
          </cell>
          <cell r="AF2262">
            <v>0</v>
          </cell>
        </row>
        <row r="2263">
          <cell r="AD2263">
            <v>4</v>
          </cell>
          <cell r="AF2263">
            <v>0</v>
          </cell>
        </row>
        <row r="2264">
          <cell r="AD2264">
            <v>4</v>
          </cell>
          <cell r="AF2264">
            <v>0</v>
          </cell>
        </row>
        <row r="2265">
          <cell r="AD2265">
            <v>4</v>
          </cell>
          <cell r="AF2265">
            <v>0</v>
          </cell>
        </row>
        <row r="2266">
          <cell r="AD2266">
            <v>4</v>
          </cell>
          <cell r="AF2266">
            <v>0</v>
          </cell>
        </row>
        <row r="2267">
          <cell r="AD2267">
            <v>4</v>
          </cell>
          <cell r="AF2267">
            <v>0</v>
          </cell>
        </row>
        <row r="2268">
          <cell r="AD2268">
            <v>4</v>
          </cell>
          <cell r="AF2268">
            <v>0</v>
          </cell>
        </row>
        <row r="2269">
          <cell r="AD2269">
            <v>4</v>
          </cell>
          <cell r="AF2269">
            <v>0</v>
          </cell>
        </row>
        <row r="2270">
          <cell r="AD2270">
            <v>4</v>
          </cell>
          <cell r="AF2270">
            <v>0</v>
          </cell>
        </row>
        <row r="2271">
          <cell r="AD2271">
            <v>4</v>
          </cell>
          <cell r="AF2271">
            <v>0</v>
          </cell>
        </row>
        <row r="2272">
          <cell r="AD2272">
            <v>4</v>
          </cell>
          <cell r="AF2272">
            <v>0</v>
          </cell>
        </row>
        <row r="2273">
          <cell r="AD2273">
            <v>4</v>
          </cell>
          <cell r="AF2273">
            <v>0</v>
          </cell>
        </row>
        <row r="2274">
          <cell r="AD2274">
            <v>4</v>
          </cell>
          <cell r="AF2274">
            <v>0</v>
          </cell>
        </row>
        <row r="2275">
          <cell r="AD2275">
            <v>4</v>
          </cell>
          <cell r="AF2275">
            <v>0</v>
          </cell>
        </row>
        <row r="2276">
          <cell r="AD2276">
            <v>4</v>
          </cell>
          <cell r="AF2276">
            <v>0</v>
          </cell>
        </row>
        <row r="2277">
          <cell r="AD2277">
            <v>4</v>
          </cell>
          <cell r="AF2277">
            <v>0</v>
          </cell>
        </row>
        <row r="2278">
          <cell r="AD2278">
            <v>4</v>
          </cell>
          <cell r="AF2278">
            <v>0</v>
          </cell>
        </row>
        <row r="2279">
          <cell r="AD2279">
            <v>4</v>
          </cell>
          <cell r="AF2279">
            <v>0</v>
          </cell>
        </row>
        <row r="2280">
          <cell r="AD2280">
            <v>4</v>
          </cell>
          <cell r="AF2280">
            <v>0</v>
          </cell>
        </row>
        <row r="2281">
          <cell r="AD2281">
            <v>4</v>
          </cell>
          <cell r="AF2281">
            <v>0</v>
          </cell>
        </row>
        <row r="2282">
          <cell r="AD2282">
            <v>4</v>
          </cell>
          <cell r="AF2282">
            <v>0</v>
          </cell>
        </row>
        <row r="2283">
          <cell r="AD2283">
            <v>4</v>
          </cell>
          <cell r="AF2283">
            <v>0</v>
          </cell>
        </row>
        <row r="2284">
          <cell r="AD2284">
            <v>4</v>
          </cell>
          <cell r="AF2284">
            <v>0</v>
          </cell>
        </row>
        <row r="2285">
          <cell r="AD2285">
            <v>4</v>
          </cell>
          <cell r="AF2285">
            <v>0</v>
          </cell>
        </row>
        <row r="2286">
          <cell r="AD2286">
            <v>4</v>
          </cell>
          <cell r="AF2286">
            <v>0</v>
          </cell>
        </row>
        <row r="2287">
          <cell r="AD2287">
            <v>4</v>
          </cell>
          <cell r="AF2287">
            <v>0</v>
          </cell>
        </row>
        <row r="2288">
          <cell r="AD2288">
            <v>4</v>
          </cell>
          <cell r="AF2288">
            <v>0</v>
          </cell>
        </row>
        <row r="2289">
          <cell r="AD2289">
            <v>4</v>
          </cell>
          <cell r="AF2289">
            <v>0</v>
          </cell>
        </row>
        <row r="2290">
          <cell r="AD2290">
            <v>4</v>
          </cell>
          <cell r="AF2290">
            <v>0</v>
          </cell>
        </row>
        <row r="2291">
          <cell r="AD2291">
            <v>4</v>
          </cell>
          <cell r="AF2291">
            <v>0</v>
          </cell>
        </row>
        <row r="2292">
          <cell r="AD2292">
            <v>4</v>
          </cell>
          <cell r="AF2292">
            <v>0</v>
          </cell>
        </row>
        <row r="2293">
          <cell r="AD2293">
            <v>4</v>
          </cell>
          <cell r="AF2293">
            <v>0</v>
          </cell>
        </row>
        <row r="2294">
          <cell r="AD2294">
            <v>4</v>
          </cell>
          <cell r="AF2294">
            <v>0</v>
          </cell>
        </row>
        <row r="2295">
          <cell r="AD2295">
            <v>4</v>
          </cell>
          <cell r="AF2295">
            <v>0</v>
          </cell>
        </row>
        <row r="2296">
          <cell r="AD2296">
            <v>4</v>
          </cell>
          <cell r="AF2296">
            <v>0</v>
          </cell>
        </row>
        <row r="2297">
          <cell r="AD2297">
            <v>4</v>
          </cell>
          <cell r="AF2297">
            <v>0</v>
          </cell>
        </row>
        <row r="2298">
          <cell r="AD2298">
            <v>4</v>
          </cell>
          <cell r="AF2298">
            <v>0</v>
          </cell>
        </row>
        <row r="2299">
          <cell r="AD2299">
            <v>4</v>
          </cell>
          <cell r="AF2299">
            <v>0</v>
          </cell>
        </row>
        <row r="2300">
          <cell r="AD2300">
            <v>4</v>
          </cell>
          <cell r="AF2300">
            <v>0</v>
          </cell>
        </row>
        <row r="2301">
          <cell r="AD2301">
            <v>4</v>
          </cell>
          <cell r="AF2301">
            <v>0</v>
          </cell>
        </row>
        <row r="2302">
          <cell r="AD2302">
            <v>4</v>
          </cell>
          <cell r="AF2302">
            <v>0</v>
          </cell>
        </row>
        <row r="2303">
          <cell r="AD2303">
            <v>4</v>
          </cell>
          <cell r="AF2303">
            <v>0</v>
          </cell>
        </row>
        <row r="2304">
          <cell r="AD2304">
            <v>4</v>
          </cell>
          <cell r="AF2304">
            <v>0</v>
          </cell>
        </row>
        <row r="2305">
          <cell r="AD2305">
            <v>4</v>
          </cell>
          <cell r="AF2305">
            <v>0</v>
          </cell>
        </row>
        <row r="2306">
          <cell r="AD2306">
            <v>4</v>
          </cell>
          <cell r="AF2306">
            <v>0</v>
          </cell>
        </row>
        <row r="2307">
          <cell r="AD2307">
            <v>4</v>
          </cell>
          <cell r="AF2307">
            <v>0</v>
          </cell>
        </row>
        <row r="2308">
          <cell r="AD2308">
            <v>4</v>
          </cell>
          <cell r="AF2308">
            <v>0</v>
          </cell>
        </row>
        <row r="2309">
          <cell r="AD2309">
            <v>4</v>
          </cell>
          <cell r="AF2309">
            <v>0</v>
          </cell>
        </row>
        <row r="2310">
          <cell r="AD2310">
            <v>4</v>
          </cell>
          <cell r="AF2310">
            <v>0</v>
          </cell>
        </row>
        <row r="2311">
          <cell r="AD2311">
            <v>4</v>
          </cell>
          <cell r="AF2311">
            <v>0</v>
          </cell>
        </row>
        <row r="2312">
          <cell r="AD2312">
            <v>4</v>
          </cell>
          <cell r="AF2312">
            <v>0</v>
          </cell>
        </row>
        <row r="2313">
          <cell r="AD2313">
            <v>4</v>
          </cell>
          <cell r="AF2313">
            <v>0</v>
          </cell>
        </row>
        <row r="2314">
          <cell r="AD2314">
            <v>4</v>
          </cell>
          <cell r="AF2314">
            <v>0</v>
          </cell>
        </row>
        <row r="2315">
          <cell r="AD2315">
            <v>4</v>
          </cell>
          <cell r="AF2315">
            <v>0</v>
          </cell>
        </row>
        <row r="2316">
          <cell r="AD2316">
            <v>4</v>
          </cell>
          <cell r="AF2316">
            <v>0</v>
          </cell>
        </row>
        <row r="2317">
          <cell r="AD2317">
            <v>4</v>
          </cell>
          <cell r="AF2317">
            <v>0</v>
          </cell>
        </row>
        <row r="2318">
          <cell r="AD2318">
            <v>4</v>
          </cell>
          <cell r="AF2318">
            <v>0</v>
          </cell>
        </row>
        <row r="2319">
          <cell r="AD2319">
            <v>4</v>
          </cell>
          <cell r="AF2319">
            <v>0</v>
          </cell>
        </row>
        <row r="2320">
          <cell r="AD2320">
            <v>4</v>
          </cell>
          <cell r="AF2320">
            <v>0</v>
          </cell>
        </row>
        <row r="2321">
          <cell r="AD2321">
            <v>4</v>
          </cell>
          <cell r="AF2321">
            <v>0</v>
          </cell>
        </row>
        <row r="2322">
          <cell r="AD2322">
            <v>4</v>
          </cell>
          <cell r="AF2322">
            <v>0</v>
          </cell>
        </row>
        <row r="2323">
          <cell r="AD2323">
            <v>4</v>
          </cell>
          <cell r="AF2323">
            <v>0</v>
          </cell>
        </row>
        <row r="2324">
          <cell r="AD2324">
            <v>4</v>
          </cell>
          <cell r="AF2324">
            <v>0</v>
          </cell>
        </row>
        <row r="2325">
          <cell r="AD2325">
            <v>4</v>
          </cell>
          <cell r="AF2325">
            <v>0</v>
          </cell>
        </row>
        <row r="2326">
          <cell r="AD2326">
            <v>4</v>
          </cell>
          <cell r="AF2326">
            <v>0</v>
          </cell>
        </row>
        <row r="2327">
          <cell r="AD2327">
            <v>4</v>
          </cell>
          <cell r="AF2327">
            <v>0</v>
          </cell>
        </row>
        <row r="2328">
          <cell r="AD2328">
            <v>4</v>
          </cell>
          <cell r="AF2328">
            <v>0</v>
          </cell>
        </row>
        <row r="2329">
          <cell r="AD2329">
            <v>4</v>
          </cell>
          <cell r="AF2329">
            <v>0</v>
          </cell>
        </row>
        <row r="2330">
          <cell r="AD2330">
            <v>4</v>
          </cell>
          <cell r="AF2330">
            <v>0</v>
          </cell>
        </row>
        <row r="2331">
          <cell r="AD2331">
            <v>4</v>
          </cell>
          <cell r="AF2331">
            <v>0</v>
          </cell>
        </row>
        <row r="2332">
          <cell r="AD2332">
            <v>4</v>
          </cell>
          <cell r="AF2332">
            <v>0</v>
          </cell>
        </row>
        <row r="2333">
          <cell r="AD2333">
            <v>4</v>
          </cell>
          <cell r="AF2333">
            <v>0</v>
          </cell>
        </row>
        <row r="2334">
          <cell r="AD2334">
            <v>4</v>
          </cell>
          <cell r="AF2334">
            <v>0</v>
          </cell>
        </row>
        <row r="2335">
          <cell r="AD2335">
            <v>4</v>
          </cell>
          <cell r="AF2335">
            <v>0</v>
          </cell>
        </row>
        <row r="2336">
          <cell r="AD2336">
            <v>4</v>
          </cell>
          <cell r="AF2336">
            <v>0</v>
          </cell>
        </row>
        <row r="2337">
          <cell r="AD2337">
            <v>4</v>
          </cell>
          <cell r="AF2337">
            <v>0</v>
          </cell>
        </row>
        <row r="2338">
          <cell r="AD2338">
            <v>4</v>
          </cell>
          <cell r="AF2338">
            <v>0</v>
          </cell>
        </row>
        <row r="2339">
          <cell r="AD2339">
            <v>4</v>
          </cell>
          <cell r="AF2339">
            <v>0</v>
          </cell>
        </row>
        <row r="2340">
          <cell r="AD2340">
            <v>4</v>
          </cell>
          <cell r="AF2340">
            <v>0</v>
          </cell>
        </row>
        <row r="2341">
          <cell r="AD2341">
            <v>4</v>
          </cell>
          <cell r="AF2341">
            <v>0</v>
          </cell>
        </row>
        <row r="2342">
          <cell r="AD2342">
            <v>4</v>
          </cell>
          <cell r="AF2342">
            <v>0</v>
          </cell>
        </row>
        <row r="2343">
          <cell r="AD2343">
            <v>4</v>
          </cell>
          <cell r="AF2343">
            <v>0</v>
          </cell>
        </row>
        <row r="2344">
          <cell r="AD2344">
            <v>4</v>
          </cell>
          <cell r="AF2344">
            <v>0</v>
          </cell>
        </row>
        <row r="2345">
          <cell r="AD2345">
            <v>4</v>
          </cell>
          <cell r="AF2345">
            <v>0</v>
          </cell>
        </row>
        <row r="2346">
          <cell r="AD2346">
            <v>4</v>
          </cell>
          <cell r="AF2346">
            <v>0</v>
          </cell>
        </row>
        <row r="2347">
          <cell r="AD2347">
            <v>4</v>
          </cell>
          <cell r="AF2347">
            <v>0</v>
          </cell>
        </row>
        <row r="2348">
          <cell r="AD2348">
            <v>4</v>
          </cell>
          <cell r="AF2348">
            <v>0</v>
          </cell>
        </row>
        <row r="2349">
          <cell r="AD2349">
            <v>4</v>
          </cell>
          <cell r="AF2349">
            <v>0</v>
          </cell>
        </row>
        <row r="2350">
          <cell r="AD2350">
            <v>4</v>
          </cell>
          <cell r="AF2350">
            <v>0</v>
          </cell>
        </row>
        <row r="2351">
          <cell r="AD2351">
            <v>4</v>
          </cell>
          <cell r="AF2351">
            <v>0</v>
          </cell>
        </row>
        <row r="2352">
          <cell r="AD2352">
            <v>4</v>
          </cell>
          <cell r="AF2352">
            <v>0</v>
          </cell>
        </row>
        <row r="2353">
          <cell r="AD2353">
            <v>4</v>
          </cell>
          <cell r="AF2353">
            <v>0</v>
          </cell>
        </row>
        <row r="2354">
          <cell r="AD2354">
            <v>4</v>
          </cell>
          <cell r="AF2354">
            <v>0</v>
          </cell>
        </row>
        <row r="2355">
          <cell r="AD2355">
            <v>4</v>
          </cell>
          <cell r="AF2355">
            <v>0</v>
          </cell>
        </row>
        <row r="2356">
          <cell r="AD2356">
            <v>4</v>
          </cell>
          <cell r="AF2356">
            <v>0</v>
          </cell>
        </row>
        <row r="2357">
          <cell r="AD2357">
            <v>4</v>
          </cell>
          <cell r="AF2357">
            <v>0</v>
          </cell>
        </row>
        <row r="2358">
          <cell r="AD2358">
            <v>4</v>
          </cell>
          <cell r="AF2358">
            <v>0</v>
          </cell>
        </row>
        <row r="2359">
          <cell r="AD2359">
            <v>4</v>
          </cell>
          <cell r="AF2359">
            <v>0</v>
          </cell>
        </row>
        <row r="2360">
          <cell r="AD2360">
            <v>4</v>
          </cell>
          <cell r="AF2360">
            <v>0</v>
          </cell>
        </row>
        <row r="2361">
          <cell r="AD2361">
            <v>4</v>
          </cell>
          <cell r="AF2361">
            <v>0</v>
          </cell>
        </row>
        <row r="2362">
          <cell r="AD2362">
            <v>4</v>
          </cell>
          <cell r="AF2362">
            <v>0</v>
          </cell>
        </row>
        <row r="2363">
          <cell r="AD2363">
            <v>4</v>
          </cell>
          <cell r="AF2363">
            <v>0</v>
          </cell>
        </row>
        <row r="2364">
          <cell r="AD2364">
            <v>4</v>
          </cell>
          <cell r="AF2364">
            <v>0</v>
          </cell>
        </row>
        <row r="2365">
          <cell r="AD2365">
            <v>4</v>
          </cell>
          <cell r="AF2365">
            <v>0</v>
          </cell>
        </row>
        <row r="2366">
          <cell r="AD2366">
            <v>4</v>
          </cell>
          <cell r="AF2366">
            <v>0</v>
          </cell>
        </row>
        <row r="2367">
          <cell r="AD2367">
            <v>4</v>
          </cell>
          <cell r="AF2367">
            <v>0</v>
          </cell>
        </row>
        <row r="2368">
          <cell r="AD2368">
            <v>4</v>
          </cell>
          <cell r="AF2368">
            <v>0</v>
          </cell>
        </row>
        <row r="2369">
          <cell r="AD2369">
            <v>4</v>
          </cell>
          <cell r="AF2369">
            <v>0</v>
          </cell>
        </row>
        <row r="2370">
          <cell r="AD2370">
            <v>4</v>
          </cell>
          <cell r="AF2370">
            <v>0</v>
          </cell>
        </row>
        <row r="2371">
          <cell r="AD2371">
            <v>4</v>
          </cell>
          <cell r="AF2371">
            <v>0</v>
          </cell>
        </row>
        <row r="2372">
          <cell r="AD2372">
            <v>4</v>
          </cell>
          <cell r="AF2372">
            <v>0</v>
          </cell>
        </row>
        <row r="2373">
          <cell r="AD2373">
            <v>4</v>
          </cell>
          <cell r="AF2373">
            <v>0</v>
          </cell>
        </row>
        <row r="2374">
          <cell r="AD2374">
            <v>4</v>
          </cell>
          <cell r="AF2374">
            <v>0</v>
          </cell>
        </row>
        <row r="2375">
          <cell r="AD2375">
            <v>4</v>
          </cell>
          <cell r="AF2375">
            <v>0</v>
          </cell>
        </row>
        <row r="2376">
          <cell r="AD2376">
            <v>4</v>
          </cell>
          <cell r="AF2376">
            <v>0</v>
          </cell>
        </row>
        <row r="2377">
          <cell r="AD2377">
            <v>4</v>
          </cell>
          <cell r="AF2377">
            <v>0</v>
          </cell>
        </row>
        <row r="2378">
          <cell r="AD2378">
            <v>4</v>
          </cell>
          <cell r="AF2378">
            <v>0</v>
          </cell>
        </row>
        <row r="2379">
          <cell r="AD2379">
            <v>4</v>
          </cell>
          <cell r="AF2379">
            <v>0</v>
          </cell>
        </row>
        <row r="2380">
          <cell r="AD2380">
            <v>4</v>
          </cell>
          <cell r="AF2380">
            <v>0</v>
          </cell>
        </row>
        <row r="2381">
          <cell r="AD2381">
            <v>4</v>
          </cell>
          <cell r="AF2381">
            <v>0</v>
          </cell>
        </row>
        <row r="2382">
          <cell r="AD2382">
            <v>4</v>
          </cell>
          <cell r="AF2382">
            <v>0</v>
          </cell>
        </row>
        <row r="2383">
          <cell r="AD2383">
            <v>4</v>
          </cell>
          <cell r="AF2383">
            <v>0</v>
          </cell>
        </row>
        <row r="2384">
          <cell r="AD2384">
            <v>4</v>
          </cell>
          <cell r="AF2384">
            <v>0</v>
          </cell>
        </row>
        <row r="2385">
          <cell r="AD2385">
            <v>4</v>
          </cell>
          <cell r="AF2385">
            <v>0</v>
          </cell>
        </row>
        <row r="2386">
          <cell r="AD2386">
            <v>4</v>
          </cell>
          <cell r="AF2386">
            <v>0</v>
          </cell>
        </row>
        <row r="2387">
          <cell r="AD2387">
            <v>4</v>
          </cell>
          <cell r="AF2387">
            <v>0</v>
          </cell>
        </row>
        <row r="2388">
          <cell r="AD2388">
            <v>4</v>
          </cell>
          <cell r="AF2388">
            <v>0</v>
          </cell>
        </row>
        <row r="2389">
          <cell r="AD2389">
            <v>4</v>
          </cell>
          <cell r="AF2389">
            <v>0</v>
          </cell>
        </row>
        <row r="2390">
          <cell r="AD2390">
            <v>4</v>
          </cell>
          <cell r="AF2390">
            <v>0</v>
          </cell>
        </row>
        <row r="2391">
          <cell r="AD2391">
            <v>4</v>
          </cell>
          <cell r="AF2391">
            <v>0</v>
          </cell>
        </row>
        <row r="2392">
          <cell r="AD2392">
            <v>4</v>
          </cell>
          <cell r="AF2392">
            <v>0</v>
          </cell>
        </row>
        <row r="2393">
          <cell r="AD2393">
            <v>4</v>
          </cell>
          <cell r="AF2393">
            <v>0</v>
          </cell>
        </row>
        <row r="2394">
          <cell r="AD2394">
            <v>4</v>
          </cell>
          <cell r="AF2394">
            <v>0</v>
          </cell>
        </row>
        <row r="2395">
          <cell r="AD2395">
            <v>4</v>
          </cell>
          <cell r="AF2395">
            <v>0</v>
          </cell>
        </row>
        <row r="2396">
          <cell r="AD2396">
            <v>4</v>
          </cell>
          <cell r="AF2396">
            <v>0</v>
          </cell>
        </row>
        <row r="2397">
          <cell r="AD2397">
            <v>4</v>
          </cell>
          <cell r="AF2397">
            <v>0</v>
          </cell>
        </row>
        <row r="2398">
          <cell r="AD2398">
            <v>4</v>
          </cell>
          <cell r="AF2398">
            <v>0</v>
          </cell>
        </row>
        <row r="2399">
          <cell r="AD2399">
            <v>4</v>
          </cell>
          <cell r="AF2399">
            <v>0</v>
          </cell>
        </row>
        <row r="2400">
          <cell r="AD2400">
            <v>4</v>
          </cell>
          <cell r="AF2400">
            <v>0</v>
          </cell>
        </row>
        <row r="2401">
          <cell r="AD2401">
            <v>4</v>
          </cell>
          <cell r="AF2401">
            <v>0</v>
          </cell>
        </row>
        <row r="2402">
          <cell r="AD2402">
            <v>4</v>
          </cell>
          <cell r="AF2402">
            <v>0</v>
          </cell>
        </row>
        <row r="2403">
          <cell r="AD2403">
            <v>4</v>
          </cell>
          <cell r="AF2403">
            <v>0</v>
          </cell>
        </row>
        <row r="2404">
          <cell r="AD2404">
            <v>4</v>
          </cell>
          <cell r="AF2404">
            <v>0</v>
          </cell>
        </row>
        <row r="2405">
          <cell r="AD2405">
            <v>4</v>
          </cell>
          <cell r="AF2405">
            <v>0</v>
          </cell>
        </row>
        <row r="2406">
          <cell r="AD2406">
            <v>4</v>
          </cell>
          <cell r="AF2406">
            <v>0</v>
          </cell>
        </row>
        <row r="2407">
          <cell r="AD2407">
            <v>4</v>
          </cell>
          <cell r="AF2407">
            <v>0</v>
          </cell>
        </row>
        <row r="2408">
          <cell r="AD2408">
            <v>4</v>
          </cell>
          <cell r="AF2408">
            <v>0</v>
          </cell>
        </row>
        <row r="2409">
          <cell r="AD2409">
            <v>4</v>
          </cell>
          <cell r="AF2409">
            <v>0</v>
          </cell>
        </row>
        <row r="2410">
          <cell r="AD2410">
            <v>4</v>
          </cell>
          <cell r="AF2410">
            <v>0</v>
          </cell>
        </row>
        <row r="2411">
          <cell r="AD2411">
            <v>4</v>
          </cell>
          <cell r="AF2411">
            <v>0</v>
          </cell>
        </row>
        <row r="2412">
          <cell r="AD2412">
            <v>4</v>
          </cell>
          <cell r="AF2412">
            <v>0</v>
          </cell>
        </row>
        <row r="2413">
          <cell r="AD2413">
            <v>4</v>
          </cell>
          <cell r="AF2413">
            <v>0</v>
          </cell>
        </row>
        <row r="2414">
          <cell r="AD2414">
            <v>4</v>
          </cell>
          <cell r="AF2414">
            <v>0</v>
          </cell>
        </row>
        <row r="2415">
          <cell r="AD2415">
            <v>4</v>
          </cell>
          <cell r="AF2415">
            <v>0</v>
          </cell>
        </row>
        <row r="2416">
          <cell r="AD2416">
            <v>4</v>
          </cell>
          <cell r="AF2416">
            <v>0</v>
          </cell>
        </row>
        <row r="2417">
          <cell r="AD2417">
            <v>4</v>
          </cell>
          <cell r="AF2417">
            <v>0</v>
          </cell>
        </row>
        <row r="2418">
          <cell r="AD2418">
            <v>4</v>
          </cell>
          <cell r="AF2418">
            <v>0</v>
          </cell>
        </row>
        <row r="2419">
          <cell r="AD2419">
            <v>4</v>
          </cell>
          <cell r="AF2419">
            <v>0</v>
          </cell>
        </row>
        <row r="2420">
          <cell r="AD2420">
            <v>4</v>
          </cell>
          <cell r="AF2420">
            <v>0</v>
          </cell>
        </row>
        <row r="2421">
          <cell r="AD2421">
            <v>4</v>
          </cell>
          <cell r="AF2421">
            <v>0</v>
          </cell>
        </row>
        <row r="2422">
          <cell r="AD2422">
            <v>4</v>
          </cell>
          <cell r="AF2422">
            <v>0</v>
          </cell>
        </row>
        <row r="2423">
          <cell r="AD2423">
            <v>4</v>
          </cell>
          <cell r="AF2423">
            <v>0</v>
          </cell>
        </row>
        <row r="2424">
          <cell r="AD2424">
            <v>4</v>
          </cell>
          <cell r="AF2424">
            <v>0</v>
          </cell>
        </row>
        <row r="2425">
          <cell r="AD2425">
            <v>4</v>
          </cell>
          <cell r="AF2425">
            <v>0</v>
          </cell>
        </row>
        <row r="2426">
          <cell r="AD2426">
            <v>4</v>
          </cell>
          <cell r="AF2426">
            <v>0</v>
          </cell>
        </row>
        <row r="2427">
          <cell r="AD2427">
            <v>4</v>
          </cell>
          <cell r="AF2427">
            <v>0</v>
          </cell>
        </row>
        <row r="2428">
          <cell r="AD2428">
            <v>4</v>
          </cell>
          <cell r="AF2428">
            <v>0</v>
          </cell>
        </row>
        <row r="2429">
          <cell r="AD2429">
            <v>4</v>
          </cell>
          <cell r="AF2429">
            <v>0</v>
          </cell>
        </row>
        <row r="2430">
          <cell r="AD2430">
            <v>4</v>
          </cell>
          <cell r="AF2430">
            <v>0</v>
          </cell>
        </row>
        <row r="2431">
          <cell r="AD2431">
            <v>4</v>
          </cell>
          <cell r="AF2431">
            <v>0</v>
          </cell>
        </row>
        <row r="2432">
          <cell r="AD2432">
            <v>4</v>
          </cell>
          <cell r="AF2432">
            <v>0</v>
          </cell>
        </row>
        <row r="2433">
          <cell r="AD2433">
            <v>4</v>
          </cell>
          <cell r="AF2433">
            <v>0</v>
          </cell>
        </row>
        <row r="2434">
          <cell r="AD2434">
            <v>4</v>
          </cell>
          <cell r="AF2434">
            <v>0</v>
          </cell>
        </row>
        <row r="2435">
          <cell r="AD2435">
            <v>4</v>
          </cell>
          <cell r="AF2435">
            <v>0</v>
          </cell>
        </row>
        <row r="2436">
          <cell r="AD2436">
            <v>4</v>
          </cell>
          <cell r="AF2436">
            <v>0</v>
          </cell>
        </row>
        <row r="2437">
          <cell r="AD2437">
            <v>4</v>
          </cell>
          <cell r="AF2437">
            <v>0</v>
          </cell>
        </row>
        <row r="2438">
          <cell r="AD2438">
            <v>4</v>
          </cell>
          <cell r="AF2438">
            <v>0</v>
          </cell>
        </row>
        <row r="2439">
          <cell r="AD2439">
            <v>4</v>
          </cell>
          <cell r="AF2439">
            <v>0</v>
          </cell>
        </row>
        <row r="2440">
          <cell r="AD2440">
            <v>4</v>
          </cell>
          <cell r="AF2440">
            <v>0</v>
          </cell>
        </row>
        <row r="2441">
          <cell r="AD2441">
            <v>4</v>
          </cell>
          <cell r="AF2441">
            <v>0</v>
          </cell>
        </row>
        <row r="2442">
          <cell r="AD2442">
            <v>4</v>
          </cell>
          <cell r="AF2442">
            <v>0</v>
          </cell>
        </row>
        <row r="2443">
          <cell r="AD2443">
            <v>4</v>
          </cell>
          <cell r="AF2443">
            <v>0</v>
          </cell>
        </row>
        <row r="2444">
          <cell r="AD2444">
            <v>4</v>
          </cell>
          <cell r="AF2444">
            <v>0</v>
          </cell>
        </row>
        <row r="2445">
          <cell r="AD2445">
            <v>4</v>
          </cell>
          <cell r="AF2445">
            <v>0</v>
          </cell>
        </row>
        <row r="2446">
          <cell r="AD2446">
            <v>4</v>
          </cell>
          <cell r="AF2446">
            <v>0</v>
          </cell>
        </row>
        <row r="2447">
          <cell r="AD2447">
            <v>4</v>
          </cell>
          <cell r="AF2447">
            <v>0</v>
          </cell>
        </row>
        <row r="2448">
          <cell r="AD2448">
            <v>4</v>
          </cell>
          <cell r="AF2448">
            <v>0</v>
          </cell>
        </row>
        <row r="2449">
          <cell r="AD2449">
            <v>4</v>
          </cell>
          <cell r="AF2449">
            <v>0</v>
          </cell>
        </row>
        <row r="2450">
          <cell r="AD2450">
            <v>4</v>
          </cell>
          <cell r="AF2450">
            <v>0</v>
          </cell>
        </row>
        <row r="2451">
          <cell r="AD2451">
            <v>4</v>
          </cell>
          <cell r="AF2451">
            <v>0</v>
          </cell>
        </row>
        <row r="2452">
          <cell r="AD2452">
            <v>4</v>
          </cell>
          <cell r="AF2452">
            <v>0</v>
          </cell>
        </row>
        <row r="2453">
          <cell r="AD2453">
            <v>4</v>
          </cell>
          <cell r="AF2453">
            <v>0</v>
          </cell>
        </row>
        <row r="2454">
          <cell r="AD2454">
            <v>4</v>
          </cell>
          <cell r="AF2454">
            <v>0</v>
          </cell>
        </row>
        <row r="2455">
          <cell r="AD2455">
            <v>4</v>
          </cell>
          <cell r="AF2455">
            <v>0</v>
          </cell>
        </row>
        <row r="2456">
          <cell r="AD2456">
            <v>4</v>
          </cell>
          <cell r="AF2456">
            <v>0</v>
          </cell>
        </row>
        <row r="2457">
          <cell r="AD2457">
            <v>4</v>
          </cell>
          <cell r="AF2457">
            <v>0</v>
          </cell>
        </row>
        <row r="2458">
          <cell r="AD2458">
            <v>4</v>
          </cell>
          <cell r="AF2458">
            <v>0</v>
          </cell>
        </row>
        <row r="2459">
          <cell r="AD2459">
            <v>4</v>
          </cell>
          <cell r="AF2459">
            <v>0</v>
          </cell>
        </row>
        <row r="2460">
          <cell r="AD2460">
            <v>4</v>
          </cell>
          <cell r="AF2460">
            <v>0</v>
          </cell>
        </row>
        <row r="2461">
          <cell r="AD2461">
            <v>4</v>
          </cell>
          <cell r="AF2461">
            <v>0</v>
          </cell>
        </row>
        <row r="2462">
          <cell r="AD2462">
            <v>4</v>
          </cell>
          <cell r="AF2462">
            <v>0</v>
          </cell>
        </row>
        <row r="2463">
          <cell r="AD2463">
            <v>4</v>
          </cell>
          <cell r="AF2463">
            <v>0</v>
          </cell>
        </row>
        <row r="2464">
          <cell r="AD2464">
            <v>4</v>
          </cell>
          <cell r="AF2464">
            <v>0</v>
          </cell>
        </row>
        <row r="2465">
          <cell r="AD2465">
            <v>4</v>
          </cell>
          <cell r="AF2465">
            <v>0</v>
          </cell>
        </row>
        <row r="2466">
          <cell r="AD2466">
            <v>4</v>
          </cell>
          <cell r="AF2466">
            <v>0</v>
          </cell>
        </row>
        <row r="2467">
          <cell r="AD2467">
            <v>4</v>
          </cell>
          <cell r="AF2467">
            <v>0</v>
          </cell>
        </row>
        <row r="2468">
          <cell r="AD2468">
            <v>4</v>
          </cell>
          <cell r="AF2468">
            <v>0</v>
          </cell>
        </row>
        <row r="2469">
          <cell r="AD2469">
            <v>4</v>
          </cell>
          <cell r="AF2469">
            <v>0</v>
          </cell>
        </row>
        <row r="2470">
          <cell r="AD2470">
            <v>4</v>
          </cell>
          <cell r="AF2470">
            <v>0</v>
          </cell>
        </row>
        <row r="2471">
          <cell r="AD2471">
            <v>4</v>
          </cell>
          <cell r="AF2471">
            <v>0</v>
          </cell>
        </row>
        <row r="2472">
          <cell r="AD2472">
            <v>4</v>
          </cell>
          <cell r="AF2472">
            <v>0</v>
          </cell>
        </row>
        <row r="2473">
          <cell r="AD2473">
            <v>4</v>
          </cell>
          <cell r="AF2473">
            <v>0</v>
          </cell>
        </row>
        <row r="2474">
          <cell r="AD2474">
            <v>4</v>
          </cell>
          <cell r="AF2474">
            <v>0</v>
          </cell>
        </row>
        <row r="2475">
          <cell r="AD2475">
            <v>4</v>
          </cell>
          <cell r="AF2475">
            <v>0</v>
          </cell>
        </row>
        <row r="2476">
          <cell r="AD2476">
            <v>4</v>
          </cell>
          <cell r="AF2476">
            <v>0</v>
          </cell>
        </row>
        <row r="2477">
          <cell r="AD2477">
            <v>4</v>
          </cell>
          <cell r="AF2477">
            <v>0</v>
          </cell>
        </row>
        <row r="2478">
          <cell r="AD2478">
            <v>4</v>
          </cell>
          <cell r="AF2478">
            <v>0</v>
          </cell>
        </row>
        <row r="2479">
          <cell r="AD2479">
            <v>4</v>
          </cell>
          <cell r="AF2479">
            <v>0</v>
          </cell>
        </row>
        <row r="2480">
          <cell r="AD2480">
            <v>4</v>
          </cell>
          <cell r="AF2480">
            <v>0</v>
          </cell>
        </row>
        <row r="2481">
          <cell r="AD2481">
            <v>4</v>
          </cell>
          <cell r="AF2481">
            <v>0</v>
          </cell>
        </row>
        <row r="2482">
          <cell r="AD2482">
            <v>4</v>
          </cell>
          <cell r="AF2482">
            <v>0</v>
          </cell>
        </row>
        <row r="2483">
          <cell r="AD2483">
            <v>4</v>
          </cell>
          <cell r="AF2483">
            <v>0</v>
          </cell>
        </row>
        <row r="2484">
          <cell r="AD2484">
            <v>4</v>
          </cell>
          <cell r="AF2484">
            <v>0</v>
          </cell>
        </row>
        <row r="2485">
          <cell r="AD2485">
            <v>4</v>
          </cell>
          <cell r="AF2485">
            <v>0</v>
          </cell>
        </row>
        <row r="2486">
          <cell r="AD2486">
            <v>4</v>
          </cell>
          <cell r="AF2486">
            <v>0</v>
          </cell>
        </row>
        <row r="2487">
          <cell r="AD2487">
            <v>4</v>
          </cell>
          <cell r="AF2487">
            <v>0</v>
          </cell>
        </row>
        <row r="2488">
          <cell r="AD2488">
            <v>4</v>
          </cell>
          <cell r="AF2488">
            <v>0</v>
          </cell>
        </row>
        <row r="2489">
          <cell r="AD2489">
            <v>4</v>
          </cell>
          <cell r="AF2489">
            <v>0</v>
          </cell>
        </row>
        <row r="2490">
          <cell r="AD2490">
            <v>4</v>
          </cell>
          <cell r="AF2490">
            <v>0</v>
          </cell>
        </row>
        <row r="2491">
          <cell r="AD2491">
            <v>4</v>
          </cell>
          <cell r="AF2491">
            <v>0</v>
          </cell>
        </row>
        <row r="2492">
          <cell r="AD2492">
            <v>4</v>
          </cell>
          <cell r="AF2492">
            <v>0</v>
          </cell>
        </row>
        <row r="2493">
          <cell r="AD2493">
            <v>4</v>
          </cell>
          <cell r="AF2493">
            <v>0</v>
          </cell>
        </row>
        <row r="2494">
          <cell r="AD2494">
            <v>4</v>
          </cell>
          <cell r="AF2494">
            <v>0</v>
          </cell>
        </row>
        <row r="2495">
          <cell r="AD2495">
            <v>4</v>
          </cell>
          <cell r="AF2495">
            <v>0</v>
          </cell>
        </row>
        <row r="2496">
          <cell r="AD2496">
            <v>4</v>
          </cell>
          <cell r="AF2496">
            <v>0</v>
          </cell>
        </row>
        <row r="2497">
          <cell r="AD2497">
            <v>4</v>
          </cell>
          <cell r="AF2497">
            <v>0</v>
          </cell>
        </row>
        <row r="2498">
          <cell r="AD2498">
            <v>4</v>
          </cell>
          <cell r="AF2498">
            <v>0</v>
          </cell>
        </row>
        <row r="2499">
          <cell r="AD2499">
            <v>4</v>
          </cell>
          <cell r="AF2499">
            <v>0</v>
          </cell>
        </row>
        <row r="2500">
          <cell r="AD2500">
            <v>4</v>
          </cell>
          <cell r="AF2500">
            <v>0</v>
          </cell>
        </row>
        <row r="2501">
          <cell r="AD2501">
            <v>4</v>
          </cell>
          <cell r="AF2501">
            <v>0</v>
          </cell>
        </row>
        <row r="2502">
          <cell r="AD2502">
            <v>4</v>
          </cell>
          <cell r="AF2502">
            <v>0</v>
          </cell>
        </row>
        <row r="2503">
          <cell r="AD2503">
            <v>4</v>
          </cell>
          <cell r="AF2503">
            <v>0</v>
          </cell>
        </row>
        <row r="2504">
          <cell r="AD2504">
            <v>4</v>
          </cell>
          <cell r="AF2504">
            <v>0</v>
          </cell>
        </row>
        <row r="2505">
          <cell r="AD2505">
            <v>4</v>
          </cell>
          <cell r="AF2505">
            <v>0</v>
          </cell>
        </row>
        <row r="2506">
          <cell r="AD2506">
            <v>4</v>
          </cell>
          <cell r="AF2506">
            <v>0</v>
          </cell>
        </row>
        <row r="2507">
          <cell r="AD2507">
            <v>4</v>
          </cell>
          <cell r="AF2507">
            <v>0</v>
          </cell>
        </row>
        <row r="2508">
          <cell r="AD2508">
            <v>4</v>
          </cell>
          <cell r="AF2508">
            <v>0</v>
          </cell>
        </row>
        <row r="2509">
          <cell r="AD2509">
            <v>4</v>
          </cell>
          <cell r="AF2509">
            <v>0</v>
          </cell>
        </row>
        <row r="2510">
          <cell r="AD2510">
            <v>4</v>
          </cell>
          <cell r="AF2510">
            <v>0</v>
          </cell>
        </row>
        <row r="2511">
          <cell r="AD2511">
            <v>4</v>
          </cell>
          <cell r="AF2511">
            <v>0</v>
          </cell>
        </row>
        <row r="2512">
          <cell r="AD2512">
            <v>4</v>
          </cell>
          <cell r="AF2512">
            <v>0</v>
          </cell>
        </row>
        <row r="2513">
          <cell r="AD2513">
            <v>4</v>
          </cell>
          <cell r="AF2513">
            <v>0</v>
          </cell>
        </row>
        <row r="2514">
          <cell r="AD2514">
            <v>4</v>
          </cell>
          <cell r="AF2514">
            <v>0</v>
          </cell>
        </row>
        <row r="2515">
          <cell r="AD2515">
            <v>4</v>
          </cell>
          <cell r="AF2515">
            <v>0</v>
          </cell>
        </row>
        <row r="2516">
          <cell r="AD2516">
            <v>4</v>
          </cell>
          <cell r="AF2516">
            <v>0</v>
          </cell>
        </row>
        <row r="2517">
          <cell r="AD2517">
            <v>4</v>
          </cell>
          <cell r="AF2517">
            <v>0</v>
          </cell>
        </row>
        <row r="2518">
          <cell r="AD2518">
            <v>4</v>
          </cell>
          <cell r="AF2518">
            <v>0</v>
          </cell>
        </row>
        <row r="2519">
          <cell r="AD2519">
            <v>4</v>
          </cell>
          <cell r="AF2519">
            <v>0</v>
          </cell>
        </row>
        <row r="2520">
          <cell r="AD2520">
            <v>4</v>
          </cell>
          <cell r="AF2520">
            <v>0</v>
          </cell>
        </row>
        <row r="2521">
          <cell r="AD2521">
            <v>4</v>
          </cell>
          <cell r="AF2521">
            <v>0</v>
          </cell>
        </row>
        <row r="2522">
          <cell r="AD2522">
            <v>4</v>
          </cell>
          <cell r="AF2522">
            <v>0</v>
          </cell>
        </row>
        <row r="2523">
          <cell r="AD2523">
            <v>4</v>
          </cell>
          <cell r="AF2523">
            <v>0</v>
          </cell>
        </row>
        <row r="2524">
          <cell r="AD2524">
            <v>4</v>
          </cell>
          <cell r="AF2524">
            <v>0</v>
          </cell>
        </row>
        <row r="2525">
          <cell r="AD2525">
            <v>4</v>
          </cell>
          <cell r="AF2525">
            <v>0</v>
          </cell>
        </row>
        <row r="2526">
          <cell r="AD2526">
            <v>4</v>
          </cell>
          <cell r="AF2526">
            <v>0</v>
          </cell>
        </row>
        <row r="2527">
          <cell r="AD2527">
            <v>4</v>
          </cell>
          <cell r="AF2527">
            <v>0</v>
          </cell>
        </row>
        <row r="2528">
          <cell r="AD2528">
            <v>4</v>
          </cell>
          <cell r="AF2528">
            <v>0</v>
          </cell>
        </row>
        <row r="2529">
          <cell r="AD2529">
            <v>4</v>
          </cell>
          <cell r="AF2529">
            <v>0</v>
          </cell>
        </row>
        <row r="2530">
          <cell r="AD2530">
            <v>4</v>
          </cell>
          <cell r="AF2530">
            <v>0</v>
          </cell>
        </row>
        <row r="2531">
          <cell r="AD2531">
            <v>4</v>
          </cell>
          <cell r="AF2531">
            <v>0</v>
          </cell>
        </row>
        <row r="2532">
          <cell r="AD2532">
            <v>4</v>
          </cell>
          <cell r="AF2532">
            <v>0</v>
          </cell>
        </row>
        <row r="2533">
          <cell r="AD2533">
            <v>4</v>
          </cell>
          <cell r="AF2533">
            <v>0</v>
          </cell>
        </row>
        <row r="2534">
          <cell r="AD2534">
            <v>4</v>
          </cell>
          <cell r="AF2534">
            <v>0</v>
          </cell>
        </row>
        <row r="2535">
          <cell r="AD2535">
            <v>4</v>
          </cell>
          <cell r="AF2535">
            <v>0</v>
          </cell>
        </row>
        <row r="2536">
          <cell r="AD2536">
            <v>4</v>
          </cell>
          <cell r="AF2536">
            <v>0</v>
          </cell>
        </row>
        <row r="2537">
          <cell r="AD2537">
            <v>4</v>
          </cell>
          <cell r="AF2537">
            <v>0</v>
          </cell>
        </row>
        <row r="2538">
          <cell r="AD2538">
            <v>4</v>
          </cell>
          <cell r="AF2538">
            <v>0</v>
          </cell>
        </row>
        <row r="2539">
          <cell r="AD2539">
            <v>4</v>
          </cell>
          <cell r="AF2539">
            <v>0</v>
          </cell>
        </row>
        <row r="2540">
          <cell r="AD2540">
            <v>4</v>
          </cell>
          <cell r="AF2540">
            <v>0</v>
          </cell>
        </row>
        <row r="2541">
          <cell r="AD2541">
            <v>4</v>
          </cell>
          <cell r="AF2541">
            <v>0</v>
          </cell>
        </row>
        <row r="2542">
          <cell r="AD2542">
            <v>4</v>
          </cell>
          <cell r="AF2542">
            <v>0</v>
          </cell>
        </row>
        <row r="2543">
          <cell r="AD2543">
            <v>4</v>
          </cell>
          <cell r="AF2543">
            <v>0</v>
          </cell>
        </row>
        <row r="2544">
          <cell r="AD2544">
            <v>4</v>
          </cell>
          <cell r="AF2544">
            <v>0</v>
          </cell>
        </row>
        <row r="2545">
          <cell r="AD2545">
            <v>4</v>
          </cell>
          <cell r="AF2545">
            <v>0</v>
          </cell>
        </row>
        <row r="2546">
          <cell r="AD2546">
            <v>4</v>
          </cell>
          <cell r="AF2546">
            <v>0</v>
          </cell>
        </row>
        <row r="2547">
          <cell r="AD2547">
            <v>4</v>
          </cell>
          <cell r="AF2547">
            <v>0</v>
          </cell>
        </row>
        <row r="2548">
          <cell r="AD2548">
            <v>4</v>
          </cell>
          <cell r="AF2548">
            <v>0</v>
          </cell>
        </row>
        <row r="2549">
          <cell r="AD2549">
            <v>4</v>
          </cell>
          <cell r="AF2549">
            <v>0</v>
          </cell>
        </row>
        <row r="2550">
          <cell r="AD2550">
            <v>4</v>
          </cell>
          <cell r="AF2550">
            <v>0</v>
          </cell>
        </row>
        <row r="2551">
          <cell r="AD2551">
            <v>4</v>
          </cell>
          <cell r="AF2551">
            <v>0</v>
          </cell>
        </row>
        <row r="2552">
          <cell r="AD2552">
            <v>4</v>
          </cell>
          <cell r="AF2552">
            <v>0</v>
          </cell>
        </row>
        <row r="2553">
          <cell r="AD2553">
            <v>4</v>
          </cell>
          <cell r="AF2553">
            <v>0</v>
          </cell>
        </row>
        <row r="2554">
          <cell r="AD2554">
            <v>4</v>
          </cell>
          <cell r="AF2554">
            <v>0</v>
          </cell>
        </row>
        <row r="2555">
          <cell r="AD2555">
            <v>4</v>
          </cell>
          <cell r="AF2555">
            <v>0</v>
          </cell>
        </row>
        <row r="2556">
          <cell r="AD2556">
            <v>4</v>
          </cell>
          <cell r="AF2556">
            <v>0</v>
          </cell>
        </row>
        <row r="2557">
          <cell r="AD2557">
            <v>4</v>
          </cell>
          <cell r="AF2557">
            <v>0</v>
          </cell>
        </row>
        <row r="2558">
          <cell r="AD2558">
            <v>4</v>
          </cell>
          <cell r="AF2558">
            <v>0</v>
          </cell>
        </row>
        <row r="2559">
          <cell r="AD2559">
            <v>4</v>
          </cell>
          <cell r="AF2559">
            <v>0</v>
          </cell>
        </row>
        <row r="2560">
          <cell r="AD2560">
            <v>4</v>
          </cell>
          <cell r="AF2560">
            <v>0</v>
          </cell>
        </row>
        <row r="2561">
          <cell r="AD2561">
            <v>4</v>
          </cell>
          <cell r="AF2561">
            <v>0</v>
          </cell>
        </row>
        <row r="2562">
          <cell r="AD2562">
            <v>4</v>
          </cell>
          <cell r="AF2562">
            <v>0</v>
          </cell>
        </row>
        <row r="2563">
          <cell r="AD2563">
            <v>4</v>
          </cell>
          <cell r="AF2563">
            <v>0</v>
          </cell>
        </row>
        <row r="2564">
          <cell r="AD2564">
            <v>4</v>
          </cell>
          <cell r="AF2564">
            <v>0</v>
          </cell>
        </row>
        <row r="2565">
          <cell r="AD2565">
            <v>4</v>
          </cell>
          <cell r="AF2565">
            <v>0</v>
          </cell>
        </row>
        <row r="2566">
          <cell r="AD2566">
            <v>4</v>
          </cell>
          <cell r="AF2566">
            <v>0</v>
          </cell>
        </row>
        <row r="2567">
          <cell r="AD2567">
            <v>4</v>
          </cell>
          <cell r="AF2567">
            <v>0</v>
          </cell>
        </row>
        <row r="2568">
          <cell r="AD2568">
            <v>4</v>
          </cell>
          <cell r="AF2568">
            <v>0</v>
          </cell>
        </row>
        <row r="2569">
          <cell r="AD2569">
            <v>4</v>
          </cell>
          <cell r="AF2569">
            <v>0</v>
          </cell>
        </row>
        <row r="2570">
          <cell r="AD2570">
            <v>4</v>
          </cell>
          <cell r="AF2570">
            <v>0</v>
          </cell>
        </row>
        <row r="2571">
          <cell r="AD2571">
            <v>4</v>
          </cell>
          <cell r="AF2571">
            <v>0</v>
          </cell>
        </row>
        <row r="2572">
          <cell r="AD2572">
            <v>4</v>
          </cell>
          <cell r="AF2572">
            <v>0</v>
          </cell>
        </row>
        <row r="2573">
          <cell r="AD2573">
            <v>4</v>
          </cell>
          <cell r="AF2573">
            <v>0</v>
          </cell>
        </row>
        <row r="2574">
          <cell r="AD2574">
            <v>4</v>
          </cell>
          <cell r="AF2574">
            <v>0</v>
          </cell>
        </row>
        <row r="2575">
          <cell r="AD2575">
            <v>4</v>
          </cell>
          <cell r="AF2575">
            <v>0</v>
          </cell>
        </row>
        <row r="2576">
          <cell r="AD2576">
            <v>4</v>
          </cell>
          <cell r="AF2576">
            <v>0</v>
          </cell>
        </row>
        <row r="2577">
          <cell r="AD2577">
            <v>4</v>
          </cell>
          <cell r="AF2577">
            <v>0</v>
          </cell>
        </row>
        <row r="2578">
          <cell r="AD2578">
            <v>4</v>
          </cell>
          <cell r="AF2578">
            <v>0</v>
          </cell>
        </row>
        <row r="2579">
          <cell r="AD2579">
            <v>4</v>
          </cell>
          <cell r="AF2579">
            <v>0</v>
          </cell>
        </row>
        <row r="2580">
          <cell r="AD2580">
            <v>4</v>
          </cell>
          <cell r="AF2580">
            <v>0</v>
          </cell>
        </row>
        <row r="2581">
          <cell r="AD2581">
            <v>4</v>
          </cell>
          <cell r="AF2581">
            <v>0</v>
          </cell>
        </row>
        <row r="2582">
          <cell r="AD2582">
            <v>4</v>
          </cell>
          <cell r="AF2582">
            <v>0</v>
          </cell>
        </row>
        <row r="2583">
          <cell r="AD2583">
            <v>4</v>
          </cell>
          <cell r="AF2583">
            <v>0</v>
          </cell>
        </row>
        <row r="2584">
          <cell r="AD2584">
            <v>4</v>
          </cell>
          <cell r="AF2584">
            <v>0</v>
          </cell>
        </row>
        <row r="2585">
          <cell r="AD2585">
            <v>4</v>
          </cell>
          <cell r="AF2585">
            <v>0</v>
          </cell>
        </row>
        <row r="2586">
          <cell r="AD2586">
            <v>4</v>
          </cell>
          <cell r="AF2586">
            <v>0</v>
          </cell>
        </row>
        <row r="2587">
          <cell r="AD2587">
            <v>4</v>
          </cell>
          <cell r="AF2587">
            <v>0</v>
          </cell>
        </row>
        <row r="2588">
          <cell r="AD2588">
            <v>4</v>
          </cell>
          <cell r="AF2588">
            <v>0</v>
          </cell>
        </row>
        <row r="2589">
          <cell r="AD2589">
            <v>4</v>
          </cell>
          <cell r="AF2589">
            <v>0</v>
          </cell>
        </row>
        <row r="2590">
          <cell r="AD2590">
            <v>4</v>
          </cell>
          <cell r="AF2590">
            <v>0</v>
          </cell>
        </row>
        <row r="2591">
          <cell r="AD2591">
            <v>4</v>
          </cell>
          <cell r="AF2591">
            <v>0</v>
          </cell>
        </row>
        <row r="2592">
          <cell r="AD2592">
            <v>4</v>
          </cell>
          <cell r="AF2592">
            <v>0</v>
          </cell>
        </row>
        <row r="2593">
          <cell r="AD2593">
            <v>4</v>
          </cell>
          <cell r="AF2593">
            <v>0</v>
          </cell>
        </row>
        <row r="2594">
          <cell r="AD2594">
            <v>4</v>
          </cell>
          <cell r="AF2594">
            <v>0</v>
          </cell>
        </row>
        <row r="2595">
          <cell r="AD2595">
            <v>4</v>
          </cell>
          <cell r="AF2595">
            <v>0</v>
          </cell>
        </row>
        <row r="2596">
          <cell r="AD2596">
            <v>4</v>
          </cell>
          <cell r="AF2596">
            <v>0</v>
          </cell>
        </row>
        <row r="2597">
          <cell r="AD2597">
            <v>4</v>
          </cell>
          <cell r="AF2597">
            <v>0</v>
          </cell>
        </row>
        <row r="2598">
          <cell r="AD2598">
            <v>4</v>
          </cell>
          <cell r="AF2598">
            <v>0</v>
          </cell>
        </row>
        <row r="2599">
          <cell r="AD2599">
            <v>4</v>
          </cell>
          <cell r="AF2599">
            <v>0</v>
          </cell>
        </row>
        <row r="2600">
          <cell r="AD2600">
            <v>4</v>
          </cell>
          <cell r="AF2600">
            <v>0</v>
          </cell>
        </row>
        <row r="2601">
          <cell r="AD2601">
            <v>4</v>
          </cell>
          <cell r="AF2601">
            <v>0</v>
          </cell>
        </row>
        <row r="2602">
          <cell r="AD2602">
            <v>4</v>
          </cell>
          <cell r="AF2602">
            <v>0</v>
          </cell>
        </row>
        <row r="2603">
          <cell r="AD2603">
            <v>4</v>
          </cell>
          <cell r="AF2603">
            <v>0</v>
          </cell>
        </row>
        <row r="2604">
          <cell r="AD2604">
            <v>4</v>
          </cell>
          <cell r="AF2604">
            <v>0</v>
          </cell>
        </row>
        <row r="2605">
          <cell r="AD2605">
            <v>4</v>
          </cell>
          <cell r="AF2605">
            <v>0</v>
          </cell>
        </row>
        <row r="2606">
          <cell r="AD2606">
            <v>4</v>
          </cell>
          <cell r="AF2606">
            <v>0</v>
          </cell>
        </row>
        <row r="2607">
          <cell r="AD2607">
            <v>4</v>
          </cell>
          <cell r="AF2607">
            <v>0</v>
          </cell>
        </row>
        <row r="2608">
          <cell r="AD2608">
            <v>4</v>
          </cell>
          <cell r="AF2608">
            <v>0</v>
          </cell>
        </row>
        <row r="2609">
          <cell r="AD2609">
            <v>4</v>
          </cell>
          <cell r="AF2609">
            <v>0</v>
          </cell>
        </row>
        <row r="2610">
          <cell r="AD2610">
            <v>4</v>
          </cell>
          <cell r="AF2610">
            <v>0</v>
          </cell>
        </row>
        <row r="2611">
          <cell r="AD2611">
            <v>4</v>
          </cell>
          <cell r="AF2611">
            <v>0</v>
          </cell>
        </row>
        <row r="2612">
          <cell r="AD2612">
            <v>4</v>
          </cell>
          <cell r="AF2612">
            <v>0</v>
          </cell>
        </row>
        <row r="2613">
          <cell r="AD2613">
            <v>4</v>
          </cell>
          <cell r="AF2613">
            <v>0</v>
          </cell>
        </row>
        <row r="2614">
          <cell r="AD2614">
            <v>4</v>
          </cell>
          <cell r="AF2614">
            <v>0</v>
          </cell>
        </row>
        <row r="2615">
          <cell r="AD2615">
            <v>4</v>
          </cell>
          <cell r="AF2615">
            <v>0</v>
          </cell>
        </row>
        <row r="2616">
          <cell r="AD2616">
            <v>4</v>
          </cell>
          <cell r="AF2616">
            <v>0</v>
          </cell>
        </row>
        <row r="2617">
          <cell r="AD2617">
            <v>4</v>
          </cell>
          <cell r="AF2617">
            <v>0</v>
          </cell>
        </row>
        <row r="2618">
          <cell r="AD2618">
            <v>4</v>
          </cell>
          <cell r="AF2618">
            <v>0</v>
          </cell>
        </row>
        <row r="2619">
          <cell r="AD2619">
            <v>4</v>
          </cell>
          <cell r="AF2619">
            <v>0</v>
          </cell>
        </row>
        <row r="2620">
          <cell r="AD2620">
            <v>4</v>
          </cell>
          <cell r="AF2620">
            <v>0</v>
          </cell>
        </row>
        <row r="2621">
          <cell r="AD2621">
            <v>4</v>
          </cell>
          <cell r="AF2621">
            <v>0</v>
          </cell>
        </row>
        <row r="2622">
          <cell r="AD2622">
            <v>4</v>
          </cell>
          <cell r="AF2622">
            <v>0</v>
          </cell>
        </row>
        <row r="2623">
          <cell r="AD2623">
            <v>4</v>
          </cell>
          <cell r="AF2623">
            <v>0</v>
          </cell>
        </row>
        <row r="2624">
          <cell r="AD2624">
            <v>4</v>
          </cell>
          <cell r="AF2624">
            <v>0</v>
          </cell>
        </row>
        <row r="2625">
          <cell r="AD2625">
            <v>4</v>
          </cell>
          <cell r="AF2625">
            <v>0</v>
          </cell>
        </row>
        <row r="2626">
          <cell r="AD2626">
            <v>4</v>
          </cell>
          <cell r="AF2626">
            <v>0</v>
          </cell>
        </row>
        <row r="2627">
          <cell r="AD2627">
            <v>4</v>
          </cell>
          <cell r="AF2627">
            <v>0</v>
          </cell>
        </row>
        <row r="2628">
          <cell r="AD2628">
            <v>4</v>
          </cell>
          <cell r="AF2628">
            <v>0</v>
          </cell>
        </row>
        <row r="2629">
          <cell r="AD2629">
            <v>4</v>
          </cell>
          <cell r="AF2629">
            <v>0</v>
          </cell>
        </row>
        <row r="2630">
          <cell r="AD2630">
            <v>4</v>
          </cell>
          <cell r="AF2630">
            <v>0</v>
          </cell>
        </row>
        <row r="2631">
          <cell r="AD2631">
            <v>4</v>
          </cell>
          <cell r="AF2631">
            <v>0</v>
          </cell>
        </row>
        <row r="2632">
          <cell r="AD2632">
            <v>4</v>
          </cell>
          <cell r="AF2632">
            <v>0</v>
          </cell>
        </row>
        <row r="2633">
          <cell r="AD2633">
            <v>4</v>
          </cell>
          <cell r="AF2633">
            <v>0</v>
          </cell>
        </row>
        <row r="2634">
          <cell r="AD2634">
            <v>4</v>
          </cell>
          <cell r="AF2634">
            <v>0</v>
          </cell>
        </row>
        <row r="2635">
          <cell r="AD2635">
            <v>4</v>
          </cell>
          <cell r="AF2635">
            <v>0</v>
          </cell>
        </row>
        <row r="2636">
          <cell r="AD2636">
            <v>4</v>
          </cell>
          <cell r="AF2636">
            <v>0</v>
          </cell>
        </row>
        <row r="2637">
          <cell r="AD2637">
            <v>4</v>
          </cell>
          <cell r="AF2637">
            <v>0</v>
          </cell>
        </row>
        <row r="2638">
          <cell r="AD2638">
            <v>4</v>
          </cell>
          <cell r="AF2638">
            <v>0</v>
          </cell>
        </row>
        <row r="2639">
          <cell r="AD2639">
            <v>4</v>
          </cell>
          <cell r="AF2639">
            <v>0</v>
          </cell>
        </row>
        <row r="2640">
          <cell r="AD2640">
            <v>4</v>
          </cell>
          <cell r="AF2640">
            <v>0</v>
          </cell>
        </row>
        <row r="2641">
          <cell r="AD2641">
            <v>4</v>
          </cell>
          <cell r="AF2641">
            <v>0</v>
          </cell>
        </row>
        <row r="2642">
          <cell r="AD2642">
            <v>4</v>
          </cell>
          <cell r="AF2642">
            <v>0</v>
          </cell>
        </row>
        <row r="2643">
          <cell r="AD2643">
            <v>4</v>
          </cell>
          <cell r="AF2643">
            <v>0</v>
          </cell>
        </row>
        <row r="2644">
          <cell r="AD2644">
            <v>4</v>
          </cell>
          <cell r="AF2644">
            <v>0</v>
          </cell>
        </row>
        <row r="2645">
          <cell r="AD2645">
            <v>4</v>
          </cell>
          <cell r="AF2645">
            <v>0</v>
          </cell>
        </row>
        <row r="2646">
          <cell r="AD2646">
            <v>4</v>
          </cell>
          <cell r="AF2646">
            <v>0</v>
          </cell>
        </row>
        <row r="2647">
          <cell r="AD2647">
            <v>4</v>
          </cell>
          <cell r="AF2647">
            <v>0</v>
          </cell>
        </row>
        <row r="2648">
          <cell r="AD2648">
            <v>4</v>
          </cell>
          <cell r="AF2648">
            <v>0</v>
          </cell>
        </row>
        <row r="2649">
          <cell r="AD2649">
            <v>4</v>
          </cell>
          <cell r="AF2649">
            <v>0</v>
          </cell>
        </row>
        <row r="2650">
          <cell r="AD2650">
            <v>4</v>
          </cell>
          <cell r="AF2650">
            <v>0</v>
          </cell>
        </row>
        <row r="2651">
          <cell r="AD2651">
            <v>4</v>
          </cell>
          <cell r="AF2651">
            <v>0</v>
          </cell>
        </row>
        <row r="2652">
          <cell r="AD2652">
            <v>4</v>
          </cell>
          <cell r="AF2652">
            <v>0</v>
          </cell>
        </row>
        <row r="2653">
          <cell r="AD2653">
            <v>4</v>
          </cell>
          <cell r="AF2653">
            <v>0</v>
          </cell>
        </row>
        <row r="2654">
          <cell r="AD2654">
            <v>4</v>
          </cell>
          <cell r="AF2654">
            <v>0</v>
          </cell>
        </row>
        <row r="2655">
          <cell r="AD2655">
            <v>4</v>
          </cell>
          <cell r="AF2655">
            <v>0</v>
          </cell>
        </row>
        <row r="2656">
          <cell r="AD2656">
            <v>4</v>
          </cell>
          <cell r="AF2656">
            <v>0</v>
          </cell>
        </row>
        <row r="2657">
          <cell r="AD2657">
            <v>4</v>
          </cell>
          <cell r="AF2657">
            <v>0</v>
          </cell>
        </row>
        <row r="2658">
          <cell r="AD2658">
            <v>4</v>
          </cell>
          <cell r="AF2658">
            <v>0</v>
          </cell>
        </row>
        <row r="2659">
          <cell r="AD2659">
            <v>4</v>
          </cell>
          <cell r="AF2659">
            <v>0</v>
          </cell>
        </row>
        <row r="2660">
          <cell r="AD2660">
            <v>4</v>
          </cell>
          <cell r="AF2660">
            <v>0</v>
          </cell>
        </row>
        <row r="2661">
          <cell r="AD2661">
            <v>4</v>
          </cell>
          <cell r="AF2661">
            <v>0</v>
          </cell>
        </row>
        <row r="2662">
          <cell r="AD2662">
            <v>4</v>
          </cell>
          <cell r="AF2662">
            <v>0</v>
          </cell>
        </row>
        <row r="2663">
          <cell r="AD2663">
            <v>4</v>
          </cell>
          <cell r="AF2663">
            <v>0</v>
          </cell>
        </row>
        <row r="2664">
          <cell r="AD2664">
            <v>4</v>
          </cell>
          <cell r="AF2664">
            <v>0</v>
          </cell>
        </row>
        <row r="2665">
          <cell r="AD2665">
            <v>4</v>
          </cell>
          <cell r="AF2665">
            <v>0</v>
          </cell>
        </row>
        <row r="2666">
          <cell r="AD2666">
            <v>4</v>
          </cell>
          <cell r="AF2666">
            <v>0</v>
          </cell>
        </row>
        <row r="2667">
          <cell r="AD2667">
            <v>4</v>
          </cell>
          <cell r="AF2667">
            <v>0</v>
          </cell>
        </row>
        <row r="2668">
          <cell r="AD2668">
            <v>4</v>
          </cell>
          <cell r="AF2668">
            <v>0</v>
          </cell>
        </row>
        <row r="2669">
          <cell r="AD2669">
            <v>4</v>
          </cell>
          <cell r="AF2669">
            <v>0</v>
          </cell>
        </row>
        <row r="2670">
          <cell r="AD2670">
            <v>4</v>
          </cell>
          <cell r="AF2670">
            <v>0</v>
          </cell>
        </row>
        <row r="2671">
          <cell r="AD2671">
            <v>4</v>
          </cell>
          <cell r="AF2671">
            <v>0</v>
          </cell>
        </row>
        <row r="2672">
          <cell r="AD2672">
            <v>4</v>
          </cell>
          <cell r="AF2672">
            <v>0</v>
          </cell>
        </row>
        <row r="2673">
          <cell r="AD2673">
            <v>4</v>
          </cell>
          <cell r="AF2673">
            <v>0</v>
          </cell>
        </row>
        <row r="2674">
          <cell r="AD2674">
            <v>4</v>
          </cell>
          <cell r="AF2674">
            <v>0</v>
          </cell>
        </row>
        <row r="2675">
          <cell r="AD2675">
            <v>4</v>
          </cell>
          <cell r="AF2675">
            <v>0</v>
          </cell>
        </row>
        <row r="2676">
          <cell r="AD2676">
            <v>4</v>
          </cell>
          <cell r="AF2676">
            <v>0</v>
          </cell>
        </row>
        <row r="2677">
          <cell r="AD2677">
            <v>4</v>
          </cell>
          <cell r="AF2677">
            <v>0</v>
          </cell>
        </row>
        <row r="2678">
          <cell r="AD2678">
            <v>4</v>
          </cell>
          <cell r="AF2678">
            <v>0</v>
          </cell>
        </row>
        <row r="2679">
          <cell r="AD2679">
            <v>4</v>
          </cell>
          <cell r="AF2679">
            <v>0</v>
          </cell>
        </row>
        <row r="2680">
          <cell r="AD2680">
            <v>4</v>
          </cell>
          <cell r="AF2680">
            <v>0</v>
          </cell>
        </row>
        <row r="2681">
          <cell r="AD2681">
            <v>4</v>
          </cell>
          <cell r="AF2681">
            <v>0</v>
          </cell>
        </row>
        <row r="2682">
          <cell r="AD2682">
            <v>4</v>
          </cell>
          <cell r="AF2682">
            <v>0</v>
          </cell>
        </row>
        <row r="2683">
          <cell r="AD2683">
            <v>4</v>
          </cell>
          <cell r="AF2683">
            <v>0</v>
          </cell>
        </row>
        <row r="2684">
          <cell r="AD2684">
            <v>4</v>
          </cell>
          <cell r="AF2684">
            <v>0</v>
          </cell>
        </row>
        <row r="2685">
          <cell r="AD2685">
            <v>4</v>
          </cell>
          <cell r="AF2685">
            <v>0</v>
          </cell>
        </row>
        <row r="2686">
          <cell r="AD2686">
            <v>4</v>
          </cell>
          <cell r="AF2686">
            <v>0</v>
          </cell>
        </row>
        <row r="2687">
          <cell r="AD2687">
            <v>4</v>
          </cell>
          <cell r="AF2687">
            <v>0</v>
          </cell>
        </row>
        <row r="2688">
          <cell r="AD2688">
            <v>4</v>
          </cell>
          <cell r="AF2688">
            <v>0</v>
          </cell>
        </row>
        <row r="2689">
          <cell r="AD2689">
            <v>4</v>
          </cell>
          <cell r="AF2689">
            <v>0</v>
          </cell>
        </row>
        <row r="2690">
          <cell r="AD2690">
            <v>4</v>
          </cell>
          <cell r="AF2690">
            <v>0</v>
          </cell>
        </row>
        <row r="2691">
          <cell r="AD2691">
            <v>4</v>
          </cell>
          <cell r="AF2691">
            <v>0</v>
          </cell>
        </row>
        <row r="2692">
          <cell r="AD2692">
            <v>4</v>
          </cell>
          <cell r="AF2692">
            <v>0</v>
          </cell>
        </row>
        <row r="2693">
          <cell r="AD2693">
            <v>4</v>
          </cell>
          <cell r="AF2693">
            <v>0</v>
          </cell>
        </row>
        <row r="2694">
          <cell r="AD2694">
            <v>4</v>
          </cell>
          <cell r="AF2694">
            <v>0</v>
          </cell>
        </row>
        <row r="2695">
          <cell r="AD2695">
            <v>4</v>
          </cell>
          <cell r="AF2695">
            <v>0</v>
          </cell>
        </row>
        <row r="2696">
          <cell r="AD2696">
            <v>4</v>
          </cell>
          <cell r="AF2696">
            <v>0</v>
          </cell>
        </row>
        <row r="2697">
          <cell r="AD2697">
            <v>4</v>
          </cell>
          <cell r="AF2697">
            <v>0</v>
          </cell>
        </row>
        <row r="2698">
          <cell r="AD2698">
            <v>4</v>
          </cell>
          <cell r="AF2698">
            <v>0</v>
          </cell>
        </row>
        <row r="2699">
          <cell r="AD2699">
            <v>4</v>
          </cell>
          <cell r="AF2699">
            <v>0</v>
          </cell>
        </row>
        <row r="2700">
          <cell r="AD2700">
            <v>4</v>
          </cell>
          <cell r="AF2700">
            <v>0</v>
          </cell>
        </row>
        <row r="2701">
          <cell r="AD2701">
            <v>4</v>
          </cell>
          <cell r="AF2701">
            <v>0</v>
          </cell>
        </row>
        <row r="2702">
          <cell r="AD2702">
            <v>4</v>
          </cell>
          <cell r="AF2702">
            <v>0</v>
          </cell>
        </row>
        <row r="2703">
          <cell r="AD2703">
            <v>4</v>
          </cell>
          <cell r="AF2703">
            <v>0</v>
          </cell>
        </row>
        <row r="2704">
          <cell r="AD2704">
            <v>4</v>
          </cell>
          <cell r="AF2704">
            <v>0</v>
          </cell>
        </row>
        <row r="2705">
          <cell r="AD2705">
            <v>4</v>
          </cell>
          <cell r="AF2705">
            <v>0</v>
          </cell>
        </row>
        <row r="2706">
          <cell r="AD2706">
            <v>4</v>
          </cell>
          <cell r="AF2706">
            <v>0</v>
          </cell>
        </row>
        <row r="2707">
          <cell r="AD2707">
            <v>4</v>
          </cell>
          <cell r="AF2707">
            <v>0</v>
          </cell>
        </row>
        <row r="2708">
          <cell r="AD2708">
            <v>4</v>
          </cell>
          <cell r="AF2708">
            <v>0</v>
          </cell>
        </row>
        <row r="2709">
          <cell r="AD2709">
            <v>4</v>
          </cell>
          <cell r="AF2709">
            <v>0</v>
          </cell>
        </row>
        <row r="2710">
          <cell r="AD2710">
            <v>4</v>
          </cell>
          <cell r="AF2710">
            <v>0</v>
          </cell>
        </row>
        <row r="2711">
          <cell r="AD2711">
            <v>4</v>
          </cell>
          <cell r="AF2711">
            <v>0</v>
          </cell>
        </row>
        <row r="2712">
          <cell r="AD2712">
            <v>4</v>
          </cell>
          <cell r="AF2712">
            <v>0</v>
          </cell>
        </row>
        <row r="2713">
          <cell r="AD2713">
            <v>4</v>
          </cell>
          <cell r="AF2713">
            <v>0</v>
          </cell>
        </row>
        <row r="2714">
          <cell r="AD2714">
            <v>4</v>
          </cell>
          <cell r="AF2714">
            <v>0</v>
          </cell>
        </row>
        <row r="2715">
          <cell r="AD2715">
            <v>4</v>
          </cell>
          <cell r="AF2715">
            <v>0</v>
          </cell>
        </row>
        <row r="2716">
          <cell r="AD2716">
            <v>4</v>
          </cell>
          <cell r="AF2716">
            <v>0</v>
          </cell>
        </row>
        <row r="2717">
          <cell r="AD2717">
            <v>4</v>
          </cell>
          <cell r="AF2717">
            <v>0</v>
          </cell>
        </row>
        <row r="2718">
          <cell r="AD2718">
            <v>4</v>
          </cell>
          <cell r="AF2718">
            <v>0</v>
          </cell>
        </row>
        <row r="2719">
          <cell r="AD2719">
            <v>4</v>
          </cell>
          <cell r="AF2719">
            <v>0</v>
          </cell>
        </row>
        <row r="2720">
          <cell r="AD2720">
            <v>4</v>
          </cell>
          <cell r="AF2720">
            <v>0</v>
          </cell>
        </row>
        <row r="2721">
          <cell r="AD2721">
            <v>4</v>
          </cell>
          <cell r="AF2721">
            <v>0</v>
          </cell>
        </row>
        <row r="2722">
          <cell r="AD2722">
            <v>4</v>
          </cell>
          <cell r="AF2722">
            <v>0</v>
          </cell>
        </row>
        <row r="2723">
          <cell r="AD2723">
            <v>4</v>
          </cell>
          <cell r="AF2723">
            <v>0</v>
          </cell>
        </row>
        <row r="2724">
          <cell r="AD2724">
            <v>4</v>
          </cell>
          <cell r="AF2724">
            <v>0</v>
          </cell>
        </row>
        <row r="2725">
          <cell r="AD2725">
            <v>4</v>
          </cell>
          <cell r="AF2725">
            <v>0</v>
          </cell>
        </row>
        <row r="2726">
          <cell r="AD2726">
            <v>4</v>
          </cell>
          <cell r="AF2726">
            <v>0</v>
          </cell>
        </row>
        <row r="2727">
          <cell r="AD2727">
            <v>4</v>
          </cell>
          <cell r="AF2727">
            <v>0</v>
          </cell>
        </row>
        <row r="2728">
          <cell r="AD2728">
            <v>4</v>
          </cell>
          <cell r="AF2728">
            <v>0</v>
          </cell>
        </row>
        <row r="2729">
          <cell r="AD2729">
            <v>4</v>
          </cell>
          <cell r="AF2729">
            <v>0</v>
          </cell>
        </row>
        <row r="2730">
          <cell r="AD2730">
            <v>4</v>
          </cell>
          <cell r="AF2730">
            <v>0</v>
          </cell>
        </row>
        <row r="2731">
          <cell r="AD2731">
            <v>4</v>
          </cell>
          <cell r="AF2731">
            <v>0</v>
          </cell>
        </row>
        <row r="2732">
          <cell r="AD2732">
            <v>4</v>
          </cell>
          <cell r="AF2732">
            <v>0</v>
          </cell>
        </row>
        <row r="2733">
          <cell r="AD2733">
            <v>4</v>
          </cell>
          <cell r="AF2733">
            <v>0</v>
          </cell>
        </row>
        <row r="2734">
          <cell r="AD2734">
            <v>4</v>
          </cell>
          <cell r="AF2734">
            <v>0</v>
          </cell>
        </row>
        <row r="2735">
          <cell r="AD2735">
            <v>4</v>
          </cell>
          <cell r="AF2735">
            <v>0</v>
          </cell>
        </row>
        <row r="2736">
          <cell r="AD2736">
            <v>4</v>
          </cell>
          <cell r="AF2736">
            <v>0</v>
          </cell>
        </row>
        <row r="2737">
          <cell r="AD2737">
            <v>4</v>
          </cell>
          <cell r="AF2737">
            <v>0</v>
          </cell>
        </row>
        <row r="2738">
          <cell r="AD2738">
            <v>4</v>
          </cell>
          <cell r="AF2738">
            <v>0</v>
          </cell>
        </row>
        <row r="2739">
          <cell r="AD2739">
            <v>4</v>
          </cell>
          <cell r="AF2739">
            <v>0</v>
          </cell>
        </row>
        <row r="2740">
          <cell r="AD2740">
            <v>4</v>
          </cell>
          <cell r="AF2740">
            <v>0</v>
          </cell>
        </row>
        <row r="2741">
          <cell r="AD2741">
            <v>4</v>
          </cell>
          <cell r="AF2741">
            <v>0</v>
          </cell>
        </row>
        <row r="2742">
          <cell r="AD2742">
            <v>4</v>
          </cell>
          <cell r="AF2742">
            <v>0</v>
          </cell>
        </row>
        <row r="2743">
          <cell r="AD2743">
            <v>4</v>
          </cell>
          <cell r="AF2743">
            <v>0</v>
          </cell>
        </row>
        <row r="2744">
          <cell r="AD2744">
            <v>4</v>
          </cell>
          <cell r="AF2744">
            <v>0</v>
          </cell>
        </row>
        <row r="2745">
          <cell r="AD2745">
            <v>4</v>
          </cell>
          <cell r="AF2745">
            <v>0</v>
          </cell>
        </row>
        <row r="2746">
          <cell r="AD2746">
            <v>4</v>
          </cell>
          <cell r="AF2746">
            <v>0</v>
          </cell>
        </row>
        <row r="2747">
          <cell r="AD2747">
            <v>4</v>
          </cell>
          <cell r="AF2747">
            <v>0</v>
          </cell>
        </row>
        <row r="2748">
          <cell r="AD2748">
            <v>4</v>
          </cell>
          <cell r="AF2748">
            <v>0</v>
          </cell>
        </row>
        <row r="2749">
          <cell r="AD2749">
            <v>4</v>
          </cell>
          <cell r="AF2749">
            <v>0</v>
          </cell>
        </row>
        <row r="2750">
          <cell r="AD2750">
            <v>4</v>
          </cell>
          <cell r="AF2750">
            <v>0</v>
          </cell>
        </row>
        <row r="2751">
          <cell r="AD2751">
            <v>4</v>
          </cell>
          <cell r="AF2751">
            <v>0</v>
          </cell>
        </row>
        <row r="2752">
          <cell r="AD2752">
            <v>4</v>
          </cell>
          <cell r="AF2752">
            <v>0</v>
          </cell>
        </row>
        <row r="2753">
          <cell r="AD2753">
            <v>4</v>
          </cell>
          <cell r="AF2753">
            <v>0</v>
          </cell>
        </row>
        <row r="2754">
          <cell r="AD2754">
            <v>4</v>
          </cell>
          <cell r="AF2754">
            <v>0</v>
          </cell>
        </row>
        <row r="2755">
          <cell r="AD2755">
            <v>4</v>
          </cell>
          <cell r="AF2755">
            <v>0</v>
          </cell>
        </row>
        <row r="2756">
          <cell r="AD2756">
            <v>4</v>
          </cell>
          <cell r="AF2756">
            <v>0</v>
          </cell>
        </row>
        <row r="2757">
          <cell r="AD2757">
            <v>4</v>
          </cell>
          <cell r="AF2757">
            <v>0</v>
          </cell>
        </row>
        <row r="2758">
          <cell r="AD2758">
            <v>4</v>
          </cell>
          <cell r="AF2758">
            <v>0</v>
          </cell>
        </row>
        <row r="2759">
          <cell r="AD2759">
            <v>4</v>
          </cell>
          <cell r="AF2759">
            <v>0</v>
          </cell>
        </row>
        <row r="2760">
          <cell r="AD2760">
            <v>4</v>
          </cell>
          <cell r="AF2760">
            <v>0</v>
          </cell>
        </row>
        <row r="2761">
          <cell r="AD2761">
            <v>4</v>
          </cell>
          <cell r="AF2761">
            <v>0</v>
          </cell>
        </row>
        <row r="2762">
          <cell r="AD2762">
            <v>4</v>
          </cell>
          <cell r="AF2762">
            <v>0</v>
          </cell>
        </row>
        <row r="2763">
          <cell r="AD2763">
            <v>4</v>
          </cell>
          <cell r="AF2763">
            <v>0</v>
          </cell>
        </row>
        <row r="2764">
          <cell r="AD2764">
            <v>4</v>
          </cell>
          <cell r="AF2764">
            <v>0</v>
          </cell>
        </row>
        <row r="2765">
          <cell r="AD2765">
            <v>4</v>
          </cell>
          <cell r="AF2765">
            <v>0</v>
          </cell>
        </row>
        <row r="2766">
          <cell r="AD2766">
            <v>4</v>
          </cell>
          <cell r="AF2766">
            <v>0</v>
          </cell>
        </row>
        <row r="2767">
          <cell r="AD2767">
            <v>4</v>
          </cell>
          <cell r="AF2767">
            <v>0</v>
          </cell>
        </row>
        <row r="2768">
          <cell r="AD2768">
            <v>4</v>
          </cell>
          <cell r="AF2768">
            <v>0</v>
          </cell>
        </row>
        <row r="2769">
          <cell r="AD2769">
            <v>4</v>
          </cell>
          <cell r="AF2769">
            <v>0</v>
          </cell>
        </row>
        <row r="2770">
          <cell r="AD2770">
            <v>4</v>
          </cell>
          <cell r="AF2770">
            <v>0</v>
          </cell>
        </row>
        <row r="2771">
          <cell r="AD2771">
            <v>4</v>
          </cell>
          <cell r="AF2771">
            <v>0</v>
          </cell>
        </row>
        <row r="2772">
          <cell r="AD2772">
            <v>4</v>
          </cell>
          <cell r="AF2772">
            <v>0</v>
          </cell>
        </row>
        <row r="2773">
          <cell r="AD2773">
            <v>4</v>
          </cell>
          <cell r="AF2773">
            <v>0</v>
          </cell>
        </row>
        <row r="2774">
          <cell r="AD2774">
            <v>4</v>
          </cell>
          <cell r="AF2774">
            <v>0</v>
          </cell>
        </row>
        <row r="2775">
          <cell r="AD2775">
            <v>4</v>
          </cell>
          <cell r="AF2775">
            <v>0</v>
          </cell>
        </row>
        <row r="2776">
          <cell r="AD2776">
            <v>4</v>
          </cell>
          <cell r="AF2776">
            <v>0</v>
          </cell>
        </row>
        <row r="2777">
          <cell r="AD2777">
            <v>4</v>
          </cell>
          <cell r="AF2777">
            <v>0</v>
          </cell>
        </row>
        <row r="2778">
          <cell r="AD2778">
            <v>4</v>
          </cell>
          <cell r="AF2778">
            <v>0</v>
          </cell>
        </row>
        <row r="2779">
          <cell r="AD2779">
            <v>4</v>
          </cell>
          <cell r="AF2779">
            <v>0</v>
          </cell>
        </row>
        <row r="2780">
          <cell r="AD2780">
            <v>4</v>
          </cell>
          <cell r="AF2780">
            <v>0</v>
          </cell>
        </row>
        <row r="2781">
          <cell r="AD2781">
            <v>4</v>
          </cell>
          <cell r="AF2781">
            <v>0</v>
          </cell>
        </row>
        <row r="2782">
          <cell r="AD2782">
            <v>4</v>
          </cell>
          <cell r="AF2782">
            <v>0</v>
          </cell>
        </row>
        <row r="2783">
          <cell r="AD2783">
            <v>4</v>
          </cell>
          <cell r="AF2783">
            <v>0</v>
          </cell>
        </row>
        <row r="2784">
          <cell r="AD2784">
            <v>4</v>
          </cell>
          <cell r="AF2784">
            <v>0</v>
          </cell>
        </row>
        <row r="2785">
          <cell r="AD2785">
            <v>4</v>
          </cell>
          <cell r="AF2785">
            <v>0</v>
          </cell>
        </row>
        <row r="2786">
          <cell r="AD2786">
            <v>4</v>
          </cell>
          <cell r="AF2786">
            <v>0</v>
          </cell>
        </row>
        <row r="2787">
          <cell r="AD2787">
            <v>4</v>
          </cell>
          <cell r="AF2787">
            <v>0</v>
          </cell>
        </row>
        <row r="2788">
          <cell r="AD2788">
            <v>4</v>
          </cell>
          <cell r="AF2788">
            <v>0</v>
          </cell>
        </row>
        <row r="2789">
          <cell r="AD2789">
            <v>4</v>
          </cell>
          <cell r="AF2789">
            <v>0</v>
          </cell>
        </row>
        <row r="2790">
          <cell r="AD2790">
            <v>4</v>
          </cell>
          <cell r="AF2790">
            <v>0</v>
          </cell>
        </row>
        <row r="2791">
          <cell r="AD2791">
            <v>4</v>
          </cell>
          <cell r="AF2791">
            <v>0</v>
          </cell>
        </row>
        <row r="2792">
          <cell r="AD2792">
            <v>4</v>
          </cell>
          <cell r="AF2792">
            <v>0</v>
          </cell>
        </row>
        <row r="2793">
          <cell r="AD2793">
            <v>4</v>
          </cell>
          <cell r="AF2793">
            <v>0</v>
          </cell>
        </row>
        <row r="2794">
          <cell r="AD2794">
            <v>4</v>
          </cell>
          <cell r="AF2794">
            <v>0</v>
          </cell>
        </row>
        <row r="2795">
          <cell r="AD2795">
            <v>4</v>
          </cell>
          <cell r="AF2795">
            <v>0</v>
          </cell>
        </row>
        <row r="2796">
          <cell r="AD2796">
            <v>4</v>
          </cell>
          <cell r="AF2796">
            <v>0</v>
          </cell>
        </row>
        <row r="2797">
          <cell r="AD2797">
            <v>4</v>
          </cell>
          <cell r="AF2797">
            <v>0</v>
          </cell>
        </row>
        <row r="2798">
          <cell r="AD2798">
            <v>4</v>
          </cell>
          <cell r="AF2798">
            <v>0</v>
          </cell>
        </row>
        <row r="2799">
          <cell r="AD2799">
            <v>4</v>
          </cell>
          <cell r="AF2799">
            <v>0</v>
          </cell>
        </row>
        <row r="2800">
          <cell r="AD2800">
            <v>4</v>
          </cell>
          <cell r="AF2800">
            <v>0</v>
          </cell>
        </row>
        <row r="2801">
          <cell r="AD2801">
            <v>4</v>
          </cell>
          <cell r="AF2801">
            <v>0</v>
          </cell>
        </row>
        <row r="2802">
          <cell r="AD2802">
            <v>4</v>
          </cell>
          <cell r="AF2802">
            <v>0</v>
          </cell>
        </row>
        <row r="2803">
          <cell r="AD2803">
            <v>4</v>
          </cell>
          <cell r="AF2803">
            <v>0</v>
          </cell>
        </row>
        <row r="2804">
          <cell r="AD2804">
            <v>4</v>
          </cell>
          <cell r="AF2804">
            <v>0</v>
          </cell>
        </row>
        <row r="2805">
          <cell r="AD2805">
            <v>4</v>
          </cell>
          <cell r="AF2805">
            <v>0</v>
          </cell>
        </row>
        <row r="2806">
          <cell r="AD2806">
            <v>4</v>
          </cell>
          <cell r="AF2806">
            <v>0</v>
          </cell>
        </row>
        <row r="2807">
          <cell r="AD2807">
            <v>4</v>
          </cell>
          <cell r="AF2807">
            <v>0</v>
          </cell>
        </row>
        <row r="2808">
          <cell r="AD2808">
            <v>4</v>
          </cell>
          <cell r="AF2808">
            <v>0</v>
          </cell>
        </row>
        <row r="2809">
          <cell r="AD2809">
            <v>4</v>
          </cell>
          <cell r="AF2809">
            <v>0</v>
          </cell>
        </row>
        <row r="2810">
          <cell r="AD2810">
            <v>4</v>
          </cell>
          <cell r="AF2810">
            <v>0</v>
          </cell>
        </row>
        <row r="2811">
          <cell r="AD2811">
            <v>4</v>
          </cell>
          <cell r="AF2811">
            <v>0</v>
          </cell>
        </row>
        <row r="2812">
          <cell r="AD2812">
            <v>4</v>
          </cell>
          <cell r="AF2812">
            <v>0</v>
          </cell>
        </row>
        <row r="2813">
          <cell r="AD2813">
            <v>4</v>
          </cell>
          <cell r="AF2813">
            <v>0</v>
          </cell>
        </row>
        <row r="2814">
          <cell r="AD2814">
            <v>4</v>
          </cell>
          <cell r="AF2814">
            <v>0</v>
          </cell>
        </row>
        <row r="2815">
          <cell r="AD2815">
            <v>4</v>
          </cell>
          <cell r="AF2815">
            <v>0</v>
          </cell>
        </row>
        <row r="2816">
          <cell r="AD2816">
            <v>4</v>
          </cell>
          <cell r="AF2816">
            <v>0</v>
          </cell>
        </row>
        <row r="2817">
          <cell r="AD2817">
            <v>4</v>
          </cell>
          <cell r="AF2817">
            <v>0</v>
          </cell>
        </row>
        <row r="2818">
          <cell r="AD2818">
            <v>4</v>
          </cell>
          <cell r="AF2818">
            <v>0</v>
          </cell>
        </row>
        <row r="2819">
          <cell r="AD2819">
            <v>4</v>
          </cell>
          <cell r="AF2819">
            <v>0</v>
          </cell>
        </row>
        <row r="2820">
          <cell r="AD2820">
            <v>4</v>
          </cell>
          <cell r="AF2820">
            <v>0</v>
          </cell>
        </row>
        <row r="2821">
          <cell r="AD2821">
            <v>4</v>
          </cell>
          <cell r="AF2821">
            <v>0</v>
          </cell>
        </row>
        <row r="2822">
          <cell r="AD2822">
            <v>4</v>
          </cell>
          <cell r="AF2822">
            <v>0</v>
          </cell>
        </row>
        <row r="2823">
          <cell r="AD2823">
            <v>4</v>
          </cell>
          <cell r="AF2823">
            <v>0</v>
          </cell>
        </row>
        <row r="2824">
          <cell r="AD2824">
            <v>4</v>
          </cell>
          <cell r="AF2824">
            <v>0</v>
          </cell>
        </row>
        <row r="2825">
          <cell r="AD2825">
            <v>4</v>
          </cell>
          <cell r="AF2825">
            <v>0</v>
          </cell>
        </row>
        <row r="2826">
          <cell r="AD2826">
            <v>4</v>
          </cell>
          <cell r="AF2826">
            <v>0</v>
          </cell>
        </row>
        <row r="2827">
          <cell r="AD2827">
            <v>4</v>
          </cell>
          <cell r="AF2827">
            <v>0</v>
          </cell>
        </row>
        <row r="2828">
          <cell r="AD2828">
            <v>4</v>
          </cell>
          <cell r="AF2828">
            <v>0</v>
          </cell>
        </row>
        <row r="2829">
          <cell r="AD2829">
            <v>4</v>
          </cell>
          <cell r="AF2829">
            <v>0</v>
          </cell>
        </row>
        <row r="2830">
          <cell r="AD2830">
            <v>4</v>
          </cell>
          <cell r="AF2830">
            <v>0</v>
          </cell>
        </row>
        <row r="2831">
          <cell r="AD2831">
            <v>4</v>
          </cell>
          <cell r="AF2831">
            <v>0</v>
          </cell>
        </row>
        <row r="2832">
          <cell r="AD2832">
            <v>4</v>
          </cell>
          <cell r="AF2832">
            <v>0</v>
          </cell>
        </row>
        <row r="2833">
          <cell r="AD2833">
            <v>4</v>
          </cell>
          <cell r="AF2833">
            <v>0</v>
          </cell>
        </row>
        <row r="2834">
          <cell r="AD2834">
            <v>4</v>
          </cell>
          <cell r="AF2834">
            <v>0</v>
          </cell>
        </row>
        <row r="2835">
          <cell r="AD2835">
            <v>4</v>
          </cell>
          <cell r="AF2835">
            <v>0</v>
          </cell>
        </row>
        <row r="2836">
          <cell r="AD2836">
            <v>4</v>
          </cell>
          <cell r="AF2836">
            <v>0</v>
          </cell>
        </row>
        <row r="2837">
          <cell r="AD2837">
            <v>4</v>
          </cell>
          <cell r="AF2837">
            <v>0</v>
          </cell>
        </row>
        <row r="2838">
          <cell r="AD2838">
            <v>4</v>
          </cell>
          <cell r="AF2838">
            <v>0</v>
          </cell>
        </row>
        <row r="2839">
          <cell r="AD2839">
            <v>4</v>
          </cell>
          <cell r="AF2839">
            <v>0</v>
          </cell>
        </row>
        <row r="2840">
          <cell r="AD2840">
            <v>4</v>
          </cell>
          <cell r="AF2840">
            <v>0</v>
          </cell>
        </row>
        <row r="2841">
          <cell r="AD2841">
            <v>4</v>
          </cell>
          <cell r="AF2841">
            <v>0</v>
          </cell>
        </row>
        <row r="2842">
          <cell r="AD2842">
            <v>4</v>
          </cell>
          <cell r="AF2842">
            <v>0</v>
          </cell>
        </row>
        <row r="2843">
          <cell r="AD2843">
            <v>4</v>
          </cell>
          <cell r="AF2843">
            <v>0</v>
          </cell>
        </row>
        <row r="2844">
          <cell r="AD2844">
            <v>4</v>
          </cell>
          <cell r="AF2844">
            <v>0</v>
          </cell>
        </row>
        <row r="2845">
          <cell r="AD2845">
            <v>4</v>
          </cell>
          <cell r="AF2845">
            <v>0</v>
          </cell>
        </row>
        <row r="2846">
          <cell r="AD2846">
            <v>4</v>
          </cell>
          <cell r="AF2846">
            <v>0</v>
          </cell>
        </row>
        <row r="2847">
          <cell r="AD2847">
            <v>4</v>
          </cell>
          <cell r="AF2847">
            <v>0</v>
          </cell>
        </row>
        <row r="2848">
          <cell r="AD2848">
            <v>4</v>
          </cell>
          <cell r="AF2848">
            <v>0</v>
          </cell>
        </row>
        <row r="2849">
          <cell r="AD2849">
            <v>4</v>
          </cell>
          <cell r="AF2849">
            <v>0</v>
          </cell>
        </row>
        <row r="2850">
          <cell r="AD2850">
            <v>4</v>
          </cell>
          <cell r="AF2850">
            <v>0</v>
          </cell>
        </row>
        <row r="2851">
          <cell r="AD2851">
            <v>4</v>
          </cell>
          <cell r="AF2851">
            <v>0</v>
          </cell>
        </row>
        <row r="2852">
          <cell r="AD2852">
            <v>4</v>
          </cell>
          <cell r="AF2852">
            <v>0</v>
          </cell>
        </row>
        <row r="2853">
          <cell r="AD2853">
            <v>4</v>
          </cell>
          <cell r="AF2853">
            <v>0</v>
          </cell>
        </row>
        <row r="2854">
          <cell r="AD2854">
            <v>4</v>
          </cell>
          <cell r="AF2854">
            <v>0</v>
          </cell>
        </row>
        <row r="2855">
          <cell r="AD2855">
            <v>4</v>
          </cell>
          <cell r="AF2855">
            <v>0</v>
          </cell>
        </row>
        <row r="2856">
          <cell r="AD2856">
            <v>4</v>
          </cell>
          <cell r="AF2856">
            <v>0</v>
          </cell>
        </row>
        <row r="2857">
          <cell r="AD2857">
            <v>4</v>
          </cell>
          <cell r="AF2857">
            <v>0</v>
          </cell>
        </row>
        <row r="2858">
          <cell r="AD2858">
            <v>4</v>
          </cell>
          <cell r="AF2858">
            <v>0</v>
          </cell>
        </row>
        <row r="2859">
          <cell r="AD2859">
            <v>4</v>
          </cell>
          <cell r="AF2859">
            <v>0</v>
          </cell>
        </row>
        <row r="2860">
          <cell r="AD2860">
            <v>4</v>
          </cell>
          <cell r="AF2860">
            <v>0</v>
          </cell>
        </row>
        <row r="2861">
          <cell r="AD2861">
            <v>4</v>
          </cell>
          <cell r="AF2861">
            <v>0</v>
          </cell>
        </row>
        <row r="2862">
          <cell r="AD2862">
            <v>4</v>
          </cell>
          <cell r="AF2862">
            <v>0</v>
          </cell>
        </row>
        <row r="2863">
          <cell r="AD2863">
            <v>4</v>
          </cell>
          <cell r="AF2863">
            <v>0</v>
          </cell>
        </row>
        <row r="2864">
          <cell r="AD2864">
            <v>4</v>
          </cell>
          <cell r="AF2864">
            <v>0</v>
          </cell>
        </row>
        <row r="2865">
          <cell r="AD2865">
            <v>4</v>
          </cell>
          <cell r="AF2865">
            <v>0</v>
          </cell>
        </row>
        <row r="2866">
          <cell r="AD2866">
            <v>4</v>
          </cell>
          <cell r="AF2866">
            <v>0</v>
          </cell>
        </row>
        <row r="2867">
          <cell r="AD2867">
            <v>4</v>
          </cell>
          <cell r="AF2867">
            <v>0</v>
          </cell>
        </row>
        <row r="2868">
          <cell r="AD2868">
            <v>4</v>
          </cell>
          <cell r="AF2868">
            <v>0</v>
          </cell>
        </row>
        <row r="2869">
          <cell r="AD2869">
            <v>4</v>
          </cell>
          <cell r="AF2869">
            <v>0</v>
          </cell>
        </row>
        <row r="2870">
          <cell r="AD2870">
            <v>4</v>
          </cell>
          <cell r="AF2870">
            <v>0</v>
          </cell>
        </row>
        <row r="2871">
          <cell r="AD2871">
            <v>4</v>
          </cell>
          <cell r="AF2871">
            <v>0</v>
          </cell>
        </row>
        <row r="2872">
          <cell r="AD2872">
            <v>4</v>
          </cell>
          <cell r="AF2872">
            <v>0</v>
          </cell>
        </row>
        <row r="2873">
          <cell r="AD2873">
            <v>4</v>
          </cell>
          <cell r="AF2873">
            <v>0</v>
          </cell>
        </row>
        <row r="2874">
          <cell r="AD2874">
            <v>4</v>
          </cell>
          <cell r="AF2874">
            <v>0</v>
          </cell>
        </row>
        <row r="2875">
          <cell r="AD2875">
            <v>4</v>
          </cell>
          <cell r="AF2875">
            <v>0</v>
          </cell>
        </row>
        <row r="2876">
          <cell r="AD2876">
            <v>4</v>
          </cell>
          <cell r="AF2876">
            <v>0</v>
          </cell>
        </row>
        <row r="2877">
          <cell r="AD2877">
            <v>4</v>
          </cell>
          <cell r="AF2877">
            <v>0</v>
          </cell>
        </row>
        <row r="2878">
          <cell r="AD2878">
            <v>4</v>
          </cell>
          <cell r="AF2878">
            <v>0</v>
          </cell>
        </row>
        <row r="2879">
          <cell r="AD2879">
            <v>4</v>
          </cell>
          <cell r="AF2879">
            <v>0</v>
          </cell>
        </row>
        <row r="2880">
          <cell r="AD2880">
            <v>4</v>
          </cell>
          <cell r="AF2880">
            <v>0</v>
          </cell>
        </row>
        <row r="2881">
          <cell r="AD2881">
            <v>4</v>
          </cell>
          <cell r="AF2881">
            <v>0</v>
          </cell>
        </row>
        <row r="2882">
          <cell r="AD2882">
            <v>4</v>
          </cell>
          <cell r="AF2882">
            <v>0</v>
          </cell>
        </row>
        <row r="2883">
          <cell r="AD2883">
            <v>4</v>
          </cell>
          <cell r="AF2883">
            <v>0</v>
          </cell>
        </row>
        <row r="2884">
          <cell r="AD2884">
            <v>4</v>
          </cell>
          <cell r="AF2884">
            <v>0</v>
          </cell>
        </row>
        <row r="2885">
          <cell r="AD2885">
            <v>5</v>
          </cell>
          <cell r="AF2885">
            <v>0</v>
          </cell>
        </row>
        <row r="2886">
          <cell r="AD2886">
            <v>5</v>
          </cell>
          <cell r="AF2886">
            <v>0</v>
          </cell>
        </row>
        <row r="2887">
          <cell r="AD2887">
            <v>5</v>
          </cell>
          <cell r="AF2887">
            <v>0</v>
          </cell>
        </row>
        <row r="2888">
          <cell r="AD2888">
            <v>5</v>
          </cell>
          <cell r="AF2888">
            <v>0</v>
          </cell>
        </row>
        <row r="2889">
          <cell r="AD2889">
            <v>5</v>
          </cell>
          <cell r="AF2889">
            <v>0</v>
          </cell>
        </row>
        <row r="2890">
          <cell r="AD2890">
            <v>5</v>
          </cell>
          <cell r="AF2890">
            <v>0</v>
          </cell>
        </row>
        <row r="2891">
          <cell r="AD2891">
            <v>5</v>
          </cell>
          <cell r="AF2891">
            <v>0</v>
          </cell>
        </row>
        <row r="2892">
          <cell r="AD2892">
            <v>5</v>
          </cell>
          <cell r="AF2892">
            <v>0</v>
          </cell>
        </row>
        <row r="2893">
          <cell r="AD2893">
            <v>5</v>
          </cell>
          <cell r="AF2893">
            <v>0</v>
          </cell>
        </row>
        <row r="2894">
          <cell r="AD2894">
            <v>5</v>
          </cell>
          <cell r="AF2894">
            <v>0</v>
          </cell>
        </row>
        <row r="2895">
          <cell r="AD2895">
            <v>5</v>
          </cell>
          <cell r="AF2895">
            <v>0</v>
          </cell>
        </row>
        <row r="2896">
          <cell r="AD2896">
            <v>5</v>
          </cell>
          <cell r="AF2896">
            <v>0</v>
          </cell>
        </row>
        <row r="2897">
          <cell r="AD2897">
            <v>5</v>
          </cell>
          <cell r="AF2897">
            <v>0</v>
          </cell>
        </row>
        <row r="2898">
          <cell r="AD2898">
            <v>5</v>
          </cell>
          <cell r="AF2898">
            <v>0</v>
          </cell>
        </row>
        <row r="2899">
          <cell r="AD2899">
            <v>5</v>
          </cell>
          <cell r="AF2899">
            <v>0</v>
          </cell>
        </row>
        <row r="2900">
          <cell r="AD2900">
            <v>5</v>
          </cell>
          <cell r="AF2900">
            <v>0</v>
          </cell>
        </row>
        <row r="2901">
          <cell r="AD2901">
            <v>5</v>
          </cell>
          <cell r="AF2901">
            <v>0</v>
          </cell>
        </row>
        <row r="2902">
          <cell r="AD2902">
            <v>5</v>
          </cell>
          <cell r="AF2902">
            <v>0</v>
          </cell>
        </row>
        <row r="2903">
          <cell r="AD2903">
            <v>5</v>
          </cell>
          <cell r="AF2903">
            <v>0</v>
          </cell>
        </row>
        <row r="2904">
          <cell r="AD2904">
            <v>5</v>
          </cell>
          <cell r="AF2904">
            <v>0</v>
          </cell>
        </row>
        <row r="2905">
          <cell r="AD2905">
            <v>5</v>
          </cell>
          <cell r="AF2905">
            <v>0</v>
          </cell>
        </row>
        <row r="2906">
          <cell r="AD2906">
            <v>5</v>
          </cell>
          <cell r="AF2906">
            <v>0</v>
          </cell>
        </row>
        <row r="2907">
          <cell r="AD2907">
            <v>5</v>
          </cell>
          <cell r="AF2907">
            <v>0</v>
          </cell>
        </row>
        <row r="2908">
          <cell r="AD2908">
            <v>5</v>
          </cell>
          <cell r="AF2908">
            <v>0</v>
          </cell>
        </row>
        <row r="2909">
          <cell r="AD2909">
            <v>5</v>
          </cell>
          <cell r="AF2909">
            <v>0</v>
          </cell>
        </row>
        <row r="2910">
          <cell r="AD2910">
            <v>5</v>
          </cell>
          <cell r="AF2910">
            <v>0</v>
          </cell>
        </row>
        <row r="2911">
          <cell r="AD2911">
            <v>5</v>
          </cell>
          <cell r="AF2911">
            <v>0</v>
          </cell>
        </row>
        <row r="2912">
          <cell r="AD2912">
            <v>5</v>
          </cell>
          <cell r="AF2912">
            <v>0</v>
          </cell>
        </row>
        <row r="2913">
          <cell r="AD2913">
            <v>5</v>
          </cell>
          <cell r="AF2913">
            <v>0</v>
          </cell>
        </row>
        <row r="2914">
          <cell r="AD2914">
            <v>5</v>
          </cell>
          <cell r="AF2914">
            <v>0</v>
          </cell>
        </row>
        <row r="2915">
          <cell r="AD2915">
            <v>5</v>
          </cell>
          <cell r="AF2915">
            <v>0</v>
          </cell>
        </row>
        <row r="2916">
          <cell r="AD2916">
            <v>5</v>
          </cell>
          <cell r="AF2916">
            <v>0</v>
          </cell>
        </row>
        <row r="2917">
          <cell r="AD2917">
            <v>5</v>
          </cell>
          <cell r="AF2917">
            <v>0</v>
          </cell>
        </row>
        <row r="2918">
          <cell r="AD2918">
            <v>5</v>
          </cell>
          <cell r="AF2918">
            <v>0</v>
          </cell>
        </row>
        <row r="2919">
          <cell r="AD2919">
            <v>5</v>
          </cell>
          <cell r="AF2919">
            <v>0</v>
          </cell>
        </row>
        <row r="2920">
          <cell r="AD2920">
            <v>5</v>
          </cell>
          <cell r="AF2920">
            <v>0</v>
          </cell>
        </row>
        <row r="2921">
          <cell r="AD2921">
            <v>5</v>
          </cell>
          <cell r="AF2921">
            <v>0</v>
          </cell>
        </row>
        <row r="2922">
          <cell r="AD2922">
            <v>5</v>
          </cell>
          <cell r="AF2922">
            <v>0</v>
          </cell>
        </row>
        <row r="2923">
          <cell r="AD2923">
            <v>5</v>
          </cell>
          <cell r="AF2923">
            <v>0</v>
          </cell>
        </row>
        <row r="2924">
          <cell r="AD2924">
            <v>5</v>
          </cell>
          <cell r="AF2924">
            <v>0</v>
          </cell>
        </row>
        <row r="2925">
          <cell r="AD2925">
            <v>5</v>
          </cell>
          <cell r="AF2925">
            <v>0</v>
          </cell>
        </row>
        <row r="2926">
          <cell r="AD2926">
            <v>5</v>
          </cell>
          <cell r="AF2926">
            <v>0</v>
          </cell>
        </row>
        <row r="2927">
          <cell r="AD2927">
            <v>5</v>
          </cell>
          <cell r="AF2927">
            <v>0</v>
          </cell>
        </row>
        <row r="2928">
          <cell r="AD2928">
            <v>5</v>
          </cell>
          <cell r="AF2928">
            <v>0</v>
          </cell>
        </row>
        <row r="2929">
          <cell r="AD2929">
            <v>5</v>
          </cell>
          <cell r="AF2929">
            <v>0</v>
          </cell>
        </row>
        <row r="2930">
          <cell r="AD2930">
            <v>5</v>
          </cell>
          <cell r="AF2930">
            <v>0</v>
          </cell>
        </row>
        <row r="2931">
          <cell r="AD2931">
            <v>5</v>
          </cell>
          <cell r="AF2931">
            <v>0</v>
          </cell>
        </row>
        <row r="2932">
          <cell r="AD2932">
            <v>5</v>
          </cell>
          <cell r="AF2932">
            <v>0</v>
          </cell>
        </row>
        <row r="2933">
          <cell r="AD2933">
            <v>5</v>
          </cell>
          <cell r="AF2933">
            <v>0</v>
          </cell>
        </row>
        <row r="2934">
          <cell r="AD2934">
            <v>5</v>
          </cell>
          <cell r="AF2934">
            <v>0</v>
          </cell>
        </row>
        <row r="2935">
          <cell r="AD2935">
            <v>5</v>
          </cell>
          <cell r="AF2935">
            <v>0</v>
          </cell>
        </row>
        <row r="2936">
          <cell r="AD2936">
            <v>5</v>
          </cell>
          <cell r="AF2936">
            <v>0</v>
          </cell>
        </row>
        <row r="2937">
          <cell r="AD2937">
            <v>5</v>
          </cell>
          <cell r="AF2937">
            <v>0</v>
          </cell>
        </row>
        <row r="2938">
          <cell r="AD2938">
            <v>5</v>
          </cell>
          <cell r="AF2938">
            <v>0</v>
          </cell>
        </row>
        <row r="2939">
          <cell r="AD2939">
            <v>5</v>
          </cell>
          <cell r="AF2939">
            <v>0</v>
          </cell>
        </row>
        <row r="2940">
          <cell r="AD2940">
            <v>5</v>
          </cell>
          <cell r="AF2940">
            <v>0</v>
          </cell>
        </row>
        <row r="2941">
          <cell r="AD2941">
            <v>5</v>
          </cell>
          <cell r="AF2941">
            <v>0</v>
          </cell>
        </row>
        <row r="2942">
          <cell r="AD2942">
            <v>5</v>
          </cell>
          <cell r="AF2942">
            <v>0</v>
          </cell>
        </row>
        <row r="2943">
          <cell r="AD2943">
            <v>5</v>
          </cell>
          <cell r="AF2943">
            <v>0</v>
          </cell>
        </row>
        <row r="2944">
          <cell r="AD2944">
            <v>5</v>
          </cell>
          <cell r="AF2944">
            <v>0</v>
          </cell>
        </row>
        <row r="2945">
          <cell r="AD2945">
            <v>5</v>
          </cell>
          <cell r="AF2945">
            <v>0</v>
          </cell>
        </row>
        <row r="2946">
          <cell r="AD2946">
            <v>5</v>
          </cell>
          <cell r="AF2946">
            <v>0</v>
          </cell>
        </row>
        <row r="2947">
          <cell r="AD2947">
            <v>5</v>
          </cell>
          <cell r="AF2947">
            <v>0</v>
          </cell>
        </row>
        <row r="2948">
          <cell r="AD2948">
            <v>5</v>
          </cell>
          <cell r="AF2948">
            <v>0</v>
          </cell>
        </row>
        <row r="2949">
          <cell r="AD2949">
            <v>5</v>
          </cell>
          <cell r="AF2949">
            <v>0</v>
          </cell>
        </row>
        <row r="2950">
          <cell r="AD2950">
            <v>5</v>
          </cell>
          <cell r="AF2950">
            <v>0</v>
          </cell>
        </row>
        <row r="2951">
          <cell r="AD2951">
            <v>5</v>
          </cell>
          <cell r="AF2951">
            <v>0</v>
          </cell>
        </row>
        <row r="2952">
          <cell r="AD2952">
            <v>5</v>
          </cell>
          <cell r="AF2952">
            <v>0</v>
          </cell>
        </row>
        <row r="2953">
          <cell r="AD2953">
            <v>5</v>
          </cell>
          <cell r="AF2953">
            <v>0</v>
          </cell>
        </row>
        <row r="2954">
          <cell r="AD2954">
            <v>5</v>
          </cell>
          <cell r="AF2954">
            <v>0</v>
          </cell>
        </row>
        <row r="2955">
          <cell r="AD2955">
            <v>5</v>
          </cell>
          <cell r="AF2955">
            <v>0</v>
          </cell>
        </row>
        <row r="2956">
          <cell r="AD2956">
            <v>5</v>
          </cell>
          <cell r="AF2956">
            <v>0</v>
          </cell>
        </row>
        <row r="2957">
          <cell r="AD2957">
            <v>5</v>
          </cell>
          <cell r="AF2957">
            <v>0</v>
          </cell>
        </row>
        <row r="2958">
          <cell r="AD2958">
            <v>5</v>
          </cell>
          <cell r="AF2958">
            <v>0</v>
          </cell>
        </row>
        <row r="2959">
          <cell r="AD2959">
            <v>5</v>
          </cell>
          <cell r="AF2959">
            <v>0</v>
          </cell>
        </row>
        <row r="2960">
          <cell r="AD2960">
            <v>5</v>
          </cell>
          <cell r="AF2960">
            <v>0</v>
          </cell>
        </row>
        <row r="2961">
          <cell r="AD2961">
            <v>5</v>
          </cell>
          <cell r="AF2961">
            <v>0</v>
          </cell>
        </row>
        <row r="2962">
          <cell r="AD2962">
            <v>5</v>
          </cell>
          <cell r="AF2962">
            <v>0</v>
          </cell>
        </row>
        <row r="2963">
          <cell r="AD2963">
            <v>5</v>
          </cell>
          <cell r="AF2963">
            <v>0</v>
          </cell>
        </row>
        <row r="2964">
          <cell r="AD2964">
            <v>5</v>
          </cell>
          <cell r="AF2964">
            <v>0</v>
          </cell>
        </row>
        <row r="2965">
          <cell r="AD2965">
            <v>5</v>
          </cell>
          <cell r="AF2965">
            <v>0</v>
          </cell>
        </row>
        <row r="2966">
          <cell r="AD2966">
            <v>5</v>
          </cell>
          <cell r="AF2966">
            <v>0</v>
          </cell>
        </row>
        <row r="2967">
          <cell r="AD2967">
            <v>5</v>
          </cell>
          <cell r="AF2967">
            <v>0</v>
          </cell>
        </row>
        <row r="2968">
          <cell r="AD2968">
            <v>5</v>
          </cell>
          <cell r="AF2968">
            <v>0</v>
          </cell>
        </row>
        <row r="2969">
          <cell r="AD2969">
            <v>5</v>
          </cell>
          <cell r="AF2969">
            <v>0</v>
          </cell>
        </row>
        <row r="2970">
          <cell r="AD2970">
            <v>5</v>
          </cell>
          <cell r="AF2970">
            <v>0</v>
          </cell>
        </row>
        <row r="2971">
          <cell r="AD2971">
            <v>5</v>
          </cell>
          <cell r="AF2971">
            <v>0</v>
          </cell>
        </row>
        <row r="2972">
          <cell r="AD2972">
            <v>5</v>
          </cell>
          <cell r="AF2972">
            <v>0</v>
          </cell>
        </row>
        <row r="2973">
          <cell r="AD2973">
            <v>5</v>
          </cell>
          <cell r="AF2973">
            <v>0</v>
          </cell>
        </row>
        <row r="2974">
          <cell r="AD2974">
            <v>5</v>
          </cell>
          <cell r="AF2974">
            <v>0</v>
          </cell>
        </row>
        <row r="2975">
          <cell r="AD2975">
            <v>5</v>
          </cell>
          <cell r="AF2975">
            <v>0</v>
          </cell>
        </row>
        <row r="2976">
          <cell r="AD2976">
            <v>5</v>
          </cell>
          <cell r="AF2976">
            <v>0</v>
          </cell>
        </row>
        <row r="2977">
          <cell r="AD2977">
            <v>5</v>
          </cell>
          <cell r="AF2977">
            <v>0</v>
          </cell>
        </row>
        <row r="2978">
          <cell r="AD2978">
            <v>5</v>
          </cell>
          <cell r="AF2978">
            <v>0</v>
          </cell>
        </row>
        <row r="2979">
          <cell r="AD2979">
            <v>5</v>
          </cell>
          <cell r="AF2979">
            <v>0</v>
          </cell>
        </row>
        <row r="2980">
          <cell r="AD2980">
            <v>5</v>
          </cell>
          <cell r="AF2980">
            <v>0</v>
          </cell>
        </row>
        <row r="2981">
          <cell r="AD2981">
            <v>5</v>
          </cell>
          <cell r="AF2981">
            <v>0</v>
          </cell>
        </row>
        <row r="2982">
          <cell r="AD2982">
            <v>5</v>
          </cell>
          <cell r="AF2982">
            <v>0</v>
          </cell>
        </row>
        <row r="2983">
          <cell r="AD2983">
            <v>5</v>
          </cell>
          <cell r="AF2983">
            <v>0</v>
          </cell>
        </row>
        <row r="2984">
          <cell r="AD2984">
            <v>5</v>
          </cell>
          <cell r="AF2984">
            <v>0</v>
          </cell>
        </row>
        <row r="2985">
          <cell r="AD2985">
            <v>5</v>
          </cell>
          <cell r="AF2985">
            <v>0</v>
          </cell>
        </row>
        <row r="2986">
          <cell r="AD2986">
            <v>5</v>
          </cell>
          <cell r="AF2986">
            <v>0</v>
          </cell>
        </row>
        <row r="2987">
          <cell r="AD2987">
            <v>5</v>
          </cell>
          <cell r="AF2987">
            <v>0</v>
          </cell>
        </row>
        <row r="2988">
          <cell r="AD2988">
            <v>5</v>
          </cell>
          <cell r="AF2988">
            <v>0</v>
          </cell>
        </row>
        <row r="2989">
          <cell r="AD2989">
            <v>5</v>
          </cell>
          <cell r="AF2989">
            <v>0</v>
          </cell>
        </row>
        <row r="2990">
          <cell r="AD2990">
            <v>5</v>
          </cell>
          <cell r="AF2990">
            <v>0</v>
          </cell>
        </row>
        <row r="2991">
          <cell r="AD2991">
            <v>5</v>
          </cell>
          <cell r="AF2991">
            <v>0</v>
          </cell>
        </row>
        <row r="2992">
          <cell r="AD2992">
            <v>5</v>
          </cell>
          <cell r="AF2992">
            <v>0</v>
          </cell>
        </row>
        <row r="2993">
          <cell r="AD2993">
            <v>5</v>
          </cell>
          <cell r="AF2993">
            <v>0</v>
          </cell>
        </row>
        <row r="2994">
          <cell r="AD2994">
            <v>5</v>
          </cell>
          <cell r="AF2994">
            <v>0</v>
          </cell>
        </row>
        <row r="2995">
          <cell r="AD2995">
            <v>5</v>
          </cell>
          <cell r="AF2995">
            <v>0</v>
          </cell>
        </row>
        <row r="2996">
          <cell r="AD2996">
            <v>5</v>
          </cell>
          <cell r="AF2996">
            <v>0</v>
          </cell>
        </row>
        <row r="2997">
          <cell r="AD2997">
            <v>5</v>
          </cell>
          <cell r="AF2997">
            <v>0</v>
          </cell>
        </row>
        <row r="2998">
          <cell r="AD2998">
            <v>5</v>
          </cell>
          <cell r="AF2998">
            <v>0</v>
          </cell>
        </row>
        <row r="2999">
          <cell r="AD2999">
            <v>5</v>
          </cell>
          <cell r="AF2999">
            <v>0</v>
          </cell>
        </row>
        <row r="3000">
          <cell r="AD3000">
            <v>5</v>
          </cell>
          <cell r="AF3000">
            <v>0</v>
          </cell>
        </row>
        <row r="3001">
          <cell r="AD3001">
            <v>5</v>
          </cell>
          <cell r="AF3001">
            <v>0</v>
          </cell>
        </row>
        <row r="3002">
          <cell r="AD3002">
            <v>5</v>
          </cell>
          <cell r="AF3002">
            <v>0</v>
          </cell>
        </row>
        <row r="3003">
          <cell r="AD3003">
            <v>5</v>
          </cell>
          <cell r="AF3003">
            <v>0</v>
          </cell>
        </row>
        <row r="3004">
          <cell r="AD3004">
            <v>5</v>
          </cell>
          <cell r="AF3004">
            <v>0</v>
          </cell>
        </row>
        <row r="3005">
          <cell r="AD3005">
            <v>5</v>
          </cell>
          <cell r="AF3005">
            <v>0</v>
          </cell>
        </row>
        <row r="3006">
          <cell r="AD3006">
            <v>5</v>
          </cell>
          <cell r="AF3006">
            <v>0</v>
          </cell>
        </row>
        <row r="3007">
          <cell r="AD3007">
            <v>5</v>
          </cell>
          <cell r="AF3007">
            <v>0</v>
          </cell>
        </row>
        <row r="3008">
          <cell r="AD3008">
            <v>5</v>
          </cell>
          <cell r="AF3008">
            <v>0</v>
          </cell>
        </row>
        <row r="3009">
          <cell r="AD3009">
            <v>5</v>
          </cell>
          <cell r="AF3009">
            <v>0</v>
          </cell>
        </row>
        <row r="3010">
          <cell r="AD3010">
            <v>5</v>
          </cell>
          <cell r="AF3010">
            <v>0</v>
          </cell>
        </row>
        <row r="3011">
          <cell r="AD3011">
            <v>5</v>
          </cell>
          <cell r="AF3011">
            <v>0</v>
          </cell>
        </row>
        <row r="3012">
          <cell r="AD3012">
            <v>5</v>
          </cell>
          <cell r="AF3012">
            <v>0</v>
          </cell>
        </row>
        <row r="3013">
          <cell r="AD3013">
            <v>5</v>
          </cell>
          <cell r="AF3013">
            <v>0</v>
          </cell>
        </row>
        <row r="3014">
          <cell r="AD3014">
            <v>5</v>
          </cell>
          <cell r="AF3014">
            <v>0</v>
          </cell>
        </row>
        <row r="3015">
          <cell r="AD3015">
            <v>5</v>
          </cell>
          <cell r="AF3015">
            <v>0</v>
          </cell>
        </row>
        <row r="3016">
          <cell r="AD3016">
            <v>5</v>
          </cell>
          <cell r="AF3016">
            <v>0</v>
          </cell>
        </row>
        <row r="3017">
          <cell r="AD3017">
            <v>5</v>
          </cell>
          <cell r="AF3017">
            <v>0</v>
          </cell>
        </row>
        <row r="3018">
          <cell r="AD3018">
            <v>5</v>
          </cell>
          <cell r="AF3018">
            <v>0</v>
          </cell>
        </row>
        <row r="3019">
          <cell r="AD3019">
            <v>5</v>
          </cell>
          <cell r="AF3019">
            <v>0</v>
          </cell>
        </row>
        <row r="3020">
          <cell r="AD3020">
            <v>5</v>
          </cell>
          <cell r="AF3020">
            <v>0</v>
          </cell>
        </row>
        <row r="3021">
          <cell r="AD3021">
            <v>5</v>
          </cell>
          <cell r="AF3021">
            <v>0</v>
          </cell>
        </row>
        <row r="3022">
          <cell r="AD3022">
            <v>5</v>
          </cell>
          <cell r="AF3022">
            <v>0</v>
          </cell>
        </row>
        <row r="3023">
          <cell r="AD3023">
            <v>5</v>
          </cell>
          <cell r="AF3023">
            <v>0</v>
          </cell>
        </row>
        <row r="3024">
          <cell r="AD3024">
            <v>5</v>
          </cell>
          <cell r="AF3024">
            <v>0</v>
          </cell>
        </row>
        <row r="3025">
          <cell r="AD3025">
            <v>5</v>
          </cell>
          <cell r="AF3025">
            <v>0</v>
          </cell>
        </row>
        <row r="3026">
          <cell r="AD3026">
            <v>5</v>
          </cell>
          <cell r="AF3026">
            <v>0</v>
          </cell>
        </row>
        <row r="3027">
          <cell r="AD3027">
            <v>5</v>
          </cell>
          <cell r="AF3027">
            <v>0</v>
          </cell>
        </row>
        <row r="3028">
          <cell r="AD3028">
            <v>5</v>
          </cell>
          <cell r="AF3028">
            <v>0</v>
          </cell>
        </row>
        <row r="3029">
          <cell r="AD3029">
            <v>5</v>
          </cell>
          <cell r="AF3029">
            <v>0</v>
          </cell>
        </row>
        <row r="3030">
          <cell r="AD3030">
            <v>5</v>
          </cell>
          <cell r="AF3030">
            <v>0</v>
          </cell>
        </row>
        <row r="3031">
          <cell r="AD3031">
            <v>5</v>
          </cell>
          <cell r="AF3031">
            <v>0</v>
          </cell>
        </row>
        <row r="3032">
          <cell r="AD3032">
            <v>5</v>
          </cell>
          <cell r="AF3032">
            <v>0</v>
          </cell>
        </row>
        <row r="3033">
          <cell r="AD3033">
            <v>5</v>
          </cell>
          <cell r="AF3033">
            <v>0</v>
          </cell>
        </row>
        <row r="3034">
          <cell r="AD3034">
            <v>5</v>
          </cell>
          <cell r="AF3034">
            <v>0</v>
          </cell>
        </row>
        <row r="3035">
          <cell r="AD3035">
            <v>5</v>
          </cell>
          <cell r="AF3035">
            <v>0</v>
          </cell>
        </row>
        <row r="3036">
          <cell r="AD3036">
            <v>5</v>
          </cell>
          <cell r="AF3036">
            <v>0</v>
          </cell>
        </row>
        <row r="3037">
          <cell r="AD3037">
            <v>5</v>
          </cell>
          <cell r="AF3037">
            <v>0</v>
          </cell>
        </row>
        <row r="3038">
          <cell r="AD3038">
            <v>5</v>
          </cell>
          <cell r="AF3038">
            <v>0</v>
          </cell>
        </row>
        <row r="3039">
          <cell r="AD3039">
            <v>5</v>
          </cell>
          <cell r="AF3039">
            <v>0</v>
          </cell>
        </row>
        <row r="3040">
          <cell r="AD3040">
            <v>5</v>
          </cell>
          <cell r="AF3040">
            <v>0</v>
          </cell>
        </row>
        <row r="3041">
          <cell r="AD3041">
            <v>5</v>
          </cell>
          <cell r="AF3041">
            <v>0</v>
          </cell>
        </row>
        <row r="3042">
          <cell r="AD3042">
            <v>5</v>
          </cell>
          <cell r="AF3042">
            <v>0</v>
          </cell>
        </row>
        <row r="3043">
          <cell r="AD3043">
            <v>5</v>
          </cell>
          <cell r="AF3043">
            <v>0</v>
          </cell>
        </row>
        <row r="3044">
          <cell r="AD3044">
            <v>5</v>
          </cell>
          <cell r="AF3044">
            <v>0</v>
          </cell>
        </row>
        <row r="3045">
          <cell r="AD3045">
            <v>5</v>
          </cell>
          <cell r="AF3045">
            <v>0</v>
          </cell>
        </row>
        <row r="3046">
          <cell r="AD3046">
            <v>5</v>
          </cell>
          <cell r="AF3046">
            <v>0</v>
          </cell>
        </row>
        <row r="3047">
          <cell r="AD3047">
            <v>5</v>
          </cell>
          <cell r="AF3047">
            <v>0</v>
          </cell>
        </row>
        <row r="3048">
          <cell r="AD3048">
            <v>5</v>
          </cell>
          <cell r="AF3048">
            <v>0</v>
          </cell>
        </row>
        <row r="3049">
          <cell r="AD3049">
            <v>5</v>
          </cell>
          <cell r="AF3049">
            <v>0</v>
          </cell>
        </row>
        <row r="3050">
          <cell r="AD3050">
            <v>5</v>
          </cell>
          <cell r="AF3050">
            <v>0</v>
          </cell>
        </row>
        <row r="3051">
          <cell r="AD3051">
            <v>5</v>
          </cell>
          <cell r="AF3051">
            <v>0</v>
          </cell>
        </row>
        <row r="3052">
          <cell r="AD3052">
            <v>5</v>
          </cell>
          <cell r="AF3052">
            <v>0</v>
          </cell>
        </row>
        <row r="3053">
          <cell r="AD3053">
            <v>5</v>
          </cell>
          <cell r="AF3053">
            <v>0</v>
          </cell>
        </row>
        <row r="3054">
          <cell r="AD3054">
            <v>5</v>
          </cell>
          <cell r="AF3054">
            <v>0</v>
          </cell>
        </row>
        <row r="3055">
          <cell r="AD3055">
            <v>5</v>
          </cell>
          <cell r="AF3055">
            <v>0</v>
          </cell>
        </row>
        <row r="3056">
          <cell r="AD3056">
            <v>5</v>
          </cell>
          <cell r="AF3056">
            <v>0</v>
          </cell>
        </row>
        <row r="3057">
          <cell r="AD3057">
            <v>5</v>
          </cell>
          <cell r="AF3057">
            <v>0</v>
          </cell>
        </row>
        <row r="3058">
          <cell r="AD3058">
            <v>5</v>
          </cell>
          <cell r="AF3058">
            <v>0</v>
          </cell>
        </row>
        <row r="3059">
          <cell r="AD3059">
            <v>5</v>
          </cell>
          <cell r="AF3059">
            <v>0</v>
          </cell>
        </row>
        <row r="3060">
          <cell r="AD3060">
            <v>5</v>
          </cell>
          <cell r="AF3060">
            <v>0</v>
          </cell>
        </row>
        <row r="3061">
          <cell r="AD3061">
            <v>5</v>
          </cell>
          <cell r="AF3061">
            <v>0</v>
          </cell>
        </row>
        <row r="3062">
          <cell r="AD3062">
            <v>5</v>
          </cell>
          <cell r="AF3062">
            <v>0</v>
          </cell>
        </row>
        <row r="3063">
          <cell r="AD3063">
            <v>5</v>
          </cell>
          <cell r="AF3063">
            <v>0</v>
          </cell>
        </row>
        <row r="3064">
          <cell r="AD3064">
            <v>5</v>
          </cell>
          <cell r="AF3064">
            <v>0</v>
          </cell>
        </row>
        <row r="3065">
          <cell r="AD3065">
            <v>5</v>
          </cell>
          <cell r="AF3065">
            <v>0</v>
          </cell>
        </row>
        <row r="3066">
          <cell r="AD3066">
            <v>5</v>
          </cell>
          <cell r="AF3066">
            <v>0</v>
          </cell>
        </row>
        <row r="3067">
          <cell r="AD3067">
            <v>5</v>
          </cell>
          <cell r="AF3067">
            <v>0</v>
          </cell>
        </row>
        <row r="3068">
          <cell r="AD3068">
            <v>5</v>
          </cell>
          <cell r="AF3068">
            <v>0</v>
          </cell>
        </row>
        <row r="3069">
          <cell r="AD3069">
            <v>5</v>
          </cell>
          <cell r="AF3069">
            <v>0</v>
          </cell>
        </row>
        <row r="3070">
          <cell r="AD3070">
            <v>5</v>
          </cell>
          <cell r="AF3070">
            <v>0</v>
          </cell>
        </row>
        <row r="3071">
          <cell r="AD3071">
            <v>5</v>
          </cell>
          <cell r="AF3071">
            <v>0</v>
          </cell>
        </row>
        <row r="3072">
          <cell r="AD3072">
            <v>5</v>
          </cell>
          <cell r="AF3072">
            <v>0</v>
          </cell>
        </row>
        <row r="3073">
          <cell r="AD3073">
            <v>5</v>
          </cell>
          <cell r="AF3073">
            <v>0</v>
          </cell>
        </row>
        <row r="3074">
          <cell r="AD3074">
            <v>5</v>
          </cell>
          <cell r="AF3074">
            <v>0</v>
          </cell>
        </row>
        <row r="3075">
          <cell r="AD3075">
            <v>5</v>
          </cell>
          <cell r="AF3075">
            <v>0</v>
          </cell>
        </row>
        <row r="3076">
          <cell r="AD3076">
            <v>5</v>
          </cell>
          <cell r="AF3076">
            <v>0</v>
          </cell>
        </row>
        <row r="3077">
          <cell r="AD3077">
            <v>5</v>
          </cell>
          <cell r="AF3077">
            <v>0</v>
          </cell>
        </row>
        <row r="3078">
          <cell r="AD3078">
            <v>5</v>
          </cell>
          <cell r="AF3078">
            <v>0</v>
          </cell>
        </row>
        <row r="3079">
          <cell r="AD3079">
            <v>5</v>
          </cell>
          <cell r="AF3079">
            <v>0</v>
          </cell>
        </row>
        <row r="3080">
          <cell r="AD3080">
            <v>5</v>
          </cell>
          <cell r="AF3080">
            <v>0</v>
          </cell>
        </row>
        <row r="3081">
          <cell r="AD3081">
            <v>5</v>
          </cell>
          <cell r="AF3081">
            <v>0</v>
          </cell>
        </row>
        <row r="3082">
          <cell r="AD3082">
            <v>5</v>
          </cell>
          <cell r="AF3082">
            <v>0</v>
          </cell>
        </row>
        <row r="3083">
          <cell r="AD3083">
            <v>5</v>
          </cell>
          <cell r="AF3083">
            <v>0</v>
          </cell>
        </row>
        <row r="3084">
          <cell r="AD3084">
            <v>5</v>
          </cell>
          <cell r="AF3084">
            <v>0</v>
          </cell>
        </row>
        <row r="3085">
          <cell r="AD3085">
            <v>5</v>
          </cell>
          <cell r="AF3085">
            <v>0</v>
          </cell>
        </row>
        <row r="3086">
          <cell r="AD3086">
            <v>5</v>
          </cell>
          <cell r="AF3086">
            <v>0</v>
          </cell>
        </row>
        <row r="3087">
          <cell r="AD3087">
            <v>5</v>
          </cell>
          <cell r="AF3087">
            <v>0</v>
          </cell>
        </row>
        <row r="3088">
          <cell r="AD3088">
            <v>5</v>
          </cell>
          <cell r="AF3088">
            <v>0</v>
          </cell>
        </row>
        <row r="3089">
          <cell r="AD3089">
            <v>5</v>
          </cell>
          <cell r="AF3089">
            <v>0</v>
          </cell>
        </row>
        <row r="3090">
          <cell r="AD3090">
            <v>5</v>
          </cell>
          <cell r="AF3090">
            <v>0</v>
          </cell>
        </row>
        <row r="3091">
          <cell r="AD3091">
            <v>5</v>
          </cell>
          <cell r="AF3091">
            <v>0</v>
          </cell>
        </row>
        <row r="3092">
          <cell r="AD3092">
            <v>5</v>
          </cell>
          <cell r="AF3092">
            <v>0</v>
          </cell>
        </row>
        <row r="3093">
          <cell r="AD3093">
            <v>5</v>
          </cell>
          <cell r="AF3093">
            <v>0</v>
          </cell>
        </row>
        <row r="3094">
          <cell r="AD3094">
            <v>5</v>
          </cell>
          <cell r="AF3094">
            <v>0</v>
          </cell>
        </row>
        <row r="3095">
          <cell r="AD3095">
            <v>5</v>
          </cell>
          <cell r="AF3095">
            <v>0</v>
          </cell>
        </row>
        <row r="3096">
          <cell r="AD3096">
            <v>5</v>
          </cell>
          <cell r="AF3096">
            <v>0</v>
          </cell>
        </row>
        <row r="3097">
          <cell r="AD3097">
            <v>5</v>
          </cell>
          <cell r="AF3097">
            <v>0</v>
          </cell>
        </row>
        <row r="3098">
          <cell r="AD3098">
            <v>5</v>
          </cell>
          <cell r="AF3098">
            <v>0</v>
          </cell>
        </row>
        <row r="3099">
          <cell r="AD3099">
            <v>5</v>
          </cell>
          <cell r="AF3099">
            <v>0</v>
          </cell>
        </row>
        <row r="3100">
          <cell r="AD3100">
            <v>5</v>
          </cell>
          <cell r="AF3100">
            <v>0</v>
          </cell>
        </row>
        <row r="3101">
          <cell r="AD3101">
            <v>5</v>
          </cell>
          <cell r="AF3101">
            <v>0</v>
          </cell>
        </row>
        <row r="3102">
          <cell r="AD3102">
            <v>5</v>
          </cell>
          <cell r="AF3102">
            <v>0</v>
          </cell>
        </row>
        <row r="3103">
          <cell r="AD3103">
            <v>5</v>
          </cell>
          <cell r="AF3103">
            <v>0</v>
          </cell>
        </row>
        <row r="3104">
          <cell r="AD3104">
            <v>5</v>
          </cell>
          <cell r="AF3104">
            <v>0</v>
          </cell>
        </row>
        <row r="3105">
          <cell r="AD3105">
            <v>5</v>
          </cell>
          <cell r="AF3105">
            <v>0</v>
          </cell>
        </row>
        <row r="3106">
          <cell r="AD3106">
            <v>5</v>
          </cell>
          <cell r="AF3106">
            <v>0</v>
          </cell>
        </row>
        <row r="3107">
          <cell r="AD3107">
            <v>5</v>
          </cell>
          <cell r="AF3107">
            <v>0</v>
          </cell>
        </row>
        <row r="3108">
          <cell r="AD3108">
            <v>5</v>
          </cell>
          <cell r="AF3108">
            <v>0</v>
          </cell>
        </row>
        <row r="3109">
          <cell r="AD3109">
            <v>5</v>
          </cell>
          <cell r="AF3109">
            <v>0</v>
          </cell>
        </row>
        <row r="3110">
          <cell r="AD3110">
            <v>5</v>
          </cell>
          <cell r="AF3110">
            <v>0</v>
          </cell>
        </row>
        <row r="3111">
          <cell r="AD3111">
            <v>5</v>
          </cell>
          <cell r="AF3111">
            <v>0</v>
          </cell>
        </row>
        <row r="3112">
          <cell r="AD3112">
            <v>5</v>
          </cell>
          <cell r="AF3112">
            <v>0</v>
          </cell>
        </row>
        <row r="3113">
          <cell r="AD3113">
            <v>5</v>
          </cell>
          <cell r="AF3113">
            <v>0</v>
          </cell>
        </row>
        <row r="3114">
          <cell r="AD3114">
            <v>5</v>
          </cell>
          <cell r="AF3114">
            <v>0</v>
          </cell>
        </row>
        <row r="3115">
          <cell r="AD3115">
            <v>5</v>
          </cell>
          <cell r="AF3115">
            <v>0</v>
          </cell>
        </row>
        <row r="3116">
          <cell r="AD3116">
            <v>5</v>
          </cell>
          <cell r="AF3116">
            <v>0</v>
          </cell>
        </row>
        <row r="3117">
          <cell r="AD3117">
            <v>5</v>
          </cell>
          <cell r="AF3117">
            <v>0</v>
          </cell>
        </row>
        <row r="3118">
          <cell r="AD3118">
            <v>5</v>
          </cell>
          <cell r="AF3118">
            <v>0</v>
          </cell>
        </row>
        <row r="3119">
          <cell r="AD3119">
            <v>5</v>
          </cell>
          <cell r="AF3119">
            <v>0</v>
          </cell>
        </row>
        <row r="3120">
          <cell r="AD3120">
            <v>5</v>
          </cell>
          <cell r="AF3120">
            <v>0</v>
          </cell>
        </row>
        <row r="3121">
          <cell r="AD3121">
            <v>5</v>
          </cell>
          <cell r="AF3121">
            <v>0</v>
          </cell>
        </row>
        <row r="3122">
          <cell r="AD3122">
            <v>5</v>
          </cell>
          <cell r="AF3122">
            <v>0</v>
          </cell>
        </row>
        <row r="3123">
          <cell r="AD3123">
            <v>5</v>
          </cell>
          <cell r="AF3123">
            <v>0</v>
          </cell>
        </row>
        <row r="3124">
          <cell r="AD3124">
            <v>5</v>
          </cell>
          <cell r="AF3124">
            <v>0</v>
          </cell>
        </row>
        <row r="3125">
          <cell r="AD3125">
            <v>5</v>
          </cell>
          <cell r="AF3125">
            <v>0</v>
          </cell>
        </row>
        <row r="3126">
          <cell r="AD3126">
            <v>5</v>
          </cell>
          <cell r="AF3126">
            <v>0</v>
          </cell>
        </row>
        <row r="3127">
          <cell r="AD3127">
            <v>5</v>
          </cell>
          <cell r="AF3127">
            <v>0</v>
          </cell>
        </row>
        <row r="3128">
          <cell r="AD3128">
            <v>5</v>
          </cell>
          <cell r="AF3128">
            <v>0</v>
          </cell>
        </row>
        <row r="3129">
          <cell r="AD3129">
            <v>5</v>
          </cell>
          <cell r="AF3129">
            <v>0</v>
          </cell>
        </row>
        <row r="3130">
          <cell r="AD3130">
            <v>5</v>
          </cell>
          <cell r="AF3130">
            <v>0</v>
          </cell>
        </row>
        <row r="3131">
          <cell r="AD3131">
            <v>5</v>
          </cell>
          <cell r="AF3131">
            <v>0</v>
          </cell>
        </row>
        <row r="3132">
          <cell r="AD3132">
            <v>5</v>
          </cell>
          <cell r="AF3132">
            <v>0</v>
          </cell>
        </row>
        <row r="3133">
          <cell r="AD3133">
            <v>5</v>
          </cell>
          <cell r="AF3133">
            <v>0</v>
          </cell>
        </row>
        <row r="3134">
          <cell r="AD3134">
            <v>5</v>
          </cell>
          <cell r="AF3134">
            <v>0</v>
          </cell>
        </row>
        <row r="3135">
          <cell r="AD3135">
            <v>5</v>
          </cell>
          <cell r="AF3135">
            <v>0</v>
          </cell>
        </row>
        <row r="3136">
          <cell r="AD3136">
            <v>5</v>
          </cell>
          <cell r="AF3136">
            <v>0</v>
          </cell>
        </row>
        <row r="3137">
          <cell r="AD3137">
            <v>5</v>
          </cell>
          <cell r="AF3137">
            <v>0</v>
          </cell>
        </row>
        <row r="3138">
          <cell r="AD3138">
            <v>5</v>
          </cell>
          <cell r="AF3138">
            <v>0</v>
          </cell>
        </row>
        <row r="3139">
          <cell r="AD3139">
            <v>5</v>
          </cell>
          <cell r="AF3139">
            <v>0</v>
          </cell>
        </row>
        <row r="3140">
          <cell r="AD3140">
            <v>5</v>
          </cell>
          <cell r="AF3140">
            <v>0</v>
          </cell>
        </row>
        <row r="3141">
          <cell r="AD3141">
            <v>5</v>
          </cell>
          <cell r="AF3141">
            <v>0</v>
          </cell>
        </row>
        <row r="3142">
          <cell r="AD3142">
            <v>5</v>
          </cell>
          <cell r="AF3142">
            <v>0</v>
          </cell>
        </row>
        <row r="3143">
          <cell r="AD3143">
            <v>5</v>
          </cell>
          <cell r="AF3143">
            <v>0</v>
          </cell>
        </row>
        <row r="3144">
          <cell r="AD3144">
            <v>5</v>
          </cell>
          <cell r="AF3144">
            <v>0</v>
          </cell>
        </row>
        <row r="3145">
          <cell r="AD3145">
            <v>5</v>
          </cell>
          <cell r="AF3145">
            <v>0</v>
          </cell>
        </row>
        <row r="3146">
          <cell r="AD3146">
            <v>5</v>
          </cell>
          <cell r="AF3146">
            <v>0</v>
          </cell>
        </row>
        <row r="3147">
          <cell r="AD3147">
            <v>5</v>
          </cell>
          <cell r="AF3147">
            <v>0</v>
          </cell>
        </row>
        <row r="3148">
          <cell r="AD3148">
            <v>5</v>
          </cell>
          <cell r="AF3148">
            <v>0</v>
          </cell>
        </row>
        <row r="3149">
          <cell r="AD3149">
            <v>5</v>
          </cell>
          <cell r="AF3149">
            <v>0</v>
          </cell>
        </row>
        <row r="3150">
          <cell r="AD3150">
            <v>5</v>
          </cell>
          <cell r="AF3150">
            <v>0</v>
          </cell>
        </row>
        <row r="3151">
          <cell r="AD3151">
            <v>5</v>
          </cell>
          <cell r="AF3151">
            <v>0</v>
          </cell>
        </row>
        <row r="3152">
          <cell r="AD3152">
            <v>5</v>
          </cell>
          <cell r="AF3152">
            <v>0</v>
          </cell>
        </row>
        <row r="3153">
          <cell r="AD3153">
            <v>5</v>
          </cell>
          <cell r="AF3153">
            <v>0</v>
          </cell>
        </row>
        <row r="3154">
          <cell r="AD3154">
            <v>5</v>
          </cell>
          <cell r="AF3154">
            <v>0</v>
          </cell>
        </row>
        <row r="3155">
          <cell r="AD3155">
            <v>5</v>
          </cell>
          <cell r="AF3155">
            <v>0</v>
          </cell>
        </row>
        <row r="3156">
          <cell r="AD3156">
            <v>5</v>
          </cell>
          <cell r="AF3156">
            <v>0</v>
          </cell>
        </row>
        <row r="3157">
          <cell r="AD3157">
            <v>5</v>
          </cell>
          <cell r="AF3157">
            <v>0</v>
          </cell>
        </row>
        <row r="3158">
          <cell r="AD3158">
            <v>5</v>
          </cell>
          <cell r="AF3158">
            <v>0</v>
          </cell>
        </row>
        <row r="3159">
          <cell r="AD3159">
            <v>5</v>
          </cell>
          <cell r="AF3159">
            <v>0</v>
          </cell>
        </row>
        <row r="3160">
          <cell r="AD3160">
            <v>5</v>
          </cell>
          <cell r="AF3160">
            <v>0</v>
          </cell>
        </row>
        <row r="3161">
          <cell r="AD3161">
            <v>5</v>
          </cell>
          <cell r="AF3161">
            <v>0</v>
          </cell>
        </row>
        <row r="3162">
          <cell r="AD3162">
            <v>5</v>
          </cell>
          <cell r="AF3162">
            <v>0</v>
          </cell>
        </row>
        <row r="3163">
          <cell r="AD3163">
            <v>5</v>
          </cell>
          <cell r="AF3163">
            <v>0</v>
          </cell>
        </row>
        <row r="3164">
          <cell r="AD3164">
            <v>5</v>
          </cell>
          <cell r="AF3164">
            <v>0</v>
          </cell>
        </row>
        <row r="3165">
          <cell r="AD3165">
            <v>5</v>
          </cell>
          <cell r="AF3165">
            <v>0</v>
          </cell>
        </row>
        <row r="3166">
          <cell r="AD3166">
            <v>5</v>
          </cell>
          <cell r="AF3166">
            <v>0</v>
          </cell>
        </row>
        <row r="3167">
          <cell r="AD3167">
            <v>5</v>
          </cell>
          <cell r="AF3167">
            <v>0</v>
          </cell>
        </row>
        <row r="3168">
          <cell r="AD3168">
            <v>5</v>
          </cell>
          <cell r="AF3168">
            <v>0</v>
          </cell>
        </row>
        <row r="3169">
          <cell r="AD3169">
            <v>5</v>
          </cell>
          <cell r="AF3169">
            <v>0</v>
          </cell>
        </row>
        <row r="3170">
          <cell r="AD3170">
            <v>5</v>
          </cell>
          <cell r="AF3170">
            <v>0</v>
          </cell>
        </row>
        <row r="3171">
          <cell r="AD3171">
            <v>5</v>
          </cell>
          <cell r="AF3171">
            <v>0</v>
          </cell>
        </row>
        <row r="3172">
          <cell r="AD3172">
            <v>5</v>
          </cell>
          <cell r="AF3172">
            <v>0</v>
          </cell>
        </row>
        <row r="3173">
          <cell r="AD3173">
            <v>5</v>
          </cell>
          <cell r="AF3173">
            <v>0</v>
          </cell>
        </row>
        <row r="3174">
          <cell r="AD3174">
            <v>5</v>
          </cell>
          <cell r="AF3174">
            <v>0</v>
          </cell>
        </row>
        <row r="3175">
          <cell r="AD3175">
            <v>5</v>
          </cell>
          <cell r="AF3175">
            <v>0</v>
          </cell>
        </row>
        <row r="3176">
          <cell r="AD3176">
            <v>5</v>
          </cell>
          <cell r="AF3176">
            <v>0</v>
          </cell>
        </row>
        <row r="3177">
          <cell r="AD3177">
            <v>5</v>
          </cell>
          <cell r="AF3177">
            <v>0</v>
          </cell>
        </row>
        <row r="3178">
          <cell r="AD3178">
            <v>5</v>
          </cell>
          <cell r="AF3178">
            <v>0</v>
          </cell>
        </row>
        <row r="3179">
          <cell r="AD3179">
            <v>5</v>
          </cell>
          <cell r="AF3179">
            <v>0</v>
          </cell>
        </row>
        <row r="3180">
          <cell r="AD3180">
            <v>5</v>
          </cell>
          <cell r="AF3180">
            <v>0</v>
          </cell>
        </row>
        <row r="3181">
          <cell r="AD3181">
            <v>5</v>
          </cell>
          <cell r="AF3181">
            <v>0</v>
          </cell>
        </row>
        <row r="3182">
          <cell r="AD3182">
            <v>5</v>
          </cell>
          <cell r="AF3182">
            <v>0</v>
          </cell>
        </row>
        <row r="3183">
          <cell r="AD3183">
            <v>5</v>
          </cell>
          <cell r="AF3183">
            <v>0</v>
          </cell>
        </row>
        <row r="3184">
          <cell r="AD3184">
            <v>5</v>
          </cell>
          <cell r="AF3184">
            <v>0</v>
          </cell>
        </row>
        <row r="3185">
          <cell r="AD3185">
            <v>5</v>
          </cell>
          <cell r="AF3185">
            <v>0</v>
          </cell>
        </row>
        <row r="3186">
          <cell r="AD3186">
            <v>5</v>
          </cell>
          <cell r="AF3186">
            <v>0</v>
          </cell>
        </row>
        <row r="3187">
          <cell r="AD3187">
            <v>5</v>
          </cell>
          <cell r="AF3187">
            <v>0</v>
          </cell>
        </row>
        <row r="3188">
          <cell r="AD3188">
            <v>5</v>
          </cell>
          <cell r="AF3188">
            <v>0</v>
          </cell>
        </row>
        <row r="3189">
          <cell r="AD3189">
            <v>5</v>
          </cell>
          <cell r="AF3189">
            <v>0</v>
          </cell>
        </row>
        <row r="3190">
          <cell r="AD3190">
            <v>5</v>
          </cell>
          <cell r="AF3190">
            <v>0</v>
          </cell>
        </row>
        <row r="3191">
          <cell r="AD3191">
            <v>5</v>
          </cell>
          <cell r="AF3191">
            <v>0</v>
          </cell>
        </row>
        <row r="3192">
          <cell r="AD3192">
            <v>5</v>
          </cell>
          <cell r="AF3192">
            <v>0</v>
          </cell>
        </row>
        <row r="3193">
          <cell r="AD3193">
            <v>5</v>
          </cell>
          <cell r="AF3193">
            <v>0</v>
          </cell>
        </row>
        <row r="3194">
          <cell r="AD3194">
            <v>5</v>
          </cell>
          <cell r="AF3194">
            <v>0</v>
          </cell>
        </row>
        <row r="3195">
          <cell r="AD3195">
            <v>5</v>
          </cell>
          <cell r="AF3195">
            <v>0</v>
          </cell>
        </row>
        <row r="3196">
          <cell r="AD3196">
            <v>5</v>
          </cell>
          <cell r="AF3196">
            <v>0</v>
          </cell>
        </row>
        <row r="3197">
          <cell r="AD3197">
            <v>5</v>
          </cell>
          <cell r="AF3197">
            <v>0</v>
          </cell>
        </row>
        <row r="3198">
          <cell r="AD3198">
            <v>5</v>
          </cell>
          <cell r="AF3198">
            <v>0</v>
          </cell>
        </row>
        <row r="3199">
          <cell r="AD3199">
            <v>5</v>
          </cell>
          <cell r="AF3199">
            <v>0</v>
          </cell>
        </row>
        <row r="3200">
          <cell r="AD3200">
            <v>5</v>
          </cell>
          <cell r="AF3200">
            <v>0</v>
          </cell>
        </row>
        <row r="3201">
          <cell r="AD3201">
            <v>5</v>
          </cell>
          <cell r="AF3201">
            <v>0</v>
          </cell>
        </row>
        <row r="3202">
          <cell r="AD3202">
            <v>5</v>
          </cell>
          <cell r="AF3202">
            <v>0</v>
          </cell>
        </row>
        <row r="3203">
          <cell r="AD3203">
            <v>5</v>
          </cell>
          <cell r="AF3203">
            <v>0</v>
          </cell>
        </row>
        <row r="3204">
          <cell r="AD3204">
            <v>5</v>
          </cell>
          <cell r="AF3204">
            <v>0</v>
          </cell>
        </row>
        <row r="3205">
          <cell r="AD3205">
            <v>5</v>
          </cell>
          <cell r="AF3205">
            <v>0</v>
          </cell>
        </row>
        <row r="3206">
          <cell r="AD3206">
            <v>5</v>
          </cell>
          <cell r="AF3206">
            <v>0</v>
          </cell>
        </row>
        <row r="3207">
          <cell r="AD3207">
            <v>5</v>
          </cell>
          <cell r="AF3207">
            <v>0</v>
          </cell>
        </row>
        <row r="3208">
          <cell r="AD3208">
            <v>5</v>
          </cell>
          <cell r="AF3208">
            <v>0</v>
          </cell>
        </row>
        <row r="3209">
          <cell r="AD3209">
            <v>5</v>
          </cell>
          <cell r="AF3209">
            <v>0</v>
          </cell>
        </row>
        <row r="3210">
          <cell r="AD3210">
            <v>5</v>
          </cell>
          <cell r="AF3210">
            <v>0</v>
          </cell>
        </row>
        <row r="3211">
          <cell r="AD3211">
            <v>5</v>
          </cell>
          <cell r="AF3211">
            <v>0</v>
          </cell>
        </row>
        <row r="3212">
          <cell r="AD3212">
            <v>5</v>
          </cell>
          <cell r="AF3212">
            <v>0</v>
          </cell>
        </row>
        <row r="3213">
          <cell r="AD3213">
            <v>5</v>
          </cell>
          <cell r="AF3213">
            <v>0</v>
          </cell>
        </row>
        <row r="3214">
          <cell r="AD3214">
            <v>5</v>
          </cell>
          <cell r="AF3214">
            <v>0</v>
          </cell>
        </row>
        <row r="3215">
          <cell r="AD3215">
            <v>5</v>
          </cell>
          <cell r="AF3215">
            <v>0</v>
          </cell>
        </row>
        <row r="3216">
          <cell r="AD3216">
            <v>5</v>
          </cell>
          <cell r="AF3216">
            <v>0</v>
          </cell>
        </row>
        <row r="3217">
          <cell r="AD3217">
            <v>5</v>
          </cell>
          <cell r="AF3217">
            <v>0</v>
          </cell>
        </row>
        <row r="3218">
          <cell r="AD3218">
            <v>5</v>
          </cell>
          <cell r="AF3218">
            <v>0</v>
          </cell>
        </row>
        <row r="3219">
          <cell r="AD3219">
            <v>5</v>
          </cell>
          <cell r="AF3219">
            <v>0</v>
          </cell>
        </row>
        <row r="3220">
          <cell r="AD3220">
            <v>5</v>
          </cell>
          <cell r="AF3220">
            <v>0</v>
          </cell>
        </row>
        <row r="3221">
          <cell r="AD3221">
            <v>5</v>
          </cell>
          <cell r="AF3221">
            <v>0</v>
          </cell>
        </row>
        <row r="3222">
          <cell r="AD3222">
            <v>5</v>
          </cell>
          <cell r="AF3222">
            <v>0</v>
          </cell>
        </row>
        <row r="3223">
          <cell r="AD3223">
            <v>5</v>
          </cell>
          <cell r="AF3223">
            <v>0</v>
          </cell>
        </row>
        <row r="3224">
          <cell r="AD3224">
            <v>5</v>
          </cell>
          <cell r="AF3224">
            <v>0</v>
          </cell>
        </row>
        <row r="3225">
          <cell r="AD3225">
            <v>5</v>
          </cell>
          <cell r="AF3225">
            <v>0</v>
          </cell>
        </row>
        <row r="3226">
          <cell r="AD3226">
            <v>5</v>
          </cell>
          <cell r="AF3226">
            <v>0</v>
          </cell>
        </row>
        <row r="3227">
          <cell r="AD3227">
            <v>5</v>
          </cell>
          <cell r="AF3227">
            <v>0</v>
          </cell>
        </row>
        <row r="3228">
          <cell r="AD3228">
            <v>5</v>
          </cell>
          <cell r="AF3228">
            <v>0</v>
          </cell>
        </row>
        <row r="3229">
          <cell r="AD3229">
            <v>5</v>
          </cell>
          <cell r="AF3229">
            <v>0</v>
          </cell>
        </row>
        <row r="3230">
          <cell r="AD3230">
            <v>5</v>
          </cell>
          <cell r="AF3230">
            <v>0</v>
          </cell>
        </row>
        <row r="3231">
          <cell r="AD3231">
            <v>5</v>
          </cell>
          <cell r="AF3231">
            <v>0</v>
          </cell>
        </row>
        <row r="3232">
          <cell r="AD3232">
            <v>5</v>
          </cell>
          <cell r="AF3232">
            <v>0</v>
          </cell>
        </row>
        <row r="3233">
          <cell r="AD3233">
            <v>5</v>
          </cell>
          <cell r="AF3233">
            <v>0</v>
          </cell>
        </row>
        <row r="3234">
          <cell r="AD3234">
            <v>5</v>
          </cell>
          <cell r="AF3234">
            <v>0</v>
          </cell>
        </row>
        <row r="3235">
          <cell r="AD3235">
            <v>5</v>
          </cell>
          <cell r="AF3235">
            <v>0</v>
          </cell>
        </row>
        <row r="3236">
          <cell r="AD3236">
            <v>5</v>
          </cell>
          <cell r="AF3236">
            <v>0</v>
          </cell>
        </row>
        <row r="3237">
          <cell r="AD3237">
            <v>5</v>
          </cell>
          <cell r="AF3237">
            <v>0</v>
          </cell>
        </row>
        <row r="3238">
          <cell r="AD3238">
            <v>5</v>
          </cell>
          <cell r="AF3238">
            <v>0</v>
          </cell>
        </row>
        <row r="3239">
          <cell r="AD3239">
            <v>5</v>
          </cell>
          <cell r="AF3239">
            <v>0</v>
          </cell>
        </row>
        <row r="3240">
          <cell r="AD3240">
            <v>5</v>
          </cell>
          <cell r="AF3240">
            <v>0</v>
          </cell>
        </row>
        <row r="3241">
          <cell r="AD3241">
            <v>5</v>
          </cell>
          <cell r="AF3241">
            <v>0</v>
          </cell>
        </row>
        <row r="3242">
          <cell r="AD3242">
            <v>5</v>
          </cell>
          <cell r="AF3242">
            <v>0</v>
          </cell>
        </row>
        <row r="3243">
          <cell r="AD3243">
            <v>5</v>
          </cell>
          <cell r="AF3243">
            <v>0</v>
          </cell>
        </row>
        <row r="3244">
          <cell r="AD3244">
            <v>5</v>
          </cell>
          <cell r="AF3244">
            <v>0</v>
          </cell>
        </row>
        <row r="3245">
          <cell r="AD3245">
            <v>5</v>
          </cell>
          <cell r="AF3245">
            <v>0</v>
          </cell>
        </row>
        <row r="3246">
          <cell r="AD3246">
            <v>5</v>
          </cell>
          <cell r="AF3246">
            <v>0</v>
          </cell>
        </row>
        <row r="3247">
          <cell r="AD3247">
            <v>5</v>
          </cell>
          <cell r="AF3247">
            <v>0</v>
          </cell>
        </row>
        <row r="3248">
          <cell r="AD3248">
            <v>5</v>
          </cell>
          <cell r="AF3248">
            <v>0</v>
          </cell>
        </row>
        <row r="3249">
          <cell r="AD3249">
            <v>5</v>
          </cell>
          <cell r="AF3249">
            <v>0</v>
          </cell>
        </row>
        <row r="3250">
          <cell r="AD3250">
            <v>5</v>
          </cell>
          <cell r="AF3250">
            <v>0</v>
          </cell>
        </row>
        <row r="3251">
          <cell r="AD3251">
            <v>5</v>
          </cell>
          <cell r="AF3251">
            <v>0</v>
          </cell>
        </row>
        <row r="3252">
          <cell r="AD3252">
            <v>5</v>
          </cell>
          <cell r="AF3252">
            <v>0</v>
          </cell>
        </row>
        <row r="3253">
          <cell r="AD3253">
            <v>5</v>
          </cell>
          <cell r="AF3253">
            <v>0</v>
          </cell>
        </row>
        <row r="3254">
          <cell r="AD3254">
            <v>5</v>
          </cell>
          <cell r="AF3254">
            <v>0</v>
          </cell>
        </row>
        <row r="3255">
          <cell r="AD3255">
            <v>5</v>
          </cell>
          <cell r="AF3255">
            <v>0</v>
          </cell>
        </row>
        <row r="3256">
          <cell r="AD3256">
            <v>5</v>
          </cell>
          <cell r="AF3256">
            <v>0</v>
          </cell>
        </row>
        <row r="3257">
          <cell r="AD3257">
            <v>5</v>
          </cell>
          <cell r="AF3257">
            <v>0</v>
          </cell>
        </row>
        <row r="3258">
          <cell r="AD3258">
            <v>5</v>
          </cell>
          <cell r="AF3258">
            <v>0</v>
          </cell>
        </row>
        <row r="3259">
          <cell r="AD3259">
            <v>5</v>
          </cell>
          <cell r="AF3259">
            <v>0</v>
          </cell>
        </row>
        <row r="3260">
          <cell r="AD3260">
            <v>5</v>
          </cell>
          <cell r="AF3260">
            <v>0</v>
          </cell>
        </row>
        <row r="3261">
          <cell r="AD3261">
            <v>5</v>
          </cell>
          <cell r="AF3261">
            <v>0</v>
          </cell>
        </row>
        <row r="3262">
          <cell r="AD3262">
            <v>5</v>
          </cell>
          <cell r="AF3262">
            <v>0</v>
          </cell>
        </row>
        <row r="3263">
          <cell r="AD3263">
            <v>5</v>
          </cell>
          <cell r="AF3263">
            <v>0</v>
          </cell>
        </row>
        <row r="3264">
          <cell r="AD3264">
            <v>5</v>
          </cell>
          <cell r="AF3264">
            <v>0</v>
          </cell>
        </row>
        <row r="3265">
          <cell r="AD3265">
            <v>5</v>
          </cell>
          <cell r="AF3265">
            <v>0</v>
          </cell>
        </row>
        <row r="3266">
          <cell r="AD3266">
            <v>5</v>
          </cell>
          <cell r="AF3266">
            <v>0</v>
          </cell>
        </row>
        <row r="3267">
          <cell r="AD3267">
            <v>5</v>
          </cell>
          <cell r="AF3267">
            <v>0</v>
          </cell>
        </row>
        <row r="3268">
          <cell r="AD3268">
            <v>5</v>
          </cell>
          <cell r="AF3268">
            <v>0</v>
          </cell>
        </row>
        <row r="3269">
          <cell r="AD3269">
            <v>5</v>
          </cell>
          <cell r="AF3269">
            <v>0</v>
          </cell>
        </row>
        <row r="3270">
          <cell r="AD3270">
            <v>5</v>
          </cell>
          <cell r="AF3270">
            <v>0</v>
          </cell>
        </row>
        <row r="3271">
          <cell r="AD3271">
            <v>5</v>
          </cell>
          <cell r="AF3271">
            <v>0</v>
          </cell>
        </row>
        <row r="3272">
          <cell r="AD3272">
            <v>5</v>
          </cell>
          <cell r="AF3272">
            <v>0</v>
          </cell>
        </row>
        <row r="3273">
          <cell r="AD3273">
            <v>5</v>
          </cell>
          <cell r="AF3273">
            <v>0</v>
          </cell>
        </row>
        <row r="3274">
          <cell r="AD3274">
            <v>5</v>
          </cell>
          <cell r="AF3274">
            <v>0</v>
          </cell>
        </row>
        <row r="3275">
          <cell r="AD3275">
            <v>5</v>
          </cell>
          <cell r="AF3275">
            <v>0</v>
          </cell>
        </row>
        <row r="3276">
          <cell r="AD3276">
            <v>5</v>
          </cell>
          <cell r="AF3276">
            <v>0</v>
          </cell>
        </row>
        <row r="3277">
          <cell r="AD3277">
            <v>5</v>
          </cell>
          <cell r="AF3277">
            <v>0</v>
          </cell>
        </row>
        <row r="3278">
          <cell r="AD3278">
            <v>5</v>
          </cell>
          <cell r="AF3278">
            <v>0</v>
          </cell>
        </row>
        <row r="3279">
          <cell r="AD3279">
            <v>5</v>
          </cell>
          <cell r="AF3279">
            <v>0</v>
          </cell>
        </row>
        <row r="3280">
          <cell r="AD3280">
            <v>5</v>
          </cell>
          <cell r="AF3280">
            <v>0</v>
          </cell>
        </row>
        <row r="3281">
          <cell r="AD3281">
            <v>5</v>
          </cell>
          <cell r="AF3281">
            <v>0</v>
          </cell>
        </row>
        <row r="3282">
          <cell r="AD3282">
            <v>5</v>
          </cell>
          <cell r="AF3282">
            <v>0</v>
          </cell>
        </row>
        <row r="3283">
          <cell r="AD3283">
            <v>5</v>
          </cell>
          <cell r="AF3283">
            <v>0</v>
          </cell>
        </row>
        <row r="3284">
          <cell r="AD3284">
            <v>5</v>
          </cell>
          <cell r="AF3284">
            <v>0</v>
          </cell>
        </row>
        <row r="3285">
          <cell r="AD3285">
            <v>5</v>
          </cell>
          <cell r="AF3285">
            <v>0</v>
          </cell>
        </row>
        <row r="3286">
          <cell r="AD3286">
            <v>5</v>
          </cell>
          <cell r="AF3286">
            <v>0</v>
          </cell>
        </row>
        <row r="3287">
          <cell r="AD3287">
            <v>5</v>
          </cell>
          <cell r="AF3287">
            <v>0</v>
          </cell>
        </row>
        <row r="3288">
          <cell r="AD3288">
            <v>5</v>
          </cell>
          <cell r="AF3288">
            <v>0</v>
          </cell>
        </row>
        <row r="3289">
          <cell r="AD3289">
            <v>5</v>
          </cell>
          <cell r="AF3289">
            <v>0</v>
          </cell>
        </row>
        <row r="3290">
          <cell r="AD3290">
            <v>5</v>
          </cell>
          <cell r="AF3290">
            <v>0</v>
          </cell>
        </row>
        <row r="3291">
          <cell r="AD3291">
            <v>5</v>
          </cell>
          <cell r="AF3291">
            <v>0</v>
          </cell>
        </row>
        <row r="3292">
          <cell r="AD3292">
            <v>5</v>
          </cell>
          <cell r="AF3292">
            <v>0</v>
          </cell>
        </row>
        <row r="3293">
          <cell r="AD3293">
            <v>5</v>
          </cell>
          <cell r="AF3293">
            <v>0</v>
          </cell>
        </row>
        <row r="3294">
          <cell r="AD3294">
            <v>5</v>
          </cell>
          <cell r="AF3294">
            <v>0</v>
          </cell>
        </row>
        <row r="3295">
          <cell r="AD3295">
            <v>5</v>
          </cell>
          <cell r="AF3295">
            <v>0</v>
          </cell>
        </row>
        <row r="3296">
          <cell r="AD3296">
            <v>5</v>
          </cell>
          <cell r="AF3296">
            <v>0</v>
          </cell>
        </row>
        <row r="3297">
          <cell r="AD3297">
            <v>5</v>
          </cell>
          <cell r="AF3297">
            <v>0</v>
          </cell>
        </row>
        <row r="3298">
          <cell r="AD3298">
            <v>5</v>
          </cell>
          <cell r="AF3298">
            <v>0</v>
          </cell>
        </row>
        <row r="3299">
          <cell r="AD3299">
            <v>5</v>
          </cell>
          <cell r="AF3299">
            <v>0</v>
          </cell>
        </row>
        <row r="3300">
          <cell r="AD3300">
            <v>5</v>
          </cell>
          <cell r="AF3300">
            <v>0</v>
          </cell>
        </row>
        <row r="3301">
          <cell r="AD3301">
            <v>5</v>
          </cell>
          <cell r="AF3301">
            <v>0</v>
          </cell>
        </row>
        <row r="3302">
          <cell r="AD3302">
            <v>5</v>
          </cell>
          <cell r="AF3302">
            <v>0</v>
          </cell>
        </row>
        <row r="3303">
          <cell r="AD3303">
            <v>5</v>
          </cell>
          <cell r="AF3303">
            <v>0</v>
          </cell>
        </row>
        <row r="3304">
          <cell r="AD3304">
            <v>5</v>
          </cell>
          <cell r="AF3304">
            <v>0</v>
          </cell>
        </row>
        <row r="3305">
          <cell r="AD3305">
            <v>5</v>
          </cell>
          <cell r="AF3305">
            <v>0</v>
          </cell>
        </row>
        <row r="3306">
          <cell r="AD3306">
            <v>5</v>
          </cell>
          <cell r="AF3306">
            <v>0</v>
          </cell>
        </row>
        <row r="3307">
          <cell r="AD3307">
            <v>5</v>
          </cell>
          <cell r="AF3307">
            <v>0</v>
          </cell>
        </row>
        <row r="3308">
          <cell r="AD3308">
            <v>5</v>
          </cell>
          <cell r="AF3308">
            <v>0</v>
          </cell>
        </row>
        <row r="3309">
          <cell r="AD3309">
            <v>5</v>
          </cell>
          <cell r="AF3309">
            <v>0</v>
          </cell>
        </row>
        <row r="3310">
          <cell r="AD3310">
            <v>5</v>
          </cell>
          <cell r="AF3310">
            <v>0</v>
          </cell>
        </row>
        <row r="3311">
          <cell r="AD3311">
            <v>5</v>
          </cell>
          <cell r="AF3311">
            <v>0</v>
          </cell>
        </row>
        <row r="3312">
          <cell r="AD3312">
            <v>5</v>
          </cell>
          <cell r="AF3312">
            <v>0</v>
          </cell>
        </row>
        <row r="3313">
          <cell r="AD3313">
            <v>5</v>
          </cell>
          <cell r="AF3313">
            <v>0</v>
          </cell>
        </row>
        <row r="3314">
          <cell r="AD3314">
            <v>5</v>
          </cell>
          <cell r="AF3314">
            <v>0</v>
          </cell>
        </row>
        <row r="3315">
          <cell r="AD3315">
            <v>5</v>
          </cell>
          <cell r="AF3315">
            <v>0</v>
          </cell>
        </row>
        <row r="3316">
          <cell r="AD3316">
            <v>5</v>
          </cell>
          <cell r="AF3316">
            <v>0</v>
          </cell>
        </row>
        <row r="3317">
          <cell r="AD3317">
            <v>5</v>
          </cell>
          <cell r="AF3317">
            <v>0</v>
          </cell>
        </row>
        <row r="3318">
          <cell r="AD3318">
            <v>5</v>
          </cell>
          <cell r="AF3318">
            <v>0</v>
          </cell>
        </row>
        <row r="3319">
          <cell r="AD3319">
            <v>5</v>
          </cell>
          <cell r="AF3319">
            <v>0</v>
          </cell>
        </row>
        <row r="3320">
          <cell r="AD3320">
            <v>5</v>
          </cell>
          <cell r="AF3320">
            <v>0</v>
          </cell>
        </row>
        <row r="3321">
          <cell r="AD3321">
            <v>5</v>
          </cell>
          <cell r="AF3321">
            <v>0</v>
          </cell>
        </row>
        <row r="3322">
          <cell r="AD3322">
            <v>5</v>
          </cell>
          <cell r="AF3322">
            <v>0</v>
          </cell>
        </row>
        <row r="3323">
          <cell r="AD3323">
            <v>5</v>
          </cell>
          <cell r="AF3323">
            <v>0</v>
          </cell>
        </row>
        <row r="3324">
          <cell r="AD3324">
            <v>5</v>
          </cell>
          <cell r="AF3324">
            <v>0</v>
          </cell>
        </row>
        <row r="3325">
          <cell r="AD3325">
            <v>5</v>
          </cell>
          <cell r="AF3325">
            <v>0</v>
          </cell>
        </row>
        <row r="3326">
          <cell r="AD3326">
            <v>5</v>
          </cell>
          <cell r="AF3326">
            <v>0</v>
          </cell>
        </row>
        <row r="3327">
          <cell r="AD3327">
            <v>5</v>
          </cell>
          <cell r="AF3327">
            <v>0</v>
          </cell>
        </row>
        <row r="3328">
          <cell r="AD3328">
            <v>5</v>
          </cell>
          <cell r="AF3328">
            <v>0</v>
          </cell>
        </row>
        <row r="3329">
          <cell r="AD3329">
            <v>5</v>
          </cell>
          <cell r="AF3329">
            <v>0</v>
          </cell>
        </row>
        <row r="3330">
          <cell r="AD3330">
            <v>5</v>
          </cell>
          <cell r="AF3330">
            <v>0</v>
          </cell>
        </row>
        <row r="3331">
          <cell r="AD3331">
            <v>5</v>
          </cell>
          <cell r="AF3331">
            <v>0</v>
          </cell>
        </row>
        <row r="3332">
          <cell r="AD3332">
            <v>5</v>
          </cell>
          <cell r="AF3332">
            <v>0</v>
          </cell>
        </row>
        <row r="3333">
          <cell r="AD3333">
            <v>5</v>
          </cell>
          <cell r="AF3333">
            <v>0</v>
          </cell>
        </row>
        <row r="3334">
          <cell r="AD3334">
            <v>5</v>
          </cell>
          <cell r="AF3334">
            <v>0</v>
          </cell>
        </row>
        <row r="3335">
          <cell r="AD3335">
            <v>5</v>
          </cell>
          <cell r="AF3335">
            <v>0</v>
          </cell>
        </row>
        <row r="3336">
          <cell r="AD3336">
            <v>5</v>
          </cell>
          <cell r="AF3336">
            <v>0</v>
          </cell>
        </row>
        <row r="3337">
          <cell r="AD3337">
            <v>5</v>
          </cell>
          <cell r="AF3337">
            <v>0</v>
          </cell>
        </row>
        <row r="3338">
          <cell r="AD3338">
            <v>5</v>
          </cell>
          <cell r="AF3338">
            <v>0</v>
          </cell>
        </row>
        <row r="3339">
          <cell r="AD3339">
            <v>5</v>
          </cell>
          <cell r="AF3339">
            <v>0</v>
          </cell>
        </row>
        <row r="3340">
          <cell r="AD3340">
            <v>5</v>
          </cell>
          <cell r="AF3340">
            <v>0</v>
          </cell>
        </row>
        <row r="3341">
          <cell r="AD3341">
            <v>5</v>
          </cell>
          <cell r="AF3341">
            <v>0</v>
          </cell>
        </row>
        <row r="3342">
          <cell r="AD3342">
            <v>5</v>
          </cell>
          <cell r="AF3342">
            <v>0</v>
          </cell>
        </row>
        <row r="3343">
          <cell r="AD3343">
            <v>5</v>
          </cell>
          <cell r="AF3343">
            <v>0</v>
          </cell>
        </row>
        <row r="3344">
          <cell r="AD3344">
            <v>5</v>
          </cell>
          <cell r="AF3344">
            <v>0</v>
          </cell>
        </row>
        <row r="3345">
          <cell r="AD3345">
            <v>5</v>
          </cell>
          <cell r="AF3345">
            <v>0</v>
          </cell>
        </row>
        <row r="3346">
          <cell r="AD3346">
            <v>5</v>
          </cell>
          <cell r="AF3346">
            <v>0</v>
          </cell>
        </row>
        <row r="3347">
          <cell r="AD3347">
            <v>5</v>
          </cell>
          <cell r="AF3347">
            <v>0</v>
          </cell>
        </row>
        <row r="3348">
          <cell r="AD3348">
            <v>5</v>
          </cell>
          <cell r="AF3348">
            <v>0</v>
          </cell>
        </row>
        <row r="3349">
          <cell r="AD3349">
            <v>5</v>
          </cell>
          <cell r="AF3349">
            <v>0</v>
          </cell>
        </row>
        <row r="3350">
          <cell r="AD3350">
            <v>5</v>
          </cell>
          <cell r="AF3350">
            <v>0</v>
          </cell>
        </row>
        <row r="3351">
          <cell r="AD3351">
            <v>5</v>
          </cell>
          <cell r="AF3351">
            <v>0</v>
          </cell>
        </row>
        <row r="3352">
          <cell r="AD3352">
            <v>5</v>
          </cell>
          <cell r="AF3352">
            <v>0</v>
          </cell>
        </row>
        <row r="3353">
          <cell r="AD3353">
            <v>5</v>
          </cell>
          <cell r="AF3353">
            <v>0</v>
          </cell>
        </row>
        <row r="3354">
          <cell r="AD3354">
            <v>5</v>
          </cell>
          <cell r="AF3354">
            <v>0</v>
          </cell>
        </row>
        <row r="3355">
          <cell r="AD3355">
            <v>5</v>
          </cell>
          <cell r="AF3355">
            <v>0</v>
          </cell>
        </row>
        <row r="3356">
          <cell r="AD3356">
            <v>5</v>
          </cell>
          <cell r="AF3356">
            <v>0</v>
          </cell>
        </row>
        <row r="3357">
          <cell r="AD3357">
            <v>5</v>
          </cell>
          <cell r="AF3357">
            <v>0</v>
          </cell>
        </row>
        <row r="3358">
          <cell r="AD3358">
            <v>5</v>
          </cell>
          <cell r="AF3358">
            <v>0</v>
          </cell>
        </row>
        <row r="3359">
          <cell r="AD3359">
            <v>5</v>
          </cell>
          <cell r="AF3359">
            <v>0</v>
          </cell>
        </row>
        <row r="3360">
          <cell r="AD3360">
            <v>5</v>
          </cell>
          <cell r="AF3360">
            <v>0</v>
          </cell>
        </row>
        <row r="3361">
          <cell r="AD3361">
            <v>5</v>
          </cell>
          <cell r="AF3361">
            <v>0</v>
          </cell>
        </row>
        <row r="3362">
          <cell r="AD3362">
            <v>5</v>
          </cell>
          <cell r="AF3362">
            <v>0</v>
          </cell>
        </row>
        <row r="3363">
          <cell r="AD3363">
            <v>5</v>
          </cell>
          <cell r="AF3363">
            <v>0</v>
          </cell>
        </row>
        <row r="3364">
          <cell r="AD3364">
            <v>5</v>
          </cell>
          <cell r="AF3364">
            <v>0</v>
          </cell>
        </row>
        <row r="3365">
          <cell r="AD3365">
            <v>5</v>
          </cell>
          <cell r="AF3365">
            <v>0</v>
          </cell>
        </row>
        <row r="3366">
          <cell r="AD3366">
            <v>5</v>
          </cell>
          <cell r="AF3366">
            <v>0</v>
          </cell>
        </row>
        <row r="3367">
          <cell r="AD3367">
            <v>5</v>
          </cell>
          <cell r="AF3367">
            <v>0</v>
          </cell>
        </row>
        <row r="3368">
          <cell r="AD3368">
            <v>5</v>
          </cell>
          <cell r="AF3368">
            <v>0</v>
          </cell>
        </row>
        <row r="3369">
          <cell r="AD3369">
            <v>5</v>
          </cell>
          <cell r="AF3369">
            <v>0</v>
          </cell>
        </row>
        <row r="3370">
          <cell r="AD3370">
            <v>5</v>
          </cell>
          <cell r="AF3370">
            <v>0</v>
          </cell>
        </row>
        <row r="3371">
          <cell r="AD3371">
            <v>5</v>
          </cell>
          <cell r="AF3371">
            <v>0</v>
          </cell>
        </row>
        <row r="3372">
          <cell r="AD3372">
            <v>5</v>
          </cell>
          <cell r="AF3372">
            <v>0</v>
          </cell>
        </row>
        <row r="3373">
          <cell r="AD3373">
            <v>5</v>
          </cell>
          <cell r="AF3373">
            <v>0</v>
          </cell>
        </row>
        <row r="3374">
          <cell r="AD3374">
            <v>5</v>
          </cell>
          <cell r="AF3374">
            <v>0</v>
          </cell>
        </row>
        <row r="3375">
          <cell r="AD3375">
            <v>5</v>
          </cell>
          <cell r="AF3375">
            <v>0</v>
          </cell>
        </row>
        <row r="3376">
          <cell r="AD3376">
            <v>5</v>
          </cell>
          <cell r="AF3376">
            <v>0</v>
          </cell>
        </row>
        <row r="3377">
          <cell r="AD3377">
            <v>5</v>
          </cell>
          <cell r="AF3377">
            <v>0</v>
          </cell>
        </row>
        <row r="3378">
          <cell r="AD3378">
            <v>5</v>
          </cell>
          <cell r="AF3378">
            <v>0</v>
          </cell>
        </row>
        <row r="3379">
          <cell r="AD3379">
            <v>5</v>
          </cell>
          <cell r="AF3379">
            <v>0</v>
          </cell>
        </row>
        <row r="3380">
          <cell r="AD3380">
            <v>5</v>
          </cell>
          <cell r="AF3380">
            <v>0</v>
          </cell>
        </row>
        <row r="3381">
          <cell r="AD3381">
            <v>5</v>
          </cell>
          <cell r="AF3381">
            <v>0</v>
          </cell>
        </row>
        <row r="3382">
          <cell r="AD3382">
            <v>5</v>
          </cell>
          <cell r="AF3382">
            <v>0</v>
          </cell>
        </row>
        <row r="3383">
          <cell r="AD3383">
            <v>5</v>
          </cell>
          <cell r="AF3383">
            <v>0</v>
          </cell>
        </row>
        <row r="3384">
          <cell r="AD3384">
            <v>5</v>
          </cell>
          <cell r="AF3384">
            <v>0</v>
          </cell>
        </row>
        <row r="3385">
          <cell r="AD3385">
            <v>5</v>
          </cell>
          <cell r="AF3385">
            <v>0</v>
          </cell>
        </row>
        <row r="3386">
          <cell r="AD3386">
            <v>5</v>
          </cell>
          <cell r="AF3386">
            <v>0</v>
          </cell>
        </row>
        <row r="3387">
          <cell r="AD3387">
            <v>5</v>
          </cell>
          <cell r="AF3387">
            <v>0</v>
          </cell>
        </row>
        <row r="3388">
          <cell r="AD3388">
            <v>5</v>
          </cell>
          <cell r="AF3388">
            <v>0</v>
          </cell>
        </row>
        <row r="3389">
          <cell r="AD3389">
            <v>5</v>
          </cell>
          <cell r="AF3389">
            <v>0</v>
          </cell>
        </row>
        <row r="3390">
          <cell r="AD3390">
            <v>5</v>
          </cell>
          <cell r="AF3390">
            <v>0</v>
          </cell>
        </row>
        <row r="3391">
          <cell r="AD3391">
            <v>5</v>
          </cell>
          <cell r="AF3391">
            <v>0</v>
          </cell>
        </row>
        <row r="3392">
          <cell r="AD3392">
            <v>5</v>
          </cell>
          <cell r="AF3392">
            <v>0</v>
          </cell>
        </row>
        <row r="3393">
          <cell r="AD3393">
            <v>5</v>
          </cell>
          <cell r="AF3393">
            <v>0</v>
          </cell>
        </row>
        <row r="3394">
          <cell r="AD3394">
            <v>5</v>
          </cell>
          <cell r="AF3394">
            <v>0</v>
          </cell>
        </row>
        <row r="3395">
          <cell r="AD3395">
            <v>5</v>
          </cell>
          <cell r="AF3395">
            <v>0</v>
          </cell>
        </row>
        <row r="3396">
          <cell r="AD3396">
            <v>5</v>
          </cell>
          <cell r="AF3396">
            <v>0</v>
          </cell>
        </row>
        <row r="3397">
          <cell r="AD3397">
            <v>5</v>
          </cell>
          <cell r="AF3397">
            <v>0</v>
          </cell>
        </row>
        <row r="3398">
          <cell r="AD3398">
            <v>5</v>
          </cell>
          <cell r="AF3398">
            <v>0</v>
          </cell>
        </row>
        <row r="3399">
          <cell r="AD3399">
            <v>5</v>
          </cell>
          <cell r="AF3399">
            <v>0</v>
          </cell>
        </row>
        <row r="3400">
          <cell r="AD3400">
            <v>5</v>
          </cell>
          <cell r="AF3400">
            <v>0</v>
          </cell>
        </row>
        <row r="3401">
          <cell r="AD3401">
            <v>5</v>
          </cell>
          <cell r="AF3401">
            <v>0</v>
          </cell>
        </row>
        <row r="3402">
          <cell r="AD3402">
            <v>5</v>
          </cell>
          <cell r="AF3402">
            <v>0</v>
          </cell>
        </row>
        <row r="3403">
          <cell r="AD3403">
            <v>5</v>
          </cell>
          <cell r="AF3403">
            <v>0</v>
          </cell>
        </row>
        <row r="3404">
          <cell r="AD3404">
            <v>5</v>
          </cell>
          <cell r="AF3404">
            <v>0</v>
          </cell>
        </row>
        <row r="3405">
          <cell r="AD3405">
            <v>5</v>
          </cell>
          <cell r="AF3405">
            <v>0</v>
          </cell>
        </row>
        <row r="3406">
          <cell r="AD3406">
            <v>5</v>
          </cell>
          <cell r="AF3406">
            <v>0</v>
          </cell>
        </row>
        <row r="3407">
          <cell r="AD3407">
            <v>5</v>
          </cell>
          <cell r="AF3407">
            <v>0</v>
          </cell>
        </row>
        <row r="3408">
          <cell r="AD3408">
            <v>5</v>
          </cell>
          <cell r="AF3408">
            <v>0</v>
          </cell>
        </row>
        <row r="3409">
          <cell r="AD3409">
            <v>5</v>
          </cell>
          <cell r="AF3409">
            <v>0</v>
          </cell>
        </row>
        <row r="3410">
          <cell r="AD3410">
            <v>5</v>
          </cell>
          <cell r="AF3410">
            <v>0</v>
          </cell>
        </row>
        <row r="3411">
          <cell r="AD3411">
            <v>5</v>
          </cell>
          <cell r="AF3411">
            <v>0</v>
          </cell>
        </row>
        <row r="3412">
          <cell r="AD3412">
            <v>5</v>
          </cell>
          <cell r="AF3412">
            <v>0</v>
          </cell>
        </row>
        <row r="3413">
          <cell r="AD3413">
            <v>5</v>
          </cell>
          <cell r="AF3413">
            <v>0</v>
          </cell>
        </row>
        <row r="3414">
          <cell r="AD3414">
            <v>5</v>
          </cell>
          <cell r="AF3414">
            <v>0</v>
          </cell>
        </row>
        <row r="3415">
          <cell r="AD3415">
            <v>5</v>
          </cell>
          <cell r="AF3415">
            <v>0</v>
          </cell>
        </row>
        <row r="3416">
          <cell r="AD3416">
            <v>5</v>
          </cell>
          <cell r="AF3416">
            <v>0</v>
          </cell>
        </row>
        <row r="3417">
          <cell r="AD3417">
            <v>5</v>
          </cell>
          <cell r="AF3417">
            <v>0</v>
          </cell>
        </row>
        <row r="3418">
          <cell r="AD3418">
            <v>5</v>
          </cell>
          <cell r="AF3418">
            <v>0</v>
          </cell>
        </row>
        <row r="3419">
          <cell r="AD3419">
            <v>5</v>
          </cell>
          <cell r="AF3419">
            <v>0</v>
          </cell>
        </row>
        <row r="3420">
          <cell r="AD3420">
            <v>5</v>
          </cell>
          <cell r="AF3420">
            <v>0</v>
          </cell>
        </row>
        <row r="3421">
          <cell r="AD3421">
            <v>5</v>
          </cell>
          <cell r="AF3421">
            <v>0</v>
          </cell>
        </row>
        <row r="3422">
          <cell r="AD3422">
            <v>5</v>
          </cell>
          <cell r="AF3422">
            <v>0</v>
          </cell>
        </row>
        <row r="3423">
          <cell r="AD3423">
            <v>5</v>
          </cell>
          <cell r="AF3423">
            <v>0</v>
          </cell>
        </row>
        <row r="3424">
          <cell r="AD3424">
            <v>5</v>
          </cell>
          <cell r="AF3424">
            <v>0</v>
          </cell>
        </row>
        <row r="3425">
          <cell r="AD3425">
            <v>5</v>
          </cell>
          <cell r="AF3425">
            <v>0</v>
          </cell>
        </row>
        <row r="3426">
          <cell r="AD3426">
            <v>5</v>
          </cell>
          <cell r="AF3426">
            <v>0</v>
          </cell>
        </row>
        <row r="3427">
          <cell r="AD3427">
            <v>5</v>
          </cell>
          <cell r="AF3427">
            <v>0</v>
          </cell>
        </row>
        <row r="3428">
          <cell r="AD3428">
            <v>5</v>
          </cell>
          <cell r="AF3428">
            <v>0</v>
          </cell>
        </row>
        <row r="3429">
          <cell r="AD3429">
            <v>5</v>
          </cell>
          <cell r="AF3429">
            <v>0</v>
          </cell>
        </row>
        <row r="3430">
          <cell r="AD3430">
            <v>5</v>
          </cell>
          <cell r="AF3430">
            <v>0</v>
          </cell>
        </row>
        <row r="3431">
          <cell r="AD3431">
            <v>5</v>
          </cell>
          <cell r="AF3431">
            <v>0</v>
          </cell>
        </row>
        <row r="3432">
          <cell r="AD3432">
            <v>5</v>
          </cell>
          <cell r="AF3432">
            <v>0</v>
          </cell>
        </row>
        <row r="3433">
          <cell r="AD3433">
            <v>5</v>
          </cell>
          <cell r="AF3433">
            <v>0</v>
          </cell>
        </row>
        <row r="3434">
          <cell r="AD3434">
            <v>5</v>
          </cell>
          <cell r="AF3434">
            <v>0</v>
          </cell>
        </row>
        <row r="3435">
          <cell r="AD3435">
            <v>5</v>
          </cell>
          <cell r="AF3435">
            <v>0</v>
          </cell>
        </row>
        <row r="3436">
          <cell r="AD3436">
            <v>5</v>
          </cell>
          <cell r="AF3436">
            <v>0</v>
          </cell>
        </row>
        <row r="3437">
          <cell r="AD3437">
            <v>5</v>
          </cell>
          <cell r="AF3437">
            <v>0</v>
          </cell>
        </row>
        <row r="3438">
          <cell r="AD3438">
            <v>5</v>
          </cell>
          <cell r="AF3438">
            <v>0</v>
          </cell>
        </row>
        <row r="3439">
          <cell r="AD3439">
            <v>5</v>
          </cell>
          <cell r="AF3439">
            <v>0</v>
          </cell>
        </row>
        <row r="3440">
          <cell r="AD3440">
            <v>5</v>
          </cell>
          <cell r="AF3440">
            <v>0</v>
          </cell>
        </row>
        <row r="3441">
          <cell r="AD3441">
            <v>5</v>
          </cell>
          <cell r="AF3441">
            <v>0</v>
          </cell>
        </row>
        <row r="3442">
          <cell r="AD3442">
            <v>5</v>
          </cell>
          <cell r="AF3442">
            <v>0</v>
          </cell>
        </row>
        <row r="3443">
          <cell r="AD3443">
            <v>5</v>
          </cell>
          <cell r="AF3443">
            <v>0</v>
          </cell>
        </row>
        <row r="3444">
          <cell r="AD3444">
            <v>5</v>
          </cell>
          <cell r="AF3444">
            <v>0</v>
          </cell>
        </row>
        <row r="3445">
          <cell r="AD3445">
            <v>5</v>
          </cell>
          <cell r="AF3445">
            <v>0</v>
          </cell>
        </row>
        <row r="3446">
          <cell r="AD3446">
            <v>5</v>
          </cell>
          <cell r="AF3446">
            <v>0</v>
          </cell>
        </row>
        <row r="3447">
          <cell r="AD3447">
            <v>5</v>
          </cell>
          <cell r="AF3447">
            <v>0</v>
          </cell>
        </row>
        <row r="3448">
          <cell r="AD3448">
            <v>5</v>
          </cell>
          <cell r="AF3448">
            <v>0</v>
          </cell>
        </row>
        <row r="3449">
          <cell r="AD3449">
            <v>5</v>
          </cell>
          <cell r="AF3449">
            <v>0</v>
          </cell>
        </row>
        <row r="3450">
          <cell r="AD3450">
            <v>5</v>
          </cell>
          <cell r="AF3450">
            <v>0</v>
          </cell>
        </row>
        <row r="3451">
          <cell r="AD3451">
            <v>5</v>
          </cell>
          <cell r="AF3451">
            <v>0</v>
          </cell>
        </row>
        <row r="3452">
          <cell r="AD3452">
            <v>5</v>
          </cell>
          <cell r="AF3452">
            <v>0</v>
          </cell>
        </row>
        <row r="3453">
          <cell r="AD3453">
            <v>5</v>
          </cell>
          <cell r="AF3453">
            <v>0</v>
          </cell>
        </row>
        <row r="3454">
          <cell r="AD3454">
            <v>5</v>
          </cell>
          <cell r="AF3454">
            <v>0</v>
          </cell>
        </row>
        <row r="3455">
          <cell r="AD3455">
            <v>5</v>
          </cell>
          <cell r="AF3455">
            <v>0</v>
          </cell>
        </row>
        <row r="3456">
          <cell r="AD3456">
            <v>5</v>
          </cell>
          <cell r="AF3456">
            <v>0</v>
          </cell>
        </row>
        <row r="3457">
          <cell r="AD3457">
            <v>5</v>
          </cell>
          <cell r="AF3457">
            <v>0</v>
          </cell>
        </row>
        <row r="3458">
          <cell r="AD3458">
            <v>5</v>
          </cell>
          <cell r="AF3458">
            <v>0</v>
          </cell>
        </row>
        <row r="3459">
          <cell r="AD3459">
            <v>5</v>
          </cell>
          <cell r="AF3459">
            <v>0</v>
          </cell>
        </row>
        <row r="3460">
          <cell r="AD3460">
            <v>5</v>
          </cell>
          <cell r="AF3460">
            <v>0</v>
          </cell>
        </row>
        <row r="3461">
          <cell r="AD3461">
            <v>5</v>
          </cell>
          <cell r="AF3461">
            <v>0</v>
          </cell>
        </row>
        <row r="3462">
          <cell r="AD3462">
            <v>5</v>
          </cell>
          <cell r="AF3462">
            <v>0</v>
          </cell>
        </row>
        <row r="3463">
          <cell r="AD3463">
            <v>5</v>
          </cell>
          <cell r="AF3463">
            <v>0</v>
          </cell>
        </row>
        <row r="3464">
          <cell r="AD3464">
            <v>5</v>
          </cell>
          <cell r="AF3464">
            <v>0</v>
          </cell>
        </row>
        <row r="3465">
          <cell r="AD3465">
            <v>5</v>
          </cell>
          <cell r="AF3465">
            <v>0</v>
          </cell>
        </row>
        <row r="3466">
          <cell r="AD3466">
            <v>5</v>
          </cell>
          <cell r="AF3466">
            <v>0</v>
          </cell>
        </row>
        <row r="3467">
          <cell r="AD3467">
            <v>5</v>
          </cell>
          <cell r="AF3467">
            <v>0</v>
          </cell>
        </row>
        <row r="3468">
          <cell r="AD3468">
            <v>5</v>
          </cell>
          <cell r="AF3468">
            <v>0</v>
          </cell>
        </row>
        <row r="3469">
          <cell r="AD3469">
            <v>5</v>
          </cell>
          <cell r="AF3469">
            <v>0</v>
          </cell>
        </row>
        <row r="3470">
          <cell r="AD3470">
            <v>5</v>
          </cell>
          <cell r="AF3470">
            <v>0</v>
          </cell>
        </row>
        <row r="3471">
          <cell r="AD3471">
            <v>5</v>
          </cell>
          <cell r="AF3471">
            <v>0</v>
          </cell>
        </row>
        <row r="3472">
          <cell r="AD3472">
            <v>5</v>
          </cell>
          <cell r="AF3472">
            <v>0</v>
          </cell>
        </row>
        <row r="3473">
          <cell r="AD3473">
            <v>5</v>
          </cell>
          <cell r="AF3473">
            <v>0</v>
          </cell>
        </row>
        <row r="3474">
          <cell r="AD3474">
            <v>5</v>
          </cell>
          <cell r="AF3474">
            <v>0</v>
          </cell>
        </row>
        <row r="3475">
          <cell r="AD3475">
            <v>5</v>
          </cell>
          <cell r="AF3475">
            <v>0</v>
          </cell>
        </row>
        <row r="3476">
          <cell r="AD3476">
            <v>5</v>
          </cell>
          <cell r="AF3476">
            <v>0</v>
          </cell>
        </row>
        <row r="3477">
          <cell r="AD3477">
            <v>5</v>
          </cell>
          <cell r="AF3477">
            <v>0</v>
          </cell>
        </row>
        <row r="3478">
          <cell r="AD3478">
            <v>5</v>
          </cell>
          <cell r="AF3478">
            <v>0</v>
          </cell>
        </row>
        <row r="3479">
          <cell r="AD3479">
            <v>5</v>
          </cell>
          <cell r="AF3479">
            <v>0</v>
          </cell>
        </row>
        <row r="3480">
          <cell r="AD3480">
            <v>5</v>
          </cell>
          <cell r="AF3480">
            <v>0</v>
          </cell>
        </row>
        <row r="3481">
          <cell r="AD3481">
            <v>5</v>
          </cell>
          <cell r="AF3481">
            <v>0</v>
          </cell>
        </row>
        <row r="3482">
          <cell r="AD3482">
            <v>5</v>
          </cell>
          <cell r="AF3482">
            <v>0</v>
          </cell>
        </row>
        <row r="3483">
          <cell r="AD3483">
            <v>5</v>
          </cell>
          <cell r="AF3483">
            <v>0</v>
          </cell>
        </row>
        <row r="3484">
          <cell r="AD3484">
            <v>5</v>
          </cell>
          <cell r="AF3484">
            <v>0</v>
          </cell>
        </row>
        <row r="3485">
          <cell r="AD3485">
            <v>5</v>
          </cell>
          <cell r="AF3485">
            <v>0</v>
          </cell>
        </row>
        <row r="3486">
          <cell r="AD3486">
            <v>5</v>
          </cell>
          <cell r="AF3486">
            <v>0</v>
          </cell>
        </row>
        <row r="3487">
          <cell r="AD3487">
            <v>5</v>
          </cell>
          <cell r="AF3487">
            <v>0</v>
          </cell>
        </row>
        <row r="3488">
          <cell r="AD3488">
            <v>5</v>
          </cell>
          <cell r="AF3488">
            <v>0</v>
          </cell>
        </row>
        <row r="3489">
          <cell r="AD3489">
            <v>5</v>
          </cell>
          <cell r="AF3489">
            <v>0</v>
          </cell>
        </row>
        <row r="3490">
          <cell r="AD3490">
            <v>5</v>
          </cell>
          <cell r="AF3490">
            <v>0</v>
          </cell>
        </row>
        <row r="3491">
          <cell r="AD3491">
            <v>5</v>
          </cell>
          <cell r="AF3491">
            <v>0</v>
          </cell>
        </row>
        <row r="3492">
          <cell r="AD3492">
            <v>5</v>
          </cell>
          <cell r="AF3492">
            <v>0</v>
          </cell>
        </row>
        <row r="3493">
          <cell r="AD3493">
            <v>5</v>
          </cell>
          <cell r="AF3493">
            <v>0</v>
          </cell>
        </row>
        <row r="3494">
          <cell r="AD3494">
            <v>5</v>
          </cell>
          <cell r="AF3494">
            <v>0</v>
          </cell>
        </row>
        <row r="3495">
          <cell r="AD3495">
            <v>5</v>
          </cell>
          <cell r="AF3495">
            <v>0</v>
          </cell>
        </row>
        <row r="3496">
          <cell r="AD3496">
            <v>5</v>
          </cell>
          <cell r="AF3496">
            <v>0</v>
          </cell>
        </row>
        <row r="3497">
          <cell r="AD3497">
            <v>5</v>
          </cell>
          <cell r="AF3497">
            <v>0</v>
          </cell>
        </row>
        <row r="3498">
          <cell r="AD3498">
            <v>5</v>
          </cell>
          <cell r="AF3498">
            <v>0</v>
          </cell>
        </row>
        <row r="3499">
          <cell r="AD3499">
            <v>5</v>
          </cell>
          <cell r="AF3499">
            <v>0</v>
          </cell>
        </row>
        <row r="3500">
          <cell r="AD3500">
            <v>5</v>
          </cell>
          <cell r="AF3500">
            <v>0</v>
          </cell>
        </row>
        <row r="3501">
          <cell r="AD3501">
            <v>5</v>
          </cell>
          <cell r="AF3501">
            <v>0</v>
          </cell>
        </row>
        <row r="3502">
          <cell r="AD3502">
            <v>5</v>
          </cell>
          <cell r="AF3502">
            <v>0</v>
          </cell>
        </row>
        <row r="3503">
          <cell r="AD3503">
            <v>5</v>
          </cell>
          <cell r="AF3503">
            <v>0</v>
          </cell>
        </row>
        <row r="3504">
          <cell r="AD3504">
            <v>5</v>
          </cell>
          <cell r="AF3504">
            <v>0</v>
          </cell>
        </row>
        <row r="3505">
          <cell r="AD3505">
            <v>5</v>
          </cell>
          <cell r="AF3505">
            <v>0</v>
          </cell>
        </row>
        <row r="3506">
          <cell r="AD3506">
            <v>5</v>
          </cell>
          <cell r="AF3506">
            <v>0</v>
          </cell>
        </row>
        <row r="3507">
          <cell r="AD3507">
            <v>5</v>
          </cell>
          <cell r="AF3507">
            <v>0</v>
          </cell>
        </row>
        <row r="3508">
          <cell r="AD3508">
            <v>5</v>
          </cell>
          <cell r="AF3508">
            <v>0</v>
          </cell>
        </row>
        <row r="3509">
          <cell r="AD3509">
            <v>5</v>
          </cell>
          <cell r="AF3509">
            <v>0</v>
          </cell>
        </row>
        <row r="3510">
          <cell r="AD3510">
            <v>5</v>
          </cell>
          <cell r="AF3510">
            <v>0</v>
          </cell>
        </row>
        <row r="3511">
          <cell r="AD3511">
            <v>5</v>
          </cell>
          <cell r="AF3511">
            <v>0</v>
          </cell>
        </row>
        <row r="3512">
          <cell r="AD3512">
            <v>5</v>
          </cell>
          <cell r="AF3512">
            <v>0</v>
          </cell>
        </row>
        <row r="3513">
          <cell r="AD3513">
            <v>5</v>
          </cell>
          <cell r="AF3513">
            <v>0</v>
          </cell>
        </row>
        <row r="3514">
          <cell r="AD3514">
            <v>5</v>
          </cell>
          <cell r="AF3514">
            <v>0</v>
          </cell>
        </row>
        <row r="3515">
          <cell r="AD3515">
            <v>5</v>
          </cell>
          <cell r="AF3515">
            <v>0</v>
          </cell>
        </row>
        <row r="3516">
          <cell r="AD3516">
            <v>5</v>
          </cell>
          <cell r="AF3516">
            <v>0</v>
          </cell>
        </row>
        <row r="3517">
          <cell r="AD3517">
            <v>5</v>
          </cell>
          <cell r="AF3517">
            <v>0</v>
          </cell>
        </row>
        <row r="3518">
          <cell r="AD3518">
            <v>5</v>
          </cell>
          <cell r="AF3518">
            <v>0</v>
          </cell>
        </row>
        <row r="3519">
          <cell r="AD3519">
            <v>5</v>
          </cell>
          <cell r="AF3519">
            <v>0</v>
          </cell>
        </row>
        <row r="3520">
          <cell r="AD3520">
            <v>5</v>
          </cell>
          <cell r="AF3520">
            <v>0</v>
          </cell>
        </row>
        <row r="3521">
          <cell r="AD3521">
            <v>5</v>
          </cell>
          <cell r="AF3521">
            <v>0</v>
          </cell>
        </row>
        <row r="3522">
          <cell r="AD3522">
            <v>5</v>
          </cell>
          <cell r="AF3522">
            <v>0</v>
          </cell>
        </row>
        <row r="3523">
          <cell r="AD3523">
            <v>5</v>
          </cell>
          <cell r="AF3523">
            <v>0</v>
          </cell>
        </row>
        <row r="3524">
          <cell r="AD3524">
            <v>5</v>
          </cell>
          <cell r="AF3524">
            <v>0</v>
          </cell>
        </row>
        <row r="3525">
          <cell r="AD3525">
            <v>5</v>
          </cell>
          <cell r="AF3525">
            <v>0</v>
          </cell>
        </row>
        <row r="3526">
          <cell r="AD3526">
            <v>5</v>
          </cell>
          <cell r="AF3526">
            <v>0</v>
          </cell>
        </row>
        <row r="3527">
          <cell r="AD3527">
            <v>5</v>
          </cell>
          <cell r="AF3527">
            <v>0</v>
          </cell>
        </row>
        <row r="3528">
          <cell r="AD3528">
            <v>5</v>
          </cell>
          <cell r="AF3528">
            <v>0</v>
          </cell>
        </row>
        <row r="3529">
          <cell r="AD3529">
            <v>5</v>
          </cell>
          <cell r="AF3529">
            <v>0</v>
          </cell>
        </row>
        <row r="3530">
          <cell r="AD3530">
            <v>5</v>
          </cell>
          <cell r="AF3530">
            <v>0</v>
          </cell>
        </row>
        <row r="3531">
          <cell r="AD3531">
            <v>5</v>
          </cell>
          <cell r="AF3531">
            <v>0</v>
          </cell>
        </row>
        <row r="3532">
          <cell r="AD3532">
            <v>5</v>
          </cell>
          <cell r="AF3532">
            <v>0</v>
          </cell>
        </row>
        <row r="3533">
          <cell r="AD3533">
            <v>5</v>
          </cell>
          <cell r="AF3533">
            <v>0</v>
          </cell>
        </row>
        <row r="3534">
          <cell r="AD3534">
            <v>5</v>
          </cell>
          <cell r="AF3534">
            <v>0</v>
          </cell>
        </row>
        <row r="3535">
          <cell r="AD3535">
            <v>5</v>
          </cell>
          <cell r="AF3535">
            <v>0</v>
          </cell>
        </row>
        <row r="3536">
          <cell r="AD3536">
            <v>5</v>
          </cell>
          <cell r="AF3536">
            <v>0</v>
          </cell>
        </row>
        <row r="3537">
          <cell r="AD3537">
            <v>5</v>
          </cell>
          <cell r="AF3537">
            <v>0</v>
          </cell>
        </row>
        <row r="3538">
          <cell r="AD3538">
            <v>5</v>
          </cell>
          <cell r="AF3538">
            <v>0</v>
          </cell>
        </row>
        <row r="3539">
          <cell r="AD3539">
            <v>5</v>
          </cell>
          <cell r="AF3539">
            <v>0</v>
          </cell>
        </row>
        <row r="3540">
          <cell r="AD3540">
            <v>5</v>
          </cell>
          <cell r="AF3540">
            <v>0</v>
          </cell>
        </row>
        <row r="3541">
          <cell r="AD3541">
            <v>5</v>
          </cell>
          <cell r="AF3541">
            <v>0</v>
          </cell>
        </row>
        <row r="3542">
          <cell r="AD3542">
            <v>5</v>
          </cell>
          <cell r="AF3542">
            <v>0</v>
          </cell>
        </row>
        <row r="3543">
          <cell r="AD3543">
            <v>5</v>
          </cell>
          <cell r="AF3543">
            <v>0</v>
          </cell>
        </row>
        <row r="3544">
          <cell r="AD3544">
            <v>5</v>
          </cell>
          <cell r="AF3544">
            <v>0</v>
          </cell>
        </row>
        <row r="3545">
          <cell r="AD3545">
            <v>5</v>
          </cell>
          <cell r="AF3545">
            <v>0</v>
          </cell>
        </row>
        <row r="3546">
          <cell r="AD3546">
            <v>5</v>
          </cell>
          <cell r="AF3546">
            <v>0</v>
          </cell>
        </row>
        <row r="3547">
          <cell r="AD3547">
            <v>5</v>
          </cell>
          <cell r="AF3547">
            <v>0</v>
          </cell>
        </row>
        <row r="3548">
          <cell r="AD3548">
            <v>5</v>
          </cell>
          <cell r="AF3548">
            <v>0</v>
          </cell>
        </row>
        <row r="3549">
          <cell r="AD3549">
            <v>5</v>
          </cell>
          <cell r="AF3549">
            <v>0</v>
          </cell>
        </row>
        <row r="3550">
          <cell r="AD3550">
            <v>5</v>
          </cell>
          <cell r="AF3550">
            <v>0</v>
          </cell>
        </row>
        <row r="3551">
          <cell r="AD3551">
            <v>5</v>
          </cell>
          <cell r="AF3551">
            <v>0</v>
          </cell>
        </row>
        <row r="3552">
          <cell r="AD3552">
            <v>5</v>
          </cell>
          <cell r="AF3552">
            <v>0</v>
          </cell>
        </row>
        <row r="3553">
          <cell r="AD3553">
            <v>5</v>
          </cell>
          <cell r="AF3553">
            <v>0</v>
          </cell>
        </row>
        <row r="3554">
          <cell r="AD3554">
            <v>5</v>
          </cell>
          <cell r="AF3554">
            <v>0</v>
          </cell>
        </row>
        <row r="3555">
          <cell r="AD3555">
            <v>5</v>
          </cell>
          <cell r="AF3555">
            <v>0</v>
          </cell>
        </row>
        <row r="3556">
          <cell r="AD3556">
            <v>5</v>
          </cell>
          <cell r="AF3556">
            <v>0</v>
          </cell>
        </row>
        <row r="3557">
          <cell r="AD3557">
            <v>5</v>
          </cell>
          <cell r="AF3557">
            <v>0</v>
          </cell>
        </row>
        <row r="3558">
          <cell r="AD3558">
            <v>5</v>
          </cell>
          <cell r="AF3558">
            <v>0</v>
          </cell>
        </row>
        <row r="3559">
          <cell r="AD3559">
            <v>5</v>
          </cell>
          <cell r="AF3559">
            <v>0</v>
          </cell>
        </row>
        <row r="3560">
          <cell r="AD3560">
            <v>5</v>
          </cell>
          <cell r="AF3560">
            <v>0</v>
          </cell>
        </row>
        <row r="3561">
          <cell r="AD3561">
            <v>5</v>
          </cell>
          <cell r="AF3561">
            <v>0</v>
          </cell>
        </row>
        <row r="3562">
          <cell r="AD3562">
            <v>5</v>
          </cell>
          <cell r="AF3562">
            <v>0</v>
          </cell>
        </row>
        <row r="3563">
          <cell r="AD3563">
            <v>5</v>
          </cell>
          <cell r="AF3563">
            <v>0</v>
          </cell>
        </row>
        <row r="3564">
          <cell r="AD3564">
            <v>5</v>
          </cell>
          <cell r="AF3564">
            <v>0</v>
          </cell>
        </row>
        <row r="3565">
          <cell r="AD3565">
            <v>5</v>
          </cell>
          <cell r="AF3565">
            <v>0</v>
          </cell>
        </row>
        <row r="3566">
          <cell r="AD3566">
            <v>5</v>
          </cell>
          <cell r="AF3566">
            <v>0</v>
          </cell>
        </row>
        <row r="3567">
          <cell r="AD3567">
            <v>5</v>
          </cell>
          <cell r="AF3567">
            <v>0</v>
          </cell>
        </row>
        <row r="3568">
          <cell r="AD3568">
            <v>5</v>
          </cell>
          <cell r="AF3568">
            <v>0</v>
          </cell>
        </row>
        <row r="3569">
          <cell r="AD3569">
            <v>5</v>
          </cell>
          <cell r="AF3569">
            <v>0</v>
          </cell>
        </row>
        <row r="3570">
          <cell r="AD3570">
            <v>5</v>
          </cell>
          <cell r="AF3570">
            <v>0</v>
          </cell>
        </row>
        <row r="3571">
          <cell r="AD3571">
            <v>5</v>
          </cell>
          <cell r="AF3571">
            <v>0</v>
          </cell>
        </row>
        <row r="3572">
          <cell r="AD3572">
            <v>5</v>
          </cell>
          <cell r="AF3572">
            <v>0</v>
          </cell>
        </row>
        <row r="3573">
          <cell r="AD3573">
            <v>5</v>
          </cell>
          <cell r="AF3573">
            <v>0</v>
          </cell>
        </row>
        <row r="3574">
          <cell r="AD3574">
            <v>5</v>
          </cell>
          <cell r="AF3574">
            <v>0</v>
          </cell>
        </row>
        <row r="3575">
          <cell r="AD3575">
            <v>5</v>
          </cell>
          <cell r="AF3575">
            <v>0</v>
          </cell>
        </row>
        <row r="3576">
          <cell r="AD3576">
            <v>5</v>
          </cell>
          <cell r="AF3576">
            <v>0</v>
          </cell>
        </row>
        <row r="3577">
          <cell r="AD3577">
            <v>5</v>
          </cell>
          <cell r="AF3577">
            <v>0</v>
          </cell>
        </row>
        <row r="3578">
          <cell r="AD3578">
            <v>5</v>
          </cell>
          <cell r="AF3578">
            <v>0</v>
          </cell>
        </row>
        <row r="3579">
          <cell r="AD3579">
            <v>5</v>
          </cell>
          <cell r="AF3579">
            <v>0</v>
          </cell>
        </row>
        <row r="3580">
          <cell r="AD3580">
            <v>5</v>
          </cell>
          <cell r="AF3580">
            <v>0</v>
          </cell>
        </row>
        <row r="3581">
          <cell r="AD3581">
            <v>5</v>
          </cell>
          <cell r="AF3581">
            <v>0</v>
          </cell>
        </row>
        <row r="3582">
          <cell r="AD3582">
            <v>5</v>
          </cell>
          <cell r="AF3582">
            <v>0</v>
          </cell>
        </row>
        <row r="3583">
          <cell r="AD3583">
            <v>5</v>
          </cell>
          <cell r="AF3583">
            <v>0</v>
          </cell>
        </row>
        <row r="3584">
          <cell r="AD3584">
            <v>5</v>
          </cell>
          <cell r="AF3584">
            <v>0</v>
          </cell>
        </row>
        <row r="3585">
          <cell r="AD3585">
            <v>5</v>
          </cell>
          <cell r="AF3585">
            <v>0</v>
          </cell>
        </row>
        <row r="3586">
          <cell r="AD3586">
            <v>5</v>
          </cell>
          <cell r="AF3586">
            <v>0</v>
          </cell>
        </row>
        <row r="3587">
          <cell r="AD3587">
            <v>5</v>
          </cell>
          <cell r="AF3587">
            <v>0</v>
          </cell>
        </row>
        <row r="3588">
          <cell r="AD3588">
            <v>5</v>
          </cell>
          <cell r="AF3588">
            <v>0</v>
          </cell>
        </row>
        <row r="3589">
          <cell r="AD3589">
            <v>5</v>
          </cell>
          <cell r="AF3589">
            <v>0</v>
          </cell>
        </row>
        <row r="3590">
          <cell r="AD3590">
            <v>5</v>
          </cell>
          <cell r="AF3590">
            <v>0</v>
          </cell>
        </row>
        <row r="3591">
          <cell r="AD3591">
            <v>5</v>
          </cell>
          <cell r="AF3591">
            <v>0</v>
          </cell>
        </row>
        <row r="3592">
          <cell r="AD3592">
            <v>5</v>
          </cell>
          <cell r="AF3592">
            <v>0</v>
          </cell>
        </row>
        <row r="3593">
          <cell r="AD3593">
            <v>5</v>
          </cell>
          <cell r="AF3593">
            <v>0</v>
          </cell>
        </row>
        <row r="3594">
          <cell r="AD3594">
            <v>5</v>
          </cell>
          <cell r="AF3594">
            <v>0</v>
          </cell>
        </row>
        <row r="3595">
          <cell r="AD3595">
            <v>5</v>
          </cell>
          <cell r="AF3595">
            <v>0</v>
          </cell>
        </row>
        <row r="3596">
          <cell r="AD3596">
            <v>5</v>
          </cell>
          <cell r="AF3596">
            <v>0</v>
          </cell>
        </row>
        <row r="3597">
          <cell r="AD3597">
            <v>5</v>
          </cell>
          <cell r="AF3597">
            <v>0</v>
          </cell>
        </row>
        <row r="3598">
          <cell r="AD3598">
            <v>5</v>
          </cell>
          <cell r="AF3598">
            <v>0</v>
          </cell>
        </row>
        <row r="3599">
          <cell r="AD3599">
            <v>5</v>
          </cell>
          <cell r="AF3599">
            <v>0</v>
          </cell>
        </row>
        <row r="3600">
          <cell r="AD3600">
            <v>5</v>
          </cell>
          <cell r="AF3600">
            <v>0</v>
          </cell>
        </row>
        <row r="3601">
          <cell r="AD3601">
            <v>5</v>
          </cell>
          <cell r="AF3601">
            <v>0</v>
          </cell>
        </row>
        <row r="3602">
          <cell r="AD3602">
            <v>5</v>
          </cell>
          <cell r="AF3602">
            <v>0</v>
          </cell>
        </row>
        <row r="3603">
          <cell r="AD3603">
            <v>5</v>
          </cell>
          <cell r="AF3603">
            <v>0</v>
          </cell>
        </row>
        <row r="3604">
          <cell r="AD3604">
            <v>5</v>
          </cell>
          <cell r="AF3604">
            <v>0</v>
          </cell>
        </row>
        <row r="3605">
          <cell r="AD3605">
            <v>5</v>
          </cell>
          <cell r="AF3605">
            <v>0</v>
          </cell>
        </row>
        <row r="3606">
          <cell r="AD3606">
            <v>5</v>
          </cell>
          <cell r="AF3606">
            <v>0</v>
          </cell>
        </row>
        <row r="3607">
          <cell r="AD3607">
            <v>5</v>
          </cell>
          <cell r="AF3607">
            <v>0</v>
          </cell>
        </row>
        <row r="3608">
          <cell r="AD3608">
            <v>5</v>
          </cell>
          <cell r="AF3608">
            <v>0</v>
          </cell>
        </row>
        <row r="3609">
          <cell r="AD3609">
            <v>5</v>
          </cell>
          <cell r="AF3609">
            <v>0</v>
          </cell>
        </row>
        <row r="3610">
          <cell r="AD3610">
            <v>5</v>
          </cell>
          <cell r="AF3610">
            <v>0</v>
          </cell>
        </row>
        <row r="3611">
          <cell r="AD3611">
            <v>5</v>
          </cell>
          <cell r="AF3611">
            <v>0</v>
          </cell>
        </row>
        <row r="3612">
          <cell r="AD3612">
            <v>5</v>
          </cell>
          <cell r="AF3612">
            <v>0</v>
          </cell>
        </row>
        <row r="3613">
          <cell r="AD3613">
            <v>5</v>
          </cell>
          <cell r="AF3613">
            <v>0</v>
          </cell>
        </row>
        <row r="3614">
          <cell r="AD3614">
            <v>5</v>
          </cell>
          <cell r="AF3614">
            <v>0</v>
          </cell>
        </row>
        <row r="3615">
          <cell r="AD3615">
            <v>5</v>
          </cell>
          <cell r="AF3615">
            <v>0</v>
          </cell>
        </row>
        <row r="3616">
          <cell r="AD3616">
            <v>5</v>
          </cell>
          <cell r="AF3616">
            <v>0</v>
          </cell>
        </row>
        <row r="3617">
          <cell r="AD3617">
            <v>5</v>
          </cell>
          <cell r="AF3617">
            <v>0</v>
          </cell>
        </row>
        <row r="3618">
          <cell r="AD3618">
            <v>5</v>
          </cell>
          <cell r="AF3618">
            <v>0</v>
          </cell>
        </row>
        <row r="3619">
          <cell r="AD3619">
            <v>5</v>
          </cell>
          <cell r="AF3619">
            <v>0</v>
          </cell>
        </row>
        <row r="3620">
          <cell r="AD3620">
            <v>5</v>
          </cell>
          <cell r="AF3620">
            <v>0</v>
          </cell>
        </row>
        <row r="3621">
          <cell r="AD3621">
            <v>5</v>
          </cell>
          <cell r="AF3621">
            <v>0</v>
          </cell>
        </row>
        <row r="3622">
          <cell r="AD3622">
            <v>5</v>
          </cell>
          <cell r="AF3622">
            <v>0</v>
          </cell>
        </row>
        <row r="3623">
          <cell r="AD3623">
            <v>5</v>
          </cell>
          <cell r="AF3623">
            <v>0</v>
          </cell>
        </row>
        <row r="3624">
          <cell r="AD3624">
            <v>5</v>
          </cell>
          <cell r="AF3624">
            <v>0</v>
          </cell>
        </row>
        <row r="3625">
          <cell r="AD3625">
            <v>5</v>
          </cell>
          <cell r="AF3625">
            <v>0</v>
          </cell>
        </row>
        <row r="3626">
          <cell r="AD3626">
            <v>5</v>
          </cell>
          <cell r="AF3626">
            <v>0</v>
          </cell>
        </row>
        <row r="3627">
          <cell r="AD3627">
            <v>5</v>
          </cell>
          <cell r="AF3627">
            <v>0</v>
          </cell>
        </row>
        <row r="3628">
          <cell r="AD3628">
            <v>5</v>
          </cell>
          <cell r="AF3628">
            <v>0</v>
          </cell>
        </row>
        <row r="3629">
          <cell r="AD3629">
            <v>6</v>
          </cell>
          <cell r="AF3629">
            <v>0</v>
          </cell>
        </row>
        <row r="3630">
          <cell r="AD3630">
            <v>6</v>
          </cell>
          <cell r="AF3630">
            <v>0</v>
          </cell>
        </row>
        <row r="3631">
          <cell r="AD3631">
            <v>6</v>
          </cell>
          <cell r="AF3631">
            <v>0</v>
          </cell>
        </row>
        <row r="3632">
          <cell r="AD3632">
            <v>6</v>
          </cell>
          <cell r="AF3632">
            <v>0</v>
          </cell>
        </row>
        <row r="3633">
          <cell r="AD3633">
            <v>6</v>
          </cell>
          <cell r="AF3633">
            <v>0</v>
          </cell>
        </row>
        <row r="3634">
          <cell r="AD3634">
            <v>6</v>
          </cell>
          <cell r="AF3634">
            <v>0</v>
          </cell>
        </row>
        <row r="3635">
          <cell r="AD3635">
            <v>6</v>
          </cell>
          <cell r="AF3635">
            <v>0</v>
          </cell>
        </row>
        <row r="3636">
          <cell r="AD3636">
            <v>6</v>
          </cell>
          <cell r="AF3636">
            <v>0</v>
          </cell>
        </row>
        <row r="3637">
          <cell r="AD3637">
            <v>6</v>
          </cell>
          <cell r="AF3637">
            <v>0</v>
          </cell>
        </row>
        <row r="3638">
          <cell r="AD3638">
            <v>6</v>
          </cell>
          <cell r="AF3638">
            <v>0</v>
          </cell>
        </row>
        <row r="3639">
          <cell r="AD3639">
            <v>6</v>
          </cell>
          <cell r="AF3639">
            <v>0</v>
          </cell>
        </row>
        <row r="3640">
          <cell r="AD3640">
            <v>6</v>
          </cell>
          <cell r="AF3640">
            <v>0</v>
          </cell>
        </row>
        <row r="3641">
          <cell r="AD3641">
            <v>6</v>
          </cell>
          <cell r="AF3641">
            <v>0</v>
          </cell>
        </row>
        <row r="3642">
          <cell r="AD3642">
            <v>6</v>
          </cell>
          <cell r="AF3642">
            <v>0</v>
          </cell>
        </row>
        <row r="3643">
          <cell r="AD3643">
            <v>6</v>
          </cell>
          <cell r="AF3643">
            <v>0</v>
          </cell>
        </row>
        <row r="3644">
          <cell r="AD3644">
            <v>6</v>
          </cell>
          <cell r="AF3644">
            <v>0</v>
          </cell>
        </row>
        <row r="3645">
          <cell r="AD3645">
            <v>6</v>
          </cell>
          <cell r="AF3645">
            <v>0</v>
          </cell>
        </row>
        <row r="3646">
          <cell r="AD3646">
            <v>6</v>
          </cell>
          <cell r="AF3646">
            <v>0</v>
          </cell>
        </row>
        <row r="3647">
          <cell r="AD3647">
            <v>6</v>
          </cell>
          <cell r="AF3647">
            <v>0</v>
          </cell>
        </row>
        <row r="3648">
          <cell r="AD3648">
            <v>6</v>
          </cell>
          <cell r="AF3648">
            <v>1.2755102040816326E-3</v>
          </cell>
        </row>
        <row r="3649">
          <cell r="AD3649">
            <v>6</v>
          </cell>
          <cell r="AF3649">
            <v>1.2755102040816326E-3</v>
          </cell>
        </row>
        <row r="3650">
          <cell r="AD3650">
            <v>6</v>
          </cell>
          <cell r="AF3650">
            <v>0</v>
          </cell>
        </row>
        <row r="3651">
          <cell r="AD3651">
            <v>6</v>
          </cell>
          <cell r="AF3651">
            <v>0</v>
          </cell>
        </row>
        <row r="3652">
          <cell r="AD3652">
            <v>6</v>
          </cell>
          <cell r="AF3652">
            <v>0</v>
          </cell>
        </row>
        <row r="3653">
          <cell r="AD3653">
            <v>6</v>
          </cell>
          <cell r="AF3653">
            <v>0</v>
          </cell>
        </row>
        <row r="3654">
          <cell r="AD3654">
            <v>6</v>
          </cell>
          <cell r="AF3654">
            <v>0</v>
          </cell>
        </row>
        <row r="3655">
          <cell r="AD3655">
            <v>6</v>
          </cell>
          <cell r="AF3655">
            <v>0</v>
          </cell>
        </row>
        <row r="3656">
          <cell r="AD3656">
            <v>6</v>
          </cell>
          <cell r="AF3656">
            <v>0</v>
          </cell>
        </row>
        <row r="3657">
          <cell r="AD3657">
            <v>6</v>
          </cell>
          <cell r="AF3657">
            <v>0</v>
          </cell>
        </row>
        <row r="3658">
          <cell r="AD3658">
            <v>6</v>
          </cell>
          <cell r="AF3658">
            <v>0</v>
          </cell>
        </row>
        <row r="3659">
          <cell r="AD3659">
            <v>6</v>
          </cell>
          <cell r="AF3659">
            <v>0</v>
          </cell>
        </row>
        <row r="3660">
          <cell r="AD3660">
            <v>6</v>
          </cell>
          <cell r="AF3660">
            <v>0</v>
          </cell>
        </row>
        <row r="3661">
          <cell r="AD3661">
            <v>6</v>
          </cell>
          <cell r="AF3661">
            <v>0</v>
          </cell>
        </row>
        <row r="3662">
          <cell r="AD3662">
            <v>6</v>
          </cell>
          <cell r="AF3662">
            <v>0</v>
          </cell>
        </row>
        <row r="3663">
          <cell r="AD3663">
            <v>6</v>
          </cell>
          <cell r="AF3663">
            <v>0</v>
          </cell>
        </row>
        <row r="3664">
          <cell r="AD3664">
            <v>6</v>
          </cell>
          <cell r="AF3664">
            <v>0</v>
          </cell>
        </row>
        <row r="3665">
          <cell r="AD3665">
            <v>6</v>
          </cell>
          <cell r="AF3665">
            <v>0</v>
          </cell>
        </row>
        <row r="3666">
          <cell r="AD3666">
            <v>6</v>
          </cell>
          <cell r="AF3666">
            <v>0</v>
          </cell>
        </row>
        <row r="3667">
          <cell r="AD3667">
            <v>6</v>
          </cell>
          <cell r="AF3667">
            <v>0</v>
          </cell>
        </row>
        <row r="3668">
          <cell r="AD3668">
            <v>6</v>
          </cell>
          <cell r="AF3668">
            <v>0</v>
          </cell>
        </row>
        <row r="3669">
          <cell r="AD3669">
            <v>6</v>
          </cell>
          <cell r="AF3669">
            <v>0</v>
          </cell>
        </row>
        <row r="3670">
          <cell r="AD3670">
            <v>6</v>
          </cell>
          <cell r="AF3670">
            <v>0</v>
          </cell>
        </row>
        <row r="3671">
          <cell r="AD3671">
            <v>6</v>
          </cell>
          <cell r="AF3671">
            <v>0</v>
          </cell>
        </row>
        <row r="3672">
          <cell r="AD3672">
            <v>6</v>
          </cell>
          <cell r="AF3672">
            <v>0</v>
          </cell>
        </row>
        <row r="3673">
          <cell r="AD3673">
            <v>6</v>
          </cell>
          <cell r="AF3673">
            <v>1.2755102040816326E-3</v>
          </cell>
        </row>
        <row r="3674">
          <cell r="AD3674">
            <v>6</v>
          </cell>
          <cell r="AF3674">
            <v>0</v>
          </cell>
        </row>
        <row r="3675">
          <cell r="AD3675">
            <v>6</v>
          </cell>
          <cell r="AF3675">
            <v>0</v>
          </cell>
        </row>
        <row r="3676">
          <cell r="AD3676">
            <v>6</v>
          </cell>
          <cell r="AF3676">
            <v>0</v>
          </cell>
        </row>
        <row r="3677">
          <cell r="AD3677">
            <v>6</v>
          </cell>
          <cell r="AF3677">
            <v>0</v>
          </cell>
        </row>
        <row r="3678">
          <cell r="AD3678">
            <v>6</v>
          </cell>
          <cell r="AF3678">
            <v>0</v>
          </cell>
        </row>
        <row r="3679">
          <cell r="AD3679">
            <v>6</v>
          </cell>
          <cell r="AF3679">
            <v>0</v>
          </cell>
        </row>
        <row r="3680">
          <cell r="AD3680">
            <v>6</v>
          </cell>
          <cell r="AF3680">
            <v>0</v>
          </cell>
        </row>
        <row r="3681">
          <cell r="AD3681">
            <v>6</v>
          </cell>
          <cell r="AF3681">
            <v>0</v>
          </cell>
        </row>
        <row r="3682">
          <cell r="AD3682">
            <v>6</v>
          </cell>
          <cell r="AF3682">
            <v>0</v>
          </cell>
        </row>
        <row r="3683">
          <cell r="AD3683">
            <v>6</v>
          </cell>
          <cell r="AF3683">
            <v>0</v>
          </cell>
        </row>
        <row r="3684">
          <cell r="AD3684">
            <v>6</v>
          </cell>
          <cell r="AF3684">
            <v>0</v>
          </cell>
        </row>
        <row r="3685">
          <cell r="AD3685">
            <v>6</v>
          </cell>
          <cell r="AF3685">
            <v>0</v>
          </cell>
        </row>
        <row r="3686">
          <cell r="AD3686">
            <v>6</v>
          </cell>
          <cell r="AF3686">
            <v>0</v>
          </cell>
        </row>
        <row r="3687">
          <cell r="AD3687">
            <v>6</v>
          </cell>
          <cell r="AF3687">
            <v>0</v>
          </cell>
        </row>
        <row r="3688">
          <cell r="AD3688">
            <v>6</v>
          </cell>
          <cell r="AF3688">
            <v>0</v>
          </cell>
        </row>
        <row r="3689">
          <cell r="AD3689">
            <v>6</v>
          </cell>
          <cell r="AF3689">
            <v>0</v>
          </cell>
        </row>
        <row r="3690">
          <cell r="AD3690">
            <v>6</v>
          </cell>
          <cell r="AF3690">
            <v>0</v>
          </cell>
        </row>
        <row r="3691">
          <cell r="AD3691">
            <v>6</v>
          </cell>
          <cell r="AF3691">
            <v>0</v>
          </cell>
        </row>
        <row r="3692">
          <cell r="AD3692">
            <v>6</v>
          </cell>
          <cell r="AF3692">
            <v>0</v>
          </cell>
        </row>
        <row r="3693">
          <cell r="AD3693">
            <v>6</v>
          </cell>
          <cell r="AF3693">
            <v>0</v>
          </cell>
        </row>
        <row r="3694">
          <cell r="AD3694">
            <v>6</v>
          </cell>
          <cell r="AF3694">
            <v>0</v>
          </cell>
        </row>
        <row r="3695">
          <cell r="AD3695">
            <v>6</v>
          </cell>
          <cell r="AF3695">
            <v>1.2755102040816326E-3</v>
          </cell>
        </row>
        <row r="3696">
          <cell r="AD3696">
            <v>6</v>
          </cell>
          <cell r="AF3696">
            <v>1.2755102040816326E-3</v>
          </cell>
        </row>
        <row r="3697">
          <cell r="AD3697">
            <v>6</v>
          </cell>
          <cell r="AF3697">
            <v>1.2755102040816326E-3</v>
          </cell>
        </row>
        <row r="3698">
          <cell r="AD3698">
            <v>6</v>
          </cell>
          <cell r="AF3698">
            <v>0</v>
          </cell>
        </row>
        <row r="3699">
          <cell r="AD3699">
            <v>6</v>
          </cell>
          <cell r="AF3699">
            <v>0</v>
          </cell>
        </row>
        <row r="3700">
          <cell r="AD3700">
            <v>6</v>
          </cell>
          <cell r="AF3700">
            <v>0</v>
          </cell>
        </row>
        <row r="3701">
          <cell r="AD3701">
            <v>6</v>
          </cell>
          <cell r="AF3701">
            <v>0</v>
          </cell>
        </row>
        <row r="3702">
          <cell r="AD3702">
            <v>6</v>
          </cell>
          <cell r="AF3702">
            <v>0</v>
          </cell>
        </row>
        <row r="3703">
          <cell r="AD3703">
            <v>6</v>
          </cell>
          <cell r="AF3703">
            <v>0</v>
          </cell>
        </row>
        <row r="3704">
          <cell r="AD3704">
            <v>6</v>
          </cell>
          <cell r="AF3704">
            <v>0</v>
          </cell>
        </row>
        <row r="3705">
          <cell r="AD3705">
            <v>6</v>
          </cell>
          <cell r="AF3705">
            <v>0</v>
          </cell>
        </row>
        <row r="3706">
          <cell r="AD3706">
            <v>6</v>
          </cell>
          <cell r="AF3706">
            <v>0</v>
          </cell>
        </row>
        <row r="3707">
          <cell r="AD3707">
            <v>6</v>
          </cell>
          <cell r="AF3707">
            <v>0</v>
          </cell>
        </row>
        <row r="3708">
          <cell r="AD3708">
            <v>6</v>
          </cell>
          <cell r="AF3708">
            <v>0</v>
          </cell>
        </row>
        <row r="3709">
          <cell r="AD3709">
            <v>6</v>
          </cell>
          <cell r="AF3709">
            <v>0</v>
          </cell>
        </row>
        <row r="3710">
          <cell r="AD3710">
            <v>6</v>
          </cell>
          <cell r="AF3710">
            <v>0</v>
          </cell>
        </row>
        <row r="3711">
          <cell r="AD3711">
            <v>6</v>
          </cell>
          <cell r="AF3711">
            <v>0</v>
          </cell>
        </row>
        <row r="3712">
          <cell r="AD3712">
            <v>6</v>
          </cell>
          <cell r="AF3712">
            <v>0</v>
          </cell>
        </row>
        <row r="3713">
          <cell r="AD3713">
            <v>6</v>
          </cell>
          <cell r="AF3713">
            <v>0</v>
          </cell>
        </row>
        <row r="3714">
          <cell r="AD3714">
            <v>6</v>
          </cell>
          <cell r="AF3714">
            <v>0</v>
          </cell>
        </row>
        <row r="3715">
          <cell r="AD3715">
            <v>6</v>
          </cell>
          <cell r="AF3715">
            <v>0</v>
          </cell>
        </row>
        <row r="3716">
          <cell r="AD3716">
            <v>6</v>
          </cell>
          <cell r="AF3716">
            <v>0</v>
          </cell>
        </row>
        <row r="3717">
          <cell r="AD3717">
            <v>6</v>
          </cell>
          <cell r="AF3717">
            <v>0</v>
          </cell>
        </row>
        <row r="3718">
          <cell r="AD3718">
            <v>6</v>
          </cell>
          <cell r="AF3718">
            <v>0</v>
          </cell>
        </row>
        <row r="3719">
          <cell r="AD3719">
            <v>6</v>
          </cell>
          <cell r="AF3719">
            <v>0</v>
          </cell>
        </row>
        <row r="3720">
          <cell r="AD3720">
            <v>6</v>
          </cell>
          <cell r="AF3720">
            <v>0</v>
          </cell>
        </row>
        <row r="3721">
          <cell r="AD3721">
            <v>6</v>
          </cell>
          <cell r="AF3721">
            <v>0</v>
          </cell>
        </row>
        <row r="3722">
          <cell r="AD3722">
            <v>6</v>
          </cell>
          <cell r="AF3722">
            <v>0</v>
          </cell>
        </row>
        <row r="3723">
          <cell r="AD3723">
            <v>6</v>
          </cell>
          <cell r="AF3723">
            <v>0</v>
          </cell>
        </row>
        <row r="3724">
          <cell r="AD3724">
            <v>6</v>
          </cell>
          <cell r="AF3724">
            <v>0</v>
          </cell>
        </row>
        <row r="3725">
          <cell r="AD3725">
            <v>6</v>
          </cell>
          <cell r="AF3725">
            <v>0</v>
          </cell>
        </row>
        <row r="3726">
          <cell r="AD3726">
            <v>6</v>
          </cell>
          <cell r="AF3726">
            <v>0</v>
          </cell>
        </row>
        <row r="3727">
          <cell r="AD3727">
            <v>6</v>
          </cell>
          <cell r="AF3727">
            <v>0</v>
          </cell>
        </row>
        <row r="3728">
          <cell r="AD3728">
            <v>6</v>
          </cell>
          <cell r="AF3728">
            <v>0</v>
          </cell>
        </row>
        <row r="3729">
          <cell r="AD3729">
            <v>6</v>
          </cell>
          <cell r="AF3729">
            <v>0</v>
          </cell>
        </row>
        <row r="3730">
          <cell r="AD3730">
            <v>6</v>
          </cell>
          <cell r="AF3730">
            <v>0</v>
          </cell>
        </row>
        <row r="3731">
          <cell r="AD3731">
            <v>6</v>
          </cell>
          <cell r="AF3731">
            <v>0</v>
          </cell>
        </row>
        <row r="3732">
          <cell r="AD3732">
            <v>6</v>
          </cell>
          <cell r="AF3732">
            <v>0</v>
          </cell>
        </row>
        <row r="3733">
          <cell r="AD3733">
            <v>6</v>
          </cell>
          <cell r="AF3733">
            <v>0</v>
          </cell>
        </row>
        <row r="3734">
          <cell r="AD3734">
            <v>6</v>
          </cell>
          <cell r="AF3734">
            <v>0</v>
          </cell>
        </row>
        <row r="3735">
          <cell r="AD3735">
            <v>6</v>
          </cell>
          <cell r="AF3735">
            <v>0</v>
          </cell>
        </row>
        <row r="3736">
          <cell r="AD3736">
            <v>6</v>
          </cell>
          <cell r="AF3736">
            <v>0</v>
          </cell>
        </row>
        <row r="3737">
          <cell r="AD3737">
            <v>6</v>
          </cell>
          <cell r="AF3737">
            <v>0</v>
          </cell>
        </row>
        <row r="3738">
          <cell r="AD3738">
            <v>6</v>
          </cell>
          <cell r="AF3738">
            <v>0</v>
          </cell>
        </row>
        <row r="3739">
          <cell r="AD3739">
            <v>6</v>
          </cell>
          <cell r="AF3739">
            <v>0</v>
          </cell>
        </row>
        <row r="3740">
          <cell r="AD3740">
            <v>6</v>
          </cell>
          <cell r="AF3740">
            <v>0</v>
          </cell>
        </row>
        <row r="3741">
          <cell r="AD3741">
            <v>6</v>
          </cell>
          <cell r="AF3741">
            <v>0</v>
          </cell>
        </row>
        <row r="3742">
          <cell r="AD3742">
            <v>6</v>
          </cell>
          <cell r="AF3742">
            <v>0</v>
          </cell>
        </row>
        <row r="3743">
          <cell r="AD3743">
            <v>6</v>
          </cell>
          <cell r="AF3743">
            <v>0</v>
          </cell>
        </row>
        <row r="3744">
          <cell r="AD3744">
            <v>6</v>
          </cell>
          <cell r="AF3744">
            <v>0</v>
          </cell>
        </row>
        <row r="3745">
          <cell r="AD3745">
            <v>6</v>
          </cell>
          <cell r="AF3745">
            <v>0</v>
          </cell>
        </row>
        <row r="3746">
          <cell r="AD3746">
            <v>6</v>
          </cell>
          <cell r="AF3746">
            <v>0</v>
          </cell>
        </row>
        <row r="3747">
          <cell r="AD3747">
            <v>6</v>
          </cell>
          <cell r="AF3747">
            <v>0</v>
          </cell>
        </row>
        <row r="3748">
          <cell r="AD3748">
            <v>6</v>
          </cell>
          <cell r="AF3748">
            <v>0</v>
          </cell>
        </row>
        <row r="3749">
          <cell r="AD3749">
            <v>6</v>
          </cell>
          <cell r="AF3749">
            <v>0</v>
          </cell>
        </row>
        <row r="3750">
          <cell r="AD3750">
            <v>6</v>
          </cell>
          <cell r="AF3750">
            <v>0</v>
          </cell>
        </row>
        <row r="3751">
          <cell r="AD3751">
            <v>6</v>
          </cell>
          <cell r="AF3751">
            <v>0</v>
          </cell>
        </row>
        <row r="3752">
          <cell r="AD3752">
            <v>6</v>
          </cell>
          <cell r="AF3752">
            <v>0</v>
          </cell>
        </row>
        <row r="3753">
          <cell r="AD3753">
            <v>6</v>
          </cell>
          <cell r="AF3753">
            <v>0</v>
          </cell>
        </row>
        <row r="3754">
          <cell r="AD3754">
            <v>6</v>
          </cell>
          <cell r="AF3754">
            <v>0</v>
          </cell>
        </row>
        <row r="3755">
          <cell r="AD3755">
            <v>6</v>
          </cell>
          <cell r="AF3755">
            <v>0</v>
          </cell>
        </row>
        <row r="3756">
          <cell r="AD3756">
            <v>6</v>
          </cell>
          <cell r="AF3756">
            <v>0</v>
          </cell>
        </row>
        <row r="3757">
          <cell r="AD3757">
            <v>6</v>
          </cell>
          <cell r="AF3757">
            <v>0</v>
          </cell>
        </row>
        <row r="3758">
          <cell r="AD3758">
            <v>6</v>
          </cell>
          <cell r="AF3758">
            <v>0</v>
          </cell>
        </row>
        <row r="3759">
          <cell r="AD3759">
            <v>6</v>
          </cell>
          <cell r="AF3759">
            <v>0</v>
          </cell>
        </row>
        <row r="3760">
          <cell r="AD3760">
            <v>6</v>
          </cell>
          <cell r="AF3760">
            <v>0</v>
          </cell>
        </row>
        <row r="3761">
          <cell r="AD3761">
            <v>6</v>
          </cell>
          <cell r="AF3761">
            <v>0</v>
          </cell>
        </row>
        <row r="3762">
          <cell r="AD3762">
            <v>6</v>
          </cell>
          <cell r="AF3762">
            <v>0</v>
          </cell>
        </row>
        <row r="3763">
          <cell r="AD3763">
            <v>6</v>
          </cell>
          <cell r="AF3763">
            <v>0</v>
          </cell>
        </row>
        <row r="3764">
          <cell r="AD3764">
            <v>6</v>
          </cell>
          <cell r="AF3764">
            <v>0</v>
          </cell>
        </row>
        <row r="3765">
          <cell r="AD3765">
            <v>6</v>
          </cell>
          <cell r="AF3765">
            <v>0</v>
          </cell>
        </row>
        <row r="3766">
          <cell r="AD3766">
            <v>6</v>
          </cell>
          <cell r="AF3766">
            <v>0</v>
          </cell>
        </row>
        <row r="3767">
          <cell r="AD3767">
            <v>6</v>
          </cell>
          <cell r="AF3767">
            <v>0</v>
          </cell>
        </row>
        <row r="3768">
          <cell r="AD3768">
            <v>6</v>
          </cell>
          <cell r="AF3768">
            <v>0</v>
          </cell>
        </row>
        <row r="3769">
          <cell r="AD3769">
            <v>6</v>
          </cell>
          <cell r="AF3769">
            <v>0</v>
          </cell>
        </row>
        <row r="3770">
          <cell r="AD3770">
            <v>6</v>
          </cell>
          <cell r="AF3770">
            <v>0</v>
          </cell>
        </row>
        <row r="3771">
          <cell r="AD3771">
            <v>6</v>
          </cell>
          <cell r="AF3771">
            <v>0</v>
          </cell>
        </row>
        <row r="3772">
          <cell r="AD3772">
            <v>6</v>
          </cell>
          <cell r="AF3772">
            <v>0</v>
          </cell>
        </row>
        <row r="3773">
          <cell r="AD3773">
            <v>6</v>
          </cell>
          <cell r="AF3773">
            <v>0</v>
          </cell>
        </row>
        <row r="3774">
          <cell r="AD3774">
            <v>6</v>
          </cell>
          <cell r="AF3774">
            <v>0</v>
          </cell>
        </row>
        <row r="3775">
          <cell r="AD3775">
            <v>6</v>
          </cell>
          <cell r="AF3775">
            <v>0</v>
          </cell>
        </row>
        <row r="3776">
          <cell r="AD3776">
            <v>6</v>
          </cell>
          <cell r="AF3776">
            <v>0</v>
          </cell>
        </row>
        <row r="3777">
          <cell r="AD3777">
            <v>6</v>
          </cell>
          <cell r="AF3777">
            <v>0</v>
          </cell>
        </row>
        <row r="3778">
          <cell r="AD3778">
            <v>6</v>
          </cell>
          <cell r="AF3778">
            <v>0</v>
          </cell>
        </row>
        <row r="3779">
          <cell r="AD3779">
            <v>6</v>
          </cell>
          <cell r="AF3779">
            <v>0</v>
          </cell>
        </row>
        <row r="3780">
          <cell r="AD3780">
            <v>6</v>
          </cell>
          <cell r="AF3780">
            <v>0</v>
          </cell>
        </row>
        <row r="3781">
          <cell r="AD3781">
            <v>6</v>
          </cell>
          <cell r="AF3781">
            <v>0</v>
          </cell>
        </row>
        <row r="3782">
          <cell r="AD3782">
            <v>6</v>
          </cell>
          <cell r="AF3782">
            <v>0</v>
          </cell>
        </row>
        <row r="3783">
          <cell r="AD3783">
            <v>6</v>
          </cell>
          <cell r="AF3783">
            <v>0</v>
          </cell>
        </row>
        <row r="3784">
          <cell r="AD3784">
            <v>6</v>
          </cell>
          <cell r="AF3784">
            <v>0</v>
          </cell>
        </row>
        <row r="3785">
          <cell r="AD3785">
            <v>6</v>
          </cell>
          <cell r="AF3785">
            <v>0</v>
          </cell>
        </row>
        <row r="3786">
          <cell r="AD3786">
            <v>6</v>
          </cell>
          <cell r="AF3786">
            <v>0</v>
          </cell>
        </row>
        <row r="3787">
          <cell r="AD3787">
            <v>6</v>
          </cell>
          <cell r="AF3787">
            <v>0</v>
          </cell>
        </row>
        <row r="3788">
          <cell r="AD3788">
            <v>6</v>
          </cell>
          <cell r="AF3788">
            <v>0</v>
          </cell>
        </row>
        <row r="3789">
          <cell r="AD3789">
            <v>6</v>
          </cell>
          <cell r="AF3789">
            <v>0</v>
          </cell>
        </row>
        <row r="3790">
          <cell r="AD3790">
            <v>6</v>
          </cell>
          <cell r="AF3790">
            <v>0</v>
          </cell>
        </row>
        <row r="3791">
          <cell r="AD3791">
            <v>6</v>
          </cell>
          <cell r="AF3791">
            <v>0</v>
          </cell>
        </row>
        <row r="3792">
          <cell r="AD3792">
            <v>6</v>
          </cell>
          <cell r="AF3792">
            <v>0</v>
          </cell>
        </row>
        <row r="3793">
          <cell r="AD3793">
            <v>6</v>
          </cell>
          <cell r="AF3793">
            <v>0</v>
          </cell>
        </row>
        <row r="3794">
          <cell r="AD3794">
            <v>6</v>
          </cell>
          <cell r="AF3794">
            <v>0</v>
          </cell>
        </row>
        <row r="3795">
          <cell r="AD3795">
            <v>6</v>
          </cell>
          <cell r="AF3795">
            <v>0</v>
          </cell>
        </row>
        <row r="3796">
          <cell r="AD3796">
            <v>6</v>
          </cell>
          <cell r="AF3796">
            <v>0</v>
          </cell>
        </row>
        <row r="3797">
          <cell r="AD3797">
            <v>6</v>
          </cell>
          <cell r="AF3797">
            <v>0</v>
          </cell>
        </row>
        <row r="3798">
          <cell r="AD3798">
            <v>6</v>
          </cell>
          <cell r="AF3798">
            <v>0</v>
          </cell>
        </row>
        <row r="3799">
          <cell r="AD3799">
            <v>6</v>
          </cell>
          <cell r="AF3799">
            <v>0</v>
          </cell>
        </row>
        <row r="3800">
          <cell r="AD3800">
            <v>6</v>
          </cell>
          <cell r="AF3800">
            <v>0</v>
          </cell>
        </row>
        <row r="3801">
          <cell r="AD3801">
            <v>6</v>
          </cell>
          <cell r="AF3801">
            <v>0</v>
          </cell>
        </row>
        <row r="3802">
          <cell r="AD3802">
            <v>6</v>
          </cell>
          <cell r="AF3802">
            <v>0</v>
          </cell>
        </row>
        <row r="3803">
          <cell r="AD3803">
            <v>6</v>
          </cell>
          <cell r="AF3803">
            <v>0</v>
          </cell>
        </row>
        <row r="3804">
          <cell r="AD3804">
            <v>6</v>
          </cell>
          <cell r="AF3804">
            <v>0</v>
          </cell>
        </row>
        <row r="3805">
          <cell r="AD3805">
            <v>6</v>
          </cell>
          <cell r="AF3805">
            <v>0</v>
          </cell>
        </row>
        <row r="3806">
          <cell r="AD3806">
            <v>6</v>
          </cell>
          <cell r="AF3806">
            <v>0</v>
          </cell>
        </row>
        <row r="3807">
          <cell r="AD3807">
            <v>6</v>
          </cell>
          <cell r="AF3807">
            <v>0</v>
          </cell>
        </row>
        <row r="3808">
          <cell r="AD3808">
            <v>6</v>
          </cell>
          <cell r="AF3808">
            <v>0</v>
          </cell>
        </row>
        <row r="3809">
          <cell r="AD3809">
            <v>6</v>
          </cell>
          <cell r="AF3809">
            <v>0</v>
          </cell>
        </row>
        <row r="3810">
          <cell r="AD3810">
            <v>6</v>
          </cell>
          <cell r="AF3810">
            <v>0</v>
          </cell>
        </row>
        <row r="3811">
          <cell r="AD3811">
            <v>6</v>
          </cell>
          <cell r="AF3811">
            <v>0</v>
          </cell>
        </row>
        <row r="3812">
          <cell r="AD3812">
            <v>6</v>
          </cell>
          <cell r="AF3812">
            <v>0</v>
          </cell>
        </row>
        <row r="3813">
          <cell r="AD3813">
            <v>6</v>
          </cell>
          <cell r="AF3813">
            <v>0</v>
          </cell>
        </row>
        <row r="3814">
          <cell r="AD3814">
            <v>6</v>
          </cell>
          <cell r="AF3814">
            <v>0</v>
          </cell>
        </row>
        <row r="3815">
          <cell r="AD3815">
            <v>6</v>
          </cell>
          <cell r="AF3815">
            <v>0</v>
          </cell>
        </row>
        <row r="3816">
          <cell r="AD3816">
            <v>6</v>
          </cell>
          <cell r="AF3816">
            <v>0</v>
          </cell>
        </row>
        <row r="3817">
          <cell r="AD3817">
            <v>6</v>
          </cell>
          <cell r="AF3817">
            <v>0</v>
          </cell>
        </row>
        <row r="3818">
          <cell r="AD3818">
            <v>6</v>
          </cell>
          <cell r="AF3818">
            <v>0</v>
          </cell>
        </row>
        <row r="3819">
          <cell r="AD3819">
            <v>6</v>
          </cell>
          <cell r="AF3819">
            <v>0</v>
          </cell>
        </row>
        <row r="3820">
          <cell r="AD3820">
            <v>6</v>
          </cell>
          <cell r="AF3820">
            <v>0</v>
          </cell>
        </row>
        <row r="3821">
          <cell r="AD3821">
            <v>6</v>
          </cell>
          <cell r="AF3821">
            <v>0</v>
          </cell>
        </row>
        <row r="3822">
          <cell r="AD3822">
            <v>6</v>
          </cell>
          <cell r="AF3822">
            <v>0</v>
          </cell>
        </row>
        <row r="3823">
          <cell r="AD3823">
            <v>6</v>
          </cell>
          <cell r="AF3823">
            <v>0</v>
          </cell>
        </row>
        <row r="3824">
          <cell r="AD3824">
            <v>6</v>
          </cell>
          <cell r="AF3824">
            <v>0</v>
          </cell>
        </row>
        <row r="3825">
          <cell r="AD3825">
            <v>6</v>
          </cell>
          <cell r="AF3825">
            <v>0</v>
          </cell>
        </row>
        <row r="3826">
          <cell r="AD3826">
            <v>6</v>
          </cell>
          <cell r="AF3826">
            <v>0</v>
          </cell>
        </row>
        <row r="3827">
          <cell r="AD3827">
            <v>6</v>
          </cell>
          <cell r="AF3827">
            <v>0</v>
          </cell>
        </row>
        <row r="3828">
          <cell r="AD3828">
            <v>6</v>
          </cell>
          <cell r="AF3828">
            <v>0</v>
          </cell>
        </row>
        <row r="3829">
          <cell r="AD3829">
            <v>6</v>
          </cell>
          <cell r="AF3829">
            <v>0</v>
          </cell>
        </row>
        <row r="3830">
          <cell r="AD3830">
            <v>6</v>
          </cell>
          <cell r="AF3830">
            <v>0</v>
          </cell>
        </row>
        <row r="3831">
          <cell r="AD3831">
            <v>6</v>
          </cell>
          <cell r="AF3831">
            <v>0</v>
          </cell>
        </row>
        <row r="3832">
          <cell r="AD3832">
            <v>6</v>
          </cell>
          <cell r="AF3832">
            <v>0</v>
          </cell>
        </row>
        <row r="3833">
          <cell r="AD3833">
            <v>6</v>
          </cell>
          <cell r="AF3833">
            <v>0</v>
          </cell>
        </row>
        <row r="3834">
          <cell r="AD3834">
            <v>6</v>
          </cell>
          <cell r="AF3834">
            <v>0</v>
          </cell>
        </row>
        <row r="3835">
          <cell r="AD3835">
            <v>6</v>
          </cell>
          <cell r="AF3835">
            <v>0</v>
          </cell>
        </row>
        <row r="3836">
          <cell r="AD3836">
            <v>6</v>
          </cell>
          <cell r="AF3836">
            <v>0</v>
          </cell>
        </row>
        <row r="3837">
          <cell r="AD3837">
            <v>6</v>
          </cell>
          <cell r="AF3837">
            <v>0</v>
          </cell>
        </row>
        <row r="3838">
          <cell r="AD3838">
            <v>6</v>
          </cell>
          <cell r="AF3838">
            <v>0</v>
          </cell>
        </row>
        <row r="3839">
          <cell r="AD3839">
            <v>6</v>
          </cell>
          <cell r="AF3839">
            <v>0</v>
          </cell>
        </row>
        <row r="3840">
          <cell r="AD3840">
            <v>6</v>
          </cell>
          <cell r="AF3840">
            <v>0</v>
          </cell>
        </row>
        <row r="3841">
          <cell r="AD3841">
            <v>6</v>
          </cell>
          <cell r="AF3841">
            <v>0</v>
          </cell>
        </row>
        <row r="3842">
          <cell r="AD3842">
            <v>6</v>
          </cell>
          <cell r="AF3842">
            <v>0</v>
          </cell>
        </row>
        <row r="3843">
          <cell r="AD3843">
            <v>6</v>
          </cell>
          <cell r="AF3843">
            <v>0</v>
          </cell>
        </row>
        <row r="3844">
          <cell r="AD3844">
            <v>6</v>
          </cell>
          <cell r="AF3844">
            <v>0</v>
          </cell>
        </row>
        <row r="3845">
          <cell r="AD3845">
            <v>6</v>
          </cell>
          <cell r="AF3845">
            <v>0</v>
          </cell>
        </row>
        <row r="3846">
          <cell r="AD3846">
            <v>6</v>
          </cell>
          <cell r="AF3846">
            <v>0</v>
          </cell>
        </row>
        <row r="3847">
          <cell r="AD3847">
            <v>6</v>
          </cell>
          <cell r="AF3847">
            <v>0</v>
          </cell>
        </row>
        <row r="3848">
          <cell r="AD3848">
            <v>6</v>
          </cell>
          <cell r="AF3848">
            <v>0</v>
          </cell>
        </row>
        <row r="3849">
          <cell r="AD3849">
            <v>6</v>
          </cell>
          <cell r="AF3849">
            <v>0</v>
          </cell>
        </row>
        <row r="3850">
          <cell r="AD3850">
            <v>6</v>
          </cell>
          <cell r="AF3850">
            <v>0</v>
          </cell>
        </row>
        <row r="3851">
          <cell r="AD3851">
            <v>6</v>
          </cell>
          <cell r="AF3851">
            <v>0</v>
          </cell>
        </row>
        <row r="3852">
          <cell r="AD3852">
            <v>6</v>
          </cell>
          <cell r="AF3852">
            <v>0</v>
          </cell>
        </row>
        <row r="3853">
          <cell r="AD3853">
            <v>6</v>
          </cell>
          <cell r="AF3853">
            <v>0</v>
          </cell>
        </row>
        <row r="3854">
          <cell r="AD3854">
            <v>6</v>
          </cell>
          <cell r="AF3854">
            <v>0</v>
          </cell>
        </row>
        <row r="3855">
          <cell r="AD3855">
            <v>6</v>
          </cell>
          <cell r="AF3855">
            <v>0</v>
          </cell>
        </row>
        <row r="3856">
          <cell r="AD3856">
            <v>6</v>
          </cell>
          <cell r="AF3856">
            <v>0</v>
          </cell>
        </row>
        <row r="3857">
          <cell r="AD3857">
            <v>6</v>
          </cell>
          <cell r="AF3857">
            <v>0</v>
          </cell>
        </row>
        <row r="3858">
          <cell r="AD3858">
            <v>6</v>
          </cell>
          <cell r="AF3858">
            <v>0</v>
          </cell>
        </row>
        <row r="3859">
          <cell r="AD3859">
            <v>6</v>
          </cell>
          <cell r="AF3859">
            <v>0</v>
          </cell>
        </row>
        <row r="3860">
          <cell r="AD3860">
            <v>6</v>
          </cell>
          <cell r="AF3860">
            <v>0</v>
          </cell>
        </row>
        <row r="3861">
          <cell r="AD3861">
            <v>6</v>
          </cell>
          <cell r="AF3861">
            <v>0</v>
          </cell>
        </row>
        <row r="3862">
          <cell r="AD3862">
            <v>6</v>
          </cell>
          <cell r="AF3862">
            <v>0</v>
          </cell>
        </row>
        <row r="3863">
          <cell r="AD3863">
            <v>6</v>
          </cell>
          <cell r="AF3863">
            <v>0</v>
          </cell>
        </row>
        <row r="3864">
          <cell r="AD3864">
            <v>6</v>
          </cell>
          <cell r="AF3864">
            <v>0</v>
          </cell>
        </row>
        <row r="3865">
          <cell r="AD3865">
            <v>6</v>
          </cell>
          <cell r="AF3865">
            <v>0</v>
          </cell>
        </row>
        <row r="3866">
          <cell r="AD3866">
            <v>6</v>
          </cell>
          <cell r="AF3866">
            <v>0</v>
          </cell>
        </row>
        <row r="3867">
          <cell r="AD3867">
            <v>6</v>
          </cell>
          <cell r="AF3867">
            <v>0</v>
          </cell>
        </row>
        <row r="3868">
          <cell r="AD3868">
            <v>6</v>
          </cell>
          <cell r="AF3868">
            <v>0</v>
          </cell>
        </row>
        <row r="3869">
          <cell r="AD3869">
            <v>6</v>
          </cell>
          <cell r="AF3869">
            <v>0</v>
          </cell>
        </row>
        <row r="3870">
          <cell r="AD3870">
            <v>6</v>
          </cell>
          <cell r="AF3870">
            <v>0</v>
          </cell>
        </row>
        <row r="3871">
          <cell r="AD3871">
            <v>6</v>
          </cell>
          <cell r="AF3871">
            <v>0</v>
          </cell>
        </row>
        <row r="3872">
          <cell r="AD3872">
            <v>6</v>
          </cell>
          <cell r="AF3872">
            <v>0</v>
          </cell>
        </row>
        <row r="3873">
          <cell r="AD3873">
            <v>6</v>
          </cell>
          <cell r="AF3873">
            <v>0</v>
          </cell>
        </row>
        <row r="3874">
          <cell r="AD3874">
            <v>6</v>
          </cell>
          <cell r="AF3874">
            <v>0</v>
          </cell>
        </row>
        <row r="3875">
          <cell r="AD3875">
            <v>6</v>
          </cell>
          <cell r="AF3875">
            <v>0</v>
          </cell>
        </row>
        <row r="3876">
          <cell r="AD3876">
            <v>6</v>
          </cell>
          <cell r="AF3876">
            <v>0</v>
          </cell>
        </row>
        <row r="3877">
          <cell r="AD3877">
            <v>6</v>
          </cell>
          <cell r="AF3877">
            <v>0</v>
          </cell>
        </row>
        <row r="3878">
          <cell r="AD3878">
            <v>6</v>
          </cell>
          <cell r="AF3878">
            <v>0</v>
          </cell>
        </row>
        <row r="3879">
          <cell r="AD3879">
            <v>6</v>
          </cell>
          <cell r="AF3879">
            <v>0</v>
          </cell>
        </row>
        <row r="3880">
          <cell r="AD3880">
            <v>6</v>
          </cell>
          <cell r="AF3880">
            <v>0</v>
          </cell>
        </row>
        <row r="3881">
          <cell r="AD3881">
            <v>6</v>
          </cell>
          <cell r="AF3881">
            <v>0</v>
          </cell>
        </row>
        <row r="3882">
          <cell r="AD3882">
            <v>6</v>
          </cell>
          <cell r="AF3882">
            <v>0</v>
          </cell>
        </row>
        <row r="3883">
          <cell r="AD3883">
            <v>6</v>
          </cell>
          <cell r="AF3883">
            <v>0</v>
          </cell>
        </row>
        <row r="3884">
          <cell r="AD3884">
            <v>6</v>
          </cell>
          <cell r="AF3884">
            <v>0</v>
          </cell>
        </row>
        <row r="3885">
          <cell r="AD3885">
            <v>6</v>
          </cell>
          <cell r="AF3885">
            <v>0</v>
          </cell>
        </row>
        <row r="3886">
          <cell r="AD3886">
            <v>6</v>
          </cell>
          <cell r="AF3886">
            <v>0</v>
          </cell>
        </row>
        <row r="3887">
          <cell r="AD3887">
            <v>6</v>
          </cell>
          <cell r="AF3887">
            <v>0</v>
          </cell>
        </row>
        <row r="3888">
          <cell r="AD3888">
            <v>6</v>
          </cell>
          <cell r="AF3888">
            <v>0</v>
          </cell>
        </row>
        <row r="3889">
          <cell r="AD3889">
            <v>6</v>
          </cell>
          <cell r="AF3889">
            <v>0</v>
          </cell>
        </row>
        <row r="3890">
          <cell r="AD3890">
            <v>6</v>
          </cell>
          <cell r="AF3890">
            <v>0</v>
          </cell>
        </row>
        <row r="3891">
          <cell r="AD3891">
            <v>6</v>
          </cell>
          <cell r="AF3891">
            <v>0</v>
          </cell>
        </row>
        <row r="3892">
          <cell r="AD3892">
            <v>6</v>
          </cell>
          <cell r="AF3892">
            <v>0</v>
          </cell>
        </row>
        <row r="3893">
          <cell r="AD3893">
            <v>6</v>
          </cell>
          <cell r="AF3893">
            <v>0</v>
          </cell>
        </row>
        <row r="3894">
          <cell r="AD3894">
            <v>6</v>
          </cell>
          <cell r="AF3894">
            <v>0</v>
          </cell>
        </row>
        <row r="3895">
          <cell r="AD3895">
            <v>6</v>
          </cell>
          <cell r="AF3895">
            <v>0</v>
          </cell>
        </row>
        <row r="3896">
          <cell r="AD3896">
            <v>6</v>
          </cell>
          <cell r="AF3896">
            <v>0</v>
          </cell>
        </row>
        <row r="3897">
          <cell r="AD3897">
            <v>6</v>
          </cell>
          <cell r="AF3897">
            <v>0</v>
          </cell>
        </row>
        <row r="3898">
          <cell r="AD3898">
            <v>6</v>
          </cell>
          <cell r="AF3898">
            <v>0</v>
          </cell>
        </row>
        <row r="3899">
          <cell r="AD3899">
            <v>6</v>
          </cell>
          <cell r="AF3899">
            <v>0</v>
          </cell>
        </row>
        <row r="3900">
          <cell r="AD3900">
            <v>6</v>
          </cell>
          <cell r="AF3900">
            <v>0</v>
          </cell>
        </row>
        <row r="3901">
          <cell r="AD3901">
            <v>6</v>
          </cell>
          <cell r="AF3901">
            <v>0</v>
          </cell>
        </row>
        <row r="3902">
          <cell r="AD3902">
            <v>6</v>
          </cell>
          <cell r="AF3902">
            <v>0</v>
          </cell>
        </row>
        <row r="3903">
          <cell r="AD3903">
            <v>6</v>
          </cell>
          <cell r="AF3903">
            <v>0</v>
          </cell>
        </row>
        <row r="3904">
          <cell r="AD3904">
            <v>6</v>
          </cell>
          <cell r="AF3904">
            <v>0</v>
          </cell>
        </row>
        <row r="3905">
          <cell r="AD3905">
            <v>6</v>
          </cell>
          <cell r="AF3905">
            <v>0</v>
          </cell>
        </row>
        <row r="3906">
          <cell r="AD3906">
            <v>6</v>
          </cell>
          <cell r="AF3906">
            <v>0</v>
          </cell>
        </row>
        <row r="3907">
          <cell r="AD3907">
            <v>6</v>
          </cell>
          <cell r="AF3907">
            <v>0</v>
          </cell>
        </row>
        <row r="3908">
          <cell r="AD3908">
            <v>6</v>
          </cell>
          <cell r="AF3908">
            <v>0</v>
          </cell>
        </row>
        <row r="3909">
          <cell r="AD3909">
            <v>6</v>
          </cell>
          <cell r="AF3909">
            <v>0</v>
          </cell>
        </row>
        <row r="3910">
          <cell r="AD3910">
            <v>6</v>
          </cell>
          <cell r="AF3910">
            <v>0</v>
          </cell>
        </row>
        <row r="3911">
          <cell r="AD3911">
            <v>6</v>
          </cell>
          <cell r="AF3911">
            <v>0</v>
          </cell>
        </row>
        <row r="3912">
          <cell r="AD3912">
            <v>6</v>
          </cell>
          <cell r="AF3912">
            <v>1.2755102040816326E-3</v>
          </cell>
        </row>
        <row r="3913">
          <cell r="AD3913">
            <v>6</v>
          </cell>
          <cell r="AF3913">
            <v>0</v>
          </cell>
        </row>
        <row r="3914">
          <cell r="AD3914">
            <v>6</v>
          </cell>
          <cell r="AF3914">
            <v>0</v>
          </cell>
        </row>
        <row r="3915">
          <cell r="AD3915">
            <v>6</v>
          </cell>
          <cell r="AF3915">
            <v>0</v>
          </cell>
        </row>
        <row r="3916">
          <cell r="AD3916">
            <v>6</v>
          </cell>
          <cell r="AF3916">
            <v>0</v>
          </cell>
        </row>
        <row r="3917">
          <cell r="AD3917">
            <v>6</v>
          </cell>
          <cell r="AF3917">
            <v>0</v>
          </cell>
        </row>
        <row r="3918">
          <cell r="AD3918">
            <v>6</v>
          </cell>
          <cell r="AF3918">
            <v>1.2755102040816326E-3</v>
          </cell>
        </row>
        <row r="3919">
          <cell r="AD3919">
            <v>6</v>
          </cell>
          <cell r="AF3919">
            <v>0</v>
          </cell>
        </row>
        <row r="3920">
          <cell r="AD3920">
            <v>6</v>
          </cell>
          <cell r="AF3920">
            <v>0</v>
          </cell>
        </row>
        <row r="3921">
          <cell r="AD3921">
            <v>6</v>
          </cell>
          <cell r="AF3921">
            <v>1.2755102040816326E-3</v>
          </cell>
        </row>
        <row r="3922">
          <cell r="AD3922">
            <v>6</v>
          </cell>
          <cell r="AF3922">
            <v>0</v>
          </cell>
        </row>
        <row r="3923">
          <cell r="AD3923">
            <v>6</v>
          </cell>
          <cell r="AF3923">
            <v>0</v>
          </cell>
        </row>
        <row r="3924">
          <cell r="AD3924">
            <v>6</v>
          </cell>
          <cell r="AF3924">
            <v>0</v>
          </cell>
        </row>
        <row r="3925">
          <cell r="AD3925">
            <v>6</v>
          </cell>
          <cell r="AF3925">
            <v>0</v>
          </cell>
        </row>
        <row r="3926">
          <cell r="AD3926">
            <v>6</v>
          </cell>
          <cell r="AF3926">
            <v>0</v>
          </cell>
        </row>
        <row r="3927">
          <cell r="AD3927">
            <v>6</v>
          </cell>
          <cell r="AF3927">
            <v>0</v>
          </cell>
        </row>
        <row r="3928">
          <cell r="AD3928">
            <v>6</v>
          </cell>
          <cell r="AF3928">
            <v>0</v>
          </cell>
        </row>
        <row r="3929">
          <cell r="AD3929">
            <v>6</v>
          </cell>
          <cell r="AF3929">
            <v>0</v>
          </cell>
        </row>
        <row r="3930">
          <cell r="AD3930">
            <v>6</v>
          </cell>
          <cell r="AF3930">
            <v>0</v>
          </cell>
        </row>
        <row r="3931">
          <cell r="AD3931">
            <v>6</v>
          </cell>
          <cell r="AF3931">
            <v>0</v>
          </cell>
        </row>
        <row r="3932">
          <cell r="AD3932">
            <v>6</v>
          </cell>
          <cell r="AF3932">
            <v>0</v>
          </cell>
        </row>
        <row r="3933">
          <cell r="AD3933">
            <v>6</v>
          </cell>
          <cell r="AF3933">
            <v>0</v>
          </cell>
        </row>
        <row r="3934">
          <cell r="AD3934">
            <v>6</v>
          </cell>
          <cell r="AF3934">
            <v>0</v>
          </cell>
        </row>
        <row r="3935">
          <cell r="AD3935">
            <v>6</v>
          </cell>
          <cell r="AF3935">
            <v>2.5510204081632651E-3</v>
          </cell>
        </row>
        <row r="3936">
          <cell r="AD3936">
            <v>6</v>
          </cell>
          <cell r="AF3936">
            <v>2.5510204081632651E-3</v>
          </cell>
        </row>
        <row r="3937">
          <cell r="AD3937">
            <v>6</v>
          </cell>
          <cell r="AF3937">
            <v>2.5510204081632651E-3</v>
          </cell>
        </row>
        <row r="3938">
          <cell r="AD3938">
            <v>6</v>
          </cell>
          <cell r="AF3938">
            <v>0</v>
          </cell>
        </row>
        <row r="3939">
          <cell r="AD3939">
            <v>6</v>
          </cell>
          <cell r="AF3939">
            <v>0</v>
          </cell>
        </row>
        <row r="3940">
          <cell r="AD3940">
            <v>6</v>
          </cell>
          <cell r="AF3940">
            <v>0</v>
          </cell>
        </row>
        <row r="3941">
          <cell r="AD3941">
            <v>6</v>
          </cell>
          <cell r="AF3941">
            <v>0</v>
          </cell>
        </row>
        <row r="3942">
          <cell r="AD3942">
            <v>6</v>
          </cell>
          <cell r="AF3942">
            <v>0</v>
          </cell>
        </row>
        <row r="3943">
          <cell r="AD3943">
            <v>6</v>
          </cell>
          <cell r="AF3943">
            <v>0</v>
          </cell>
        </row>
        <row r="3944">
          <cell r="AD3944">
            <v>6</v>
          </cell>
          <cell r="AF3944">
            <v>0</v>
          </cell>
        </row>
        <row r="3945">
          <cell r="AD3945">
            <v>6</v>
          </cell>
          <cell r="AF3945">
            <v>0</v>
          </cell>
        </row>
        <row r="3946">
          <cell r="AD3946">
            <v>6</v>
          </cell>
          <cell r="AF3946">
            <v>0</v>
          </cell>
        </row>
        <row r="3947">
          <cell r="AD3947">
            <v>6</v>
          </cell>
          <cell r="AF3947">
            <v>0</v>
          </cell>
        </row>
        <row r="3948">
          <cell r="AD3948">
            <v>6</v>
          </cell>
          <cell r="AF3948">
            <v>0</v>
          </cell>
        </row>
        <row r="3949">
          <cell r="AD3949">
            <v>6</v>
          </cell>
          <cell r="AF3949">
            <v>0</v>
          </cell>
        </row>
        <row r="3950">
          <cell r="AD3950">
            <v>6</v>
          </cell>
          <cell r="AF3950">
            <v>0</v>
          </cell>
        </row>
        <row r="3951">
          <cell r="AD3951">
            <v>6</v>
          </cell>
          <cell r="AF3951">
            <v>0</v>
          </cell>
        </row>
        <row r="3952">
          <cell r="AD3952">
            <v>6</v>
          </cell>
          <cell r="AF3952">
            <v>0</v>
          </cell>
        </row>
        <row r="3953">
          <cell r="AD3953">
            <v>6</v>
          </cell>
          <cell r="AF3953">
            <v>0</v>
          </cell>
        </row>
        <row r="3954">
          <cell r="AD3954">
            <v>6</v>
          </cell>
          <cell r="AF3954">
            <v>0</v>
          </cell>
        </row>
        <row r="3955">
          <cell r="AD3955">
            <v>6</v>
          </cell>
          <cell r="AF3955">
            <v>0</v>
          </cell>
        </row>
        <row r="3956">
          <cell r="AD3956">
            <v>6</v>
          </cell>
          <cell r="AF3956">
            <v>0</v>
          </cell>
        </row>
        <row r="3957">
          <cell r="AD3957">
            <v>6</v>
          </cell>
          <cell r="AF3957">
            <v>0</v>
          </cell>
        </row>
        <row r="3958">
          <cell r="AD3958">
            <v>6</v>
          </cell>
          <cell r="AF3958">
            <v>0</v>
          </cell>
        </row>
        <row r="3959">
          <cell r="AD3959">
            <v>6</v>
          </cell>
          <cell r="AF3959">
            <v>0</v>
          </cell>
        </row>
        <row r="3960">
          <cell r="AD3960">
            <v>6</v>
          </cell>
          <cell r="AF3960">
            <v>0</v>
          </cell>
        </row>
        <row r="3961">
          <cell r="AD3961">
            <v>6</v>
          </cell>
          <cell r="AF3961">
            <v>0</v>
          </cell>
        </row>
        <row r="3962">
          <cell r="AD3962">
            <v>6</v>
          </cell>
          <cell r="AF3962">
            <v>0</v>
          </cell>
        </row>
        <row r="3963">
          <cell r="AD3963">
            <v>6</v>
          </cell>
          <cell r="AF3963">
            <v>0</v>
          </cell>
        </row>
        <row r="3964">
          <cell r="AD3964">
            <v>6</v>
          </cell>
          <cell r="AF3964">
            <v>0</v>
          </cell>
        </row>
        <row r="3965">
          <cell r="AD3965">
            <v>6</v>
          </cell>
          <cell r="AF3965">
            <v>0</v>
          </cell>
        </row>
        <row r="3966">
          <cell r="AD3966">
            <v>6</v>
          </cell>
          <cell r="AF3966">
            <v>0</v>
          </cell>
        </row>
        <row r="3967">
          <cell r="AD3967">
            <v>6</v>
          </cell>
          <cell r="AF3967">
            <v>0</v>
          </cell>
        </row>
        <row r="3968">
          <cell r="AD3968">
            <v>6</v>
          </cell>
          <cell r="AF3968">
            <v>0</v>
          </cell>
        </row>
        <row r="3969">
          <cell r="AD3969">
            <v>6</v>
          </cell>
          <cell r="AF3969">
            <v>0</v>
          </cell>
        </row>
        <row r="3970">
          <cell r="AD3970">
            <v>6</v>
          </cell>
          <cell r="AF3970">
            <v>0</v>
          </cell>
        </row>
        <row r="3971">
          <cell r="AD3971">
            <v>6</v>
          </cell>
          <cell r="AF3971">
            <v>0</v>
          </cell>
        </row>
        <row r="3972">
          <cell r="AD3972">
            <v>6</v>
          </cell>
          <cell r="AF3972">
            <v>0</v>
          </cell>
        </row>
        <row r="3973">
          <cell r="AD3973">
            <v>6</v>
          </cell>
          <cell r="AF3973">
            <v>0</v>
          </cell>
        </row>
        <row r="3974">
          <cell r="AD3974">
            <v>6</v>
          </cell>
          <cell r="AF3974">
            <v>0</v>
          </cell>
        </row>
        <row r="3975">
          <cell r="AD3975">
            <v>6</v>
          </cell>
          <cell r="AF3975">
            <v>0</v>
          </cell>
        </row>
        <row r="3976">
          <cell r="AD3976">
            <v>6</v>
          </cell>
          <cell r="AF3976">
            <v>0</v>
          </cell>
        </row>
        <row r="3977">
          <cell r="AD3977">
            <v>6</v>
          </cell>
          <cell r="AF3977">
            <v>0</v>
          </cell>
        </row>
        <row r="3978">
          <cell r="AD3978">
            <v>6</v>
          </cell>
          <cell r="AF3978">
            <v>0</v>
          </cell>
        </row>
        <row r="3979">
          <cell r="AD3979">
            <v>6</v>
          </cell>
          <cell r="AF3979">
            <v>0</v>
          </cell>
        </row>
        <row r="3980">
          <cell r="AD3980">
            <v>6</v>
          </cell>
          <cell r="AF3980">
            <v>0</v>
          </cell>
        </row>
        <row r="3981">
          <cell r="AD3981">
            <v>6</v>
          </cell>
          <cell r="AF3981">
            <v>0</v>
          </cell>
        </row>
        <row r="3982">
          <cell r="AD3982">
            <v>6</v>
          </cell>
          <cell r="AF3982">
            <v>0</v>
          </cell>
        </row>
        <row r="3983">
          <cell r="AD3983">
            <v>6</v>
          </cell>
          <cell r="AF3983">
            <v>0</v>
          </cell>
        </row>
        <row r="3984">
          <cell r="AD3984">
            <v>6</v>
          </cell>
          <cell r="AF3984">
            <v>3.8265306122448979E-3</v>
          </cell>
        </row>
        <row r="3985">
          <cell r="AD3985">
            <v>6</v>
          </cell>
          <cell r="AF3985">
            <v>3.8265306122448979E-3</v>
          </cell>
        </row>
        <row r="3986">
          <cell r="AD3986">
            <v>6</v>
          </cell>
          <cell r="AF3986">
            <v>5.1020408163265302E-3</v>
          </cell>
        </row>
        <row r="3987">
          <cell r="AD3987">
            <v>6</v>
          </cell>
          <cell r="AF3987">
            <v>0</v>
          </cell>
        </row>
        <row r="3988">
          <cell r="AD3988">
            <v>6</v>
          </cell>
          <cell r="AF3988">
            <v>0</v>
          </cell>
        </row>
        <row r="3989">
          <cell r="AD3989">
            <v>6</v>
          </cell>
          <cell r="AF3989">
            <v>0</v>
          </cell>
        </row>
        <row r="3990">
          <cell r="AD3990">
            <v>6</v>
          </cell>
          <cell r="AF3990">
            <v>0</v>
          </cell>
        </row>
        <row r="3991">
          <cell r="AD3991">
            <v>6</v>
          </cell>
          <cell r="AF3991">
            <v>0</v>
          </cell>
        </row>
        <row r="3992">
          <cell r="AD3992">
            <v>6</v>
          </cell>
          <cell r="AF3992">
            <v>0</v>
          </cell>
        </row>
        <row r="3993">
          <cell r="AD3993">
            <v>6</v>
          </cell>
          <cell r="AF3993">
            <v>0</v>
          </cell>
        </row>
        <row r="3994">
          <cell r="AD3994">
            <v>6</v>
          </cell>
          <cell r="AF3994">
            <v>0</v>
          </cell>
        </row>
        <row r="3995">
          <cell r="AD3995">
            <v>6</v>
          </cell>
          <cell r="AF3995">
            <v>0</v>
          </cell>
        </row>
        <row r="3996">
          <cell r="AD3996">
            <v>6</v>
          </cell>
          <cell r="AF3996">
            <v>0</v>
          </cell>
        </row>
        <row r="3997">
          <cell r="AD3997">
            <v>6</v>
          </cell>
          <cell r="AF3997">
            <v>0</v>
          </cell>
        </row>
        <row r="3998">
          <cell r="AD3998">
            <v>6</v>
          </cell>
          <cell r="AF3998">
            <v>0</v>
          </cell>
        </row>
        <row r="3999">
          <cell r="AD3999">
            <v>6</v>
          </cell>
          <cell r="AF3999">
            <v>0</v>
          </cell>
        </row>
        <row r="4000">
          <cell r="AD4000">
            <v>6</v>
          </cell>
          <cell r="AF4000">
            <v>0</v>
          </cell>
        </row>
        <row r="4001">
          <cell r="AD4001">
            <v>6</v>
          </cell>
          <cell r="AF4001">
            <v>0</v>
          </cell>
        </row>
        <row r="4002">
          <cell r="AD4002">
            <v>6</v>
          </cell>
          <cell r="AF4002">
            <v>0</v>
          </cell>
        </row>
        <row r="4003">
          <cell r="AD4003">
            <v>6</v>
          </cell>
          <cell r="AF4003">
            <v>0</v>
          </cell>
        </row>
        <row r="4004">
          <cell r="AD4004">
            <v>6</v>
          </cell>
          <cell r="AF4004">
            <v>0</v>
          </cell>
        </row>
        <row r="4005">
          <cell r="AD4005">
            <v>6</v>
          </cell>
          <cell r="AF4005">
            <v>0</v>
          </cell>
        </row>
        <row r="4006">
          <cell r="AD4006">
            <v>6</v>
          </cell>
          <cell r="AF4006">
            <v>0</v>
          </cell>
        </row>
        <row r="4007">
          <cell r="AD4007">
            <v>6</v>
          </cell>
          <cell r="AF4007">
            <v>2.5510204081632651E-3</v>
          </cell>
        </row>
        <row r="4008">
          <cell r="AD4008">
            <v>6</v>
          </cell>
          <cell r="AF4008">
            <v>2.5510204081632651E-3</v>
          </cell>
        </row>
        <row r="4009">
          <cell r="AD4009">
            <v>6</v>
          </cell>
          <cell r="AF4009">
            <v>2.5510204081632651E-3</v>
          </cell>
        </row>
        <row r="4010">
          <cell r="AD4010">
            <v>6</v>
          </cell>
          <cell r="AF4010">
            <v>1.2755102040816326E-3</v>
          </cell>
        </row>
        <row r="4011">
          <cell r="AD4011">
            <v>6</v>
          </cell>
          <cell r="AF4011">
            <v>0</v>
          </cell>
        </row>
        <row r="4012">
          <cell r="AD4012">
            <v>6</v>
          </cell>
          <cell r="AF4012">
            <v>0</v>
          </cell>
        </row>
        <row r="4013">
          <cell r="AD4013">
            <v>6</v>
          </cell>
          <cell r="AF4013">
            <v>0</v>
          </cell>
        </row>
        <row r="4014">
          <cell r="AD4014">
            <v>6</v>
          </cell>
          <cell r="AF4014">
            <v>0</v>
          </cell>
        </row>
        <row r="4015">
          <cell r="AD4015">
            <v>6</v>
          </cell>
          <cell r="AF4015">
            <v>0</v>
          </cell>
        </row>
        <row r="4016">
          <cell r="AD4016">
            <v>6</v>
          </cell>
          <cell r="AF4016">
            <v>0</v>
          </cell>
        </row>
        <row r="4017">
          <cell r="AD4017">
            <v>6</v>
          </cell>
          <cell r="AF4017">
            <v>0</v>
          </cell>
        </row>
        <row r="4018">
          <cell r="AD4018">
            <v>6</v>
          </cell>
          <cell r="AF4018">
            <v>0</v>
          </cell>
        </row>
        <row r="4019">
          <cell r="AD4019">
            <v>6</v>
          </cell>
          <cell r="AF4019">
            <v>0</v>
          </cell>
        </row>
        <row r="4020">
          <cell r="AD4020">
            <v>6</v>
          </cell>
          <cell r="AF4020">
            <v>0</v>
          </cell>
        </row>
        <row r="4021">
          <cell r="AD4021">
            <v>6</v>
          </cell>
          <cell r="AF4021">
            <v>0</v>
          </cell>
        </row>
        <row r="4022">
          <cell r="AD4022">
            <v>6</v>
          </cell>
          <cell r="AF4022">
            <v>0</v>
          </cell>
        </row>
        <row r="4023">
          <cell r="AD4023">
            <v>6</v>
          </cell>
          <cell r="AF4023">
            <v>0</v>
          </cell>
        </row>
        <row r="4024">
          <cell r="AD4024">
            <v>6</v>
          </cell>
          <cell r="AF4024">
            <v>0</v>
          </cell>
        </row>
        <row r="4025">
          <cell r="AD4025">
            <v>6</v>
          </cell>
          <cell r="AF4025">
            <v>0</v>
          </cell>
        </row>
        <row r="4026">
          <cell r="AD4026">
            <v>6</v>
          </cell>
          <cell r="AF4026">
            <v>0</v>
          </cell>
        </row>
        <row r="4027">
          <cell r="AD4027">
            <v>6</v>
          </cell>
          <cell r="AF4027">
            <v>0</v>
          </cell>
        </row>
        <row r="4028">
          <cell r="AD4028">
            <v>6</v>
          </cell>
          <cell r="AF4028">
            <v>0</v>
          </cell>
        </row>
        <row r="4029">
          <cell r="AD4029">
            <v>6</v>
          </cell>
          <cell r="AF4029">
            <v>0</v>
          </cell>
        </row>
        <row r="4030">
          <cell r="AD4030">
            <v>6</v>
          </cell>
          <cell r="AF4030">
            <v>0</v>
          </cell>
        </row>
        <row r="4031">
          <cell r="AD4031">
            <v>6</v>
          </cell>
          <cell r="AF4031">
            <v>0</v>
          </cell>
        </row>
        <row r="4032">
          <cell r="AD4032">
            <v>6</v>
          </cell>
          <cell r="AF4032">
            <v>0</v>
          </cell>
        </row>
        <row r="4033">
          <cell r="AD4033">
            <v>6</v>
          </cell>
          <cell r="AF4033">
            <v>0</v>
          </cell>
        </row>
        <row r="4034">
          <cell r="AD4034">
            <v>6</v>
          </cell>
          <cell r="AF4034">
            <v>0</v>
          </cell>
        </row>
        <row r="4035">
          <cell r="AD4035">
            <v>6</v>
          </cell>
          <cell r="AF4035">
            <v>0</v>
          </cell>
        </row>
        <row r="4036">
          <cell r="AD4036">
            <v>6</v>
          </cell>
          <cell r="AF4036">
            <v>0</v>
          </cell>
        </row>
        <row r="4037">
          <cell r="AD4037">
            <v>6</v>
          </cell>
          <cell r="AF4037">
            <v>0</v>
          </cell>
        </row>
        <row r="4038">
          <cell r="AD4038">
            <v>6</v>
          </cell>
          <cell r="AF4038">
            <v>0</v>
          </cell>
        </row>
        <row r="4039">
          <cell r="AD4039">
            <v>6</v>
          </cell>
          <cell r="AF4039">
            <v>0</v>
          </cell>
        </row>
        <row r="4040">
          <cell r="AD4040">
            <v>6</v>
          </cell>
          <cell r="AF4040">
            <v>0</v>
          </cell>
        </row>
        <row r="4041">
          <cell r="AD4041">
            <v>6</v>
          </cell>
          <cell r="AF4041">
            <v>0</v>
          </cell>
        </row>
        <row r="4042">
          <cell r="AD4042">
            <v>6</v>
          </cell>
          <cell r="AF4042">
            <v>0</v>
          </cell>
        </row>
        <row r="4043">
          <cell r="AD4043">
            <v>6</v>
          </cell>
          <cell r="AF4043">
            <v>0</v>
          </cell>
        </row>
        <row r="4044">
          <cell r="AD4044">
            <v>6</v>
          </cell>
          <cell r="AF4044">
            <v>0</v>
          </cell>
        </row>
        <row r="4045">
          <cell r="AD4045">
            <v>6</v>
          </cell>
          <cell r="AF4045">
            <v>0</v>
          </cell>
        </row>
        <row r="4046">
          <cell r="AD4046">
            <v>6</v>
          </cell>
          <cell r="AF4046">
            <v>0</v>
          </cell>
        </row>
        <row r="4047">
          <cell r="AD4047">
            <v>6</v>
          </cell>
          <cell r="AF4047">
            <v>0</v>
          </cell>
        </row>
        <row r="4048">
          <cell r="AD4048">
            <v>6</v>
          </cell>
          <cell r="AF4048">
            <v>0</v>
          </cell>
        </row>
        <row r="4049">
          <cell r="AD4049">
            <v>6</v>
          </cell>
          <cell r="AF4049">
            <v>0</v>
          </cell>
        </row>
        <row r="4050">
          <cell r="AD4050">
            <v>6</v>
          </cell>
          <cell r="AF4050">
            <v>0</v>
          </cell>
        </row>
        <row r="4051">
          <cell r="AD4051">
            <v>6</v>
          </cell>
          <cell r="AF4051">
            <v>0</v>
          </cell>
        </row>
        <row r="4052">
          <cell r="AD4052">
            <v>6</v>
          </cell>
          <cell r="AF4052">
            <v>0</v>
          </cell>
        </row>
        <row r="4053">
          <cell r="AD4053">
            <v>6</v>
          </cell>
          <cell r="AF4053">
            <v>0</v>
          </cell>
        </row>
        <row r="4054">
          <cell r="AD4054">
            <v>6</v>
          </cell>
          <cell r="AF4054">
            <v>0</v>
          </cell>
        </row>
        <row r="4055">
          <cell r="AD4055">
            <v>6</v>
          </cell>
          <cell r="AF4055">
            <v>0</v>
          </cell>
        </row>
        <row r="4056">
          <cell r="AD4056">
            <v>6</v>
          </cell>
          <cell r="AF4056">
            <v>0</v>
          </cell>
        </row>
        <row r="4057">
          <cell r="AD4057">
            <v>6</v>
          </cell>
          <cell r="AF4057">
            <v>1.2755102040816326E-3</v>
          </cell>
        </row>
        <row r="4058">
          <cell r="AD4058">
            <v>6</v>
          </cell>
          <cell r="AF4058">
            <v>1.2755102040816326E-3</v>
          </cell>
        </row>
        <row r="4059">
          <cell r="AD4059">
            <v>6</v>
          </cell>
          <cell r="AF4059">
            <v>0</v>
          </cell>
        </row>
        <row r="4060">
          <cell r="AD4060">
            <v>6</v>
          </cell>
          <cell r="AF4060">
            <v>0</v>
          </cell>
        </row>
        <row r="4061">
          <cell r="AD4061">
            <v>6</v>
          </cell>
          <cell r="AF4061">
            <v>0</v>
          </cell>
        </row>
        <row r="4062">
          <cell r="AD4062">
            <v>6</v>
          </cell>
          <cell r="AF4062">
            <v>1.2755102040816326E-3</v>
          </cell>
        </row>
        <row r="4063">
          <cell r="AD4063">
            <v>6</v>
          </cell>
          <cell r="AF4063">
            <v>0</v>
          </cell>
        </row>
        <row r="4064">
          <cell r="AD4064">
            <v>6</v>
          </cell>
          <cell r="AF4064">
            <v>0</v>
          </cell>
        </row>
        <row r="4065">
          <cell r="AD4065">
            <v>6</v>
          </cell>
          <cell r="AF4065">
            <v>0</v>
          </cell>
        </row>
        <row r="4066">
          <cell r="AD4066">
            <v>6</v>
          </cell>
          <cell r="AF4066">
            <v>0</v>
          </cell>
        </row>
        <row r="4067">
          <cell r="AD4067">
            <v>6</v>
          </cell>
          <cell r="AF4067">
            <v>0</v>
          </cell>
        </row>
        <row r="4068">
          <cell r="AD4068">
            <v>6</v>
          </cell>
          <cell r="AF4068">
            <v>0</v>
          </cell>
        </row>
        <row r="4069">
          <cell r="AD4069">
            <v>6</v>
          </cell>
          <cell r="AF4069">
            <v>0</v>
          </cell>
        </row>
        <row r="4070">
          <cell r="AD4070">
            <v>6</v>
          </cell>
          <cell r="AF4070">
            <v>0</v>
          </cell>
        </row>
        <row r="4071">
          <cell r="AD4071">
            <v>6</v>
          </cell>
          <cell r="AF4071">
            <v>0</v>
          </cell>
        </row>
        <row r="4072">
          <cell r="AD4072">
            <v>6</v>
          </cell>
          <cell r="AF4072">
            <v>0</v>
          </cell>
        </row>
        <row r="4073">
          <cell r="AD4073">
            <v>6</v>
          </cell>
          <cell r="AF4073">
            <v>0</v>
          </cell>
        </row>
        <row r="4074">
          <cell r="AD4074">
            <v>6</v>
          </cell>
          <cell r="AF4074">
            <v>0</v>
          </cell>
        </row>
        <row r="4075">
          <cell r="AD4075">
            <v>6</v>
          </cell>
          <cell r="AF4075">
            <v>0</v>
          </cell>
        </row>
        <row r="4076">
          <cell r="AD4076">
            <v>6</v>
          </cell>
          <cell r="AF4076">
            <v>0</v>
          </cell>
        </row>
        <row r="4077">
          <cell r="AD4077">
            <v>6</v>
          </cell>
          <cell r="AF4077">
            <v>0</v>
          </cell>
        </row>
        <row r="4078">
          <cell r="AD4078">
            <v>6</v>
          </cell>
          <cell r="AF4078">
            <v>1.2755102040816326E-3</v>
          </cell>
        </row>
        <row r="4079">
          <cell r="AD4079">
            <v>6</v>
          </cell>
          <cell r="AF4079">
            <v>1.2755102040816326E-3</v>
          </cell>
        </row>
        <row r="4080">
          <cell r="AD4080">
            <v>6</v>
          </cell>
          <cell r="AF4080">
            <v>3.8265306122448979E-3</v>
          </cell>
        </row>
        <row r="4081">
          <cell r="AD4081">
            <v>6</v>
          </cell>
          <cell r="AF4081">
            <v>2.5510204081632651E-3</v>
          </cell>
        </row>
        <row r="4082">
          <cell r="AD4082">
            <v>6</v>
          </cell>
          <cell r="AF4082">
            <v>0</v>
          </cell>
        </row>
        <row r="4083">
          <cell r="AD4083">
            <v>6</v>
          </cell>
          <cell r="AF4083">
            <v>0</v>
          </cell>
        </row>
        <row r="4084">
          <cell r="AD4084">
            <v>6</v>
          </cell>
          <cell r="AF4084">
            <v>0</v>
          </cell>
        </row>
        <row r="4085">
          <cell r="AD4085">
            <v>6</v>
          </cell>
          <cell r="AF4085">
            <v>0</v>
          </cell>
        </row>
        <row r="4086">
          <cell r="AD4086">
            <v>6</v>
          </cell>
          <cell r="AF4086">
            <v>1.2755102040816326E-3</v>
          </cell>
        </row>
        <row r="4087">
          <cell r="AD4087">
            <v>6</v>
          </cell>
          <cell r="AF4087">
            <v>1.2755102040816326E-3</v>
          </cell>
        </row>
        <row r="4088">
          <cell r="AD4088">
            <v>6</v>
          </cell>
          <cell r="AF4088">
            <v>1.2755102040816326E-3</v>
          </cell>
        </row>
        <row r="4089">
          <cell r="AD4089">
            <v>6</v>
          </cell>
          <cell r="AF4089">
            <v>1.2755102040816326E-3</v>
          </cell>
        </row>
        <row r="4090">
          <cell r="AD4090">
            <v>6</v>
          </cell>
          <cell r="AF4090">
            <v>1.2755102040816326E-3</v>
          </cell>
        </row>
        <row r="4091">
          <cell r="AD4091">
            <v>6</v>
          </cell>
          <cell r="AF4091">
            <v>1.2755102040816326E-3</v>
          </cell>
        </row>
        <row r="4092">
          <cell r="AD4092">
            <v>6</v>
          </cell>
          <cell r="AF4092">
            <v>1.2755102040816326E-3</v>
          </cell>
        </row>
        <row r="4093">
          <cell r="AD4093">
            <v>6</v>
          </cell>
          <cell r="AF4093">
            <v>0</v>
          </cell>
        </row>
        <row r="4094">
          <cell r="AD4094">
            <v>6</v>
          </cell>
          <cell r="AF4094">
            <v>0</v>
          </cell>
        </row>
        <row r="4095">
          <cell r="AD4095">
            <v>6</v>
          </cell>
          <cell r="AF4095">
            <v>0</v>
          </cell>
        </row>
        <row r="4096">
          <cell r="AD4096">
            <v>6</v>
          </cell>
          <cell r="AF4096">
            <v>0</v>
          </cell>
        </row>
        <row r="4097">
          <cell r="AD4097">
            <v>6</v>
          </cell>
          <cell r="AF4097">
            <v>0</v>
          </cell>
        </row>
        <row r="4098">
          <cell r="AD4098">
            <v>6</v>
          </cell>
          <cell r="AF4098">
            <v>0</v>
          </cell>
        </row>
        <row r="4099">
          <cell r="AD4099">
            <v>6</v>
          </cell>
          <cell r="AF4099">
            <v>0</v>
          </cell>
        </row>
        <row r="4100">
          <cell r="AD4100">
            <v>6</v>
          </cell>
          <cell r="AF4100">
            <v>1.2755102040816326E-3</v>
          </cell>
        </row>
        <row r="4101">
          <cell r="AD4101">
            <v>6</v>
          </cell>
          <cell r="AF4101">
            <v>1.2755102040816326E-3</v>
          </cell>
        </row>
        <row r="4102">
          <cell r="AD4102">
            <v>6</v>
          </cell>
          <cell r="AF4102">
            <v>1.2755102040816326E-3</v>
          </cell>
        </row>
        <row r="4103">
          <cell r="AD4103">
            <v>6</v>
          </cell>
          <cell r="AF4103">
            <v>1.2755102040816326E-3</v>
          </cell>
        </row>
        <row r="4104">
          <cell r="AD4104">
            <v>6</v>
          </cell>
          <cell r="AF4104">
            <v>1.2755102040816326E-3</v>
          </cell>
        </row>
        <row r="4105">
          <cell r="AD4105">
            <v>6</v>
          </cell>
          <cell r="AF4105">
            <v>1.2755102040816326E-3</v>
          </cell>
        </row>
        <row r="4106">
          <cell r="AD4106">
            <v>6</v>
          </cell>
          <cell r="AF4106">
            <v>1.2755102040816326E-3</v>
          </cell>
        </row>
        <row r="4107">
          <cell r="AD4107">
            <v>6</v>
          </cell>
          <cell r="AF4107">
            <v>1.2755102040816326E-3</v>
          </cell>
        </row>
        <row r="4108">
          <cell r="AD4108">
            <v>6</v>
          </cell>
          <cell r="AF4108">
            <v>1.2755102040816326E-3</v>
          </cell>
        </row>
        <row r="4109">
          <cell r="AD4109">
            <v>6</v>
          </cell>
          <cell r="AF4109">
            <v>0</v>
          </cell>
        </row>
        <row r="4110">
          <cell r="AD4110">
            <v>6</v>
          </cell>
          <cell r="AF4110">
            <v>0</v>
          </cell>
        </row>
        <row r="4111">
          <cell r="AD4111">
            <v>6</v>
          </cell>
          <cell r="AF4111">
            <v>0</v>
          </cell>
        </row>
        <row r="4112">
          <cell r="AD4112">
            <v>6</v>
          </cell>
          <cell r="AF4112">
            <v>0</v>
          </cell>
        </row>
        <row r="4113">
          <cell r="AD4113">
            <v>6</v>
          </cell>
          <cell r="AF4113">
            <v>0</v>
          </cell>
        </row>
        <row r="4114">
          <cell r="AD4114">
            <v>6</v>
          </cell>
          <cell r="AF4114">
            <v>0</v>
          </cell>
        </row>
        <row r="4115">
          <cell r="AD4115">
            <v>6</v>
          </cell>
          <cell r="AF4115">
            <v>0</v>
          </cell>
        </row>
        <row r="4116">
          <cell r="AD4116">
            <v>6</v>
          </cell>
          <cell r="AF4116">
            <v>0</v>
          </cell>
        </row>
        <row r="4117">
          <cell r="AD4117">
            <v>6</v>
          </cell>
          <cell r="AF4117">
            <v>0</v>
          </cell>
        </row>
        <row r="4118">
          <cell r="AD4118">
            <v>6</v>
          </cell>
          <cell r="AF4118">
            <v>0</v>
          </cell>
        </row>
        <row r="4119">
          <cell r="AD4119">
            <v>6</v>
          </cell>
          <cell r="AF4119">
            <v>0</v>
          </cell>
        </row>
        <row r="4120">
          <cell r="AD4120">
            <v>6</v>
          </cell>
          <cell r="AF4120">
            <v>0</v>
          </cell>
        </row>
        <row r="4121">
          <cell r="AD4121">
            <v>6</v>
          </cell>
          <cell r="AF4121">
            <v>0</v>
          </cell>
        </row>
        <row r="4122">
          <cell r="AD4122">
            <v>6</v>
          </cell>
          <cell r="AF4122">
            <v>0</v>
          </cell>
        </row>
        <row r="4123">
          <cell r="AD4123">
            <v>6</v>
          </cell>
          <cell r="AF4123">
            <v>0</v>
          </cell>
        </row>
        <row r="4124">
          <cell r="AD4124">
            <v>6</v>
          </cell>
          <cell r="AF4124">
            <v>0</v>
          </cell>
        </row>
        <row r="4125">
          <cell r="AD4125">
            <v>6</v>
          </cell>
          <cell r="AF4125">
            <v>0</v>
          </cell>
        </row>
        <row r="4126">
          <cell r="AD4126">
            <v>6</v>
          </cell>
          <cell r="AF4126">
            <v>0</v>
          </cell>
        </row>
        <row r="4127">
          <cell r="AD4127">
            <v>6</v>
          </cell>
          <cell r="AF4127">
            <v>0</v>
          </cell>
        </row>
        <row r="4128">
          <cell r="AD4128">
            <v>6</v>
          </cell>
          <cell r="AF4128">
            <v>1.2755102040816326E-3</v>
          </cell>
        </row>
        <row r="4129">
          <cell r="AD4129">
            <v>6</v>
          </cell>
          <cell r="AF4129">
            <v>1.2755102040816326E-3</v>
          </cell>
        </row>
        <row r="4130">
          <cell r="AD4130">
            <v>6</v>
          </cell>
          <cell r="AF4130">
            <v>0</v>
          </cell>
        </row>
        <row r="4131">
          <cell r="AD4131">
            <v>6</v>
          </cell>
          <cell r="AF4131">
            <v>0</v>
          </cell>
        </row>
        <row r="4132">
          <cell r="AD4132">
            <v>6</v>
          </cell>
          <cell r="AF4132">
            <v>0</v>
          </cell>
        </row>
        <row r="4133">
          <cell r="AD4133">
            <v>6</v>
          </cell>
          <cell r="AF4133">
            <v>0</v>
          </cell>
        </row>
        <row r="4134">
          <cell r="AD4134">
            <v>6</v>
          </cell>
          <cell r="AF4134">
            <v>0</v>
          </cell>
        </row>
        <row r="4135">
          <cell r="AD4135">
            <v>6</v>
          </cell>
          <cell r="AF4135">
            <v>0</v>
          </cell>
        </row>
        <row r="4136">
          <cell r="AD4136">
            <v>6</v>
          </cell>
          <cell r="AF4136">
            <v>0</v>
          </cell>
        </row>
        <row r="4137">
          <cell r="AD4137">
            <v>6</v>
          </cell>
          <cell r="AF4137">
            <v>0</v>
          </cell>
        </row>
        <row r="4138">
          <cell r="AD4138">
            <v>6</v>
          </cell>
          <cell r="AF4138">
            <v>0</v>
          </cell>
        </row>
        <row r="4139">
          <cell r="AD4139">
            <v>6</v>
          </cell>
          <cell r="AF4139">
            <v>0</v>
          </cell>
        </row>
        <row r="4140">
          <cell r="AD4140">
            <v>6</v>
          </cell>
          <cell r="AF4140">
            <v>0</v>
          </cell>
        </row>
        <row r="4141">
          <cell r="AD4141">
            <v>6</v>
          </cell>
          <cell r="AF4141">
            <v>0</v>
          </cell>
        </row>
        <row r="4142">
          <cell r="AD4142">
            <v>6</v>
          </cell>
          <cell r="AF4142">
            <v>0</v>
          </cell>
        </row>
        <row r="4143">
          <cell r="AD4143">
            <v>6</v>
          </cell>
          <cell r="AF4143">
            <v>0</v>
          </cell>
        </row>
        <row r="4144">
          <cell r="AD4144">
            <v>6</v>
          </cell>
          <cell r="AF4144">
            <v>0</v>
          </cell>
        </row>
        <row r="4145">
          <cell r="AD4145">
            <v>6</v>
          </cell>
          <cell r="AF4145">
            <v>0</v>
          </cell>
        </row>
        <row r="4146">
          <cell r="AD4146">
            <v>6</v>
          </cell>
          <cell r="AF4146">
            <v>0</v>
          </cell>
        </row>
        <row r="4147">
          <cell r="AD4147">
            <v>6</v>
          </cell>
          <cell r="AF4147">
            <v>0</v>
          </cell>
        </row>
        <row r="4148">
          <cell r="AD4148">
            <v>6</v>
          </cell>
          <cell r="AF4148">
            <v>0</v>
          </cell>
        </row>
        <row r="4149">
          <cell r="AD4149">
            <v>6</v>
          </cell>
          <cell r="AF4149">
            <v>0</v>
          </cell>
        </row>
        <row r="4150">
          <cell r="AD4150">
            <v>6</v>
          </cell>
          <cell r="AF4150">
            <v>0</v>
          </cell>
        </row>
        <row r="4151">
          <cell r="AD4151">
            <v>6</v>
          </cell>
          <cell r="AF4151">
            <v>0</v>
          </cell>
        </row>
        <row r="4152">
          <cell r="AD4152">
            <v>6</v>
          </cell>
          <cell r="AF4152">
            <v>0</v>
          </cell>
        </row>
        <row r="4153">
          <cell r="AD4153">
            <v>6</v>
          </cell>
          <cell r="AF4153">
            <v>0</v>
          </cell>
        </row>
        <row r="4154">
          <cell r="AD4154">
            <v>6</v>
          </cell>
          <cell r="AF4154">
            <v>0</v>
          </cell>
        </row>
        <row r="4155">
          <cell r="AD4155">
            <v>6</v>
          </cell>
          <cell r="AF4155">
            <v>0</v>
          </cell>
        </row>
        <row r="4156">
          <cell r="AD4156">
            <v>6</v>
          </cell>
          <cell r="AF4156">
            <v>0</v>
          </cell>
        </row>
        <row r="4157">
          <cell r="AD4157">
            <v>6</v>
          </cell>
          <cell r="AF4157">
            <v>0</v>
          </cell>
        </row>
        <row r="4158">
          <cell r="AD4158">
            <v>6</v>
          </cell>
          <cell r="AF4158">
            <v>0</v>
          </cell>
        </row>
        <row r="4159">
          <cell r="AD4159">
            <v>6</v>
          </cell>
          <cell r="AF4159">
            <v>0</v>
          </cell>
        </row>
        <row r="4160">
          <cell r="AD4160">
            <v>6</v>
          </cell>
          <cell r="AF4160">
            <v>0</v>
          </cell>
        </row>
        <row r="4161">
          <cell r="AD4161">
            <v>6</v>
          </cell>
          <cell r="AF4161">
            <v>0</v>
          </cell>
        </row>
        <row r="4162">
          <cell r="AD4162">
            <v>6</v>
          </cell>
          <cell r="AF4162">
            <v>0</v>
          </cell>
        </row>
        <row r="4163">
          <cell r="AD4163">
            <v>6</v>
          </cell>
          <cell r="AF4163">
            <v>0</v>
          </cell>
        </row>
        <row r="4164">
          <cell r="AD4164">
            <v>6</v>
          </cell>
          <cell r="AF4164">
            <v>0</v>
          </cell>
        </row>
        <row r="4165">
          <cell r="AD4165">
            <v>6</v>
          </cell>
          <cell r="AF4165">
            <v>0</v>
          </cell>
        </row>
        <row r="4166">
          <cell r="AD4166">
            <v>6</v>
          </cell>
          <cell r="AF4166">
            <v>0</v>
          </cell>
        </row>
        <row r="4167">
          <cell r="AD4167">
            <v>6</v>
          </cell>
          <cell r="AF4167">
            <v>0</v>
          </cell>
        </row>
        <row r="4168">
          <cell r="AD4168">
            <v>6</v>
          </cell>
          <cell r="AF4168">
            <v>0</v>
          </cell>
        </row>
        <row r="4169">
          <cell r="AD4169">
            <v>6</v>
          </cell>
          <cell r="AF4169">
            <v>0</v>
          </cell>
        </row>
        <row r="4170">
          <cell r="AD4170">
            <v>6</v>
          </cell>
          <cell r="AF4170">
            <v>0</v>
          </cell>
        </row>
        <row r="4171">
          <cell r="AD4171">
            <v>6</v>
          </cell>
          <cell r="AF4171">
            <v>0</v>
          </cell>
        </row>
        <row r="4172">
          <cell r="AD4172">
            <v>6</v>
          </cell>
          <cell r="AF4172">
            <v>0</v>
          </cell>
        </row>
        <row r="4173">
          <cell r="AD4173">
            <v>6</v>
          </cell>
          <cell r="AF4173">
            <v>0</v>
          </cell>
        </row>
        <row r="4174">
          <cell r="AD4174">
            <v>6</v>
          </cell>
          <cell r="AF4174">
            <v>0</v>
          </cell>
        </row>
        <row r="4175">
          <cell r="AD4175">
            <v>6</v>
          </cell>
          <cell r="AF4175">
            <v>0</v>
          </cell>
        </row>
        <row r="4176">
          <cell r="AD4176">
            <v>6</v>
          </cell>
          <cell r="AF4176">
            <v>0</v>
          </cell>
        </row>
        <row r="4177">
          <cell r="AD4177">
            <v>6</v>
          </cell>
          <cell r="AF4177">
            <v>0</v>
          </cell>
        </row>
        <row r="4178">
          <cell r="AD4178">
            <v>6</v>
          </cell>
          <cell r="AF4178">
            <v>0</v>
          </cell>
        </row>
        <row r="4179">
          <cell r="AD4179">
            <v>6</v>
          </cell>
          <cell r="AF4179">
            <v>0</v>
          </cell>
        </row>
        <row r="4180">
          <cell r="AD4180">
            <v>6</v>
          </cell>
          <cell r="AF4180">
            <v>0</v>
          </cell>
        </row>
        <row r="4181">
          <cell r="AD4181">
            <v>6</v>
          </cell>
          <cell r="AF4181">
            <v>0</v>
          </cell>
        </row>
        <row r="4182">
          <cell r="AD4182">
            <v>6</v>
          </cell>
          <cell r="AF4182">
            <v>0</v>
          </cell>
        </row>
        <row r="4183">
          <cell r="AD4183">
            <v>6</v>
          </cell>
          <cell r="AF4183">
            <v>0</v>
          </cell>
        </row>
        <row r="4184">
          <cell r="AD4184">
            <v>6</v>
          </cell>
          <cell r="AF4184">
            <v>0</v>
          </cell>
        </row>
        <row r="4185">
          <cell r="AD4185">
            <v>6</v>
          </cell>
          <cell r="AF4185">
            <v>0</v>
          </cell>
        </row>
        <row r="4186">
          <cell r="AD4186">
            <v>6</v>
          </cell>
          <cell r="AF4186">
            <v>0</v>
          </cell>
        </row>
        <row r="4187">
          <cell r="AD4187">
            <v>6</v>
          </cell>
          <cell r="AF4187">
            <v>0</v>
          </cell>
        </row>
        <row r="4188">
          <cell r="AD4188">
            <v>6</v>
          </cell>
          <cell r="AF4188">
            <v>0</v>
          </cell>
        </row>
        <row r="4189">
          <cell r="AD4189">
            <v>6</v>
          </cell>
          <cell r="AF4189">
            <v>0</v>
          </cell>
        </row>
        <row r="4190">
          <cell r="AD4190">
            <v>6</v>
          </cell>
          <cell r="AF4190">
            <v>0</v>
          </cell>
        </row>
        <row r="4191">
          <cell r="AD4191">
            <v>6</v>
          </cell>
          <cell r="AF4191">
            <v>0</v>
          </cell>
        </row>
        <row r="4192">
          <cell r="AD4192">
            <v>6</v>
          </cell>
          <cell r="AF4192">
            <v>0</v>
          </cell>
        </row>
        <row r="4193">
          <cell r="AD4193">
            <v>6</v>
          </cell>
          <cell r="AF4193">
            <v>0</v>
          </cell>
        </row>
        <row r="4194">
          <cell r="AD4194">
            <v>6</v>
          </cell>
          <cell r="AF4194">
            <v>0</v>
          </cell>
        </row>
        <row r="4195">
          <cell r="AD4195">
            <v>6</v>
          </cell>
          <cell r="AF4195">
            <v>0</v>
          </cell>
        </row>
        <row r="4196">
          <cell r="AD4196">
            <v>6</v>
          </cell>
          <cell r="AF4196">
            <v>0</v>
          </cell>
        </row>
        <row r="4197">
          <cell r="AD4197">
            <v>6</v>
          </cell>
          <cell r="AF4197">
            <v>0</v>
          </cell>
        </row>
        <row r="4198">
          <cell r="AD4198">
            <v>6</v>
          </cell>
          <cell r="AF4198">
            <v>0</v>
          </cell>
        </row>
        <row r="4199">
          <cell r="AD4199">
            <v>6</v>
          </cell>
          <cell r="AF4199">
            <v>0</v>
          </cell>
        </row>
        <row r="4200">
          <cell r="AD4200">
            <v>6</v>
          </cell>
          <cell r="AF4200">
            <v>0</v>
          </cell>
        </row>
        <row r="4201">
          <cell r="AD4201">
            <v>6</v>
          </cell>
          <cell r="AF4201">
            <v>0</v>
          </cell>
        </row>
        <row r="4202">
          <cell r="AD4202">
            <v>6</v>
          </cell>
          <cell r="AF4202">
            <v>0</v>
          </cell>
        </row>
        <row r="4203">
          <cell r="AD4203">
            <v>6</v>
          </cell>
          <cell r="AF4203">
            <v>0</v>
          </cell>
        </row>
        <row r="4204">
          <cell r="AD4204">
            <v>6</v>
          </cell>
          <cell r="AF4204">
            <v>0</v>
          </cell>
        </row>
        <row r="4205">
          <cell r="AD4205">
            <v>6</v>
          </cell>
          <cell r="AF4205">
            <v>0</v>
          </cell>
        </row>
        <row r="4206">
          <cell r="AD4206">
            <v>6</v>
          </cell>
          <cell r="AF4206">
            <v>0</v>
          </cell>
        </row>
        <row r="4207">
          <cell r="AD4207">
            <v>6</v>
          </cell>
          <cell r="AF4207">
            <v>0</v>
          </cell>
        </row>
        <row r="4208">
          <cell r="AD4208">
            <v>6</v>
          </cell>
          <cell r="AF4208">
            <v>0</v>
          </cell>
        </row>
        <row r="4209">
          <cell r="AD4209">
            <v>6</v>
          </cell>
          <cell r="AF4209">
            <v>0</v>
          </cell>
        </row>
        <row r="4210">
          <cell r="AD4210">
            <v>6</v>
          </cell>
          <cell r="AF4210">
            <v>0</v>
          </cell>
        </row>
        <row r="4211">
          <cell r="AD4211">
            <v>6</v>
          </cell>
          <cell r="AF4211">
            <v>0</v>
          </cell>
        </row>
        <row r="4212">
          <cell r="AD4212">
            <v>6</v>
          </cell>
          <cell r="AF4212">
            <v>0</v>
          </cell>
        </row>
        <row r="4213">
          <cell r="AD4213">
            <v>6</v>
          </cell>
          <cell r="AF4213">
            <v>0</v>
          </cell>
        </row>
        <row r="4214">
          <cell r="AD4214">
            <v>6</v>
          </cell>
          <cell r="AF4214">
            <v>0</v>
          </cell>
        </row>
        <row r="4215">
          <cell r="AD4215">
            <v>6</v>
          </cell>
          <cell r="AF4215">
            <v>0</v>
          </cell>
        </row>
        <row r="4216">
          <cell r="AD4216">
            <v>6</v>
          </cell>
          <cell r="AF4216">
            <v>0</v>
          </cell>
        </row>
        <row r="4217">
          <cell r="AD4217">
            <v>6</v>
          </cell>
          <cell r="AF4217">
            <v>0</v>
          </cell>
        </row>
        <row r="4218">
          <cell r="AD4218">
            <v>6</v>
          </cell>
          <cell r="AF4218">
            <v>0</v>
          </cell>
        </row>
        <row r="4219">
          <cell r="AD4219">
            <v>6</v>
          </cell>
          <cell r="AF4219">
            <v>0</v>
          </cell>
        </row>
        <row r="4220">
          <cell r="AD4220">
            <v>6</v>
          </cell>
          <cell r="AF4220">
            <v>0</v>
          </cell>
        </row>
        <row r="4221">
          <cell r="AD4221">
            <v>6</v>
          </cell>
          <cell r="AF4221">
            <v>0</v>
          </cell>
        </row>
        <row r="4222">
          <cell r="AD4222">
            <v>6</v>
          </cell>
          <cell r="AF4222">
            <v>0</v>
          </cell>
        </row>
        <row r="4223">
          <cell r="AD4223">
            <v>6</v>
          </cell>
          <cell r="AF4223">
            <v>0</v>
          </cell>
        </row>
        <row r="4224">
          <cell r="AD4224">
            <v>6</v>
          </cell>
          <cell r="AF4224">
            <v>0</v>
          </cell>
        </row>
        <row r="4225">
          <cell r="AD4225">
            <v>6</v>
          </cell>
          <cell r="AF4225">
            <v>0</v>
          </cell>
        </row>
        <row r="4226">
          <cell r="AD4226">
            <v>6</v>
          </cell>
          <cell r="AF4226">
            <v>0</v>
          </cell>
        </row>
        <row r="4227">
          <cell r="AD4227">
            <v>6</v>
          </cell>
          <cell r="AF4227">
            <v>0</v>
          </cell>
        </row>
        <row r="4228">
          <cell r="AD4228">
            <v>6</v>
          </cell>
          <cell r="AF4228">
            <v>0</v>
          </cell>
        </row>
        <row r="4229">
          <cell r="AD4229">
            <v>6</v>
          </cell>
          <cell r="AF4229">
            <v>0</v>
          </cell>
        </row>
        <row r="4230">
          <cell r="AD4230">
            <v>6</v>
          </cell>
          <cell r="AF4230">
            <v>0</v>
          </cell>
        </row>
        <row r="4231">
          <cell r="AD4231">
            <v>6</v>
          </cell>
          <cell r="AF4231">
            <v>0</v>
          </cell>
        </row>
        <row r="4232">
          <cell r="AD4232">
            <v>6</v>
          </cell>
          <cell r="AF4232">
            <v>0</v>
          </cell>
        </row>
        <row r="4233">
          <cell r="AD4233">
            <v>6</v>
          </cell>
          <cell r="AF4233">
            <v>0</v>
          </cell>
        </row>
        <row r="4234">
          <cell r="AD4234">
            <v>6</v>
          </cell>
          <cell r="AF4234">
            <v>0</v>
          </cell>
        </row>
        <row r="4235">
          <cell r="AD4235">
            <v>6</v>
          </cell>
          <cell r="AF4235">
            <v>0</v>
          </cell>
        </row>
        <row r="4236">
          <cell r="AD4236">
            <v>6</v>
          </cell>
          <cell r="AF4236">
            <v>0</v>
          </cell>
        </row>
        <row r="4237">
          <cell r="AD4237">
            <v>6</v>
          </cell>
          <cell r="AF4237">
            <v>0</v>
          </cell>
        </row>
        <row r="4238">
          <cell r="AD4238">
            <v>6</v>
          </cell>
          <cell r="AF4238">
            <v>0</v>
          </cell>
        </row>
        <row r="4239">
          <cell r="AD4239">
            <v>6</v>
          </cell>
          <cell r="AF4239">
            <v>0</v>
          </cell>
        </row>
        <row r="4240">
          <cell r="AD4240">
            <v>6</v>
          </cell>
          <cell r="AF4240">
            <v>0</v>
          </cell>
        </row>
        <row r="4241">
          <cell r="AD4241">
            <v>6</v>
          </cell>
          <cell r="AF4241">
            <v>0</v>
          </cell>
        </row>
        <row r="4242">
          <cell r="AD4242">
            <v>6</v>
          </cell>
          <cell r="AF4242">
            <v>0</v>
          </cell>
        </row>
        <row r="4243">
          <cell r="AD4243">
            <v>6</v>
          </cell>
          <cell r="AF4243">
            <v>0</v>
          </cell>
        </row>
        <row r="4244">
          <cell r="AD4244">
            <v>6</v>
          </cell>
          <cell r="AF4244">
            <v>0</v>
          </cell>
        </row>
        <row r="4245">
          <cell r="AD4245">
            <v>6</v>
          </cell>
          <cell r="AF4245">
            <v>0</v>
          </cell>
        </row>
        <row r="4246">
          <cell r="AD4246">
            <v>6</v>
          </cell>
          <cell r="AF4246">
            <v>0</v>
          </cell>
        </row>
        <row r="4247">
          <cell r="AD4247">
            <v>6</v>
          </cell>
          <cell r="AF4247">
            <v>0</v>
          </cell>
        </row>
        <row r="4248">
          <cell r="AD4248">
            <v>6</v>
          </cell>
          <cell r="AF4248">
            <v>0</v>
          </cell>
        </row>
        <row r="4249">
          <cell r="AD4249">
            <v>6</v>
          </cell>
          <cell r="AF4249">
            <v>0</v>
          </cell>
        </row>
        <row r="4250">
          <cell r="AD4250">
            <v>6</v>
          </cell>
          <cell r="AF4250">
            <v>0</v>
          </cell>
        </row>
        <row r="4251">
          <cell r="AD4251">
            <v>6</v>
          </cell>
          <cell r="AF4251">
            <v>0</v>
          </cell>
        </row>
        <row r="4252">
          <cell r="AD4252">
            <v>6</v>
          </cell>
          <cell r="AF4252">
            <v>0</v>
          </cell>
        </row>
        <row r="4253">
          <cell r="AD4253">
            <v>6</v>
          </cell>
          <cell r="AF4253">
            <v>0</v>
          </cell>
        </row>
        <row r="4254">
          <cell r="AD4254">
            <v>6</v>
          </cell>
          <cell r="AF4254">
            <v>0</v>
          </cell>
        </row>
        <row r="4255">
          <cell r="AD4255">
            <v>6</v>
          </cell>
          <cell r="AF4255">
            <v>0</v>
          </cell>
        </row>
        <row r="4256">
          <cell r="AD4256">
            <v>6</v>
          </cell>
          <cell r="AF4256">
            <v>0</v>
          </cell>
        </row>
        <row r="4257">
          <cell r="AD4257">
            <v>6</v>
          </cell>
          <cell r="AF4257">
            <v>0</v>
          </cell>
        </row>
        <row r="4258">
          <cell r="AD4258">
            <v>6</v>
          </cell>
          <cell r="AF4258">
            <v>0</v>
          </cell>
        </row>
        <row r="4259">
          <cell r="AD4259">
            <v>6</v>
          </cell>
          <cell r="AF4259">
            <v>0</v>
          </cell>
        </row>
        <row r="4260">
          <cell r="AD4260">
            <v>6</v>
          </cell>
          <cell r="AF4260">
            <v>0</v>
          </cell>
        </row>
        <row r="4261">
          <cell r="AD4261">
            <v>6</v>
          </cell>
          <cell r="AF4261">
            <v>0</v>
          </cell>
        </row>
        <row r="4262">
          <cell r="AD4262">
            <v>6</v>
          </cell>
          <cell r="AF4262">
            <v>0</v>
          </cell>
        </row>
        <row r="4263">
          <cell r="AD4263">
            <v>6</v>
          </cell>
          <cell r="AF4263">
            <v>0</v>
          </cell>
        </row>
        <row r="4264">
          <cell r="AD4264">
            <v>6</v>
          </cell>
          <cell r="AF4264">
            <v>0</v>
          </cell>
        </row>
        <row r="4265">
          <cell r="AD4265">
            <v>6</v>
          </cell>
          <cell r="AF4265">
            <v>0</v>
          </cell>
        </row>
        <row r="4266">
          <cell r="AD4266">
            <v>6</v>
          </cell>
          <cell r="AF4266">
            <v>0</v>
          </cell>
        </row>
        <row r="4267">
          <cell r="AD4267">
            <v>6</v>
          </cell>
          <cell r="AF4267">
            <v>0</v>
          </cell>
        </row>
        <row r="4268">
          <cell r="AD4268">
            <v>6</v>
          </cell>
          <cell r="AF4268">
            <v>0</v>
          </cell>
        </row>
        <row r="4269">
          <cell r="AD4269">
            <v>6</v>
          </cell>
          <cell r="AF4269">
            <v>0</v>
          </cell>
        </row>
        <row r="4270">
          <cell r="AD4270">
            <v>6</v>
          </cell>
          <cell r="AF4270">
            <v>0</v>
          </cell>
        </row>
        <row r="4271">
          <cell r="AD4271">
            <v>6</v>
          </cell>
          <cell r="AF4271">
            <v>0</v>
          </cell>
        </row>
        <row r="4272">
          <cell r="AD4272">
            <v>6</v>
          </cell>
          <cell r="AF4272">
            <v>0</v>
          </cell>
        </row>
        <row r="4273">
          <cell r="AD4273">
            <v>6</v>
          </cell>
          <cell r="AF4273">
            <v>0</v>
          </cell>
        </row>
        <row r="4274">
          <cell r="AD4274">
            <v>6</v>
          </cell>
          <cell r="AF4274">
            <v>0</v>
          </cell>
        </row>
        <row r="4275">
          <cell r="AD4275">
            <v>6</v>
          </cell>
          <cell r="AF4275">
            <v>0</v>
          </cell>
        </row>
        <row r="4276">
          <cell r="AD4276">
            <v>6</v>
          </cell>
          <cell r="AF4276">
            <v>0</v>
          </cell>
        </row>
        <row r="4277">
          <cell r="AD4277">
            <v>6</v>
          </cell>
          <cell r="AF4277">
            <v>0</v>
          </cell>
        </row>
        <row r="4278">
          <cell r="AD4278">
            <v>6</v>
          </cell>
          <cell r="AF4278">
            <v>0</v>
          </cell>
        </row>
        <row r="4279">
          <cell r="AD4279">
            <v>6</v>
          </cell>
          <cell r="AF4279">
            <v>0</v>
          </cell>
        </row>
        <row r="4280">
          <cell r="AD4280">
            <v>6</v>
          </cell>
          <cell r="AF4280">
            <v>0</v>
          </cell>
        </row>
        <row r="4281">
          <cell r="AD4281">
            <v>6</v>
          </cell>
          <cell r="AF4281">
            <v>0</v>
          </cell>
        </row>
        <row r="4282">
          <cell r="AD4282">
            <v>6</v>
          </cell>
          <cell r="AF4282">
            <v>0</v>
          </cell>
        </row>
        <row r="4283">
          <cell r="AD4283">
            <v>6</v>
          </cell>
          <cell r="AF4283">
            <v>0</v>
          </cell>
        </row>
        <row r="4284">
          <cell r="AD4284">
            <v>6</v>
          </cell>
          <cell r="AF4284">
            <v>0</v>
          </cell>
        </row>
        <row r="4285">
          <cell r="AD4285">
            <v>6</v>
          </cell>
          <cell r="AF4285">
            <v>0</v>
          </cell>
        </row>
        <row r="4286">
          <cell r="AD4286">
            <v>6</v>
          </cell>
          <cell r="AF4286">
            <v>0</v>
          </cell>
        </row>
        <row r="4287">
          <cell r="AD4287">
            <v>6</v>
          </cell>
          <cell r="AF4287">
            <v>0</v>
          </cell>
        </row>
        <row r="4288">
          <cell r="AD4288">
            <v>6</v>
          </cell>
          <cell r="AF4288">
            <v>0</v>
          </cell>
        </row>
        <row r="4289">
          <cell r="AD4289">
            <v>6</v>
          </cell>
          <cell r="AF4289">
            <v>0</v>
          </cell>
        </row>
        <row r="4290">
          <cell r="AD4290">
            <v>6</v>
          </cell>
          <cell r="AF4290">
            <v>0</v>
          </cell>
        </row>
        <row r="4291">
          <cell r="AD4291">
            <v>6</v>
          </cell>
          <cell r="AF4291">
            <v>0</v>
          </cell>
        </row>
        <row r="4292">
          <cell r="AD4292">
            <v>6</v>
          </cell>
          <cell r="AF4292">
            <v>0</v>
          </cell>
        </row>
        <row r="4293">
          <cell r="AD4293">
            <v>6</v>
          </cell>
          <cell r="AF4293">
            <v>0</v>
          </cell>
        </row>
        <row r="4294">
          <cell r="AD4294">
            <v>6</v>
          </cell>
          <cell r="AF4294">
            <v>0</v>
          </cell>
        </row>
        <row r="4295">
          <cell r="AD4295">
            <v>6</v>
          </cell>
          <cell r="AF4295">
            <v>0</v>
          </cell>
        </row>
        <row r="4296">
          <cell r="AD4296">
            <v>6</v>
          </cell>
          <cell r="AF4296">
            <v>0</v>
          </cell>
        </row>
        <row r="4297">
          <cell r="AD4297">
            <v>6</v>
          </cell>
          <cell r="AF4297">
            <v>0</v>
          </cell>
        </row>
        <row r="4298">
          <cell r="AD4298">
            <v>6</v>
          </cell>
          <cell r="AF4298">
            <v>0</v>
          </cell>
        </row>
        <row r="4299">
          <cell r="AD4299">
            <v>6</v>
          </cell>
          <cell r="AF4299">
            <v>0</v>
          </cell>
        </row>
        <row r="4300">
          <cell r="AD4300">
            <v>6</v>
          </cell>
          <cell r="AF4300">
            <v>0</v>
          </cell>
        </row>
        <row r="4301">
          <cell r="AD4301">
            <v>6</v>
          </cell>
          <cell r="AF4301">
            <v>0</v>
          </cell>
        </row>
        <row r="4302">
          <cell r="AD4302">
            <v>6</v>
          </cell>
          <cell r="AF4302">
            <v>0</v>
          </cell>
        </row>
        <row r="4303">
          <cell r="AD4303">
            <v>6</v>
          </cell>
          <cell r="AF4303">
            <v>0</v>
          </cell>
        </row>
        <row r="4304">
          <cell r="AD4304">
            <v>6</v>
          </cell>
          <cell r="AF4304">
            <v>0</v>
          </cell>
        </row>
        <row r="4305">
          <cell r="AD4305">
            <v>6</v>
          </cell>
          <cell r="AF4305">
            <v>0</v>
          </cell>
        </row>
        <row r="4306">
          <cell r="AD4306">
            <v>6</v>
          </cell>
          <cell r="AF4306">
            <v>0</v>
          </cell>
        </row>
        <row r="4307">
          <cell r="AD4307">
            <v>6</v>
          </cell>
          <cell r="AF4307">
            <v>0</v>
          </cell>
        </row>
        <row r="4308">
          <cell r="AD4308">
            <v>6</v>
          </cell>
          <cell r="AF4308">
            <v>0</v>
          </cell>
        </row>
        <row r="4309">
          <cell r="AD4309">
            <v>6</v>
          </cell>
          <cell r="AF4309">
            <v>0</v>
          </cell>
        </row>
        <row r="4310">
          <cell r="AD4310">
            <v>6</v>
          </cell>
          <cell r="AF4310">
            <v>0</v>
          </cell>
        </row>
        <row r="4311">
          <cell r="AD4311">
            <v>6</v>
          </cell>
          <cell r="AF4311">
            <v>0</v>
          </cell>
        </row>
        <row r="4312">
          <cell r="AD4312">
            <v>6</v>
          </cell>
          <cell r="AF4312">
            <v>0</v>
          </cell>
        </row>
        <row r="4313">
          <cell r="AD4313">
            <v>6</v>
          </cell>
          <cell r="AF4313">
            <v>0</v>
          </cell>
        </row>
        <row r="4314">
          <cell r="AD4314">
            <v>6</v>
          </cell>
          <cell r="AF4314">
            <v>0</v>
          </cell>
        </row>
        <row r="4315">
          <cell r="AD4315">
            <v>6</v>
          </cell>
          <cell r="AF4315">
            <v>0</v>
          </cell>
        </row>
        <row r="4316">
          <cell r="AD4316">
            <v>6</v>
          </cell>
          <cell r="AF4316">
            <v>0</v>
          </cell>
        </row>
        <row r="4317">
          <cell r="AD4317">
            <v>6</v>
          </cell>
          <cell r="AF4317">
            <v>0</v>
          </cell>
        </row>
        <row r="4318">
          <cell r="AD4318">
            <v>6</v>
          </cell>
          <cell r="AF4318">
            <v>0</v>
          </cell>
        </row>
        <row r="4319">
          <cell r="AD4319">
            <v>6</v>
          </cell>
          <cell r="AF4319">
            <v>0</v>
          </cell>
        </row>
        <row r="4320">
          <cell r="AD4320">
            <v>6</v>
          </cell>
          <cell r="AF4320">
            <v>0</v>
          </cell>
        </row>
        <row r="4321">
          <cell r="AD4321">
            <v>6</v>
          </cell>
          <cell r="AF4321">
            <v>0</v>
          </cell>
        </row>
        <row r="4322">
          <cell r="AD4322">
            <v>6</v>
          </cell>
          <cell r="AF4322">
            <v>0</v>
          </cell>
        </row>
        <row r="4323">
          <cell r="AD4323">
            <v>6</v>
          </cell>
          <cell r="AF4323">
            <v>0</v>
          </cell>
        </row>
        <row r="4324">
          <cell r="AD4324">
            <v>6</v>
          </cell>
          <cell r="AF4324">
            <v>0</v>
          </cell>
        </row>
        <row r="4325">
          <cell r="AD4325">
            <v>6</v>
          </cell>
          <cell r="AF4325">
            <v>0</v>
          </cell>
        </row>
        <row r="4326">
          <cell r="AD4326">
            <v>6</v>
          </cell>
          <cell r="AF4326">
            <v>0</v>
          </cell>
        </row>
        <row r="4327">
          <cell r="AD4327">
            <v>6</v>
          </cell>
          <cell r="AF4327">
            <v>0</v>
          </cell>
        </row>
        <row r="4328">
          <cell r="AD4328">
            <v>6</v>
          </cell>
          <cell r="AF4328">
            <v>0</v>
          </cell>
        </row>
        <row r="4329">
          <cell r="AD4329">
            <v>6</v>
          </cell>
          <cell r="AF4329">
            <v>0</v>
          </cell>
        </row>
        <row r="4330">
          <cell r="AD4330">
            <v>6</v>
          </cell>
          <cell r="AF4330">
            <v>0</v>
          </cell>
        </row>
        <row r="4331">
          <cell r="AD4331">
            <v>6</v>
          </cell>
          <cell r="AF4331">
            <v>0</v>
          </cell>
        </row>
        <row r="4332">
          <cell r="AD4332">
            <v>6</v>
          </cell>
          <cell r="AF4332">
            <v>0</v>
          </cell>
        </row>
        <row r="4333">
          <cell r="AD4333">
            <v>6</v>
          </cell>
          <cell r="AF4333">
            <v>0</v>
          </cell>
        </row>
        <row r="4334">
          <cell r="AD4334">
            <v>6</v>
          </cell>
          <cell r="AF4334">
            <v>0</v>
          </cell>
        </row>
        <row r="4335">
          <cell r="AD4335">
            <v>6</v>
          </cell>
          <cell r="AF4335">
            <v>0</v>
          </cell>
        </row>
        <row r="4336">
          <cell r="AD4336">
            <v>6</v>
          </cell>
          <cell r="AF4336">
            <v>0</v>
          </cell>
        </row>
        <row r="4337">
          <cell r="AD4337">
            <v>6</v>
          </cell>
          <cell r="AF4337">
            <v>0</v>
          </cell>
        </row>
        <row r="4338">
          <cell r="AD4338">
            <v>6</v>
          </cell>
          <cell r="AF4338">
            <v>0</v>
          </cell>
        </row>
        <row r="4339">
          <cell r="AD4339">
            <v>6</v>
          </cell>
          <cell r="AF4339">
            <v>0</v>
          </cell>
        </row>
        <row r="4340">
          <cell r="AD4340">
            <v>6</v>
          </cell>
          <cell r="AF4340">
            <v>0</v>
          </cell>
        </row>
        <row r="4341">
          <cell r="AD4341">
            <v>6</v>
          </cell>
          <cell r="AF4341">
            <v>0</v>
          </cell>
        </row>
        <row r="4342">
          <cell r="AD4342">
            <v>6</v>
          </cell>
          <cell r="AF4342">
            <v>0</v>
          </cell>
        </row>
        <row r="4343">
          <cell r="AD4343">
            <v>6</v>
          </cell>
          <cell r="AF4343">
            <v>0</v>
          </cell>
        </row>
        <row r="4344">
          <cell r="AD4344">
            <v>6</v>
          </cell>
          <cell r="AF4344">
            <v>1.2755102040816326E-3</v>
          </cell>
        </row>
        <row r="4345">
          <cell r="AD4345">
            <v>6</v>
          </cell>
          <cell r="AF4345">
            <v>1.2755102040816326E-3</v>
          </cell>
        </row>
        <row r="4346">
          <cell r="AD4346">
            <v>6</v>
          </cell>
          <cell r="AF4346">
            <v>0</v>
          </cell>
        </row>
        <row r="4347">
          <cell r="AD4347">
            <v>6</v>
          </cell>
          <cell r="AF4347">
            <v>0</v>
          </cell>
        </row>
        <row r="4348">
          <cell r="AD4348">
            <v>6</v>
          </cell>
          <cell r="AF4348">
            <v>0</v>
          </cell>
        </row>
        <row r="4349">
          <cell r="AD4349">
            <v>7</v>
          </cell>
          <cell r="AF4349">
            <v>0</v>
          </cell>
        </row>
        <row r="4350">
          <cell r="AD4350">
            <v>7</v>
          </cell>
          <cell r="AF4350">
            <v>0</v>
          </cell>
        </row>
        <row r="4351">
          <cell r="AD4351">
            <v>7</v>
          </cell>
          <cell r="AF4351">
            <v>0</v>
          </cell>
        </row>
        <row r="4352">
          <cell r="AD4352">
            <v>7</v>
          </cell>
          <cell r="AF4352">
            <v>0</v>
          </cell>
        </row>
        <row r="4353">
          <cell r="AD4353">
            <v>7</v>
          </cell>
          <cell r="AF4353">
            <v>0</v>
          </cell>
        </row>
        <row r="4354">
          <cell r="AD4354">
            <v>7</v>
          </cell>
          <cell r="AF4354">
            <v>0</v>
          </cell>
        </row>
        <row r="4355">
          <cell r="AD4355">
            <v>7</v>
          </cell>
          <cell r="AF4355">
            <v>0</v>
          </cell>
        </row>
        <row r="4356">
          <cell r="AD4356">
            <v>7</v>
          </cell>
          <cell r="AF4356">
            <v>0</v>
          </cell>
        </row>
        <row r="4357">
          <cell r="AD4357">
            <v>7</v>
          </cell>
          <cell r="AF4357">
            <v>0</v>
          </cell>
        </row>
        <row r="4358">
          <cell r="AD4358">
            <v>7</v>
          </cell>
          <cell r="AF4358">
            <v>0</v>
          </cell>
        </row>
        <row r="4359">
          <cell r="AD4359">
            <v>7</v>
          </cell>
          <cell r="AF4359">
            <v>1.2755102040816326E-3</v>
          </cell>
        </row>
        <row r="4360">
          <cell r="AD4360">
            <v>7</v>
          </cell>
          <cell r="AF4360">
            <v>1.2755102040816326E-3</v>
          </cell>
        </row>
        <row r="4361">
          <cell r="AD4361">
            <v>7</v>
          </cell>
          <cell r="AF4361">
            <v>1.2755102040816326E-3</v>
          </cell>
        </row>
        <row r="4362">
          <cell r="AD4362">
            <v>7</v>
          </cell>
          <cell r="AF4362">
            <v>2.5510204081632651E-3</v>
          </cell>
        </row>
        <row r="4363">
          <cell r="AD4363">
            <v>7</v>
          </cell>
          <cell r="AF4363">
            <v>2.5510204081632651E-3</v>
          </cell>
        </row>
        <row r="4364">
          <cell r="AD4364">
            <v>7</v>
          </cell>
          <cell r="AF4364">
            <v>2.5510204081632651E-3</v>
          </cell>
        </row>
        <row r="4365">
          <cell r="AD4365">
            <v>7</v>
          </cell>
          <cell r="AF4365">
            <v>1.2755102040816326E-3</v>
          </cell>
        </row>
        <row r="4366">
          <cell r="AD4366">
            <v>7</v>
          </cell>
          <cell r="AF4366">
            <v>1.2755102040816326E-3</v>
          </cell>
        </row>
        <row r="4367">
          <cell r="AD4367">
            <v>7</v>
          </cell>
          <cell r="AF4367">
            <v>6.3775510204081634E-3</v>
          </cell>
        </row>
        <row r="4368">
          <cell r="AD4368">
            <v>7</v>
          </cell>
          <cell r="AF4368">
            <v>6.3775510204081634E-3</v>
          </cell>
        </row>
        <row r="4369">
          <cell r="AD4369">
            <v>7</v>
          </cell>
          <cell r="AF4369">
            <v>6.3775510204081634E-3</v>
          </cell>
        </row>
        <row r="4370">
          <cell r="AD4370">
            <v>7</v>
          </cell>
          <cell r="AF4370">
            <v>3.8265306122448979E-3</v>
          </cell>
        </row>
        <row r="4371">
          <cell r="AD4371">
            <v>7</v>
          </cell>
          <cell r="AF4371">
            <v>1.2755102040816326E-3</v>
          </cell>
        </row>
        <row r="4372">
          <cell r="AD4372">
            <v>7</v>
          </cell>
          <cell r="AF4372">
            <v>1.2755102040816326E-3</v>
          </cell>
        </row>
        <row r="4373">
          <cell r="AD4373">
            <v>7</v>
          </cell>
          <cell r="AF4373">
            <v>1.2755102040816326E-3</v>
          </cell>
        </row>
        <row r="4374">
          <cell r="AD4374">
            <v>7</v>
          </cell>
          <cell r="AF4374">
            <v>1.2755102040816326E-3</v>
          </cell>
        </row>
        <row r="4375">
          <cell r="AD4375">
            <v>7</v>
          </cell>
          <cell r="AF4375">
            <v>1.2755102040816326E-3</v>
          </cell>
        </row>
        <row r="4376">
          <cell r="AD4376">
            <v>7</v>
          </cell>
          <cell r="AF4376">
            <v>1.2755102040816326E-3</v>
          </cell>
        </row>
        <row r="4377">
          <cell r="AD4377">
            <v>7</v>
          </cell>
          <cell r="AF4377">
            <v>1.2755102040816326E-3</v>
          </cell>
        </row>
        <row r="4378">
          <cell r="AD4378">
            <v>7</v>
          </cell>
          <cell r="AF4378">
            <v>0</v>
          </cell>
        </row>
        <row r="4379">
          <cell r="AD4379">
            <v>7</v>
          </cell>
          <cell r="AF4379">
            <v>0</v>
          </cell>
        </row>
        <row r="4380">
          <cell r="AD4380">
            <v>7</v>
          </cell>
          <cell r="AF4380">
            <v>0</v>
          </cell>
        </row>
        <row r="4381">
          <cell r="AD4381">
            <v>7</v>
          </cell>
          <cell r="AF4381">
            <v>0</v>
          </cell>
        </row>
        <row r="4382">
          <cell r="AD4382">
            <v>7</v>
          </cell>
          <cell r="AF4382">
            <v>1.2755102040816326E-3</v>
          </cell>
        </row>
        <row r="4383">
          <cell r="AD4383">
            <v>7</v>
          </cell>
          <cell r="AF4383">
            <v>1.2755102040816326E-3</v>
          </cell>
        </row>
        <row r="4384">
          <cell r="AD4384">
            <v>7</v>
          </cell>
          <cell r="AF4384">
            <v>1.2755102040816326E-3</v>
          </cell>
        </row>
        <row r="4385">
          <cell r="AD4385">
            <v>7</v>
          </cell>
          <cell r="AF4385">
            <v>1.2755102040816326E-3</v>
          </cell>
        </row>
        <row r="4386">
          <cell r="AD4386">
            <v>7</v>
          </cell>
          <cell r="AF4386">
            <v>0</v>
          </cell>
        </row>
        <row r="4387">
          <cell r="AD4387">
            <v>7</v>
          </cell>
          <cell r="AF4387">
            <v>0</v>
          </cell>
        </row>
        <row r="4388">
          <cell r="AD4388">
            <v>7</v>
          </cell>
          <cell r="AF4388">
            <v>0</v>
          </cell>
        </row>
        <row r="4389">
          <cell r="AD4389">
            <v>7</v>
          </cell>
          <cell r="AF4389">
            <v>0</v>
          </cell>
        </row>
        <row r="4390">
          <cell r="AD4390">
            <v>7</v>
          </cell>
          <cell r="AF4390">
            <v>0</v>
          </cell>
        </row>
        <row r="4391">
          <cell r="AD4391">
            <v>7</v>
          </cell>
          <cell r="AF4391">
            <v>0</v>
          </cell>
        </row>
        <row r="4392">
          <cell r="AD4392">
            <v>7</v>
          </cell>
          <cell r="AF4392">
            <v>0</v>
          </cell>
        </row>
        <row r="4393">
          <cell r="AD4393">
            <v>7</v>
          </cell>
          <cell r="AF4393">
            <v>0</v>
          </cell>
        </row>
        <row r="4394">
          <cell r="AD4394">
            <v>7</v>
          </cell>
          <cell r="AF4394">
            <v>0</v>
          </cell>
        </row>
        <row r="4395">
          <cell r="AD4395">
            <v>7</v>
          </cell>
          <cell r="AF4395">
            <v>0</v>
          </cell>
        </row>
        <row r="4396">
          <cell r="AD4396">
            <v>7</v>
          </cell>
          <cell r="AF4396">
            <v>1.2755102040816326E-3</v>
          </cell>
        </row>
        <row r="4397">
          <cell r="AD4397">
            <v>7</v>
          </cell>
          <cell r="AF4397">
            <v>1.2755102040816326E-3</v>
          </cell>
        </row>
        <row r="4398">
          <cell r="AD4398">
            <v>7</v>
          </cell>
          <cell r="AF4398">
            <v>1.2755102040816326E-3</v>
          </cell>
        </row>
        <row r="4399">
          <cell r="AD4399">
            <v>7</v>
          </cell>
          <cell r="AF4399">
            <v>1.2755102040816326E-3</v>
          </cell>
        </row>
        <row r="4400">
          <cell r="AD4400">
            <v>7</v>
          </cell>
          <cell r="AF4400">
            <v>1.2755102040816326E-3</v>
          </cell>
        </row>
        <row r="4401">
          <cell r="AD4401">
            <v>7</v>
          </cell>
          <cell r="AF4401">
            <v>0</v>
          </cell>
        </row>
        <row r="4402">
          <cell r="AD4402">
            <v>7</v>
          </cell>
          <cell r="AF4402">
            <v>0</v>
          </cell>
        </row>
        <row r="4403">
          <cell r="AD4403">
            <v>7</v>
          </cell>
          <cell r="AF4403">
            <v>0</v>
          </cell>
        </row>
        <row r="4404">
          <cell r="AD4404">
            <v>7</v>
          </cell>
          <cell r="AF4404">
            <v>0</v>
          </cell>
        </row>
        <row r="4405">
          <cell r="AD4405">
            <v>7</v>
          </cell>
          <cell r="AF4405">
            <v>0</v>
          </cell>
        </row>
        <row r="4406">
          <cell r="AD4406">
            <v>7</v>
          </cell>
          <cell r="AF4406">
            <v>0</v>
          </cell>
        </row>
        <row r="4407">
          <cell r="AD4407">
            <v>7</v>
          </cell>
          <cell r="AF4407">
            <v>0</v>
          </cell>
        </row>
        <row r="4408">
          <cell r="AD4408">
            <v>7</v>
          </cell>
          <cell r="AF4408">
            <v>0</v>
          </cell>
        </row>
        <row r="4409">
          <cell r="AD4409">
            <v>7</v>
          </cell>
          <cell r="AF4409">
            <v>0</v>
          </cell>
        </row>
        <row r="4410">
          <cell r="AD4410">
            <v>7</v>
          </cell>
          <cell r="AF4410">
            <v>0</v>
          </cell>
        </row>
        <row r="4411">
          <cell r="AD4411">
            <v>7</v>
          </cell>
          <cell r="AF4411">
            <v>2.5510204081632651E-3</v>
          </cell>
        </row>
        <row r="4412">
          <cell r="AD4412">
            <v>7</v>
          </cell>
          <cell r="AF4412">
            <v>0</v>
          </cell>
        </row>
        <row r="4413">
          <cell r="AD4413">
            <v>7</v>
          </cell>
          <cell r="AF4413">
            <v>0</v>
          </cell>
        </row>
        <row r="4414">
          <cell r="AD4414">
            <v>7</v>
          </cell>
          <cell r="AF4414">
            <v>0</v>
          </cell>
        </row>
        <row r="4415">
          <cell r="AD4415">
            <v>7</v>
          </cell>
          <cell r="AF4415">
            <v>0</v>
          </cell>
        </row>
        <row r="4416">
          <cell r="AD4416">
            <v>7</v>
          </cell>
          <cell r="AF4416">
            <v>6.3775510204081634E-3</v>
          </cell>
        </row>
        <row r="4417">
          <cell r="AD4417">
            <v>7</v>
          </cell>
          <cell r="AF4417">
            <v>6.3775510204081634E-3</v>
          </cell>
        </row>
        <row r="4418">
          <cell r="AD4418">
            <v>7</v>
          </cell>
          <cell r="AF4418">
            <v>6.3775510204081634E-3</v>
          </cell>
        </row>
        <row r="4419">
          <cell r="AD4419">
            <v>7</v>
          </cell>
          <cell r="AF4419">
            <v>2.5510204081632651E-3</v>
          </cell>
        </row>
        <row r="4420">
          <cell r="AD4420">
            <v>7</v>
          </cell>
          <cell r="AF4420">
            <v>1.2755102040816326E-3</v>
          </cell>
        </row>
        <row r="4421">
          <cell r="AD4421">
            <v>7</v>
          </cell>
          <cell r="AF4421">
            <v>0</v>
          </cell>
        </row>
        <row r="4422">
          <cell r="AD4422">
            <v>7</v>
          </cell>
          <cell r="AF4422">
            <v>0</v>
          </cell>
        </row>
        <row r="4423">
          <cell r="AD4423">
            <v>7</v>
          </cell>
          <cell r="AF4423">
            <v>0</v>
          </cell>
        </row>
        <row r="4424">
          <cell r="AD4424">
            <v>7</v>
          </cell>
          <cell r="AF4424">
            <v>0</v>
          </cell>
        </row>
        <row r="4425">
          <cell r="AD4425">
            <v>7</v>
          </cell>
          <cell r="AF4425">
            <v>0</v>
          </cell>
        </row>
        <row r="4426">
          <cell r="AD4426">
            <v>7</v>
          </cell>
          <cell r="AF4426">
            <v>0</v>
          </cell>
        </row>
        <row r="4427">
          <cell r="AD4427">
            <v>7</v>
          </cell>
          <cell r="AF4427">
            <v>0</v>
          </cell>
        </row>
        <row r="4428">
          <cell r="AD4428">
            <v>7</v>
          </cell>
          <cell r="AF4428">
            <v>0</v>
          </cell>
        </row>
        <row r="4429">
          <cell r="AD4429">
            <v>7</v>
          </cell>
          <cell r="AF4429">
            <v>0</v>
          </cell>
        </row>
        <row r="4430">
          <cell r="AD4430">
            <v>7</v>
          </cell>
          <cell r="AF4430">
            <v>0</v>
          </cell>
        </row>
        <row r="4431">
          <cell r="AD4431">
            <v>7</v>
          </cell>
          <cell r="AF4431">
            <v>0</v>
          </cell>
        </row>
        <row r="4432">
          <cell r="AD4432">
            <v>7</v>
          </cell>
          <cell r="AF4432">
            <v>0</v>
          </cell>
        </row>
        <row r="4433">
          <cell r="AD4433">
            <v>7</v>
          </cell>
          <cell r="AF4433">
            <v>0</v>
          </cell>
        </row>
        <row r="4434">
          <cell r="AD4434">
            <v>7</v>
          </cell>
          <cell r="AF4434">
            <v>0</v>
          </cell>
        </row>
        <row r="4435">
          <cell r="AD4435">
            <v>7</v>
          </cell>
          <cell r="AF4435">
            <v>0</v>
          </cell>
        </row>
        <row r="4436">
          <cell r="AD4436">
            <v>7</v>
          </cell>
          <cell r="AF4436">
            <v>0</v>
          </cell>
        </row>
        <row r="4437">
          <cell r="AD4437">
            <v>7</v>
          </cell>
          <cell r="AF4437">
            <v>0</v>
          </cell>
        </row>
        <row r="4438">
          <cell r="AD4438">
            <v>7</v>
          </cell>
          <cell r="AF4438">
            <v>0</v>
          </cell>
        </row>
        <row r="4439">
          <cell r="AD4439">
            <v>7</v>
          </cell>
          <cell r="AF4439">
            <v>0</v>
          </cell>
        </row>
        <row r="4440">
          <cell r="AD4440">
            <v>7</v>
          </cell>
          <cell r="AF4440">
            <v>0</v>
          </cell>
        </row>
        <row r="4441">
          <cell r="AD4441">
            <v>7</v>
          </cell>
          <cell r="AF4441">
            <v>0</v>
          </cell>
        </row>
        <row r="4442">
          <cell r="AD4442">
            <v>7</v>
          </cell>
          <cell r="AF4442">
            <v>0</v>
          </cell>
        </row>
        <row r="4443">
          <cell r="AD4443">
            <v>7</v>
          </cell>
          <cell r="AF4443">
            <v>0</v>
          </cell>
        </row>
        <row r="4444">
          <cell r="AD4444">
            <v>7</v>
          </cell>
          <cell r="AF4444">
            <v>0</v>
          </cell>
        </row>
        <row r="4445">
          <cell r="AD4445">
            <v>7</v>
          </cell>
          <cell r="AF4445">
            <v>0</v>
          </cell>
        </row>
        <row r="4446">
          <cell r="AD4446">
            <v>7</v>
          </cell>
          <cell r="AF4446">
            <v>1.2755102040816326E-3</v>
          </cell>
        </row>
        <row r="4447">
          <cell r="AD4447">
            <v>7</v>
          </cell>
          <cell r="AF4447">
            <v>0</v>
          </cell>
        </row>
        <row r="4448">
          <cell r="AD4448">
            <v>7</v>
          </cell>
          <cell r="AF4448">
            <v>0</v>
          </cell>
        </row>
        <row r="4449">
          <cell r="AD4449">
            <v>7</v>
          </cell>
          <cell r="AF4449">
            <v>1.2755102040816326E-3</v>
          </cell>
        </row>
        <row r="4450">
          <cell r="AD4450">
            <v>7</v>
          </cell>
          <cell r="AF4450">
            <v>0</v>
          </cell>
        </row>
        <row r="4451">
          <cell r="AD4451">
            <v>7</v>
          </cell>
          <cell r="AF4451">
            <v>0</v>
          </cell>
        </row>
        <row r="4452">
          <cell r="AD4452">
            <v>7</v>
          </cell>
          <cell r="AF4452">
            <v>0</v>
          </cell>
        </row>
        <row r="4453">
          <cell r="AD4453">
            <v>7</v>
          </cell>
          <cell r="AF4453">
            <v>0</v>
          </cell>
        </row>
        <row r="4454">
          <cell r="AD4454">
            <v>7</v>
          </cell>
          <cell r="AF4454">
            <v>0</v>
          </cell>
        </row>
        <row r="4455">
          <cell r="AD4455">
            <v>7</v>
          </cell>
          <cell r="AF4455">
            <v>0</v>
          </cell>
        </row>
        <row r="4456">
          <cell r="AD4456">
            <v>7</v>
          </cell>
          <cell r="AF4456">
            <v>0</v>
          </cell>
        </row>
        <row r="4457">
          <cell r="AD4457">
            <v>7</v>
          </cell>
          <cell r="AF4457">
            <v>0</v>
          </cell>
        </row>
        <row r="4458">
          <cell r="AD4458">
            <v>7</v>
          </cell>
          <cell r="AF4458">
            <v>0</v>
          </cell>
        </row>
        <row r="4459">
          <cell r="AD4459">
            <v>7</v>
          </cell>
          <cell r="AF4459">
            <v>1.2755102040816326E-3</v>
          </cell>
        </row>
        <row r="4460">
          <cell r="AD4460">
            <v>7</v>
          </cell>
          <cell r="AF4460">
            <v>1.2755102040816326E-3</v>
          </cell>
        </row>
        <row r="4461">
          <cell r="AD4461">
            <v>7</v>
          </cell>
          <cell r="AF4461">
            <v>0</v>
          </cell>
        </row>
        <row r="4462">
          <cell r="AD4462">
            <v>7</v>
          </cell>
          <cell r="AF4462">
            <v>0</v>
          </cell>
        </row>
        <row r="4463">
          <cell r="AD4463">
            <v>7</v>
          </cell>
          <cell r="AF4463">
            <v>1.2755102040816326E-3</v>
          </cell>
        </row>
        <row r="4464">
          <cell r="AD4464">
            <v>7</v>
          </cell>
          <cell r="AF4464">
            <v>1.2755102040816326E-3</v>
          </cell>
        </row>
        <row r="4465">
          <cell r="AD4465">
            <v>7</v>
          </cell>
          <cell r="AF4465">
            <v>1.2755102040816326E-3</v>
          </cell>
        </row>
        <row r="4466">
          <cell r="AD4466">
            <v>7</v>
          </cell>
          <cell r="AF4466">
            <v>0</v>
          </cell>
        </row>
        <row r="4467">
          <cell r="AD4467">
            <v>7</v>
          </cell>
          <cell r="AF4467">
            <v>0</v>
          </cell>
        </row>
        <row r="4468">
          <cell r="AD4468">
            <v>7</v>
          </cell>
          <cell r="AF4468">
            <v>0</v>
          </cell>
        </row>
        <row r="4469">
          <cell r="AD4469">
            <v>7</v>
          </cell>
          <cell r="AF4469">
            <v>0</v>
          </cell>
        </row>
        <row r="4470">
          <cell r="AD4470">
            <v>7</v>
          </cell>
          <cell r="AF4470">
            <v>0</v>
          </cell>
        </row>
        <row r="4471">
          <cell r="AD4471">
            <v>7</v>
          </cell>
          <cell r="AF4471">
            <v>0</v>
          </cell>
        </row>
        <row r="4472">
          <cell r="AD4472">
            <v>7</v>
          </cell>
          <cell r="AF4472">
            <v>0</v>
          </cell>
        </row>
        <row r="4473">
          <cell r="AD4473">
            <v>7</v>
          </cell>
          <cell r="AF4473">
            <v>0</v>
          </cell>
        </row>
        <row r="4474">
          <cell r="AD4474">
            <v>7</v>
          </cell>
          <cell r="AF4474">
            <v>0</v>
          </cell>
        </row>
        <row r="4475">
          <cell r="AD4475">
            <v>7</v>
          </cell>
          <cell r="AF4475">
            <v>0</v>
          </cell>
        </row>
        <row r="4476">
          <cell r="AD4476">
            <v>7</v>
          </cell>
          <cell r="AF4476">
            <v>0</v>
          </cell>
        </row>
        <row r="4477">
          <cell r="AD4477">
            <v>7</v>
          </cell>
          <cell r="AF4477">
            <v>0</v>
          </cell>
        </row>
        <row r="4478">
          <cell r="AD4478">
            <v>7</v>
          </cell>
          <cell r="AF4478">
            <v>0</v>
          </cell>
        </row>
        <row r="4479">
          <cell r="AD4479">
            <v>7</v>
          </cell>
          <cell r="AF4479">
            <v>0</v>
          </cell>
        </row>
        <row r="4480">
          <cell r="AD4480">
            <v>7</v>
          </cell>
          <cell r="AF4480">
            <v>0</v>
          </cell>
        </row>
        <row r="4481">
          <cell r="AD4481">
            <v>7</v>
          </cell>
          <cell r="AF4481">
            <v>0</v>
          </cell>
        </row>
        <row r="4482">
          <cell r="AD4482">
            <v>7</v>
          </cell>
          <cell r="AF4482">
            <v>0</v>
          </cell>
        </row>
        <row r="4483">
          <cell r="AD4483">
            <v>7</v>
          </cell>
          <cell r="AF4483">
            <v>0</v>
          </cell>
        </row>
        <row r="4484">
          <cell r="AD4484">
            <v>7</v>
          </cell>
          <cell r="AF4484">
            <v>0</v>
          </cell>
        </row>
        <row r="4485">
          <cell r="AD4485">
            <v>7</v>
          </cell>
          <cell r="AF4485">
            <v>0</v>
          </cell>
        </row>
        <row r="4486">
          <cell r="AD4486">
            <v>7</v>
          </cell>
          <cell r="AF4486">
            <v>0</v>
          </cell>
        </row>
        <row r="4487">
          <cell r="AD4487">
            <v>7</v>
          </cell>
          <cell r="AF4487">
            <v>0</v>
          </cell>
        </row>
        <row r="4488">
          <cell r="AD4488">
            <v>7</v>
          </cell>
          <cell r="AF4488">
            <v>0</v>
          </cell>
        </row>
        <row r="4489">
          <cell r="AD4489">
            <v>7</v>
          </cell>
          <cell r="AF4489">
            <v>0</v>
          </cell>
        </row>
        <row r="4490">
          <cell r="AD4490">
            <v>7</v>
          </cell>
          <cell r="AF4490">
            <v>0</v>
          </cell>
        </row>
        <row r="4491">
          <cell r="AD4491">
            <v>7</v>
          </cell>
          <cell r="AF4491">
            <v>0</v>
          </cell>
        </row>
        <row r="4492">
          <cell r="AD4492">
            <v>7</v>
          </cell>
          <cell r="AF4492">
            <v>0</v>
          </cell>
        </row>
        <row r="4493">
          <cell r="AD4493">
            <v>7</v>
          </cell>
          <cell r="AF4493">
            <v>0</v>
          </cell>
        </row>
        <row r="4494">
          <cell r="AD4494">
            <v>7</v>
          </cell>
          <cell r="AF4494">
            <v>0</v>
          </cell>
        </row>
        <row r="4495">
          <cell r="AD4495">
            <v>7</v>
          </cell>
          <cell r="AF4495">
            <v>0</v>
          </cell>
        </row>
        <row r="4496">
          <cell r="AD4496">
            <v>7</v>
          </cell>
          <cell r="AF4496">
            <v>0</v>
          </cell>
        </row>
        <row r="4497">
          <cell r="AD4497">
            <v>7</v>
          </cell>
          <cell r="AF4497">
            <v>0</v>
          </cell>
        </row>
        <row r="4498">
          <cell r="AD4498">
            <v>7</v>
          </cell>
          <cell r="AF4498">
            <v>0</v>
          </cell>
        </row>
        <row r="4499">
          <cell r="AD4499">
            <v>7</v>
          </cell>
          <cell r="AF4499">
            <v>0</v>
          </cell>
        </row>
        <row r="4500">
          <cell r="AD4500">
            <v>7</v>
          </cell>
          <cell r="AF4500">
            <v>0</v>
          </cell>
        </row>
        <row r="4501">
          <cell r="AD4501">
            <v>7</v>
          </cell>
          <cell r="AF4501">
            <v>0</v>
          </cell>
        </row>
        <row r="4502">
          <cell r="AD4502">
            <v>7</v>
          </cell>
          <cell r="AF4502">
            <v>0</v>
          </cell>
        </row>
        <row r="4503">
          <cell r="AD4503">
            <v>7</v>
          </cell>
          <cell r="AF4503">
            <v>0</v>
          </cell>
        </row>
        <row r="4504">
          <cell r="AD4504">
            <v>7</v>
          </cell>
          <cell r="AF4504">
            <v>0</v>
          </cell>
        </row>
        <row r="4505">
          <cell r="AD4505">
            <v>7</v>
          </cell>
          <cell r="AF4505">
            <v>0</v>
          </cell>
        </row>
        <row r="4506">
          <cell r="AD4506">
            <v>7</v>
          </cell>
          <cell r="AF4506">
            <v>0</v>
          </cell>
        </row>
        <row r="4507">
          <cell r="AD4507">
            <v>7</v>
          </cell>
          <cell r="AF4507">
            <v>0</v>
          </cell>
        </row>
        <row r="4508">
          <cell r="AD4508">
            <v>7</v>
          </cell>
          <cell r="AF4508">
            <v>0</v>
          </cell>
        </row>
        <row r="4509">
          <cell r="AD4509">
            <v>7</v>
          </cell>
          <cell r="AF4509">
            <v>0</v>
          </cell>
        </row>
        <row r="4510">
          <cell r="AD4510">
            <v>7</v>
          </cell>
          <cell r="AF4510">
            <v>0</v>
          </cell>
        </row>
        <row r="4511">
          <cell r="AD4511">
            <v>7</v>
          </cell>
          <cell r="AF4511">
            <v>0</v>
          </cell>
        </row>
        <row r="4512">
          <cell r="AD4512">
            <v>7</v>
          </cell>
          <cell r="AF4512">
            <v>1.2755102040816326E-3</v>
          </cell>
        </row>
        <row r="4513">
          <cell r="AD4513">
            <v>7</v>
          </cell>
          <cell r="AF4513">
            <v>0</v>
          </cell>
        </row>
        <row r="4514">
          <cell r="AD4514">
            <v>7</v>
          </cell>
          <cell r="AF4514">
            <v>0</v>
          </cell>
        </row>
        <row r="4515">
          <cell r="AD4515">
            <v>7</v>
          </cell>
          <cell r="AF4515">
            <v>0</v>
          </cell>
        </row>
        <row r="4516">
          <cell r="AD4516">
            <v>7</v>
          </cell>
          <cell r="AF4516">
            <v>0</v>
          </cell>
        </row>
        <row r="4517">
          <cell r="AD4517">
            <v>7</v>
          </cell>
          <cell r="AF4517">
            <v>0</v>
          </cell>
        </row>
        <row r="4518">
          <cell r="AD4518">
            <v>7</v>
          </cell>
          <cell r="AF4518">
            <v>0</v>
          </cell>
        </row>
        <row r="4519">
          <cell r="AD4519">
            <v>7</v>
          </cell>
          <cell r="AF4519">
            <v>0</v>
          </cell>
        </row>
        <row r="4520">
          <cell r="AD4520">
            <v>7</v>
          </cell>
          <cell r="AF4520">
            <v>0</v>
          </cell>
        </row>
        <row r="4521">
          <cell r="AD4521">
            <v>7</v>
          </cell>
          <cell r="AF4521">
            <v>0</v>
          </cell>
        </row>
        <row r="4522">
          <cell r="AD4522">
            <v>7</v>
          </cell>
          <cell r="AF4522">
            <v>0</v>
          </cell>
        </row>
        <row r="4523">
          <cell r="AD4523">
            <v>7</v>
          </cell>
          <cell r="AF4523">
            <v>0</v>
          </cell>
        </row>
        <row r="4524">
          <cell r="AD4524">
            <v>7</v>
          </cell>
          <cell r="AF4524">
            <v>0</v>
          </cell>
        </row>
        <row r="4525">
          <cell r="AD4525">
            <v>7</v>
          </cell>
          <cell r="AF4525">
            <v>0</v>
          </cell>
        </row>
        <row r="4526">
          <cell r="AD4526">
            <v>7</v>
          </cell>
          <cell r="AF4526">
            <v>0</v>
          </cell>
        </row>
        <row r="4527">
          <cell r="AD4527">
            <v>7</v>
          </cell>
          <cell r="AF4527">
            <v>0</v>
          </cell>
        </row>
        <row r="4528">
          <cell r="AD4528">
            <v>7</v>
          </cell>
          <cell r="AF4528">
            <v>0</v>
          </cell>
        </row>
        <row r="4529">
          <cell r="AD4529">
            <v>7</v>
          </cell>
          <cell r="AF4529">
            <v>0</v>
          </cell>
        </row>
        <row r="4530">
          <cell r="AD4530">
            <v>7</v>
          </cell>
          <cell r="AF4530">
            <v>0</v>
          </cell>
        </row>
        <row r="4531">
          <cell r="AD4531">
            <v>7</v>
          </cell>
          <cell r="AF4531">
            <v>0</v>
          </cell>
        </row>
        <row r="4532">
          <cell r="AD4532">
            <v>7</v>
          </cell>
          <cell r="AF4532">
            <v>0</v>
          </cell>
        </row>
        <row r="4533">
          <cell r="AD4533">
            <v>7</v>
          </cell>
          <cell r="AF4533">
            <v>0</v>
          </cell>
        </row>
        <row r="4534">
          <cell r="AD4534">
            <v>7</v>
          </cell>
          <cell r="AF4534">
            <v>0</v>
          </cell>
        </row>
        <row r="4535">
          <cell r="AD4535">
            <v>7</v>
          </cell>
          <cell r="AF4535">
            <v>0</v>
          </cell>
        </row>
        <row r="4536">
          <cell r="AD4536">
            <v>7</v>
          </cell>
          <cell r="AF4536">
            <v>0</v>
          </cell>
        </row>
        <row r="4537">
          <cell r="AD4537">
            <v>7</v>
          </cell>
          <cell r="AF4537">
            <v>0</v>
          </cell>
        </row>
        <row r="4538">
          <cell r="AD4538">
            <v>7</v>
          </cell>
          <cell r="AF4538">
            <v>0</v>
          </cell>
        </row>
        <row r="4539">
          <cell r="AD4539">
            <v>7</v>
          </cell>
          <cell r="AF4539">
            <v>0</v>
          </cell>
        </row>
        <row r="4540">
          <cell r="AD4540">
            <v>7</v>
          </cell>
          <cell r="AF4540">
            <v>0</v>
          </cell>
        </row>
        <row r="4541">
          <cell r="AD4541">
            <v>7</v>
          </cell>
          <cell r="AF4541">
            <v>0</v>
          </cell>
        </row>
        <row r="4542">
          <cell r="AD4542">
            <v>7</v>
          </cell>
          <cell r="AF4542">
            <v>0</v>
          </cell>
        </row>
        <row r="4543">
          <cell r="AD4543">
            <v>7</v>
          </cell>
          <cell r="AF4543">
            <v>0</v>
          </cell>
        </row>
        <row r="4544">
          <cell r="AD4544">
            <v>7</v>
          </cell>
          <cell r="AF4544">
            <v>0</v>
          </cell>
        </row>
        <row r="4545">
          <cell r="AD4545">
            <v>7</v>
          </cell>
          <cell r="AF4545">
            <v>0</v>
          </cell>
        </row>
        <row r="4546">
          <cell r="AD4546">
            <v>7</v>
          </cell>
          <cell r="AF4546">
            <v>0</v>
          </cell>
        </row>
        <row r="4547">
          <cell r="AD4547">
            <v>7</v>
          </cell>
          <cell r="AF4547">
            <v>0</v>
          </cell>
        </row>
        <row r="4548">
          <cell r="AD4548">
            <v>7</v>
          </cell>
          <cell r="AF4548">
            <v>0</v>
          </cell>
        </row>
        <row r="4549">
          <cell r="AD4549">
            <v>7</v>
          </cell>
          <cell r="AF4549">
            <v>0</v>
          </cell>
        </row>
        <row r="4550">
          <cell r="AD4550">
            <v>7</v>
          </cell>
          <cell r="AF4550">
            <v>0</v>
          </cell>
        </row>
        <row r="4551">
          <cell r="AD4551">
            <v>7</v>
          </cell>
          <cell r="AF4551">
            <v>0</v>
          </cell>
        </row>
        <row r="4552">
          <cell r="AD4552">
            <v>7</v>
          </cell>
          <cell r="AF4552">
            <v>0</v>
          </cell>
        </row>
        <row r="4553">
          <cell r="AD4553">
            <v>7</v>
          </cell>
          <cell r="AF4553">
            <v>0</v>
          </cell>
        </row>
        <row r="4554">
          <cell r="AD4554">
            <v>7</v>
          </cell>
          <cell r="AF4554">
            <v>0</v>
          </cell>
        </row>
        <row r="4555">
          <cell r="AD4555">
            <v>7</v>
          </cell>
          <cell r="AF4555">
            <v>0</v>
          </cell>
        </row>
        <row r="4556">
          <cell r="AD4556">
            <v>7</v>
          </cell>
          <cell r="AF4556">
            <v>0</v>
          </cell>
        </row>
        <row r="4557">
          <cell r="AD4557">
            <v>7</v>
          </cell>
          <cell r="AF4557">
            <v>0</v>
          </cell>
        </row>
        <row r="4558">
          <cell r="AD4558">
            <v>7</v>
          </cell>
          <cell r="AF4558">
            <v>0</v>
          </cell>
        </row>
        <row r="4559">
          <cell r="AD4559">
            <v>7</v>
          </cell>
          <cell r="AF4559">
            <v>0</v>
          </cell>
        </row>
        <row r="4560">
          <cell r="AD4560">
            <v>7</v>
          </cell>
          <cell r="AF4560">
            <v>3.8265306122448979E-3</v>
          </cell>
        </row>
        <row r="4561">
          <cell r="AD4561">
            <v>7</v>
          </cell>
          <cell r="AF4561">
            <v>3.8265306122448979E-3</v>
          </cell>
        </row>
        <row r="4562">
          <cell r="AD4562">
            <v>7</v>
          </cell>
          <cell r="AF4562">
            <v>2.5510204081632651E-3</v>
          </cell>
        </row>
        <row r="4563">
          <cell r="AD4563">
            <v>7</v>
          </cell>
          <cell r="AF4563">
            <v>0</v>
          </cell>
        </row>
        <row r="4564">
          <cell r="AD4564">
            <v>7</v>
          </cell>
          <cell r="AF4564">
            <v>0</v>
          </cell>
        </row>
        <row r="4565">
          <cell r="AD4565">
            <v>7</v>
          </cell>
          <cell r="AF4565">
            <v>0</v>
          </cell>
        </row>
        <row r="4566">
          <cell r="AD4566">
            <v>7</v>
          </cell>
          <cell r="AF4566">
            <v>0</v>
          </cell>
        </row>
        <row r="4567">
          <cell r="AD4567">
            <v>7</v>
          </cell>
          <cell r="AF4567">
            <v>0</v>
          </cell>
        </row>
        <row r="4568">
          <cell r="AD4568">
            <v>7</v>
          </cell>
          <cell r="AF4568">
            <v>0</v>
          </cell>
        </row>
        <row r="4569">
          <cell r="AD4569">
            <v>7</v>
          </cell>
          <cell r="AF4569">
            <v>0</v>
          </cell>
        </row>
        <row r="4570">
          <cell r="AD4570">
            <v>7</v>
          </cell>
          <cell r="AF4570">
            <v>0</v>
          </cell>
        </row>
        <row r="4571">
          <cell r="AD4571">
            <v>7</v>
          </cell>
          <cell r="AF4571">
            <v>0</v>
          </cell>
        </row>
        <row r="4572">
          <cell r="AD4572">
            <v>7</v>
          </cell>
          <cell r="AF4572">
            <v>0</v>
          </cell>
        </row>
        <row r="4573">
          <cell r="AD4573">
            <v>7</v>
          </cell>
          <cell r="AF4573">
            <v>0</v>
          </cell>
        </row>
        <row r="4574">
          <cell r="AD4574">
            <v>7</v>
          </cell>
          <cell r="AF4574">
            <v>0</v>
          </cell>
        </row>
        <row r="4575">
          <cell r="AD4575">
            <v>7</v>
          </cell>
          <cell r="AF4575">
            <v>0</v>
          </cell>
        </row>
        <row r="4576">
          <cell r="AD4576">
            <v>7</v>
          </cell>
          <cell r="AF4576">
            <v>0</v>
          </cell>
        </row>
        <row r="4577">
          <cell r="AD4577">
            <v>7</v>
          </cell>
          <cell r="AF4577">
            <v>0</v>
          </cell>
        </row>
        <row r="4578">
          <cell r="AD4578">
            <v>7</v>
          </cell>
          <cell r="AF4578">
            <v>0</v>
          </cell>
        </row>
        <row r="4579">
          <cell r="AD4579">
            <v>7</v>
          </cell>
          <cell r="AF4579">
            <v>0</v>
          </cell>
        </row>
        <row r="4580">
          <cell r="AD4580">
            <v>7</v>
          </cell>
          <cell r="AF4580">
            <v>0</v>
          </cell>
        </row>
        <row r="4581">
          <cell r="AD4581">
            <v>7</v>
          </cell>
          <cell r="AF4581">
            <v>0</v>
          </cell>
        </row>
        <row r="4582">
          <cell r="AD4582">
            <v>7</v>
          </cell>
          <cell r="AF4582">
            <v>0</v>
          </cell>
        </row>
        <row r="4583">
          <cell r="AD4583">
            <v>7</v>
          </cell>
          <cell r="AF4583">
            <v>0</v>
          </cell>
        </row>
        <row r="4584">
          <cell r="AD4584">
            <v>7</v>
          </cell>
          <cell r="AF4584">
            <v>0</v>
          </cell>
        </row>
        <row r="4585">
          <cell r="AD4585">
            <v>7</v>
          </cell>
          <cell r="AF4585">
            <v>0</v>
          </cell>
        </row>
        <row r="4586">
          <cell r="AD4586">
            <v>7</v>
          </cell>
          <cell r="AF4586">
            <v>0</v>
          </cell>
        </row>
        <row r="4587">
          <cell r="AD4587">
            <v>7</v>
          </cell>
          <cell r="AF4587">
            <v>0</v>
          </cell>
        </row>
        <row r="4588">
          <cell r="AD4588">
            <v>7</v>
          </cell>
          <cell r="AF4588">
            <v>0</v>
          </cell>
        </row>
        <row r="4589">
          <cell r="AD4589">
            <v>7</v>
          </cell>
          <cell r="AF4589">
            <v>0</v>
          </cell>
        </row>
        <row r="4590">
          <cell r="AD4590">
            <v>7</v>
          </cell>
          <cell r="AF4590">
            <v>0</v>
          </cell>
        </row>
        <row r="4591">
          <cell r="AD4591">
            <v>7</v>
          </cell>
          <cell r="AF4591">
            <v>0</v>
          </cell>
        </row>
        <row r="4592">
          <cell r="AD4592">
            <v>7</v>
          </cell>
          <cell r="AF4592">
            <v>0</v>
          </cell>
        </row>
        <row r="4593">
          <cell r="AD4593">
            <v>7</v>
          </cell>
          <cell r="AF4593">
            <v>0</v>
          </cell>
        </row>
        <row r="4594">
          <cell r="AD4594">
            <v>7</v>
          </cell>
          <cell r="AF4594">
            <v>0</v>
          </cell>
        </row>
        <row r="4595">
          <cell r="AD4595">
            <v>7</v>
          </cell>
          <cell r="AF4595">
            <v>0</v>
          </cell>
        </row>
        <row r="4596">
          <cell r="AD4596">
            <v>7</v>
          </cell>
          <cell r="AF4596">
            <v>0</v>
          </cell>
        </row>
        <row r="4597">
          <cell r="AD4597">
            <v>7</v>
          </cell>
          <cell r="AF4597">
            <v>0</v>
          </cell>
        </row>
        <row r="4598">
          <cell r="AD4598">
            <v>7</v>
          </cell>
          <cell r="AF4598">
            <v>0</v>
          </cell>
        </row>
        <row r="4599">
          <cell r="AD4599">
            <v>7</v>
          </cell>
          <cell r="AF4599">
            <v>0</v>
          </cell>
        </row>
        <row r="4600">
          <cell r="AD4600">
            <v>7</v>
          </cell>
          <cell r="AF4600">
            <v>0</v>
          </cell>
        </row>
        <row r="4601">
          <cell r="AD4601">
            <v>7</v>
          </cell>
          <cell r="AF4601">
            <v>0</v>
          </cell>
        </row>
        <row r="4602">
          <cell r="AD4602">
            <v>7</v>
          </cell>
          <cell r="AF4602">
            <v>0</v>
          </cell>
        </row>
        <row r="4603">
          <cell r="AD4603">
            <v>7</v>
          </cell>
          <cell r="AF4603">
            <v>0</v>
          </cell>
        </row>
        <row r="4604">
          <cell r="AD4604">
            <v>7</v>
          </cell>
          <cell r="AF4604">
            <v>0</v>
          </cell>
        </row>
        <row r="4605">
          <cell r="AD4605">
            <v>7</v>
          </cell>
          <cell r="AF4605">
            <v>0</v>
          </cell>
        </row>
        <row r="4606">
          <cell r="AD4606">
            <v>7</v>
          </cell>
          <cell r="AF4606">
            <v>0</v>
          </cell>
        </row>
        <row r="4607">
          <cell r="AD4607">
            <v>7</v>
          </cell>
          <cell r="AF4607">
            <v>0</v>
          </cell>
        </row>
        <row r="4608">
          <cell r="AD4608">
            <v>7</v>
          </cell>
          <cell r="AF4608">
            <v>0</v>
          </cell>
        </row>
        <row r="4609">
          <cell r="AD4609">
            <v>7</v>
          </cell>
          <cell r="AF4609">
            <v>1.2755102040816326E-3</v>
          </cell>
        </row>
        <row r="4610">
          <cell r="AD4610">
            <v>7</v>
          </cell>
          <cell r="AF4610">
            <v>0</v>
          </cell>
        </row>
        <row r="4611">
          <cell r="AD4611">
            <v>7</v>
          </cell>
          <cell r="AF4611">
            <v>0</v>
          </cell>
        </row>
        <row r="4612">
          <cell r="AD4612">
            <v>7</v>
          </cell>
          <cell r="AF4612">
            <v>0</v>
          </cell>
        </row>
        <row r="4613">
          <cell r="AD4613">
            <v>7</v>
          </cell>
          <cell r="AF4613">
            <v>0</v>
          </cell>
        </row>
        <row r="4614">
          <cell r="AD4614">
            <v>7</v>
          </cell>
          <cell r="AF4614">
            <v>0</v>
          </cell>
        </row>
        <row r="4615">
          <cell r="AD4615">
            <v>7</v>
          </cell>
          <cell r="AF4615">
            <v>0</v>
          </cell>
        </row>
        <row r="4616">
          <cell r="AD4616">
            <v>7</v>
          </cell>
          <cell r="AF4616">
            <v>0</v>
          </cell>
        </row>
        <row r="4617">
          <cell r="AD4617">
            <v>7</v>
          </cell>
          <cell r="AF4617">
            <v>0</v>
          </cell>
        </row>
        <row r="4618">
          <cell r="AD4618">
            <v>7</v>
          </cell>
          <cell r="AF4618">
            <v>0</v>
          </cell>
        </row>
        <row r="4619">
          <cell r="AD4619">
            <v>7</v>
          </cell>
          <cell r="AF4619">
            <v>0</v>
          </cell>
        </row>
        <row r="4620">
          <cell r="AD4620">
            <v>7</v>
          </cell>
          <cell r="AF4620">
            <v>0</v>
          </cell>
        </row>
        <row r="4621">
          <cell r="AD4621">
            <v>7</v>
          </cell>
          <cell r="AF4621">
            <v>0</v>
          </cell>
        </row>
        <row r="4622">
          <cell r="AD4622">
            <v>7</v>
          </cell>
          <cell r="AF4622">
            <v>0</v>
          </cell>
        </row>
        <row r="4623">
          <cell r="AD4623">
            <v>7</v>
          </cell>
          <cell r="AF4623">
            <v>0</v>
          </cell>
        </row>
        <row r="4624">
          <cell r="AD4624">
            <v>7</v>
          </cell>
          <cell r="AF4624">
            <v>0</v>
          </cell>
        </row>
        <row r="4625">
          <cell r="AD4625">
            <v>7</v>
          </cell>
          <cell r="AF4625">
            <v>0</v>
          </cell>
        </row>
        <row r="4626">
          <cell r="AD4626">
            <v>7</v>
          </cell>
          <cell r="AF4626">
            <v>0</v>
          </cell>
        </row>
        <row r="4627">
          <cell r="AD4627">
            <v>7</v>
          </cell>
          <cell r="AF4627">
            <v>0</v>
          </cell>
        </row>
        <row r="4628">
          <cell r="AD4628">
            <v>7</v>
          </cell>
          <cell r="AF4628">
            <v>0</v>
          </cell>
        </row>
        <row r="4629">
          <cell r="AD4629">
            <v>7</v>
          </cell>
          <cell r="AF4629">
            <v>0</v>
          </cell>
        </row>
        <row r="4630">
          <cell r="AD4630">
            <v>7</v>
          </cell>
          <cell r="AF4630">
            <v>0</v>
          </cell>
        </row>
        <row r="4631">
          <cell r="AD4631">
            <v>7</v>
          </cell>
          <cell r="AF4631">
            <v>0</v>
          </cell>
        </row>
        <row r="4632">
          <cell r="AD4632">
            <v>7</v>
          </cell>
          <cell r="AF4632">
            <v>0</v>
          </cell>
        </row>
        <row r="4633">
          <cell r="AD4633">
            <v>7</v>
          </cell>
          <cell r="AF4633">
            <v>1.2755102040816326E-3</v>
          </cell>
        </row>
        <row r="4634">
          <cell r="AD4634">
            <v>7</v>
          </cell>
          <cell r="AF4634">
            <v>1.2755102040816326E-3</v>
          </cell>
        </row>
        <row r="4635">
          <cell r="AD4635">
            <v>7</v>
          </cell>
          <cell r="AF4635">
            <v>0</v>
          </cell>
        </row>
        <row r="4636">
          <cell r="AD4636">
            <v>7</v>
          </cell>
          <cell r="AF4636">
            <v>0</v>
          </cell>
        </row>
        <row r="4637">
          <cell r="AD4637">
            <v>7</v>
          </cell>
          <cell r="AF4637">
            <v>0</v>
          </cell>
        </row>
        <row r="4638">
          <cell r="AD4638">
            <v>7</v>
          </cell>
          <cell r="AF4638">
            <v>0</v>
          </cell>
        </row>
        <row r="4639">
          <cell r="AD4639">
            <v>7</v>
          </cell>
          <cell r="AF4639">
            <v>0</v>
          </cell>
        </row>
        <row r="4640">
          <cell r="AD4640">
            <v>7</v>
          </cell>
          <cell r="AF4640">
            <v>0</v>
          </cell>
        </row>
        <row r="4641">
          <cell r="AD4641">
            <v>7</v>
          </cell>
          <cell r="AF4641">
            <v>0</v>
          </cell>
        </row>
        <row r="4642">
          <cell r="AD4642">
            <v>7</v>
          </cell>
          <cell r="AF4642">
            <v>0</v>
          </cell>
        </row>
        <row r="4643">
          <cell r="AD4643">
            <v>7</v>
          </cell>
          <cell r="AF4643">
            <v>0</v>
          </cell>
        </row>
        <row r="4644">
          <cell r="AD4644">
            <v>7</v>
          </cell>
          <cell r="AF4644">
            <v>0</v>
          </cell>
        </row>
        <row r="4645">
          <cell r="AD4645">
            <v>7</v>
          </cell>
          <cell r="AF4645">
            <v>0</v>
          </cell>
        </row>
        <row r="4646">
          <cell r="AD4646">
            <v>7</v>
          </cell>
          <cell r="AF4646">
            <v>0</v>
          </cell>
        </row>
        <row r="4647">
          <cell r="AD4647">
            <v>7</v>
          </cell>
          <cell r="AF4647">
            <v>0</v>
          </cell>
        </row>
        <row r="4648">
          <cell r="AD4648">
            <v>7</v>
          </cell>
          <cell r="AF4648">
            <v>0</v>
          </cell>
        </row>
        <row r="4649">
          <cell r="AD4649">
            <v>7</v>
          </cell>
          <cell r="AF4649">
            <v>0</v>
          </cell>
        </row>
        <row r="4650">
          <cell r="AD4650">
            <v>7</v>
          </cell>
          <cell r="AF4650">
            <v>0</v>
          </cell>
        </row>
        <row r="4651">
          <cell r="AD4651">
            <v>7</v>
          </cell>
          <cell r="AF4651">
            <v>0</v>
          </cell>
        </row>
        <row r="4652">
          <cell r="AD4652">
            <v>7</v>
          </cell>
          <cell r="AF4652">
            <v>0</v>
          </cell>
        </row>
        <row r="4653">
          <cell r="AD4653">
            <v>7</v>
          </cell>
          <cell r="AF4653">
            <v>0</v>
          </cell>
        </row>
        <row r="4654">
          <cell r="AD4654">
            <v>7</v>
          </cell>
          <cell r="AF4654">
            <v>0</v>
          </cell>
        </row>
        <row r="4655">
          <cell r="AD4655">
            <v>7</v>
          </cell>
          <cell r="AF4655">
            <v>0</v>
          </cell>
        </row>
        <row r="4656">
          <cell r="AD4656">
            <v>7</v>
          </cell>
          <cell r="AF4656">
            <v>0</v>
          </cell>
        </row>
        <row r="4657">
          <cell r="AD4657">
            <v>7</v>
          </cell>
          <cell r="AF4657">
            <v>0</v>
          </cell>
        </row>
        <row r="4658">
          <cell r="AD4658">
            <v>7</v>
          </cell>
          <cell r="AF4658">
            <v>0</v>
          </cell>
        </row>
        <row r="4659">
          <cell r="AD4659">
            <v>7</v>
          </cell>
          <cell r="AF4659">
            <v>0</v>
          </cell>
        </row>
        <row r="4660">
          <cell r="AD4660">
            <v>7</v>
          </cell>
          <cell r="AF4660">
            <v>0</v>
          </cell>
        </row>
        <row r="4661">
          <cell r="AD4661">
            <v>7</v>
          </cell>
          <cell r="AF4661">
            <v>0</v>
          </cell>
        </row>
        <row r="4662">
          <cell r="AD4662">
            <v>7</v>
          </cell>
          <cell r="AF4662">
            <v>0</v>
          </cell>
        </row>
        <row r="4663">
          <cell r="AD4663">
            <v>7</v>
          </cell>
          <cell r="AF4663">
            <v>0</v>
          </cell>
        </row>
        <row r="4664">
          <cell r="AD4664">
            <v>7</v>
          </cell>
          <cell r="AF4664">
            <v>0</v>
          </cell>
        </row>
        <row r="4665">
          <cell r="AD4665">
            <v>7</v>
          </cell>
          <cell r="AF4665">
            <v>0</v>
          </cell>
        </row>
        <row r="4666">
          <cell r="AD4666">
            <v>7</v>
          </cell>
          <cell r="AF4666">
            <v>0</v>
          </cell>
        </row>
        <row r="4667">
          <cell r="AD4667">
            <v>7</v>
          </cell>
          <cell r="AF4667">
            <v>0</v>
          </cell>
        </row>
        <row r="4668">
          <cell r="AD4668">
            <v>7</v>
          </cell>
          <cell r="AF4668">
            <v>0</v>
          </cell>
        </row>
        <row r="4669">
          <cell r="AD4669">
            <v>7</v>
          </cell>
          <cell r="AF4669">
            <v>0</v>
          </cell>
        </row>
        <row r="4670">
          <cell r="AD4670">
            <v>7</v>
          </cell>
          <cell r="AF4670">
            <v>0</v>
          </cell>
        </row>
        <row r="4671">
          <cell r="AD4671">
            <v>7</v>
          </cell>
          <cell r="AF4671">
            <v>0</v>
          </cell>
        </row>
        <row r="4672">
          <cell r="AD4672">
            <v>7</v>
          </cell>
          <cell r="AF4672">
            <v>0</v>
          </cell>
        </row>
        <row r="4673">
          <cell r="AD4673">
            <v>7</v>
          </cell>
          <cell r="AF4673">
            <v>0</v>
          </cell>
        </row>
        <row r="4674">
          <cell r="AD4674">
            <v>7</v>
          </cell>
          <cell r="AF4674">
            <v>0</v>
          </cell>
        </row>
        <row r="4675">
          <cell r="AD4675">
            <v>7</v>
          </cell>
          <cell r="AF4675">
            <v>0</v>
          </cell>
        </row>
        <row r="4676">
          <cell r="AD4676">
            <v>7</v>
          </cell>
          <cell r="AF4676">
            <v>0</v>
          </cell>
        </row>
        <row r="4677">
          <cell r="AD4677">
            <v>7</v>
          </cell>
          <cell r="AF4677">
            <v>0</v>
          </cell>
        </row>
        <row r="4678">
          <cell r="AD4678">
            <v>7</v>
          </cell>
          <cell r="AF4678">
            <v>0</v>
          </cell>
        </row>
        <row r="4679">
          <cell r="AD4679">
            <v>7</v>
          </cell>
          <cell r="AF4679">
            <v>1.2755102040816326E-3</v>
          </cell>
        </row>
        <row r="4680">
          <cell r="AD4680">
            <v>7</v>
          </cell>
          <cell r="AF4680">
            <v>1.2755102040816326E-3</v>
          </cell>
        </row>
        <row r="4681">
          <cell r="AD4681">
            <v>7</v>
          </cell>
          <cell r="AF4681">
            <v>1.2755102040816326E-3</v>
          </cell>
        </row>
        <row r="4682">
          <cell r="AD4682">
            <v>7</v>
          </cell>
          <cell r="AF4682">
            <v>0</v>
          </cell>
        </row>
        <row r="4683">
          <cell r="AD4683">
            <v>7</v>
          </cell>
          <cell r="AF4683">
            <v>0</v>
          </cell>
        </row>
        <row r="4684">
          <cell r="AD4684">
            <v>7</v>
          </cell>
          <cell r="AF4684">
            <v>0</v>
          </cell>
        </row>
        <row r="4685">
          <cell r="AD4685">
            <v>7</v>
          </cell>
          <cell r="AF4685">
            <v>0</v>
          </cell>
        </row>
        <row r="4686">
          <cell r="AD4686">
            <v>7</v>
          </cell>
          <cell r="AF4686">
            <v>0</v>
          </cell>
        </row>
        <row r="4687">
          <cell r="AD4687">
            <v>7</v>
          </cell>
          <cell r="AF4687">
            <v>0</v>
          </cell>
        </row>
        <row r="4688">
          <cell r="AD4688">
            <v>7</v>
          </cell>
          <cell r="AF4688">
            <v>0</v>
          </cell>
        </row>
        <row r="4689">
          <cell r="AD4689">
            <v>7</v>
          </cell>
          <cell r="AF4689">
            <v>0</v>
          </cell>
        </row>
        <row r="4690">
          <cell r="AD4690">
            <v>7</v>
          </cell>
          <cell r="AF4690">
            <v>0</v>
          </cell>
        </row>
        <row r="4691">
          <cell r="AD4691">
            <v>7</v>
          </cell>
          <cell r="AF4691">
            <v>0</v>
          </cell>
        </row>
        <row r="4692">
          <cell r="AD4692">
            <v>7</v>
          </cell>
          <cell r="AF4692">
            <v>0</v>
          </cell>
        </row>
        <row r="4693">
          <cell r="AD4693">
            <v>7</v>
          </cell>
          <cell r="AF4693">
            <v>0</v>
          </cell>
        </row>
        <row r="4694">
          <cell r="AD4694">
            <v>7</v>
          </cell>
          <cell r="AF4694">
            <v>0</v>
          </cell>
        </row>
        <row r="4695">
          <cell r="AD4695">
            <v>7</v>
          </cell>
          <cell r="AF4695">
            <v>0</v>
          </cell>
        </row>
        <row r="4696">
          <cell r="AD4696">
            <v>7</v>
          </cell>
          <cell r="AF4696">
            <v>0</v>
          </cell>
        </row>
        <row r="4697">
          <cell r="AD4697">
            <v>7</v>
          </cell>
          <cell r="AF4697">
            <v>0</v>
          </cell>
        </row>
        <row r="4698">
          <cell r="AD4698">
            <v>7</v>
          </cell>
          <cell r="AF4698">
            <v>0</v>
          </cell>
        </row>
        <row r="4699">
          <cell r="AD4699">
            <v>7</v>
          </cell>
          <cell r="AF4699">
            <v>0</v>
          </cell>
        </row>
        <row r="4700">
          <cell r="AD4700">
            <v>7</v>
          </cell>
          <cell r="AF4700">
            <v>0</v>
          </cell>
        </row>
        <row r="4701">
          <cell r="AD4701">
            <v>7</v>
          </cell>
          <cell r="AF4701">
            <v>0</v>
          </cell>
        </row>
        <row r="4702">
          <cell r="AD4702">
            <v>7</v>
          </cell>
          <cell r="AF4702">
            <v>0</v>
          </cell>
        </row>
        <row r="4703">
          <cell r="AD4703">
            <v>7</v>
          </cell>
          <cell r="AF4703">
            <v>1.2755102040816326E-3</v>
          </cell>
        </row>
        <row r="4704">
          <cell r="AD4704">
            <v>7</v>
          </cell>
          <cell r="AF4704">
            <v>1.2755102040816326E-3</v>
          </cell>
        </row>
        <row r="4705">
          <cell r="AD4705">
            <v>7</v>
          </cell>
          <cell r="AF4705">
            <v>1.2755102040816326E-3</v>
          </cell>
        </row>
        <row r="4706">
          <cell r="AD4706">
            <v>7</v>
          </cell>
          <cell r="AF4706">
            <v>1.2755102040816326E-3</v>
          </cell>
        </row>
        <row r="4707">
          <cell r="AD4707">
            <v>7</v>
          </cell>
          <cell r="AF4707">
            <v>0</v>
          </cell>
        </row>
        <row r="4708">
          <cell r="AD4708">
            <v>7</v>
          </cell>
          <cell r="AF4708">
            <v>0</v>
          </cell>
        </row>
        <row r="4709">
          <cell r="AD4709">
            <v>7</v>
          </cell>
          <cell r="AF4709">
            <v>0</v>
          </cell>
        </row>
        <row r="4710">
          <cell r="AD4710">
            <v>7</v>
          </cell>
          <cell r="AF4710">
            <v>0</v>
          </cell>
        </row>
        <row r="4711">
          <cell r="AD4711">
            <v>7</v>
          </cell>
          <cell r="AF4711">
            <v>0</v>
          </cell>
        </row>
        <row r="4712">
          <cell r="AD4712">
            <v>7</v>
          </cell>
          <cell r="AF4712">
            <v>0</v>
          </cell>
        </row>
        <row r="4713">
          <cell r="AD4713">
            <v>7</v>
          </cell>
          <cell r="AF4713">
            <v>0</v>
          </cell>
        </row>
        <row r="4714">
          <cell r="AD4714">
            <v>7</v>
          </cell>
          <cell r="AF4714">
            <v>0</v>
          </cell>
        </row>
        <row r="4715">
          <cell r="AD4715">
            <v>7</v>
          </cell>
          <cell r="AF4715">
            <v>0</v>
          </cell>
        </row>
        <row r="4716">
          <cell r="AD4716">
            <v>7</v>
          </cell>
          <cell r="AF4716">
            <v>0</v>
          </cell>
        </row>
        <row r="4717">
          <cell r="AD4717">
            <v>7</v>
          </cell>
          <cell r="AF4717">
            <v>0</v>
          </cell>
        </row>
        <row r="4718">
          <cell r="AD4718">
            <v>7</v>
          </cell>
          <cell r="AF4718">
            <v>0</v>
          </cell>
        </row>
        <row r="4719">
          <cell r="AD4719">
            <v>7</v>
          </cell>
          <cell r="AF4719">
            <v>0</v>
          </cell>
        </row>
        <row r="4720">
          <cell r="AD4720">
            <v>7</v>
          </cell>
          <cell r="AF4720">
            <v>0</v>
          </cell>
        </row>
        <row r="4721">
          <cell r="AD4721">
            <v>7</v>
          </cell>
          <cell r="AF4721">
            <v>0</v>
          </cell>
        </row>
        <row r="4722">
          <cell r="AD4722">
            <v>7</v>
          </cell>
          <cell r="AF4722">
            <v>0</v>
          </cell>
        </row>
        <row r="4723">
          <cell r="AD4723">
            <v>7</v>
          </cell>
          <cell r="AF4723">
            <v>0</v>
          </cell>
        </row>
        <row r="4724">
          <cell r="AD4724">
            <v>7</v>
          </cell>
          <cell r="AF4724">
            <v>0</v>
          </cell>
        </row>
        <row r="4725">
          <cell r="AD4725">
            <v>7</v>
          </cell>
          <cell r="AF4725">
            <v>0</v>
          </cell>
        </row>
        <row r="4726">
          <cell r="AD4726">
            <v>7</v>
          </cell>
          <cell r="AF4726">
            <v>0</v>
          </cell>
        </row>
        <row r="4727">
          <cell r="AD4727">
            <v>7</v>
          </cell>
          <cell r="AF4727">
            <v>1.2755102040816326E-3</v>
          </cell>
        </row>
        <row r="4728">
          <cell r="AD4728">
            <v>7</v>
          </cell>
          <cell r="AF4728">
            <v>1.2755102040816326E-3</v>
          </cell>
        </row>
        <row r="4729">
          <cell r="AD4729">
            <v>7</v>
          </cell>
          <cell r="AF4729">
            <v>1.2755102040816326E-3</v>
          </cell>
        </row>
        <row r="4730">
          <cell r="AD4730">
            <v>7</v>
          </cell>
          <cell r="AF4730">
            <v>1.2755102040816326E-3</v>
          </cell>
        </row>
        <row r="4731">
          <cell r="AD4731">
            <v>7</v>
          </cell>
          <cell r="AF4731">
            <v>0</v>
          </cell>
        </row>
        <row r="4732">
          <cell r="AD4732">
            <v>7</v>
          </cell>
          <cell r="AF4732">
            <v>0</v>
          </cell>
        </row>
        <row r="4733">
          <cell r="AD4733">
            <v>7</v>
          </cell>
          <cell r="AF4733">
            <v>0</v>
          </cell>
        </row>
        <row r="4734">
          <cell r="AD4734">
            <v>7</v>
          </cell>
          <cell r="AF4734">
            <v>0</v>
          </cell>
        </row>
        <row r="4735">
          <cell r="AD4735">
            <v>7</v>
          </cell>
          <cell r="AF4735">
            <v>0</v>
          </cell>
        </row>
        <row r="4736">
          <cell r="AD4736">
            <v>7</v>
          </cell>
          <cell r="AF4736">
            <v>0</v>
          </cell>
        </row>
        <row r="4737">
          <cell r="AD4737">
            <v>7</v>
          </cell>
          <cell r="AF4737">
            <v>0</v>
          </cell>
        </row>
        <row r="4738">
          <cell r="AD4738">
            <v>7</v>
          </cell>
          <cell r="AF4738">
            <v>0</v>
          </cell>
        </row>
        <row r="4739">
          <cell r="AD4739">
            <v>7</v>
          </cell>
          <cell r="AF4739">
            <v>0</v>
          </cell>
        </row>
        <row r="4740">
          <cell r="AD4740">
            <v>7</v>
          </cell>
          <cell r="AF4740">
            <v>0</v>
          </cell>
        </row>
        <row r="4741">
          <cell r="AD4741">
            <v>7</v>
          </cell>
          <cell r="AF4741">
            <v>0</v>
          </cell>
        </row>
        <row r="4742">
          <cell r="AD4742">
            <v>7</v>
          </cell>
          <cell r="AF4742">
            <v>0</v>
          </cell>
        </row>
        <row r="4743">
          <cell r="AD4743">
            <v>7</v>
          </cell>
          <cell r="AF4743">
            <v>0</v>
          </cell>
        </row>
        <row r="4744">
          <cell r="AD4744">
            <v>7</v>
          </cell>
          <cell r="AF4744">
            <v>0</v>
          </cell>
        </row>
        <row r="4745">
          <cell r="AD4745">
            <v>7</v>
          </cell>
          <cell r="AF4745">
            <v>0</v>
          </cell>
        </row>
        <row r="4746">
          <cell r="AD4746">
            <v>7</v>
          </cell>
          <cell r="AF4746">
            <v>0</v>
          </cell>
        </row>
        <row r="4747">
          <cell r="AD4747">
            <v>7</v>
          </cell>
          <cell r="AF4747">
            <v>0</v>
          </cell>
        </row>
        <row r="4748">
          <cell r="AD4748">
            <v>7</v>
          </cell>
          <cell r="AF4748">
            <v>0</v>
          </cell>
        </row>
        <row r="4749">
          <cell r="AD4749">
            <v>7</v>
          </cell>
          <cell r="AF4749">
            <v>0</v>
          </cell>
        </row>
        <row r="4750">
          <cell r="AD4750">
            <v>7</v>
          </cell>
          <cell r="AF4750">
            <v>0</v>
          </cell>
        </row>
        <row r="4751">
          <cell r="AD4751">
            <v>7</v>
          </cell>
          <cell r="AF4751">
            <v>0</v>
          </cell>
        </row>
        <row r="4752">
          <cell r="AD4752">
            <v>7</v>
          </cell>
          <cell r="AF4752">
            <v>3.8265306122448979E-3</v>
          </cell>
        </row>
        <row r="4753">
          <cell r="AD4753">
            <v>7</v>
          </cell>
          <cell r="AF4753">
            <v>5.1020408163265302E-3</v>
          </cell>
        </row>
        <row r="4754">
          <cell r="AD4754">
            <v>7</v>
          </cell>
          <cell r="AF4754">
            <v>3.8265306122448979E-3</v>
          </cell>
        </row>
        <row r="4755">
          <cell r="AD4755">
            <v>7</v>
          </cell>
          <cell r="AF4755">
            <v>0</v>
          </cell>
        </row>
        <row r="4756">
          <cell r="AD4756">
            <v>7</v>
          </cell>
          <cell r="AF4756">
            <v>0</v>
          </cell>
        </row>
        <row r="4757">
          <cell r="AD4757">
            <v>7</v>
          </cell>
          <cell r="AF4757">
            <v>0</v>
          </cell>
        </row>
        <row r="4758">
          <cell r="AD4758">
            <v>7</v>
          </cell>
          <cell r="AF4758">
            <v>0</v>
          </cell>
        </row>
        <row r="4759">
          <cell r="AD4759">
            <v>7</v>
          </cell>
          <cell r="AF4759">
            <v>0</v>
          </cell>
        </row>
        <row r="4760">
          <cell r="AD4760">
            <v>7</v>
          </cell>
          <cell r="AF4760">
            <v>0</v>
          </cell>
        </row>
        <row r="4761">
          <cell r="AD4761">
            <v>7</v>
          </cell>
          <cell r="AF4761">
            <v>0</v>
          </cell>
        </row>
        <row r="4762">
          <cell r="AD4762">
            <v>7</v>
          </cell>
          <cell r="AF4762">
            <v>0</v>
          </cell>
        </row>
        <row r="4763">
          <cell r="AD4763">
            <v>7</v>
          </cell>
          <cell r="AF4763">
            <v>0</v>
          </cell>
        </row>
        <row r="4764">
          <cell r="AD4764">
            <v>7</v>
          </cell>
          <cell r="AF4764">
            <v>0</v>
          </cell>
        </row>
        <row r="4765">
          <cell r="AD4765">
            <v>7</v>
          </cell>
          <cell r="AF4765">
            <v>0</v>
          </cell>
        </row>
        <row r="4766">
          <cell r="AD4766">
            <v>7</v>
          </cell>
          <cell r="AF4766">
            <v>0</v>
          </cell>
        </row>
        <row r="4767">
          <cell r="AD4767">
            <v>7</v>
          </cell>
          <cell r="AF4767">
            <v>0</v>
          </cell>
        </row>
        <row r="4768">
          <cell r="AD4768">
            <v>7</v>
          </cell>
          <cell r="AF4768">
            <v>0</v>
          </cell>
        </row>
        <row r="4769">
          <cell r="AD4769">
            <v>7</v>
          </cell>
          <cell r="AF4769">
            <v>0</v>
          </cell>
        </row>
        <row r="4770">
          <cell r="AD4770">
            <v>7</v>
          </cell>
          <cell r="AF4770">
            <v>0</v>
          </cell>
        </row>
        <row r="4771">
          <cell r="AD4771">
            <v>7</v>
          </cell>
          <cell r="AF4771">
            <v>0</v>
          </cell>
        </row>
        <row r="4772">
          <cell r="AD4772">
            <v>7</v>
          </cell>
          <cell r="AF4772">
            <v>0</v>
          </cell>
        </row>
        <row r="4773">
          <cell r="AD4773">
            <v>7</v>
          </cell>
          <cell r="AF4773">
            <v>0</v>
          </cell>
        </row>
        <row r="4774">
          <cell r="AD4774">
            <v>7</v>
          </cell>
          <cell r="AF4774">
            <v>0</v>
          </cell>
        </row>
        <row r="4775">
          <cell r="AD4775">
            <v>7</v>
          </cell>
          <cell r="AF4775">
            <v>0</v>
          </cell>
        </row>
        <row r="4776">
          <cell r="AD4776">
            <v>7</v>
          </cell>
          <cell r="AF4776">
            <v>0</v>
          </cell>
        </row>
        <row r="4777">
          <cell r="AD4777">
            <v>7</v>
          </cell>
          <cell r="AF4777">
            <v>0</v>
          </cell>
        </row>
        <row r="4778">
          <cell r="AD4778">
            <v>7</v>
          </cell>
          <cell r="AF4778">
            <v>0</v>
          </cell>
        </row>
        <row r="4779">
          <cell r="AD4779">
            <v>7</v>
          </cell>
          <cell r="AF4779">
            <v>0</v>
          </cell>
        </row>
        <row r="4780">
          <cell r="AD4780">
            <v>7</v>
          </cell>
          <cell r="AF4780">
            <v>0</v>
          </cell>
        </row>
        <row r="4781">
          <cell r="AD4781">
            <v>7</v>
          </cell>
          <cell r="AF4781">
            <v>0</v>
          </cell>
        </row>
        <row r="4782">
          <cell r="AD4782">
            <v>7</v>
          </cell>
          <cell r="AF4782">
            <v>0</v>
          </cell>
        </row>
        <row r="4783">
          <cell r="AD4783">
            <v>7</v>
          </cell>
          <cell r="AF4783">
            <v>0</v>
          </cell>
        </row>
        <row r="4784">
          <cell r="AD4784">
            <v>7</v>
          </cell>
          <cell r="AF4784">
            <v>0</v>
          </cell>
        </row>
        <row r="4785">
          <cell r="AD4785">
            <v>7</v>
          </cell>
          <cell r="AF4785">
            <v>0</v>
          </cell>
        </row>
        <row r="4786">
          <cell r="AD4786">
            <v>7</v>
          </cell>
          <cell r="AF4786">
            <v>0</v>
          </cell>
        </row>
        <row r="4787">
          <cell r="AD4787">
            <v>7</v>
          </cell>
          <cell r="AF4787">
            <v>0</v>
          </cell>
        </row>
        <row r="4788">
          <cell r="AD4788">
            <v>7</v>
          </cell>
          <cell r="AF4788">
            <v>0</v>
          </cell>
        </row>
        <row r="4789">
          <cell r="AD4789">
            <v>7</v>
          </cell>
          <cell r="AF4789">
            <v>0</v>
          </cell>
        </row>
        <row r="4790">
          <cell r="AD4790">
            <v>7</v>
          </cell>
          <cell r="AF4790">
            <v>0</v>
          </cell>
        </row>
        <row r="4791">
          <cell r="AD4791">
            <v>7</v>
          </cell>
          <cell r="AF4791">
            <v>0</v>
          </cell>
        </row>
        <row r="4792">
          <cell r="AD4792">
            <v>7</v>
          </cell>
          <cell r="AF4792">
            <v>0</v>
          </cell>
        </row>
        <row r="4793">
          <cell r="AD4793">
            <v>7</v>
          </cell>
          <cell r="AF4793">
            <v>1.2755102040816326E-3</v>
          </cell>
        </row>
        <row r="4794">
          <cell r="AD4794">
            <v>7</v>
          </cell>
          <cell r="AF4794">
            <v>1.2755102040816326E-3</v>
          </cell>
        </row>
        <row r="4795">
          <cell r="AD4795">
            <v>7</v>
          </cell>
          <cell r="AF4795">
            <v>1.2755102040816326E-3</v>
          </cell>
        </row>
        <row r="4796">
          <cell r="AD4796">
            <v>7</v>
          </cell>
          <cell r="AF4796">
            <v>1.2755102040816326E-3</v>
          </cell>
        </row>
        <row r="4797">
          <cell r="AD4797">
            <v>7</v>
          </cell>
          <cell r="AF4797">
            <v>1.2755102040816326E-3</v>
          </cell>
        </row>
        <row r="4798">
          <cell r="AD4798">
            <v>7</v>
          </cell>
          <cell r="AF4798">
            <v>1.2755102040816326E-3</v>
          </cell>
        </row>
        <row r="4799">
          <cell r="AD4799">
            <v>7</v>
          </cell>
          <cell r="AF4799">
            <v>2.5510204081632651E-3</v>
          </cell>
        </row>
        <row r="4800">
          <cell r="AD4800">
            <v>7</v>
          </cell>
          <cell r="AF4800">
            <v>2.5510204081632651E-3</v>
          </cell>
        </row>
        <row r="4801">
          <cell r="AD4801">
            <v>7</v>
          </cell>
          <cell r="AF4801">
            <v>1.2755102040816326E-3</v>
          </cell>
        </row>
        <row r="4802">
          <cell r="AD4802">
            <v>7</v>
          </cell>
          <cell r="AF4802">
            <v>1.2755102040816326E-3</v>
          </cell>
        </row>
        <row r="4803">
          <cell r="AD4803">
            <v>7</v>
          </cell>
          <cell r="AF4803">
            <v>1.2755102040816326E-3</v>
          </cell>
        </row>
        <row r="4804">
          <cell r="AD4804">
            <v>7</v>
          </cell>
          <cell r="AF4804">
            <v>1.2755102040816326E-3</v>
          </cell>
        </row>
        <row r="4805">
          <cell r="AD4805">
            <v>7</v>
          </cell>
          <cell r="AF4805">
            <v>0</v>
          </cell>
        </row>
        <row r="4806">
          <cell r="AD4806">
            <v>7</v>
          </cell>
          <cell r="AF4806">
            <v>0</v>
          </cell>
        </row>
        <row r="4807">
          <cell r="AD4807">
            <v>7</v>
          </cell>
          <cell r="AF4807">
            <v>0</v>
          </cell>
        </row>
        <row r="4808">
          <cell r="AD4808">
            <v>7</v>
          </cell>
          <cell r="AF4808">
            <v>0</v>
          </cell>
        </row>
        <row r="4809">
          <cell r="AD4809">
            <v>7</v>
          </cell>
          <cell r="AF4809">
            <v>0</v>
          </cell>
        </row>
        <row r="4810">
          <cell r="AD4810">
            <v>7</v>
          </cell>
          <cell r="AF4810">
            <v>0</v>
          </cell>
        </row>
        <row r="4811">
          <cell r="AD4811">
            <v>7</v>
          </cell>
          <cell r="AF4811">
            <v>0</v>
          </cell>
        </row>
        <row r="4812">
          <cell r="AD4812">
            <v>7</v>
          </cell>
          <cell r="AF4812">
            <v>0</v>
          </cell>
        </row>
        <row r="4813">
          <cell r="AD4813">
            <v>7</v>
          </cell>
          <cell r="AF4813">
            <v>0</v>
          </cell>
        </row>
        <row r="4814">
          <cell r="AD4814">
            <v>7</v>
          </cell>
          <cell r="AF4814">
            <v>0</v>
          </cell>
        </row>
        <row r="4815">
          <cell r="AD4815">
            <v>7</v>
          </cell>
          <cell r="AF4815">
            <v>0</v>
          </cell>
        </row>
        <row r="4816">
          <cell r="AD4816">
            <v>7</v>
          </cell>
          <cell r="AF4816">
            <v>0</v>
          </cell>
        </row>
        <row r="4817">
          <cell r="AD4817">
            <v>7</v>
          </cell>
          <cell r="AF4817">
            <v>0</v>
          </cell>
        </row>
        <row r="4818">
          <cell r="AD4818">
            <v>7</v>
          </cell>
          <cell r="AF4818">
            <v>0</v>
          </cell>
        </row>
        <row r="4819">
          <cell r="AD4819">
            <v>7</v>
          </cell>
          <cell r="AF4819">
            <v>0</v>
          </cell>
        </row>
        <row r="4820">
          <cell r="AD4820">
            <v>7</v>
          </cell>
          <cell r="AF4820">
            <v>0</v>
          </cell>
        </row>
        <row r="4821">
          <cell r="AD4821">
            <v>7</v>
          </cell>
          <cell r="AF4821">
            <v>0</v>
          </cell>
        </row>
        <row r="4822">
          <cell r="AD4822">
            <v>7</v>
          </cell>
          <cell r="AF4822">
            <v>0</v>
          </cell>
        </row>
        <row r="4823">
          <cell r="AD4823">
            <v>7</v>
          </cell>
          <cell r="AF4823">
            <v>0</v>
          </cell>
        </row>
        <row r="4824">
          <cell r="AD4824">
            <v>7</v>
          </cell>
          <cell r="AF4824">
            <v>0</v>
          </cell>
        </row>
        <row r="4825">
          <cell r="AD4825">
            <v>7</v>
          </cell>
          <cell r="AF4825">
            <v>0</v>
          </cell>
        </row>
        <row r="4826">
          <cell r="AD4826">
            <v>7</v>
          </cell>
          <cell r="AF4826">
            <v>0</v>
          </cell>
        </row>
        <row r="4827">
          <cell r="AD4827">
            <v>7</v>
          </cell>
          <cell r="AF4827">
            <v>0</v>
          </cell>
        </row>
        <row r="4828">
          <cell r="AD4828">
            <v>7</v>
          </cell>
          <cell r="AF4828">
            <v>0</v>
          </cell>
        </row>
        <row r="4829">
          <cell r="AD4829">
            <v>7</v>
          </cell>
          <cell r="AF4829">
            <v>0</v>
          </cell>
        </row>
        <row r="4830">
          <cell r="AD4830">
            <v>7</v>
          </cell>
          <cell r="AF4830">
            <v>0</v>
          </cell>
        </row>
        <row r="4831">
          <cell r="AD4831">
            <v>7</v>
          </cell>
          <cell r="AF4831">
            <v>0</v>
          </cell>
        </row>
        <row r="4832">
          <cell r="AD4832">
            <v>7</v>
          </cell>
          <cell r="AF4832">
            <v>0</v>
          </cell>
        </row>
        <row r="4833">
          <cell r="AD4833">
            <v>7</v>
          </cell>
          <cell r="AF4833">
            <v>0</v>
          </cell>
        </row>
        <row r="4834">
          <cell r="AD4834">
            <v>7</v>
          </cell>
          <cell r="AF4834">
            <v>0</v>
          </cell>
        </row>
        <row r="4835">
          <cell r="AD4835">
            <v>7</v>
          </cell>
          <cell r="AF4835">
            <v>0</v>
          </cell>
        </row>
        <row r="4836">
          <cell r="AD4836">
            <v>7</v>
          </cell>
          <cell r="AF4836">
            <v>0</v>
          </cell>
        </row>
        <row r="4837">
          <cell r="AD4837">
            <v>7</v>
          </cell>
          <cell r="AF4837">
            <v>0</v>
          </cell>
        </row>
        <row r="4838">
          <cell r="AD4838">
            <v>7</v>
          </cell>
          <cell r="AF4838">
            <v>0</v>
          </cell>
        </row>
        <row r="4839">
          <cell r="AD4839">
            <v>7</v>
          </cell>
          <cell r="AF4839">
            <v>0</v>
          </cell>
        </row>
        <row r="4840">
          <cell r="AD4840">
            <v>7</v>
          </cell>
          <cell r="AF4840">
            <v>0</v>
          </cell>
        </row>
        <row r="4841">
          <cell r="AD4841">
            <v>7</v>
          </cell>
          <cell r="AF4841">
            <v>0</v>
          </cell>
        </row>
        <row r="4842">
          <cell r="AD4842">
            <v>7</v>
          </cell>
          <cell r="AF4842">
            <v>0</v>
          </cell>
        </row>
        <row r="4843">
          <cell r="AD4843">
            <v>7</v>
          </cell>
          <cell r="AF4843">
            <v>0</v>
          </cell>
        </row>
        <row r="4844">
          <cell r="AD4844">
            <v>7</v>
          </cell>
          <cell r="AF4844">
            <v>0</v>
          </cell>
        </row>
        <row r="4845">
          <cell r="AD4845">
            <v>7</v>
          </cell>
          <cell r="AF4845">
            <v>0</v>
          </cell>
        </row>
        <row r="4846">
          <cell r="AD4846">
            <v>7</v>
          </cell>
          <cell r="AF4846">
            <v>0</v>
          </cell>
        </row>
        <row r="4847">
          <cell r="AD4847">
            <v>7</v>
          </cell>
          <cell r="AF4847">
            <v>0</v>
          </cell>
        </row>
        <row r="4848">
          <cell r="AD4848">
            <v>7</v>
          </cell>
          <cell r="AF4848">
            <v>1.2755102040816326E-3</v>
          </cell>
        </row>
        <row r="4849">
          <cell r="AD4849">
            <v>7</v>
          </cell>
          <cell r="AF4849">
            <v>1.2755102040816326E-3</v>
          </cell>
        </row>
        <row r="4850">
          <cell r="AD4850">
            <v>7</v>
          </cell>
          <cell r="AF4850">
            <v>0</v>
          </cell>
        </row>
        <row r="4851">
          <cell r="AD4851">
            <v>7</v>
          </cell>
          <cell r="AF4851">
            <v>0</v>
          </cell>
        </row>
        <row r="4852">
          <cell r="AD4852">
            <v>7</v>
          </cell>
          <cell r="AF4852">
            <v>0</v>
          </cell>
        </row>
        <row r="4853">
          <cell r="AD4853">
            <v>7</v>
          </cell>
          <cell r="AF4853">
            <v>0</v>
          </cell>
        </row>
        <row r="4854">
          <cell r="AD4854">
            <v>7</v>
          </cell>
          <cell r="AF4854">
            <v>0</v>
          </cell>
        </row>
        <row r="4855">
          <cell r="AD4855">
            <v>7</v>
          </cell>
          <cell r="AF4855">
            <v>0</v>
          </cell>
        </row>
        <row r="4856">
          <cell r="AD4856">
            <v>7</v>
          </cell>
          <cell r="AF4856">
            <v>0</v>
          </cell>
        </row>
        <row r="4857">
          <cell r="AD4857">
            <v>7</v>
          </cell>
          <cell r="AF4857">
            <v>0</v>
          </cell>
        </row>
        <row r="4858">
          <cell r="AD4858">
            <v>7</v>
          </cell>
          <cell r="AF4858">
            <v>0</v>
          </cell>
        </row>
        <row r="4859">
          <cell r="AD4859">
            <v>7</v>
          </cell>
          <cell r="AF4859">
            <v>0</v>
          </cell>
        </row>
        <row r="4860">
          <cell r="AD4860">
            <v>7</v>
          </cell>
          <cell r="AF4860">
            <v>0</v>
          </cell>
        </row>
        <row r="4861">
          <cell r="AD4861">
            <v>7</v>
          </cell>
          <cell r="AF4861">
            <v>0</v>
          </cell>
        </row>
        <row r="4862">
          <cell r="AD4862">
            <v>7</v>
          </cell>
          <cell r="AF4862">
            <v>0</v>
          </cell>
        </row>
        <row r="4863">
          <cell r="AD4863">
            <v>7</v>
          </cell>
          <cell r="AF4863">
            <v>0</v>
          </cell>
        </row>
        <row r="4864">
          <cell r="AD4864">
            <v>7</v>
          </cell>
          <cell r="AF4864">
            <v>0</v>
          </cell>
        </row>
        <row r="4865">
          <cell r="AD4865">
            <v>7</v>
          </cell>
          <cell r="AF4865">
            <v>0</v>
          </cell>
        </row>
        <row r="4866">
          <cell r="AD4866">
            <v>7</v>
          </cell>
          <cell r="AF4866">
            <v>0</v>
          </cell>
        </row>
        <row r="4867">
          <cell r="AD4867">
            <v>7</v>
          </cell>
          <cell r="AF4867">
            <v>0</v>
          </cell>
        </row>
        <row r="4868">
          <cell r="AD4868">
            <v>7</v>
          </cell>
          <cell r="AF4868">
            <v>0</v>
          </cell>
        </row>
        <row r="4869">
          <cell r="AD4869">
            <v>7</v>
          </cell>
          <cell r="AF4869">
            <v>0</v>
          </cell>
        </row>
        <row r="4870">
          <cell r="AD4870">
            <v>7</v>
          </cell>
          <cell r="AF4870">
            <v>1.2755102040816326E-3</v>
          </cell>
        </row>
        <row r="4871">
          <cell r="AD4871">
            <v>7</v>
          </cell>
          <cell r="AF4871">
            <v>2.5510204081632651E-3</v>
          </cell>
        </row>
        <row r="4872">
          <cell r="AD4872">
            <v>7</v>
          </cell>
          <cell r="AF4872">
            <v>3.8265306122448979E-3</v>
          </cell>
        </row>
        <row r="4873">
          <cell r="AD4873">
            <v>7</v>
          </cell>
          <cell r="AF4873">
            <v>2.5510204081632651E-3</v>
          </cell>
        </row>
        <row r="4874">
          <cell r="AD4874">
            <v>7</v>
          </cell>
          <cell r="AF4874">
            <v>1.2755102040816326E-3</v>
          </cell>
        </row>
        <row r="4875">
          <cell r="AD4875">
            <v>7</v>
          </cell>
          <cell r="AF4875">
            <v>0</v>
          </cell>
        </row>
        <row r="4876">
          <cell r="AD4876">
            <v>7</v>
          </cell>
          <cell r="AF4876">
            <v>0</v>
          </cell>
        </row>
        <row r="4877">
          <cell r="AD4877">
            <v>7</v>
          </cell>
          <cell r="AF4877">
            <v>0</v>
          </cell>
        </row>
        <row r="4878">
          <cell r="AD4878">
            <v>7</v>
          </cell>
          <cell r="AF4878">
            <v>0</v>
          </cell>
        </row>
        <row r="4879">
          <cell r="AD4879">
            <v>7</v>
          </cell>
          <cell r="AF4879">
            <v>0</v>
          </cell>
        </row>
        <row r="4880">
          <cell r="AD4880">
            <v>7</v>
          </cell>
          <cell r="AF4880">
            <v>0</v>
          </cell>
        </row>
        <row r="4881">
          <cell r="AD4881">
            <v>7</v>
          </cell>
          <cell r="AF4881">
            <v>0</v>
          </cell>
        </row>
        <row r="4882">
          <cell r="AD4882">
            <v>7</v>
          </cell>
          <cell r="AF4882">
            <v>0</v>
          </cell>
        </row>
        <row r="4883">
          <cell r="AD4883">
            <v>7</v>
          </cell>
          <cell r="AF4883">
            <v>0</v>
          </cell>
        </row>
        <row r="4884">
          <cell r="AD4884">
            <v>7</v>
          </cell>
          <cell r="AF4884">
            <v>0</v>
          </cell>
        </row>
        <row r="4885">
          <cell r="AD4885">
            <v>7</v>
          </cell>
          <cell r="AF4885">
            <v>0</v>
          </cell>
        </row>
        <row r="4886">
          <cell r="AD4886">
            <v>7</v>
          </cell>
          <cell r="AF4886">
            <v>0</v>
          </cell>
        </row>
        <row r="4887">
          <cell r="AD4887">
            <v>7</v>
          </cell>
          <cell r="AF4887">
            <v>0</v>
          </cell>
        </row>
        <row r="4888">
          <cell r="AD4888">
            <v>7</v>
          </cell>
          <cell r="AF4888">
            <v>0</v>
          </cell>
        </row>
        <row r="4889">
          <cell r="AD4889">
            <v>7</v>
          </cell>
          <cell r="AF4889">
            <v>0</v>
          </cell>
        </row>
        <row r="4890">
          <cell r="AD4890">
            <v>7</v>
          </cell>
          <cell r="AF4890">
            <v>0</v>
          </cell>
        </row>
        <row r="4891">
          <cell r="AD4891">
            <v>7</v>
          </cell>
          <cell r="AF4891">
            <v>0</v>
          </cell>
        </row>
        <row r="4892">
          <cell r="AD4892">
            <v>7</v>
          </cell>
          <cell r="AF4892">
            <v>0</v>
          </cell>
        </row>
        <row r="4893">
          <cell r="AD4893">
            <v>7</v>
          </cell>
          <cell r="AF4893">
            <v>0</v>
          </cell>
        </row>
        <row r="4894">
          <cell r="AD4894">
            <v>7</v>
          </cell>
          <cell r="AF4894">
            <v>0</v>
          </cell>
        </row>
        <row r="4895">
          <cell r="AD4895">
            <v>7</v>
          </cell>
          <cell r="AF4895">
            <v>0</v>
          </cell>
        </row>
        <row r="4896">
          <cell r="AD4896">
            <v>7</v>
          </cell>
          <cell r="AF4896">
            <v>0</v>
          </cell>
        </row>
        <row r="4897">
          <cell r="AD4897">
            <v>7</v>
          </cell>
          <cell r="AF4897">
            <v>0</v>
          </cell>
        </row>
        <row r="4898">
          <cell r="AD4898">
            <v>7</v>
          </cell>
          <cell r="AF4898">
            <v>0</v>
          </cell>
        </row>
        <row r="4899">
          <cell r="AD4899">
            <v>7</v>
          </cell>
          <cell r="AF4899">
            <v>0</v>
          </cell>
        </row>
        <row r="4900">
          <cell r="AD4900">
            <v>7</v>
          </cell>
          <cell r="AF4900">
            <v>0</v>
          </cell>
        </row>
        <row r="4901">
          <cell r="AD4901">
            <v>7</v>
          </cell>
          <cell r="AF4901">
            <v>0</v>
          </cell>
        </row>
        <row r="4902">
          <cell r="AD4902">
            <v>7</v>
          </cell>
          <cell r="AF4902">
            <v>0</v>
          </cell>
        </row>
        <row r="4903">
          <cell r="AD4903">
            <v>7</v>
          </cell>
          <cell r="AF4903">
            <v>0</v>
          </cell>
        </row>
        <row r="4904">
          <cell r="AD4904">
            <v>7</v>
          </cell>
          <cell r="AF4904">
            <v>0</v>
          </cell>
        </row>
        <row r="4905">
          <cell r="AD4905">
            <v>7</v>
          </cell>
          <cell r="AF4905">
            <v>0</v>
          </cell>
        </row>
        <row r="4906">
          <cell r="AD4906">
            <v>7</v>
          </cell>
          <cell r="AF4906">
            <v>0</v>
          </cell>
        </row>
        <row r="4907">
          <cell r="AD4907">
            <v>7</v>
          </cell>
          <cell r="AF4907">
            <v>0</v>
          </cell>
        </row>
        <row r="4908">
          <cell r="AD4908">
            <v>7</v>
          </cell>
          <cell r="AF4908">
            <v>0</v>
          </cell>
        </row>
        <row r="4909">
          <cell r="AD4909">
            <v>7</v>
          </cell>
          <cell r="AF4909">
            <v>0</v>
          </cell>
        </row>
        <row r="4910">
          <cell r="AD4910">
            <v>7</v>
          </cell>
          <cell r="AF4910">
            <v>0</v>
          </cell>
        </row>
        <row r="4911">
          <cell r="AD4911">
            <v>7</v>
          </cell>
          <cell r="AF4911">
            <v>0</v>
          </cell>
        </row>
        <row r="4912">
          <cell r="AD4912">
            <v>7</v>
          </cell>
          <cell r="AF4912">
            <v>0</v>
          </cell>
        </row>
        <row r="4913">
          <cell r="AD4913">
            <v>7</v>
          </cell>
          <cell r="AF4913">
            <v>0</v>
          </cell>
        </row>
        <row r="4914">
          <cell r="AD4914">
            <v>7</v>
          </cell>
          <cell r="AF4914">
            <v>0</v>
          </cell>
        </row>
        <row r="4915">
          <cell r="AD4915">
            <v>7</v>
          </cell>
          <cell r="AF4915">
            <v>0</v>
          </cell>
        </row>
        <row r="4916">
          <cell r="AD4916">
            <v>7</v>
          </cell>
          <cell r="AF4916">
            <v>0</v>
          </cell>
        </row>
        <row r="4917">
          <cell r="AD4917">
            <v>7</v>
          </cell>
          <cell r="AF4917">
            <v>0</v>
          </cell>
        </row>
        <row r="4918">
          <cell r="AD4918">
            <v>7</v>
          </cell>
          <cell r="AF4918">
            <v>0</v>
          </cell>
        </row>
        <row r="4919">
          <cell r="AD4919">
            <v>7</v>
          </cell>
          <cell r="AF4919">
            <v>1.2755102040816326E-3</v>
          </cell>
        </row>
        <row r="4920">
          <cell r="AD4920">
            <v>7</v>
          </cell>
          <cell r="AF4920">
            <v>1.2755102040816326E-3</v>
          </cell>
        </row>
        <row r="4921">
          <cell r="AD4921">
            <v>7</v>
          </cell>
          <cell r="AF4921">
            <v>1.2755102040816326E-3</v>
          </cell>
        </row>
        <row r="4922">
          <cell r="AD4922">
            <v>7</v>
          </cell>
          <cell r="AF4922">
            <v>1.2755102040816326E-3</v>
          </cell>
        </row>
        <row r="4923">
          <cell r="AD4923">
            <v>7</v>
          </cell>
          <cell r="AF4923">
            <v>0</v>
          </cell>
        </row>
        <row r="4924">
          <cell r="AD4924">
            <v>7</v>
          </cell>
          <cell r="AF4924">
            <v>0</v>
          </cell>
        </row>
        <row r="4925">
          <cell r="AD4925">
            <v>7</v>
          </cell>
          <cell r="AF4925">
            <v>0</v>
          </cell>
        </row>
        <row r="4926">
          <cell r="AD4926">
            <v>7</v>
          </cell>
          <cell r="AF4926">
            <v>0</v>
          </cell>
        </row>
        <row r="4927">
          <cell r="AD4927">
            <v>7</v>
          </cell>
          <cell r="AF4927">
            <v>0</v>
          </cell>
        </row>
        <row r="4928">
          <cell r="AD4928">
            <v>7</v>
          </cell>
          <cell r="AF4928">
            <v>0</v>
          </cell>
        </row>
        <row r="4929">
          <cell r="AD4929">
            <v>7</v>
          </cell>
          <cell r="AF4929">
            <v>0</v>
          </cell>
        </row>
        <row r="4930">
          <cell r="AD4930">
            <v>7</v>
          </cell>
          <cell r="AF4930">
            <v>0</v>
          </cell>
        </row>
        <row r="4931">
          <cell r="AD4931">
            <v>7</v>
          </cell>
          <cell r="AF4931">
            <v>0</v>
          </cell>
        </row>
        <row r="4932">
          <cell r="AD4932">
            <v>7</v>
          </cell>
          <cell r="AF4932">
            <v>0</v>
          </cell>
        </row>
        <row r="4933">
          <cell r="AD4933">
            <v>7</v>
          </cell>
          <cell r="AF4933">
            <v>0</v>
          </cell>
        </row>
        <row r="4934">
          <cell r="AD4934">
            <v>7</v>
          </cell>
          <cell r="AF4934">
            <v>0</v>
          </cell>
        </row>
        <row r="4935">
          <cell r="AD4935">
            <v>7</v>
          </cell>
          <cell r="AF4935">
            <v>0</v>
          </cell>
        </row>
        <row r="4936">
          <cell r="AD4936">
            <v>7</v>
          </cell>
          <cell r="AF4936">
            <v>0</v>
          </cell>
        </row>
        <row r="4937">
          <cell r="AD4937">
            <v>7</v>
          </cell>
          <cell r="AF4937">
            <v>0</v>
          </cell>
        </row>
        <row r="4938">
          <cell r="AD4938">
            <v>7</v>
          </cell>
          <cell r="AF4938">
            <v>0</v>
          </cell>
        </row>
        <row r="4939">
          <cell r="AD4939">
            <v>7</v>
          </cell>
          <cell r="AF4939">
            <v>0</v>
          </cell>
        </row>
        <row r="4940">
          <cell r="AD4940">
            <v>7</v>
          </cell>
          <cell r="AF4940">
            <v>0</v>
          </cell>
        </row>
        <row r="4941">
          <cell r="AD4941">
            <v>7</v>
          </cell>
          <cell r="AF4941">
            <v>0</v>
          </cell>
        </row>
        <row r="4942">
          <cell r="AD4942">
            <v>7</v>
          </cell>
          <cell r="AF4942">
            <v>0</v>
          </cell>
        </row>
        <row r="4943">
          <cell r="AD4943">
            <v>7</v>
          </cell>
          <cell r="AF4943">
            <v>0</v>
          </cell>
        </row>
        <row r="4944">
          <cell r="AD4944">
            <v>7</v>
          </cell>
          <cell r="AF4944">
            <v>1.2755102040816326E-3</v>
          </cell>
        </row>
        <row r="4945">
          <cell r="AD4945">
            <v>7</v>
          </cell>
          <cell r="AF4945">
            <v>1.2755102040816326E-3</v>
          </cell>
        </row>
        <row r="4946">
          <cell r="AD4946">
            <v>7</v>
          </cell>
          <cell r="AF4946">
            <v>0</v>
          </cell>
        </row>
        <row r="4947">
          <cell r="AD4947">
            <v>7</v>
          </cell>
          <cell r="AF4947">
            <v>0</v>
          </cell>
        </row>
        <row r="4948">
          <cell r="AD4948">
            <v>7</v>
          </cell>
          <cell r="AF4948">
            <v>0</v>
          </cell>
        </row>
        <row r="4949">
          <cell r="AD4949">
            <v>7</v>
          </cell>
          <cell r="AF4949">
            <v>0</v>
          </cell>
        </row>
        <row r="4950">
          <cell r="AD4950">
            <v>7</v>
          </cell>
          <cell r="AF4950">
            <v>0</v>
          </cell>
        </row>
        <row r="4951">
          <cell r="AD4951">
            <v>7</v>
          </cell>
          <cell r="AF4951">
            <v>0</v>
          </cell>
        </row>
        <row r="4952">
          <cell r="AD4952">
            <v>7</v>
          </cell>
          <cell r="AF4952">
            <v>0</v>
          </cell>
        </row>
        <row r="4953">
          <cell r="AD4953">
            <v>7</v>
          </cell>
          <cell r="AF4953">
            <v>0</v>
          </cell>
        </row>
        <row r="4954">
          <cell r="AD4954">
            <v>7</v>
          </cell>
          <cell r="AF4954">
            <v>0</v>
          </cell>
        </row>
        <row r="4955">
          <cell r="AD4955">
            <v>7</v>
          </cell>
          <cell r="AF4955">
            <v>0</v>
          </cell>
        </row>
        <row r="4956">
          <cell r="AD4956">
            <v>7</v>
          </cell>
          <cell r="AF4956">
            <v>0</v>
          </cell>
        </row>
        <row r="4957">
          <cell r="AD4957">
            <v>7</v>
          </cell>
          <cell r="AF4957">
            <v>0</v>
          </cell>
        </row>
        <row r="4958">
          <cell r="AD4958">
            <v>7</v>
          </cell>
          <cell r="AF4958">
            <v>0</v>
          </cell>
        </row>
        <row r="4959">
          <cell r="AD4959">
            <v>7</v>
          </cell>
          <cell r="AF4959">
            <v>0</v>
          </cell>
        </row>
        <row r="4960">
          <cell r="AD4960">
            <v>7</v>
          </cell>
          <cell r="AF4960">
            <v>0</v>
          </cell>
        </row>
        <row r="4961">
          <cell r="AD4961">
            <v>7</v>
          </cell>
          <cell r="AF4961">
            <v>0</v>
          </cell>
        </row>
        <row r="4962">
          <cell r="AD4962">
            <v>7</v>
          </cell>
          <cell r="AF4962">
            <v>0</v>
          </cell>
        </row>
        <row r="4963">
          <cell r="AD4963">
            <v>7</v>
          </cell>
          <cell r="AF4963">
            <v>0</v>
          </cell>
        </row>
        <row r="4964">
          <cell r="AD4964">
            <v>7</v>
          </cell>
          <cell r="AF4964">
            <v>0</v>
          </cell>
        </row>
        <row r="4965">
          <cell r="AD4965">
            <v>7</v>
          </cell>
          <cell r="AF4965">
            <v>0</v>
          </cell>
        </row>
        <row r="4966">
          <cell r="AD4966">
            <v>7</v>
          </cell>
          <cell r="AF4966">
            <v>0</v>
          </cell>
        </row>
        <row r="4967">
          <cell r="AD4967">
            <v>7</v>
          </cell>
          <cell r="AF4967">
            <v>0</v>
          </cell>
        </row>
        <row r="4968">
          <cell r="AD4968">
            <v>7</v>
          </cell>
          <cell r="AF4968">
            <v>0</v>
          </cell>
        </row>
        <row r="4969">
          <cell r="AD4969">
            <v>7</v>
          </cell>
          <cell r="AF4969">
            <v>0</v>
          </cell>
        </row>
        <row r="4970">
          <cell r="AD4970">
            <v>7</v>
          </cell>
          <cell r="AF4970">
            <v>0</v>
          </cell>
        </row>
        <row r="4971">
          <cell r="AD4971">
            <v>7</v>
          </cell>
          <cell r="AF4971">
            <v>0</v>
          </cell>
        </row>
        <row r="4972">
          <cell r="AD4972">
            <v>7</v>
          </cell>
          <cell r="AF4972">
            <v>0</v>
          </cell>
        </row>
        <row r="4973">
          <cell r="AD4973">
            <v>7</v>
          </cell>
          <cell r="AF4973">
            <v>0</v>
          </cell>
        </row>
        <row r="4974">
          <cell r="AD4974">
            <v>7</v>
          </cell>
          <cell r="AF4974">
            <v>0</v>
          </cell>
        </row>
        <row r="4975">
          <cell r="AD4975">
            <v>7</v>
          </cell>
          <cell r="AF4975">
            <v>0</v>
          </cell>
        </row>
        <row r="4976">
          <cell r="AD4976">
            <v>7</v>
          </cell>
          <cell r="AF4976">
            <v>0</v>
          </cell>
        </row>
        <row r="4977">
          <cell r="AD4977">
            <v>7</v>
          </cell>
          <cell r="AF4977">
            <v>0</v>
          </cell>
        </row>
        <row r="4978">
          <cell r="AD4978">
            <v>7</v>
          </cell>
          <cell r="AF4978">
            <v>0</v>
          </cell>
        </row>
        <row r="4979">
          <cell r="AD4979">
            <v>7</v>
          </cell>
          <cell r="AF4979">
            <v>0</v>
          </cell>
        </row>
        <row r="4980">
          <cell r="AD4980">
            <v>7</v>
          </cell>
          <cell r="AF4980">
            <v>0</v>
          </cell>
        </row>
        <row r="4981">
          <cell r="AD4981">
            <v>7</v>
          </cell>
          <cell r="AF4981">
            <v>0</v>
          </cell>
        </row>
        <row r="4982">
          <cell r="AD4982">
            <v>7</v>
          </cell>
          <cell r="AF4982">
            <v>0</v>
          </cell>
        </row>
        <row r="4983">
          <cell r="AD4983">
            <v>7</v>
          </cell>
          <cell r="AF4983">
            <v>0</v>
          </cell>
        </row>
        <row r="4984">
          <cell r="AD4984">
            <v>7</v>
          </cell>
          <cell r="AF4984">
            <v>0</v>
          </cell>
        </row>
        <row r="4985">
          <cell r="AD4985">
            <v>7</v>
          </cell>
          <cell r="AF4985">
            <v>0</v>
          </cell>
        </row>
        <row r="4986">
          <cell r="AD4986">
            <v>7</v>
          </cell>
          <cell r="AF4986">
            <v>0</v>
          </cell>
        </row>
        <row r="4987">
          <cell r="AD4987">
            <v>7</v>
          </cell>
          <cell r="AF4987">
            <v>0</v>
          </cell>
        </row>
        <row r="4988">
          <cell r="AD4988">
            <v>7</v>
          </cell>
          <cell r="AF4988">
            <v>0</v>
          </cell>
        </row>
        <row r="4989">
          <cell r="AD4989">
            <v>7</v>
          </cell>
          <cell r="AF4989">
            <v>0</v>
          </cell>
        </row>
        <row r="4990">
          <cell r="AD4990">
            <v>7</v>
          </cell>
          <cell r="AF4990">
            <v>0</v>
          </cell>
        </row>
        <row r="4991">
          <cell r="AD4991">
            <v>7</v>
          </cell>
          <cell r="AF4991">
            <v>0</v>
          </cell>
        </row>
        <row r="4992">
          <cell r="AD4992">
            <v>7</v>
          </cell>
          <cell r="AF4992">
            <v>0</v>
          </cell>
        </row>
        <row r="4993">
          <cell r="AD4993">
            <v>7</v>
          </cell>
          <cell r="AF4993">
            <v>0</v>
          </cell>
        </row>
        <row r="4994">
          <cell r="AD4994">
            <v>7</v>
          </cell>
          <cell r="AF4994">
            <v>0</v>
          </cell>
        </row>
        <row r="4995">
          <cell r="AD4995">
            <v>7</v>
          </cell>
          <cell r="AF4995">
            <v>0</v>
          </cell>
        </row>
        <row r="4996">
          <cell r="AD4996">
            <v>7</v>
          </cell>
          <cell r="AF4996">
            <v>0</v>
          </cell>
        </row>
        <row r="4997">
          <cell r="AD4997">
            <v>7</v>
          </cell>
          <cell r="AF4997">
            <v>0</v>
          </cell>
        </row>
        <row r="4998">
          <cell r="AD4998">
            <v>7</v>
          </cell>
          <cell r="AF4998">
            <v>0</v>
          </cell>
        </row>
        <row r="4999">
          <cell r="AD4999">
            <v>7</v>
          </cell>
          <cell r="AF4999">
            <v>0</v>
          </cell>
        </row>
        <row r="5000">
          <cell r="AD5000">
            <v>7</v>
          </cell>
          <cell r="AF5000">
            <v>0</v>
          </cell>
        </row>
        <row r="5001">
          <cell r="AD5001">
            <v>7</v>
          </cell>
          <cell r="AF5001">
            <v>0</v>
          </cell>
        </row>
        <row r="5002">
          <cell r="AD5002">
            <v>7</v>
          </cell>
          <cell r="AF5002">
            <v>0</v>
          </cell>
        </row>
        <row r="5003">
          <cell r="AD5003">
            <v>7</v>
          </cell>
          <cell r="AF5003">
            <v>0</v>
          </cell>
        </row>
        <row r="5004">
          <cell r="AD5004">
            <v>7</v>
          </cell>
          <cell r="AF5004">
            <v>0</v>
          </cell>
        </row>
        <row r="5005">
          <cell r="AD5005">
            <v>7</v>
          </cell>
          <cell r="AF5005">
            <v>0</v>
          </cell>
        </row>
        <row r="5006">
          <cell r="AD5006">
            <v>7</v>
          </cell>
          <cell r="AF5006">
            <v>0</v>
          </cell>
        </row>
        <row r="5007">
          <cell r="AD5007">
            <v>7</v>
          </cell>
          <cell r="AF5007">
            <v>0</v>
          </cell>
        </row>
        <row r="5008">
          <cell r="AD5008">
            <v>7</v>
          </cell>
          <cell r="AF5008">
            <v>0</v>
          </cell>
        </row>
        <row r="5009">
          <cell r="AD5009">
            <v>7</v>
          </cell>
          <cell r="AF5009">
            <v>0</v>
          </cell>
        </row>
        <row r="5010">
          <cell r="AD5010">
            <v>7</v>
          </cell>
          <cell r="AF5010">
            <v>0</v>
          </cell>
        </row>
        <row r="5011">
          <cell r="AD5011">
            <v>7</v>
          </cell>
          <cell r="AF5011">
            <v>0</v>
          </cell>
        </row>
        <row r="5012">
          <cell r="AD5012">
            <v>7</v>
          </cell>
          <cell r="AF5012">
            <v>0</v>
          </cell>
        </row>
        <row r="5013">
          <cell r="AD5013">
            <v>7</v>
          </cell>
          <cell r="AF5013">
            <v>0</v>
          </cell>
        </row>
        <row r="5014">
          <cell r="AD5014">
            <v>7</v>
          </cell>
          <cell r="AF5014">
            <v>0</v>
          </cell>
        </row>
        <row r="5015">
          <cell r="AD5015">
            <v>7</v>
          </cell>
          <cell r="AF5015">
            <v>0</v>
          </cell>
        </row>
        <row r="5016">
          <cell r="AD5016">
            <v>7</v>
          </cell>
          <cell r="AF5016">
            <v>2.5510204081632651E-3</v>
          </cell>
        </row>
        <row r="5017">
          <cell r="AD5017">
            <v>7</v>
          </cell>
          <cell r="AF5017">
            <v>1.2755102040816326E-3</v>
          </cell>
        </row>
        <row r="5018">
          <cell r="AD5018">
            <v>7</v>
          </cell>
          <cell r="AF5018">
            <v>0</v>
          </cell>
        </row>
        <row r="5019">
          <cell r="AD5019">
            <v>7</v>
          </cell>
          <cell r="AF5019">
            <v>0</v>
          </cell>
        </row>
        <row r="5020">
          <cell r="AD5020">
            <v>7</v>
          </cell>
          <cell r="AF5020">
            <v>0</v>
          </cell>
        </row>
        <row r="5021">
          <cell r="AD5021">
            <v>7</v>
          </cell>
          <cell r="AF5021">
            <v>2.5510204081632651E-3</v>
          </cell>
        </row>
        <row r="5022">
          <cell r="AD5022">
            <v>7</v>
          </cell>
          <cell r="AF5022">
            <v>0</v>
          </cell>
        </row>
        <row r="5023">
          <cell r="AD5023">
            <v>7</v>
          </cell>
          <cell r="AF5023">
            <v>0</v>
          </cell>
        </row>
        <row r="5024">
          <cell r="AD5024">
            <v>7</v>
          </cell>
          <cell r="AF5024">
            <v>0</v>
          </cell>
        </row>
        <row r="5025">
          <cell r="AD5025">
            <v>7</v>
          </cell>
          <cell r="AF5025">
            <v>0</v>
          </cell>
        </row>
        <row r="5026">
          <cell r="AD5026">
            <v>7</v>
          </cell>
          <cell r="AF5026">
            <v>0</v>
          </cell>
        </row>
        <row r="5027">
          <cell r="AD5027">
            <v>7</v>
          </cell>
          <cell r="AF5027">
            <v>0</v>
          </cell>
        </row>
        <row r="5028">
          <cell r="AD5028">
            <v>7</v>
          </cell>
          <cell r="AF5028">
            <v>0</v>
          </cell>
        </row>
        <row r="5029">
          <cell r="AD5029">
            <v>7</v>
          </cell>
          <cell r="AF5029">
            <v>0</v>
          </cell>
        </row>
        <row r="5030">
          <cell r="AD5030">
            <v>7</v>
          </cell>
          <cell r="AF5030">
            <v>0</v>
          </cell>
        </row>
        <row r="5031">
          <cell r="AD5031">
            <v>7</v>
          </cell>
          <cell r="AF5031">
            <v>0</v>
          </cell>
        </row>
        <row r="5032">
          <cell r="AD5032">
            <v>7</v>
          </cell>
          <cell r="AF5032">
            <v>0</v>
          </cell>
        </row>
        <row r="5033">
          <cell r="AD5033">
            <v>7</v>
          </cell>
          <cell r="AF5033">
            <v>0</v>
          </cell>
        </row>
        <row r="5034">
          <cell r="AD5034">
            <v>7</v>
          </cell>
          <cell r="AF5034">
            <v>0</v>
          </cell>
        </row>
        <row r="5035">
          <cell r="AD5035">
            <v>7</v>
          </cell>
          <cell r="AF5035">
            <v>0</v>
          </cell>
        </row>
        <row r="5036">
          <cell r="AD5036">
            <v>7</v>
          </cell>
          <cell r="AF5036">
            <v>0</v>
          </cell>
        </row>
        <row r="5037">
          <cell r="AD5037">
            <v>7</v>
          </cell>
          <cell r="AF5037">
            <v>0</v>
          </cell>
        </row>
        <row r="5038">
          <cell r="AD5038">
            <v>7</v>
          </cell>
          <cell r="AF5038">
            <v>0</v>
          </cell>
        </row>
        <row r="5039">
          <cell r="AD5039">
            <v>7</v>
          </cell>
          <cell r="AF5039">
            <v>0</v>
          </cell>
        </row>
        <row r="5040">
          <cell r="AD5040">
            <v>7</v>
          </cell>
          <cell r="AF5040">
            <v>2.5510204081632651E-3</v>
          </cell>
        </row>
        <row r="5041">
          <cell r="AD5041">
            <v>7</v>
          </cell>
          <cell r="AF5041">
            <v>2.5510204081632651E-3</v>
          </cell>
        </row>
        <row r="5042">
          <cell r="AD5042">
            <v>7</v>
          </cell>
          <cell r="AF5042">
            <v>2.5510204081632651E-3</v>
          </cell>
        </row>
        <row r="5043">
          <cell r="AD5043">
            <v>7</v>
          </cell>
          <cell r="AF5043">
            <v>0</v>
          </cell>
        </row>
        <row r="5044">
          <cell r="AD5044">
            <v>7</v>
          </cell>
          <cell r="AF5044">
            <v>0</v>
          </cell>
        </row>
        <row r="5045">
          <cell r="AD5045">
            <v>7</v>
          </cell>
          <cell r="AF5045">
            <v>0</v>
          </cell>
        </row>
        <row r="5046">
          <cell r="AD5046">
            <v>7</v>
          </cell>
          <cell r="AF5046">
            <v>0</v>
          </cell>
        </row>
        <row r="5047">
          <cell r="AD5047">
            <v>7</v>
          </cell>
          <cell r="AF5047">
            <v>0</v>
          </cell>
        </row>
        <row r="5048">
          <cell r="AD5048">
            <v>7</v>
          </cell>
          <cell r="AF5048">
            <v>0</v>
          </cell>
        </row>
        <row r="5049">
          <cell r="AD5049">
            <v>7</v>
          </cell>
          <cell r="AF5049">
            <v>0</v>
          </cell>
        </row>
        <row r="5050">
          <cell r="AD5050">
            <v>7</v>
          </cell>
          <cell r="AF5050">
            <v>0</v>
          </cell>
        </row>
        <row r="5051">
          <cell r="AD5051">
            <v>7</v>
          </cell>
          <cell r="AF5051">
            <v>0</v>
          </cell>
        </row>
        <row r="5052">
          <cell r="AD5052">
            <v>7</v>
          </cell>
          <cell r="AF5052">
            <v>0</v>
          </cell>
        </row>
        <row r="5053">
          <cell r="AD5053">
            <v>7</v>
          </cell>
          <cell r="AF5053">
            <v>0</v>
          </cell>
        </row>
        <row r="5054">
          <cell r="AD5054">
            <v>7</v>
          </cell>
          <cell r="AF5054">
            <v>0</v>
          </cell>
        </row>
        <row r="5055">
          <cell r="AD5055">
            <v>7</v>
          </cell>
          <cell r="AF5055">
            <v>0</v>
          </cell>
        </row>
        <row r="5056">
          <cell r="AD5056">
            <v>7</v>
          </cell>
          <cell r="AF5056">
            <v>0</v>
          </cell>
        </row>
        <row r="5057">
          <cell r="AD5057">
            <v>7</v>
          </cell>
          <cell r="AF5057">
            <v>0</v>
          </cell>
        </row>
        <row r="5058">
          <cell r="AD5058">
            <v>7</v>
          </cell>
          <cell r="AF5058">
            <v>0</v>
          </cell>
        </row>
        <row r="5059">
          <cell r="AD5059">
            <v>7</v>
          </cell>
          <cell r="AF5059">
            <v>0</v>
          </cell>
        </row>
        <row r="5060">
          <cell r="AD5060">
            <v>7</v>
          </cell>
          <cell r="AF5060">
            <v>0</v>
          </cell>
        </row>
        <row r="5061">
          <cell r="AD5061">
            <v>7</v>
          </cell>
          <cell r="AF5061">
            <v>0</v>
          </cell>
        </row>
        <row r="5062">
          <cell r="AD5062">
            <v>7</v>
          </cell>
          <cell r="AF5062">
            <v>0</v>
          </cell>
        </row>
        <row r="5063">
          <cell r="AD5063">
            <v>7</v>
          </cell>
          <cell r="AF5063">
            <v>0</v>
          </cell>
        </row>
        <row r="5064">
          <cell r="AD5064">
            <v>7</v>
          </cell>
          <cell r="AF5064">
            <v>1.2755102040816326E-3</v>
          </cell>
        </row>
        <row r="5065">
          <cell r="AD5065">
            <v>7</v>
          </cell>
          <cell r="AF5065">
            <v>1.2755102040816326E-3</v>
          </cell>
        </row>
        <row r="5066">
          <cell r="AD5066">
            <v>7</v>
          </cell>
          <cell r="AF5066">
            <v>1.2755102040816326E-3</v>
          </cell>
        </row>
        <row r="5067">
          <cell r="AD5067">
            <v>7</v>
          </cell>
          <cell r="AF5067">
            <v>1.2755102040816326E-3</v>
          </cell>
        </row>
        <row r="5068">
          <cell r="AD5068">
            <v>7</v>
          </cell>
          <cell r="AF5068">
            <v>1.2755102040816326E-3</v>
          </cell>
        </row>
        <row r="5069">
          <cell r="AD5069">
            <v>7</v>
          </cell>
          <cell r="AF5069">
            <v>0</v>
          </cell>
        </row>
        <row r="5070">
          <cell r="AD5070">
            <v>7</v>
          </cell>
          <cell r="AF5070">
            <v>1.2755102040816326E-3</v>
          </cell>
        </row>
        <row r="5071">
          <cell r="AD5071">
            <v>7</v>
          </cell>
          <cell r="AF5071">
            <v>0</v>
          </cell>
        </row>
        <row r="5072">
          <cell r="AD5072">
            <v>7</v>
          </cell>
          <cell r="AF5072">
            <v>0</v>
          </cell>
        </row>
        <row r="5073">
          <cell r="AD5073">
            <v>7</v>
          </cell>
          <cell r="AF5073">
            <v>0</v>
          </cell>
        </row>
        <row r="5074">
          <cell r="AD5074">
            <v>7</v>
          </cell>
          <cell r="AF5074">
            <v>0</v>
          </cell>
        </row>
        <row r="5075">
          <cell r="AD5075">
            <v>7</v>
          </cell>
          <cell r="AF5075">
            <v>0</v>
          </cell>
        </row>
        <row r="5076">
          <cell r="AD5076">
            <v>7</v>
          </cell>
          <cell r="AF5076">
            <v>0</v>
          </cell>
        </row>
        <row r="5077">
          <cell r="AD5077">
            <v>7</v>
          </cell>
          <cell r="AF5077">
            <v>0</v>
          </cell>
        </row>
        <row r="5078">
          <cell r="AD5078">
            <v>7</v>
          </cell>
          <cell r="AF5078">
            <v>0</v>
          </cell>
        </row>
        <row r="5079">
          <cell r="AD5079">
            <v>7</v>
          </cell>
          <cell r="AF5079">
            <v>0</v>
          </cell>
        </row>
        <row r="5080">
          <cell r="AD5080">
            <v>7</v>
          </cell>
          <cell r="AF5080">
            <v>0</v>
          </cell>
        </row>
        <row r="5081">
          <cell r="AD5081">
            <v>7</v>
          </cell>
          <cell r="AF5081">
            <v>0</v>
          </cell>
        </row>
        <row r="5082">
          <cell r="AD5082">
            <v>7</v>
          </cell>
          <cell r="AF5082">
            <v>0</v>
          </cell>
        </row>
        <row r="5083">
          <cell r="AD5083">
            <v>7</v>
          </cell>
          <cell r="AF5083">
            <v>1.2755102040816326E-3</v>
          </cell>
        </row>
        <row r="5084">
          <cell r="AD5084">
            <v>7</v>
          </cell>
          <cell r="AF5084">
            <v>2.5510204081632651E-3</v>
          </cell>
        </row>
        <row r="5085">
          <cell r="AD5085">
            <v>7</v>
          </cell>
          <cell r="AF5085">
            <v>1.2755102040816326E-3</v>
          </cell>
        </row>
        <row r="5086">
          <cell r="AD5086">
            <v>7</v>
          </cell>
          <cell r="AF5086">
            <v>1.2755102040816326E-3</v>
          </cell>
        </row>
        <row r="5087">
          <cell r="AD5087">
            <v>7</v>
          </cell>
          <cell r="AF5087">
            <v>2.5510204081632651E-3</v>
          </cell>
        </row>
        <row r="5088">
          <cell r="AD5088">
            <v>7</v>
          </cell>
          <cell r="AF5088">
            <v>2.5510204081632651E-3</v>
          </cell>
        </row>
        <row r="5089">
          <cell r="AD5089">
            <v>7</v>
          </cell>
          <cell r="AF5089">
            <v>2.5510204081632651E-3</v>
          </cell>
        </row>
        <row r="5090">
          <cell r="AD5090">
            <v>7</v>
          </cell>
          <cell r="AF5090">
            <v>1.2755102040816326E-3</v>
          </cell>
        </row>
        <row r="5091">
          <cell r="AD5091">
            <v>7</v>
          </cell>
          <cell r="AF5091">
            <v>0</v>
          </cell>
        </row>
        <row r="5092">
          <cell r="AD5092">
            <v>7</v>
          </cell>
          <cell r="AF5092">
            <v>0</v>
          </cell>
        </row>
        <row r="5093">
          <cell r="AD5093">
            <v>8</v>
          </cell>
          <cell r="AF5093">
            <v>0</v>
          </cell>
        </row>
        <row r="5094">
          <cell r="AD5094">
            <v>8</v>
          </cell>
          <cell r="AF5094">
            <v>0</v>
          </cell>
        </row>
        <row r="5095">
          <cell r="AD5095">
            <v>8</v>
          </cell>
          <cell r="AF5095">
            <v>0</v>
          </cell>
        </row>
        <row r="5096">
          <cell r="AD5096">
            <v>8</v>
          </cell>
          <cell r="AF5096">
            <v>0</v>
          </cell>
        </row>
        <row r="5097">
          <cell r="AD5097">
            <v>8</v>
          </cell>
          <cell r="AF5097">
            <v>0</v>
          </cell>
        </row>
        <row r="5098">
          <cell r="AD5098">
            <v>8</v>
          </cell>
          <cell r="AF5098">
            <v>0</v>
          </cell>
        </row>
        <row r="5099">
          <cell r="AD5099">
            <v>8</v>
          </cell>
          <cell r="AF5099">
            <v>0</v>
          </cell>
        </row>
        <row r="5100">
          <cell r="AD5100">
            <v>8</v>
          </cell>
          <cell r="AF5100">
            <v>0</v>
          </cell>
        </row>
        <row r="5101">
          <cell r="AD5101">
            <v>8</v>
          </cell>
          <cell r="AF5101">
            <v>0</v>
          </cell>
        </row>
        <row r="5102">
          <cell r="AD5102">
            <v>8</v>
          </cell>
          <cell r="AF5102">
            <v>0</v>
          </cell>
        </row>
        <row r="5103">
          <cell r="AD5103">
            <v>8</v>
          </cell>
          <cell r="AF5103">
            <v>0</v>
          </cell>
        </row>
        <row r="5104">
          <cell r="AD5104">
            <v>8</v>
          </cell>
          <cell r="AF5104">
            <v>0</v>
          </cell>
        </row>
        <row r="5105">
          <cell r="AD5105">
            <v>8</v>
          </cell>
          <cell r="AF5105">
            <v>0</v>
          </cell>
        </row>
        <row r="5106">
          <cell r="AD5106">
            <v>8</v>
          </cell>
          <cell r="AF5106">
            <v>0</v>
          </cell>
        </row>
        <row r="5107">
          <cell r="AD5107">
            <v>8</v>
          </cell>
          <cell r="AF5107">
            <v>0</v>
          </cell>
        </row>
        <row r="5108">
          <cell r="AD5108">
            <v>8</v>
          </cell>
          <cell r="AF5108">
            <v>0</v>
          </cell>
        </row>
        <row r="5109">
          <cell r="AD5109">
            <v>8</v>
          </cell>
          <cell r="AF5109">
            <v>0</v>
          </cell>
        </row>
        <row r="5110">
          <cell r="AD5110">
            <v>8</v>
          </cell>
          <cell r="AF5110">
            <v>0</v>
          </cell>
        </row>
        <row r="5111">
          <cell r="AD5111">
            <v>8</v>
          </cell>
          <cell r="AF5111">
            <v>1.2755102040816326E-3</v>
          </cell>
        </row>
        <row r="5112">
          <cell r="AD5112">
            <v>8</v>
          </cell>
          <cell r="AF5112">
            <v>1.2755102040816326E-3</v>
          </cell>
        </row>
        <row r="5113">
          <cell r="AD5113">
            <v>8</v>
          </cell>
          <cell r="AF5113">
            <v>1.2755102040816326E-3</v>
          </cell>
        </row>
        <row r="5114">
          <cell r="AD5114">
            <v>8</v>
          </cell>
          <cell r="AF5114">
            <v>0</v>
          </cell>
        </row>
        <row r="5115">
          <cell r="AD5115">
            <v>8</v>
          </cell>
          <cell r="AF5115">
            <v>0</v>
          </cell>
        </row>
        <row r="5116">
          <cell r="AD5116">
            <v>8</v>
          </cell>
          <cell r="AF5116">
            <v>0</v>
          </cell>
        </row>
        <row r="5117">
          <cell r="AD5117">
            <v>8</v>
          </cell>
          <cell r="AF5117">
            <v>0</v>
          </cell>
        </row>
        <row r="5118">
          <cell r="AD5118">
            <v>8</v>
          </cell>
          <cell r="AF5118">
            <v>0</v>
          </cell>
        </row>
        <row r="5119">
          <cell r="AD5119">
            <v>8</v>
          </cell>
          <cell r="AF5119">
            <v>0</v>
          </cell>
        </row>
        <row r="5120">
          <cell r="AD5120">
            <v>8</v>
          </cell>
          <cell r="AF5120">
            <v>0</v>
          </cell>
        </row>
        <row r="5121">
          <cell r="AD5121">
            <v>8</v>
          </cell>
          <cell r="AF5121">
            <v>0</v>
          </cell>
        </row>
        <row r="5122">
          <cell r="AD5122">
            <v>8</v>
          </cell>
          <cell r="AF5122">
            <v>0</v>
          </cell>
        </row>
        <row r="5123">
          <cell r="AD5123">
            <v>8</v>
          </cell>
          <cell r="AF5123">
            <v>0</v>
          </cell>
        </row>
        <row r="5124">
          <cell r="AD5124">
            <v>8</v>
          </cell>
          <cell r="AF5124">
            <v>0</v>
          </cell>
        </row>
        <row r="5125">
          <cell r="AD5125">
            <v>8</v>
          </cell>
          <cell r="AF5125">
            <v>0</v>
          </cell>
        </row>
        <row r="5126">
          <cell r="AD5126">
            <v>8</v>
          </cell>
          <cell r="AF5126">
            <v>0</v>
          </cell>
        </row>
        <row r="5127">
          <cell r="AD5127">
            <v>8</v>
          </cell>
          <cell r="AF5127">
            <v>0</v>
          </cell>
        </row>
        <row r="5128">
          <cell r="AD5128">
            <v>8</v>
          </cell>
          <cell r="AF5128">
            <v>0</v>
          </cell>
        </row>
        <row r="5129">
          <cell r="AD5129">
            <v>8</v>
          </cell>
          <cell r="AF5129">
            <v>0</v>
          </cell>
        </row>
        <row r="5130">
          <cell r="AD5130">
            <v>8</v>
          </cell>
          <cell r="AF5130">
            <v>0</v>
          </cell>
        </row>
        <row r="5131">
          <cell r="AD5131">
            <v>8</v>
          </cell>
          <cell r="AF5131">
            <v>0</v>
          </cell>
        </row>
        <row r="5132">
          <cell r="AD5132">
            <v>8</v>
          </cell>
          <cell r="AF5132">
            <v>0</v>
          </cell>
        </row>
        <row r="5133">
          <cell r="AD5133">
            <v>8</v>
          </cell>
          <cell r="AF5133">
            <v>0</v>
          </cell>
        </row>
        <row r="5134">
          <cell r="AD5134">
            <v>8</v>
          </cell>
          <cell r="AF5134">
            <v>1.2755102040816326E-3</v>
          </cell>
        </row>
        <row r="5135">
          <cell r="AD5135">
            <v>8</v>
          </cell>
          <cell r="AF5135">
            <v>2.5510204081632651E-3</v>
          </cell>
        </row>
        <row r="5136">
          <cell r="AD5136">
            <v>8</v>
          </cell>
          <cell r="AF5136">
            <v>2.5510204081632651E-3</v>
          </cell>
        </row>
        <row r="5137">
          <cell r="AD5137">
            <v>8</v>
          </cell>
          <cell r="AF5137">
            <v>2.5510204081632651E-3</v>
          </cell>
        </row>
        <row r="5138">
          <cell r="AD5138">
            <v>8</v>
          </cell>
          <cell r="AF5138">
            <v>2.5510204081632651E-3</v>
          </cell>
        </row>
        <row r="5139">
          <cell r="AD5139">
            <v>8</v>
          </cell>
          <cell r="AF5139">
            <v>0</v>
          </cell>
        </row>
        <row r="5140">
          <cell r="AD5140">
            <v>8</v>
          </cell>
          <cell r="AF5140">
            <v>0</v>
          </cell>
        </row>
        <row r="5141">
          <cell r="AD5141">
            <v>8</v>
          </cell>
          <cell r="AF5141">
            <v>0</v>
          </cell>
        </row>
        <row r="5142">
          <cell r="AD5142">
            <v>8</v>
          </cell>
          <cell r="AF5142">
            <v>0</v>
          </cell>
        </row>
        <row r="5143">
          <cell r="AD5143">
            <v>8</v>
          </cell>
          <cell r="AF5143">
            <v>0</v>
          </cell>
        </row>
        <row r="5144">
          <cell r="AD5144">
            <v>8</v>
          </cell>
          <cell r="AF5144">
            <v>0</v>
          </cell>
        </row>
        <row r="5145">
          <cell r="AD5145">
            <v>8</v>
          </cell>
          <cell r="AF5145">
            <v>0</v>
          </cell>
        </row>
        <row r="5146">
          <cell r="AD5146">
            <v>8</v>
          </cell>
          <cell r="AF5146">
            <v>0</v>
          </cell>
        </row>
        <row r="5147">
          <cell r="AD5147">
            <v>8</v>
          </cell>
          <cell r="AF5147">
            <v>0</v>
          </cell>
        </row>
        <row r="5148">
          <cell r="AD5148">
            <v>8</v>
          </cell>
          <cell r="AF5148">
            <v>0</v>
          </cell>
        </row>
        <row r="5149">
          <cell r="AD5149">
            <v>8</v>
          </cell>
          <cell r="AF5149">
            <v>0</v>
          </cell>
        </row>
        <row r="5150">
          <cell r="AD5150">
            <v>8</v>
          </cell>
          <cell r="AF5150">
            <v>0</v>
          </cell>
        </row>
        <row r="5151">
          <cell r="AD5151">
            <v>8</v>
          </cell>
          <cell r="AF5151">
            <v>0</v>
          </cell>
        </row>
        <row r="5152">
          <cell r="AD5152">
            <v>8</v>
          </cell>
          <cell r="AF5152">
            <v>0</v>
          </cell>
        </row>
        <row r="5153">
          <cell r="AD5153">
            <v>8</v>
          </cell>
          <cell r="AF5153">
            <v>0</v>
          </cell>
        </row>
        <row r="5154">
          <cell r="AD5154">
            <v>8</v>
          </cell>
          <cell r="AF5154">
            <v>0</v>
          </cell>
        </row>
        <row r="5155">
          <cell r="AD5155">
            <v>8</v>
          </cell>
          <cell r="AF5155">
            <v>0</v>
          </cell>
        </row>
        <row r="5156">
          <cell r="AD5156">
            <v>8</v>
          </cell>
          <cell r="AF5156">
            <v>0</v>
          </cell>
        </row>
        <row r="5157">
          <cell r="AD5157">
            <v>8</v>
          </cell>
          <cell r="AF5157">
            <v>0</v>
          </cell>
        </row>
        <row r="5158">
          <cell r="AD5158">
            <v>8</v>
          </cell>
          <cell r="AF5158">
            <v>0</v>
          </cell>
        </row>
        <row r="5159">
          <cell r="AD5159">
            <v>8</v>
          </cell>
          <cell r="AF5159">
            <v>0</v>
          </cell>
        </row>
        <row r="5160">
          <cell r="AD5160">
            <v>8</v>
          </cell>
          <cell r="AF5160">
            <v>0</v>
          </cell>
        </row>
        <row r="5161">
          <cell r="AD5161">
            <v>8</v>
          </cell>
          <cell r="AF5161">
            <v>0</v>
          </cell>
        </row>
        <row r="5162">
          <cell r="AD5162">
            <v>8</v>
          </cell>
          <cell r="AF5162">
            <v>0</v>
          </cell>
        </row>
        <row r="5163">
          <cell r="AD5163">
            <v>8</v>
          </cell>
          <cell r="AF5163">
            <v>0</v>
          </cell>
        </row>
        <row r="5164">
          <cell r="AD5164">
            <v>8</v>
          </cell>
          <cell r="AF5164">
            <v>0</v>
          </cell>
        </row>
        <row r="5165">
          <cell r="AD5165">
            <v>8</v>
          </cell>
          <cell r="AF5165">
            <v>0</v>
          </cell>
        </row>
        <row r="5166">
          <cell r="AD5166">
            <v>8</v>
          </cell>
          <cell r="AF5166">
            <v>0</v>
          </cell>
        </row>
        <row r="5167">
          <cell r="AD5167">
            <v>8</v>
          </cell>
          <cell r="AF5167">
            <v>0</v>
          </cell>
        </row>
        <row r="5168">
          <cell r="AD5168">
            <v>8</v>
          </cell>
          <cell r="AF5168">
            <v>0</v>
          </cell>
        </row>
        <row r="5169">
          <cell r="AD5169">
            <v>8</v>
          </cell>
          <cell r="AF5169">
            <v>0</v>
          </cell>
        </row>
        <row r="5170">
          <cell r="AD5170">
            <v>8</v>
          </cell>
          <cell r="AF5170">
            <v>0</v>
          </cell>
        </row>
        <row r="5171">
          <cell r="AD5171">
            <v>8</v>
          </cell>
          <cell r="AF5171">
            <v>0</v>
          </cell>
        </row>
        <row r="5172">
          <cell r="AD5172">
            <v>8</v>
          </cell>
          <cell r="AF5172">
            <v>0</v>
          </cell>
        </row>
        <row r="5173">
          <cell r="AD5173">
            <v>8</v>
          </cell>
          <cell r="AF5173">
            <v>0</v>
          </cell>
        </row>
        <row r="5174">
          <cell r="AD5174">
            <v>8</v>
          </cell>
          <cell r="AF5174">
            <v>0</v>
          </cell>
        </row>
        <row r="5175">
          <cell r="AD5175">
            <v>8</v>
          </cell>
          <cell r="AF5175">
            <v>0</v>
          </cell>
        </row>
        <row r="5176">
          <cell r="AD5176">
            <v>8</v>
          </cell>
          <cell r="AF5176">
            <v>0</v>
          </cell>
        </row>
        <row r="5177">
          <cell r="AD5177">
            <v>8</v>
          </cell>
          <cell r="AF5177">
            <v>0</v>
          </cell>
        </row>
        <row r="5178">
          <cell r="AD5178">
            <v>8</v>
          </cell>
          <cell r="AF5178">
            <v>0</v>
          </cell>
        </row>
        <row r="5179">
          <cell r="AD5179">
            <v>8</v>
          </cell>
          <cell r="AF5179">
            <v>0</v>
          </cell>
        </row>
        <row r="5180">
          <cell r="AD5180">
            <v>8</v>
          </cell>
          <cell r="AF5180">
            <v>0</v>
          </cell>
        </row>
        <row r="5181">
          <cell r="AD5181">
            <v>8</v>
          </cell>
          <cell r="AF5181">
            <v>0</v>
          </cell>
        </row>
        <row r="5182">
          <cell r="AD5182">
            <v>8</v>
          </cell>
          <cell r="AF5182">
            <v>0</v>
          </cell>
        </row>
        <row r="5183">
          <cell r="AD5183">
            <v>8</v>
          </cell>
          <cell r="AF5183">
            <v>0</v>
          </cell>
        </row>
        <row r="5184">
          <cell r="AD5184">
            <v>8</v>
          </cell>
          <cell r="AF5184">
            <v>0</v>
          </cell>
        </row>
        <row r="5185">
          <cell r="AD5185">
            <v>8</v>
          </cell>
          <cell r="AF5185">
            <v>0</v>
          </cell>
        </row>
        <row r="5186">
          <cell r="AD5186">
            <v>8</v>
          </cell>
          <cell r="AF5186">
            <v>0</v>
          </cell>
        </row>
        <row r="5187">
          <cell r="AD5187">
            <v>8</v>
          </cell>
          <cell r="AF5187">
            <v>0</v>
          </cell>
        </row>
        <row r="5188">
          <cell r="AD5188">
            <v>8</v>
          </cell>
          <cell r="AF5188">
            <v>0</v>
          </cell>
        </row>
        <row r="5189">
          <cell r="AD5189">
            <v>8</v>
          </cell>
          <cell r="AF5189">
            <v>0</v>
          </cell>
        </row>
        <row r="5190">
          <cell r="AD5190">
            <v>8</v>
          </cell>
          <cell r="AF5190">
            <v>0</v>
          </cell>
        </row>
        <row r="5191">
          <cell r="AD5191">
            <v>8</v>
          </cell>
          <cell r="AF5191">
            <v>0</v>
          </cell>
        </row>
        <row r="5192">
          <cell r="AD5192">
            <v>8</v>
          </cell>
          <cell r="AF5192">
            <v>0</v>
          </cell>
        </row>
        <row r="5193">
          <cell r="AD5193">
            <v>8</v>
          </cell>
          <cell r="AF5193">
            <v>0</v>
          </cell>
        </row>
        <row r="5194">
          <cell r="AD5194">
            <v>8</v>
          </cell>
          <cell r="AF5194">
            <v>0</v>
          </cell>
        </row>
        <row r="5195">
          <cell r="AD5195">
            <v>8</v>
          </cell>
          <cell r="AF5195">
            <v>0</v>
          </cell>
        </row>
        <row r="5196">
          <cell r="AD5196">
            <v>8</v>
          </cell>
          <cell r="AF5196">
            <v>0</v>
          </cell>
        </row>
        <row r="5197">
          <cell r="AD5197">
            <v>8</v>
          </cell>
          <cell r="AF5197">
            <v>0</v>
          </cell>
        </row>
        <row r="5198">
          <cell r="AD5198">
            <v>8</v>
          </cell>
          <cell r="AF5198">
            <v>0</v>
          </cell>
        </row>
        <row r="5199">
          <cell r="AD5199">
            <v>8</v>
          </cell>
          <cell r="AF5199">
            <v>0</v>
          </cell>
        </row>
        <row r="5200">
          <cell r="AD5200">
            <v>8</v>
          </cell>
          <cell r="AF5200">
            <v>0</v>
          </cell>
        </row>
        <row r="5201">
          <cell r="AD5201">
            <v>8</v>
          </cell>
          <cell r="AF5201">
            <v>0</v>
          </cell>
        </row>
        <row r="5202">
          <cell r="AD5202">
            <v>8</v>
          </cell>
          <cell r="AF5202">
            <v>0</v>
          </cell>
        </row>
        <row r="5203">
          <cell r="AD5203">
            <v>8</v>
          </cell>
          <cell r="AF5203">
            <v>0</v>
          </cell>
        </row>
        <row r="5204">
          <cell r="AD5204">
            <v>8</v>
          </cell>
          <cell r="AF5204">
            <v>0</v>
          </cell>
        </row>
        <row r="5205">
          <cell r="AD5205">
            <v>8</v>
          </cell>
          <cell r="AF5205">
            <v>0</v>
          </cell>
        </row>
        <row r="5206">
          <cell r="AD5206">
            <v>8</v>
          </cell>
          <cell r="AF5206">
            <v>0</v>
          </cell>
        </row>
        <row r="5207">
          <cell r="AD5207">
            <v>8</v>
          </cell>
          <cell r="AF5207">
            <v>2.5510204081632651E-3</v>
          </cell>
        </row>
        <row r="5208">
          <cell r="AD5208">
            <v>8</v>
          </cell>
          <cell r="AF5208">
            <v>2.5510204081632651E-3</v>
          </cell>
        </row>
        <row r="5209">
          <cell r="AD5209">
            <v>8</v>
          </cell>
          <cell r="AF5209">
            <v>2.5510204081632651E-3</v>
          </cell>
        </row>
        <row r="5210">
          <cell r="AD5210">
            <v>8</v>
          </cell>
          <cell r="AF5210">
            <v>2.5510204081632651E-3</v>
          </cell>
        </row>
        <row r="5211">
          <cell r="AD5211">
            <v>8</v>
          </cell>
          <cell r="AF5211">
            <v>0</v>
          </cell>
        </row>
        <row r="5212">
          <cell r="AD5212">
            <v>8</v>
          </cell>
          <cell r="AF5212">
            <v>0</v>
          </cell>
        </row>
        <row r="5213">
          <cell r="AD5213">
            <v>8</v>
          </cell>
          <cell r="AF5213">
            <v>0</v>
          </cell>
        </row>
        <row r="5214">
          <cell r="AD5214">
            <v>8</v>
          </cell>
          <cell r="AF5214">
            <v>0</v>
          </cell>
        </row>
        <row r="5215">
          <cell r="AD5215">
            <v>8</v>
          </cell>
          <cell r="AF5215">
            <v>0</v>
          </cell>
        </row>
        <row r="5216">
          <cell r="AD5216">
            <v>8</v>
          </cell>
          <cell r="AF5216">
            <v>0</v>
          </cell>
        </row>
        <row r="5217">
          <cell r="AD5217">
            <v>8</v>
          </cell>
          <cell r="AF5217">
            <v>0</v>
          </cell>
        </row>
        <row r="5218">
          <cell r="AD5218">
            <v>8</v>
          </cell>
          <cell r="AF5218">
            <v>0</v>
          </cell>
        </row>
        <row r="5219">
          <cell r="AD5219">
            <v>8</v>
          </cell>
          <cell r="AF5219">
            <v>0</v>
          </cell>
        </row>
        <row r="5220">
          <cell r="AD5220">
            <v>8</v>
          </cell>
          <cell r="AF5220">
            <v>0</v>
          </cell>
        </row>
        <row r="5221">
          <cell r="AD5221">
            <v>8</v>
          </cell>
          <cell r="AF5221">
            <v>0</v>
          </cell>
        </row>
        <row r="5222">
          <cell r="AD5222">
            <v>8</v>
          </cell>
          <cell r="AF5222">
            <v>0</v>
          </cell>
        </row>
        <row r="5223">
          <cell r="AD5223">
            <v>8</v>
          </cell>
          <cell r="AF5223">
            <v>0</v>
          </cell>
        </row>
        <row r="5224">
          <cell r="AD5224">
            <v>8</v>
          </cell>
          <cell r="AF5224">
            <v>0</v>
          </cell>
        </row>
        <row r="5225">
          <cell r="AD5225">
            <v>8</v>
          </cell>
          <cell r="AF5225">
            <v>0</v>
          </cell>
        </row>
        <row r="5226">
          <cell r="AD5226">
            <v>8</v>
          </cell>
          <cell r="AF5226">
            <v>0</v>
          </cell>
        </row>
        <row r="5227">
          <cell r="AD5227">
            <v>8</v>
          </cell>
          <cell r="AF5227">
            <v>0</v>
          </cell>
        </row>
        <row r="5228">
          <cell r="AD5228">
            <v>8</v>
          </cell>
          <cell r="AF5228">
            <v>0</v>
          </cell>
        </row>
        <row r="5229">
          <cell r="AD5229">
            <v>8</v>
          </cell>
          <cell r="AF5229">
            <v>0</v>
          </cell>
        </row>
        <row r="5230">
          <cell r="AD5230">
            <v>8</v>
          </cell>
          <cell r="AF5230">
            <v>0</v>
          </cell>
        </row>
        <row r="5231">
          <cell r="AD5231">
            <v>8</v>
          </cell>
          <cell r="AF5231">
            <v>0</v>
          </cell>
        </row>
        <row r="5232">
          <cell r="AD5232">
            <v>8</v>
          </cell>
          <cell r="AF5232">
            <v>0</v>
          </cell>
        </row>
        <row r="5233">
          <cell r="AD5233">
            <v>8</v>
          </cell>
          <cell r="AF5233">
            <v>0</v>
          </cell>
        </row>
        <row r="5234">
          <cell r="AD5234">
            <v>8</v>
          </cell>
          <cell r="AF5234">
            <v>0</v>
          </cell>
        </row>
        <row r="5235">
          <cell r="AD5235">
            <v>8</v>
          </cell>
          <cell r="AF5235">
            <v>0</v>
          </cell>
        </row>
        <row r="5236">
          <cell r="AD5236">
            <v>8</v>
          </cell>
          <cell r="AF5236">
            <v>0</v>
          </cell>
        </row>
        <row r="5237">
          <cell r="AD5237">
            <v>8</v>
          </cell>
          <cell r="AF5237">
            <v>0</v>
          </cell>
        </row>
        <row r="5238">
          <cell r="AD5238">
            <v>8</v>
          </cell>
          <cell r="AF5238">
            <v>0</v>
          </cell>
        </row>
        <row r="5239">
          <cell r="AD5239">
            <v>8</v>
          </cell>
          <cell r="AF5239">
            <v>0</v>
          </cell>
        </row>
        <row r="5240">
          <cell r="AD5240">
            <v>8</v>
          </cell>
          <cell r="AF5240">
            <v>0</v>
          </cell>
        </row>
        <row r="5241">
          <cell r="AD5241">
            <v>8</v>
          </cell>
          <cell r="AF5241">
            <v>0</v>
          </cell>
        </row>
        <row r="5242">
          <cell r="AD5242">
            <v>8</v>
          </cell>
          <cell r="AF5242">
            <v>0</v>
          </cell>
        </row>
        <row r="5243">
          <cell r="AD5243">
            <v>8</v>
          </cell>
          <cell r="AF5243">
            <v>0</v>
          </cell>
        </row>
        <row r="5244">
          <cell r="AD5244">
            <v>8</v>
          </cell>
          <cell r="AF5244">
            <v>0</v>
          </cell>
        </row>
        <row r="5245">
          <cell r="AD5245">
            <v>8</v>
          </cell>
          <cell r="AF5245">
            <v>0</v>
          </cell>
        </row>
        <row r="5246">
          <cell r="AD5246">
            <v>8</v>
          </cell>
          <cell r="AF5246">
            <v>0</v>
          </cell>
        </row>
        <row r="5247">
          <cell r="AD5247">
            <v>8</v>
          </cell>
          <cell r="AF5247">
            <v>0</v>
          </cell>
        </row>
        <row r="5248">
          <cell r="AD5248">
            <v>8</v>
          </cell>
          <cell r="AF5248">
            <v>0</v>
          </cell>
        </row>
        <row r="5249">
          <cell r="AD5249">
            <v>8</v>
          </cell>
          <cell r="AF5249">
            <v>0</v>
          </cell>
        </row>
        <row r="5250">
          <cell r="AD5250">
            <v>8</v>
          </cell>
          <cell r="AF5250">
            <v>0</v>
          </cell>
        </row>
        <row r="5251">
          <cell r="AD5251">
            <v>8</v>
          </cell>
          <cell r="AF5251">
            <v>0</v>
          </cell>
        </row>
        <row r="5252">
          <cell r="AD5252">
            <v>8</v>
          </cell>
          <cell r="AF5252">
            <v>0</v>
          </cell>
        </row>
        <row r="5253">
          <cell r="AD5253">
            <v>8</v>
          </cell>
          <cell r="AF5253">
            <v>0</v>
          </cell>
        </row>
        <row r="5254">
          <cell r="AD5254">
            <v>8</v>
          </cell>
          <cell r="AF5254">
            <v>1.2755102040816326E-3</v>
          </cell>
        </row>
        <row r="5255">
          <cell r="AD5255">
            <v>8</v>
          </cell>
          <cell r="AF5255">
            <v>2.5510204081632651E-3</v>
          </cell>
        </row>
        <row r="5256">
          <cell r="AD5256">
            <v>8</v>
          </cell>
          <cell r="AF5256">
            <v>1.2755102040816326E-3</v>
          </cell>
        </row>
        <row r="5257">
          <cell r="AD5257">
            <v>8</v>
          </cell>
          <cell r="AF5257">
            <v>2.5510204081632651E-3</v>
          </cell>
        </row>
        <row r="5258">
          <cell r="AD5258">
            <v>8</v>
          </cell>
          <cell r="AF5258">
            <v>2.5510204081632651E-3</v>
          </cell>
        </row>
        <row r="5259">
          <cell r="AD5259">
            <v>8</v>
          </cell>
          <cell r="AF5259">
            <v>1.2755102040816326E-3</v>
          </cell>
        </row>
        <row r="5260">
          <cell r="AD5260">
            <v>8</v>
          </cell>
          <cell r="AF5260">
            <v>0</v>
          </cell>
        </row>
        <row r="5261">
          <cell r="AD5261">
            <v>8</v>
          </cell>
          <cell r="AF5261">
            <v>0</v>
          </cell>
        </row>
        <row r="5262">
          <cell r="AD5262">
            <v>8</v>
          </cell>
          <cell r="AF5262">
            <v>0</v>
          </cell>
        </row>
        <row r="5263">
          <cell r="AD5263">
            <v>8</v>
          </cell>
          <cell r="AF5263">
            <v>1.2755102040816326E-3</v>
          </cell>
        </row>
        <row r="5264">
          <cell r="AD5264">
            <v>8</v>
          </cell>
          <cell r="AF5264">
            <v>2.5510204081632651E-3</v>
          </cell>
        </row>
        <row r="5265">
          <cell r="AD5265">
            <v>8</v>
          </cell>
          <cell r="AF5265">
            <v>2.5510204081632651E-3</v>
          </cell>
        </row>
        <row r="5266">
          <cell r="AD5266">
            <v>8</v>
          </cell>
          <cell r="AF5266">
            <v>2.5510204081632651E-3</v>
          </cell>
        </row>
        <row r="5267">
          <cell r="AD5267">
            <v>8</v>
          </cell>
          <cell r="AF5267">
            <v>1.2755102040816326E-3</v>
          </cell>
        </row>
        <row r="5268">
          <cell r="AD5268">
            <v>8</v>
          </cell>
          <cell r="AF5268">
            <v>0</v>
          </cell>
        </row>
        <row r="5269">
          <cell r="AD5269">
            <v>8</v>
          </cell>
          <cell r="AF5269">
            <v>0</v>
          </cell>
        </row>
        <row r="5270">
          <cell r="AD5270">
            <v>8</v>
          </cell>
          <cell r="AF5270">
            <v>0</v>
          </cell>
        </row>
        <row r="5271">
          <cell r="AD5271">
            <v>8</v>
          </cell>
          <cell r="AF5271">
            <v>0</v>
          </cell>
        </row>
        <row r="5272">
          <cell r="AD5272">
            <v>8</v>
          </cell>
          <cell r="AF5272">
            <v>1.2755102040816326E-3</v>
          </cell>
        </row>
        <row r="5273">
          <cell r="AD5273">
            <v>8</v>
          </cell>
          <cell r="AF5273">
            <v>1.2755102040816326E-3</v>
          </cell>
        </row>
        <row r="5274">
          <cell r="AD5274">
            <v>8</v>
          </cell>
          <cell r="AF5274">
            <v>1.2755102040816326E-3</v>
          </cell>
        </row>
        <row r="5275">
          <cell r="AD5275">
            <v>8</v>
          </cell>
          <cell r="AF5275">
            <v>1.2755102040816326E-3</v>
          </cell>
        </row>
        <row r="5276">
          <cell r="AD5276">
            <v>8</v>
          </cell>
          <cell r="AF5276">
            <v>1.2755102040816326E-3</v>
          </cell>
        </row>
        <row r="5277">
          <cell r="AD5277">
            <v>8</v>
          </cell>
          <cell r="AF5277">
            <v>2.5510204081632651E-3</v>
          </cell>
        </row>
        <row r="5278">
          <cell r="AD5278">
            <v>8</v>
          </cell>
          <cell r="AF5278">
            <v>2.5510204081632651E-3</v>
          </cell>
        </row>
        <row r="5279">
          <cell r="AD5279">
            <v>8</v>
          </cell>
          <cell r="AF5279">
            <v>3.8265306122448979E-3</v>
          </cell>
        </row>
        <row r="5280">
          <cell r="AD5280">
            <v>8</v>
          </cell>
          <cell r="AF5280">
            <v>3.8265306122448979E-3</v>
          </cell>
        </row>
        <row r="5281">
          <cell r="AD5281">
            <v>8</v>
          </cell>
          <cell r="AF5281">
            <v>3.8265306122448979E-3</v>
          </cell>
        </row>
        <row r="5282">
          <cell r="AD5282">
            <v>8</v>
          </cell>
          <cell r="AF5282">
            <v>3.8265306122448979E-3</v>
          </cell>
        </row>
        <row r="5283">
          <cell r="AD5283">
            <v>8</v>
          </cell>
          <cell r="AF5283">
            <v>3.8265306122448979E-3</v>
          </cell>
        </row>
        <row r="5284">
          <cell r="AD5284">
            <v>8</v>
          </cell>
          <cell r="AF5284">
            <v>2.5510204081632651E-3</v>
          </cell>
        </row>
        <row r="5285">
          <cell r="AD5285">
            <v>8</v>
          </cell>
          <cell r="AF5285">
            <v>0</v>
          </cell>
        </row>
        <row r="5286">
          <cell r="AD5286">
            <v>8</v>
          </cell>
          <cell r="AF5286">
            <v>0</v>
          </cell>
        </row>
        <row r="5287">
          <cell r="AD5287">
            <v>8</v>
          </cell>
          <cell r="AF5287">
            <v>0</v>
          </cell>
        </row>
        <row r="5288">
          <cell r="AD5288">
            <v>8</v>
          </cell>
          <cell r="AF5288">
            <v>0</v>
          </cell>
        </row>
        <row r="5289">
          <cell r="AD5289">
            <v>8</v>
          </cell>
          <cell r="AF5289">
            <v>0</v>
          </cell>
        </row>
        <row r="5290">
          <cell r="AD5290">
            <v>8</v>
          </cell>
          <cell r="AF5290">
            <v>1.2755102040816326E-3</v>
          </cell>
        </row>
        <row r="5291">
          <cell r="AD5291">
            <v>8</v>
          </cell>
          <cell r="AF5291">
            <v>0</v>
          </cell>
        </row>
        <row r="5292">
          <cell r="AD5292">
            <v>8</v>
          </cell>
          <cell r="AF5292">
            <v>0</v>
          </cell>
        </row>
        <row r="5293">
          <cell r="AD5293">
            <v>8</v>
          </cell>
          <cell r="AF5293">
            <v>0</v>
          </cell>
        </row>
        <row r="5294">
          <cell r="AD5294">
            <v>8</v>
          </cell>
          <cell r="AF5294">
            <v>0</v>
          </cell>
        </row>
        <row r="5295">
          <cell r="AD5295">
            <v>8</v>
          </cell>
          <cell r="AF5295">
            <v>0</v>
          </cell>
        </row>
        <row r="5296">
          <cell r="AD5296">
            <v>8</v>
          </cell>
          <cell r="AF5296">
            <v>0</v>
          </cell>
        </row>
        <row r="5297">
          <cell r="AD5297">
            <v>8</v>
          </cell>
          <cell r="AF5297">
            <v>0</v>
          </cell>
        </row>
        <row r="5298">
          <cell r="AD5298">
            <v>8</v>
          </cell>
          <cell r="AF5298">
            <v>0</v>
          </cell>
        </row>
        <row r="5299">
          <cell r="AD5299">
            <v>8</v>
          </cell>
          <cell r="AF5299">
            <v>0</v>
          </cell>
        </row>
        <row r="5300">
          <cell r="AD5300">
            <v>8</v>
          </cell>
          <cell r="AF5300">
            <v>0</v>
          </cell>
        </row>
        <row r="5301">
          <cell r="AD5301">
            <v>8</v>
          </cell>
          <cell r="AF5301">
            <v>0</v>
          </cell>
        </row>
        <row r="5302">
          <cell r="AD5302">
            <v>8</v>
          </cell>
          <cell r="AF5302">
            <v>3.8265306122448979E-3</v>
          </cell>
        </row>
        <row r="5303">
          <cell r="AD5303">
            <v>8</v>
          </cell>
          <cell r="AF5303">
            <v>0</v>
          </cell>
        </row>
        <row r="5304">
          <cell r="AD5304">
            <v>8</v>
          </cell>
          <cell r="AF5304">
            <v>1.2755102040816326E-3</v>
          </cell>
        </row>
        <row r="5305">
          <cell r="AD5305">
            <v>8</v>
          </cell>
          <cell r="AF5305">
            <v>0</v>
          </cell>
        </row>
        <row r="5306">
          <cell r="AD5306">
            <v>8</v>
          </cell>
          <cell r="AF5306">
            <v>0</v>
          </cell>
        </row>
        <row r="5307">
          <cell r="AD5307">
            <v>8</v>
          </cell>
          <cell r="AF5307">
            <v>0</v>
          </cell>
        </row>
        <row r="5308">
          <cell r="AD5308">
            <v>8</v>
          </cell>
          <cell r="AF5308">
            <v>0</v>
          </cell>
        </row>
        <row r="5309">
          <cell r="AD5309">
            <v>8</v>
          </cell>
          <cell r="AF5309">
            <v>0</v>
          </cell>
        </row>
        <row r="5310">
          <cell r="AD5310">
            <v>8</v>
          </cell>
          <cell r="AF5310">
            <v>0</v>
          </cell>
        </row>
        <row r="5311">
          <cell r="AD5311">
            <v>8</v>
          </cell>
          <cell r="AF5311">
            <v>0</v>
          </cell>
        </row>
        <row r="5312">
          <cell r="AD5312">
            <v>8</v>
          </cell>
          <cell r="AF5312">
            <v>0</v>
          </cell>
        </row>
        <row r="5313">
          <cell r="AD5313">
            <v>8</v>
          </cell>
          <cell r="AF5313">
            <v>0</v>
          </cell>
        </row>
        <row r="5314">
          <cell r="AD5314">
            <v>8</v>
          </cell>
          <cell r="AF5314">
            <v>0</v>
          </cell>
        </row>
        <row r="5315">
          <cell r="AD5315">
            <v>8</v>
          </cell>
          <cell r="AF5315">
            <v>0</v>
          </cell>
        </row>
        <row r="5316">
          <cell r="AD5316">
            <v>8</v>
          </cell>
          <cell r="AF5316">
            <v>0</v>
          </cell>
        </row>
        <row r="5317">
          <cell r="AD5317">
            <v>8</v>
          </cell>
          <cell r="AF5317">
            <v>0</v>
          </cell>
        </row>
        <row r="5318">
          <cell r="AD5318">
            <v>8</v>
          </cell>
          <cell r="AF5318">
            <v>0</v>
          </cell>
        </row>
        <row r="5319">
          <cell r="AD5319">
            <v>8</v>
          </cell>
          <cell r="AF5319">
            <v>0</v>
          </cell>
        </row>
        <row r="5320">
          <cell r="AD5320">
            <v>8</v>
          </cell>
          <cell r="AF5320">
            <v>0</v>
          </cell>
        </row>
        <row r="5321">
          <cell r="AD5321">
            <v>8</v>
          </cell>
          <cell r="AF5321">
            <v>0</v>
          </cell>
        </row>
        <row r="5322">
          <cell r="AD5322">
            <v>8</v>
          </cell>
          <cell r="AF5322">
            <v>0</v>
          </cell>
        </row>
        <row r="5323">
          <cell r="AD5323">
            <v>8</v>
          </cell>
          <cell r="AF5323">
            <v>0</v>
          </cell>
        </row>
        <row r="5324">
          <cell r="AD5324">
            <v>8</v>
          </cell>
          <cell r="AF5324">
            <v>0</v>
          </cell>
        </row>
        <row r="5325">
          <cell r="AD5325">
            <v>8</v>
          </cell>
          <cell r="AF5325">
            <v>0</v>
          </cell>
        </row>
        <row r="5326">
          <cell r="AD5326">
            <v>8</v>
          </cell>
          <cell r="AF5326">
            <v>0</v>
          </cell>
        </row>
        <row r="5327">
          <cell r="AD5327">
            <v>8</v>
          </cell>
          <cell r="AF5327">
            <v>0</v>
          </cell>
        </row>
        <row r="5328">
          <cell r="AD5328">
            <v>8</v>
          </cell>
          <cell r="AF5328">
            <v>0</v>
          </cell>
        </row>
        <row r="5329">
          <cell r="AD5329">
            <v>8</v>
          </cell>
          <cell r="AF5329">
            <v>0</v>
          </cell>
        </row>
        <row r="5330">
          <cell r="AD5330">
            <v>8</v>
          </cell>
          <cell r="AF5330">
            <v>0</v>
          </cell>
        </row>
        <row r="5331">
          <cell r="AD5331">
            <v>8</v>
          </cell>
          <cell r="AF5331">
            <v>0</v>
          </cell>
        </row>
        <row r="5332">
          <cell r="AD5332">
            <v>8</v>
          </cell>
          <cell r="AF5332">
            <v>0</v>
          </cell>
        </row>
        <row r="5333">
          <cell r="AD5333">
            <v>8</v>
          </cell>
          <cell r="AF5333">
            <v>0</v>
          </cell>
        </row>
        <row r="5334">
          <cell r="AD5334">
            <v>8</v>
          </cell>
          <cell r="AF5334">
            <v>0</v>
          </cell>
        </row>
        <row r="5335">
          <cell r="AD5335">
            <v>8</v>
          </cell>
          <cell r="AF5335">
            <v>0</v>
          </cell>
        </row>
        <row r="5336">
          <cell r="AD5336">
            <v>8</v>
          </cell>
          <cell r="AF5336">
            <v>0</v>
          </cell>
        </row>
        <row r="5337">
          <cell r="AD5337">
            <v>8</v>
          </cell>
          <cell r="AF5337">
            <v>0</v>
          </cell>
        </row>
        <row r="5338">
          <cell r="AD5338">
            <v>8</v>
          </cell>
          <cell r="AF5338">
            <v>0</v>
          </cell>
        </row>
        <row r="5339">
          <cell r="AD5339">
            <v>8</v>
          </cell>
          <cell r="AF5339">
            <v>0</v>
          </cell>
        </row>
        <row r="5340">
          <cell r="AD5340">
            <v>8</v>
          </cell>
          <cell r="AF5340">
            <v>0</v>
          </cell>
        </row>
        <row r="5341">
          <cell r="AD5341">
            <v>8</v>
          </cell>
          <cell r="AF5341">
            <v>0</v>
          </cell>
        </row>
        <row r="5342">
          <cell r="AD5342">
            <v>8</v>
          </cell>
          <cell r="AF5342">
            <v>0</v>
          </cell>
        </row>
        <row r="5343">
          <cell r="AD5343">
            <v>8</v>
          </cell>
          <cell r="AF5343">
            <v>0</v>
          </cell>
        </row>
        <row r="5344">
          <cell r="AD5344">
            <v>8</v>
          </cell>
          <cell r="AF5344">
            <v>0</v>
          </cell>
        </row>
        <row r="5345">
          <cell r="AD5345">
            <v>8</v>
          </cell>
          <cell r="AF5345">
            <v>0</v>
          </cell>
        </row>
        <row r="5346">
          <cell r="AD5346">
            <v>8</v>
          </cell>
          <cell r="AF5346">
            <v>0</v>
          </cell>
        </row>
        <row r="5347">
          <cell r="AD5347">
            <v>8</v>
          </cell>
          <cell r="AF5347">
            <v>0</v>
          </cell>
        </row>
        <row r="5348">
          <cell r="AD5348">
            <v>8</v>
          </cell>
          <cell r="AF5348">
            <v>0</v>
          </cell>
        </row>
        <row r="5349">
          <cell r="AD5349">
            <v>8</v>
          </cell>
          <cell r="AF5349">
            <v>0</v>
          </cell>
        </row>
        <row r="5350">
          <cell r="AD5350">
            <v>8</v>
          </cell>
          <cell r="AF5350">
            <v>0</v>
          </cell>
        </row>
        <row r="5351">
          <cell r="AD5351">
            <v>8</v>
          </cell>
          <cell r="AF5351">
            <v>0</v>
          </cell>
        </row>
        <row r="5352">
          <cell r="AD5352">
            <v>8</v>
          </cell>
          <cell r="AF5352">
            <v>0</v>
          </cell>
        </row>
        <row r="5353">
          <cell r="AD5353">
            <v>8</v>
          </cell>
          <cell r="AF5353">
            <v>0</v>
          </cell>
        </row>
        <row r="5354">
          <cell r="AD5354">
            <v>8</v>
          </cell>
          <cell r="AF5354">
            <v>0</v>
          </cell>
        </row>
        <row r="5355">
          <cell r="AD5355">
            <v>8</v>
          </cell>
          <cell r="AF5355">
            <v>0</v>
          </cell>
        </row>
        <row r="5356">
          <cell r="AD5356">
            <v>8</v>
          </cell>
          <cell r="AF5356">
            <v>0</v>
          </cell>
        </row>
        <row r="5357">
          <cell r="AD5357">
            <v>8</v>
          </cell>
          <cell r="AF5357">
            <v>0</v>
          </cell>
        </row>
        <row r="5358">
          <cell r="AD5358">
            <v>8</v>
          </cell>
          <cell r="AF5358">
            <v>0</v>
          </cell>
        </row>
        <row r="5359">
          <cell r="AD5359">
            <v>8</v>
          </cell>
          <cell r="AF5359">
            <v>0</v>
          </cell>
        </row>
        <row r="5360">
          <cell r="AD5360">
            <v>8</v>
          </cell>
          <cell r="AF5360">
            <v>0</v>
          </cell>
        </row>
        <row r="5361">
          <cell r="AD5361">
            <v>8</v>
          </cell>
          <cell r="AF5361">
            <v>0</v>
          </cell>
        </row>
        <row r="5362">
          <cell r="AD5362">
            <v>8</v>
          </cell>
          <cell r="AF5362">
            <v>0</v>
          </cell>
        </row>
        <row r="5363">
          <cell r="AD5363">
            <v>8</v>
          </cell>
          <cell r="AF5363">
            <v>0</v>
          </cell>
        </row>
        <row r="5364">
          <cell r="AD5364">
            <v>8</v>
          </cell>
          <cell r="AF5364">
            <v>0</v>
          </cell>
        </row>
        <row r="5365">
          <cell r="AD5365">
            <v>8</v>
          </cell>
          <cell r="AF5365">
            <v>0</v>
          </cell>
        </row>
        <row r="5366">
          <cell r="AD5366">
            <v>8</v>
          </cell>
          <cell r="AF5366">
            <v>0</v>
          </cell>
        </row>
        <row r="5367">
          <cell r="AD5367">
            <v>8</v>
          </cell>
          <cell r="AF5367">
            <v>0</v>
          </cell>
        </row>
        <row r="5368">
          <cell r="AD5368">
            <v>8</v>
          </cell>
          <cell r="AF5368">
            <v>0</v>
          </cell>
        </row>
        <row r="5369">
          <cell r="AD5369">
            <v>8</v>
          </cell>
          <cell r="AF5369">
            <v>0</v>
          </cell>
        </row>
        <row r="5370">
          <cell r="AD5370">
            <v>8</v>
          </cell>
          <cell r="AF5370">
            <v>0</v>
          </cell>
        </row>
        <row r="5371">
          <cell r="AD5371">
            <v>8</v>
          </cell>
          <cell r="AF5371">
            <v>0</v>
          </cell>
        </row>
        <row r="5372">
          <cell r="AD5372">
            <v>8</v>
          </cell>
          <cell r="AF5372">
            <v>0</v>
          </cell>
        </row>
        <row r="5373">
          <cell r="AD5373">
            <v>8</v>
          </cell>
          <cell r="AF5373">
            <v>0</v>
          </cell>
        </row>
        <row r="5374">
          <cell r="AD5374">
            <v>8</v>
          </cell>
          <cell r="AF5374">
            <v>1.2755102040816326E-3</v>
          </cell>
        </row>
        <row r="5375">
          <cell r="AD5375">
            <v>8</v>
          </cell>
          <cell r="AF5375">
            <v>1.2755102040816326E-3</v>
          </cell>
        </row>
        <row r="5376">
          <cell r="AD5376">
            <v>8</v>
          </cell>
          <cell r="AF5376">
            <v>2.5510204081632651E-3</v>
          </cell>
        </row>
        <row r="5377">
          <cell r="AD5377">
            <v>8</v>
          </cell>
          <cell r="AF5377">
            <v>1.2755102040816326E-3</v>
          </cell>
        </row>
        <row r="5378">
          <cell r="AD5378">
            <v>8</v>
          </cell>
          <cell r="AF5378">
            <v>2.5510204081632651E-3</v>
          </cell>
        </row>
        <row r="5379">
          <cell r="AD5379">
            <v>8</v>
          </cell>
          <cell r="AF5379">
            <v>0</v>
          </cell>
        </row>
        <row r="5380">
          <cell r="AD5380">
            <v>8</v>
          </cell>
          <cell r="AF5380">
            <v>0</v>
          </cell>
        </row>
        <row r="5381">
          <cell r="AD5381">
            <v>8</v>
          </cell>
          <cell r="AF5381">
            <v>0</v>
          </cell>
        </row>
        <row r="5382">
          <cell r="AD5382">
            <v>8</v>
          </cell>
          <cell r="AF5382">
            <v>0</v>
          </cell>
        </row>
        <row r="5383">
          <cell r="AD5383">
            <v>8</v>
          </cell>
          <cell r="AF5383">
            <v>0</v>
          </cell>
        </row>
        <row r="5384">
          <cell r="AD5384">
            <v>8</v>
          </cell>
          <cell r="AF5384">
            <v>0</v>
          </cell>
        </row>
        <row r="5385">
          <cell r="AD5385">
            <v>8</v>
          </cell>
          <cell r="AF5385">
            <v>0</v>
          </cell>
        </row>
        <row r="5386">
          <cell r="AD5386">
            <v>8</v>
          </cell>
          <cell r="AF5386">
            <v>0</v>
          </cell>
        </row>
        <row r="5387">
          <cell r="AD5387">
            <v>8</v>
          </cell>
          <cell r="AF5387">
            <v>0</v>
          </cell>
        </row>
        <row r="5388">
          <cell r="AD5388">
            <v>8</v>
          </cell>
          <cell r="AF5388">
            <v>0</v>
          </cell>
        </row>
        <row r="5389">
          <cell r="AD5389">
            <v>8</v>
          </cell>
          <cell r="AF5389">
            <v>0</v>
          </cell>
        </row>
        <row r="5390">
          <cell r="AD5390">
            <v>8</v>
          </cell>
          <cell r="AF5390">
            <v>0</v>
          </cell>
        </row>
        <row r="5391">
          <cell r="AD5391">
            <v>8</v>
          </cell>
          <cell r="AF5391">
            <v>0</v>
          </cell>
        </row>
        <row r="5392">
          <cell r="AD5392">
            <v>8</v>
          </cell>
          <cell r="AF5392">
            <v>0</v>
          </cell>
        </row>
        <row r="5393">
          <cell r="AD5393">
            <v>8</v>
          </cell>
          <cell r="AF5393">
            <v>0</v>
          </cell>
        </row>
        <row r="5394">
          <cell r="AD5394">
            <v>8</v>
          </cell>
          <cell r="AF5394">
            <v>0</v>
          </cell>
        </row>
        <row r="5395">
          <cell r="AD5395">
            <v>8</v>
          </cell>
          <cell r="AF5395">
            <v>0</v>
          </cell>
        </row>
        <row r="5396">
          <cell r="AD5396">
            <v>8</v>
          </cell>
          <cell r="AF5396">
            <v>0</v>
          </cell>
        </row>
        <row r="5397">
          <cell r="AD5397">
            <v>8</v>
          </cell>
          <cell r="AF5397">
            <v>0</v>
          </cell>
        </row>
        <row r="5398">
          <cell r="AD5398">
            <v>8</v>
          </cell>
          <cell r="AF5398">
            <v>0</v>
          </cell>
        </row>
        <row r="5399">
          <cell r="AD5399">
            <v>8</v>
          </cell>
          <cell r="AF5399">
            <v>0</v>
          </cell>
        </row>
        <row r="5400">
          <cell r="AD5400">
            <v>8</v>
          </cell>
          <cell r="AF5400">
            <v>0</v>
          </cell>
        </row>
        <row r="5401">
          <cell r="AD5401">
            <v>8</v>
          </cell>
          <cell r="AF5401">
            <v>0</v>
          </cell>
        </row>
        <row r="5402">
          <cell r="AD5402">
            <v>8</v>
          </cell>
          <cell r="AF5402">
            <v>0</v>
          </cell>
        </row>
        <row r="5403">
          <cell r="AD5403">
            <v>8</v>
          </cell>
          <cell r="AF5403">
            <v>0</v>
          </cell>
        </row>
        <row r="5404">
          <cell r="AD5404">
            <v>8</v>
          </cell>
          <cell r="AF5404">
            <v>0</v>
          </cell>
        </row>
        <row r="5405">
          <cell r="AD5405">
            <v>8</v>
          </cell>
          <cell r="AF5405">
            <v>0</v>
          </cell>
        </row>
        <row r="5406">
          <cell r="AD5406">
            <v>8</v>
          </cell>
          <cell r="AF5406">
            <v>0</v>
          </cell>
        </row>
        <row r="5407">
          <cell r="AD5407">
            <v>8</v>
          </cell>
          <cell r="AF5407">
            <v>0</v>
          </cell>
        </row>
        <row r="5408">
          <cell r="AD5408">
            <v>8</v>
          </cell>
          <cell r="AF5408">
            <v>0</v>
          </cell>
        </row>
        <row r="5409">
          <cell r="AD5409">
            <v>8</v>
          </cell>
          <cell r="AF5409">
            <v>0</v>
          </cell>
        </row>
        <row r="5410">
          <cell r="AD5410">
            <v>8</v>
          </cell>
          <cell r="AF5410">
            <v>0</v>
          </cell>
        </row>
        <row r="5411">
          <cell r="AD5411">
            <v>8</v>
          </cell>
          <cell r="AF5411">
            <v>0</v>
          </cell>
        </row>
        <row r="5412">
          <cell r="AD5412">
            <v>8</v>
          </cell>
          <cell r="AF5412">
            <v>0</v>
          </cell>
        </row>
        <row r="5413">
          <cell r="AD5413">
            <v>8</v>
          </cell>
          <cell r="AF5413">
            <v>0</v>
          </cell>
        </row>
        <row r="5414">
          <cell r="AD5414">
            <v>8</v>
          </cell>
          <cell r="AF5414">
            <v>0</v>
          </cell>
        </row>
        <row r="5415">
          <cell r="AD5415">
            <v>8</v>
          </cell>
          <cell r="AF5415">
            <v>0</v>
          </cell>
        </row>
        <row r="5416">
          <cell r="AD5416">
            <v>8</v>
          </cell>
          <cell r="AF5416">
            <v>0</v>
          </cell>
        </row>
        <row r="5417">
          <cell r="AD5417">
            <v>8</v>
          </cell>
          <cell r="AF5417">
            <v>0</v>
          </cell>
        </row>
        <row r="5418">
          <cell r="AD5418">
            <v>8</v>
          </cell>
          <cell r="AF5418">
            <v>0</v>
          </cell>
        </row>
        <row r="5419">
          <cell r="AD5419">
            <v>8</v>
          </cell>
          <cell r="AF5419">
            <v>0</v>
          </cell>
        </row>
        <row r="5420">
          <cell r="AD5420">
            <v>8</v>
          </cell>
          <cell r="AF5420">
            <v>0</v>
          </cell>
        </row>
        <row r="5421">
          <cell r="AD5421">
            <v>8</v>
          </cell>
          <cell r="AF5421">
            <v>0</v>
          </cell>
        </row>
        <row r="5422">
          <cell r="AD5422">
            <v>8</v>
          </cell>
          <cell r="AF5422">
            <v>0</v>
          </cell>
        </row>
        <row r="5423">
          <cell r="AD5423">
            <v>8</v>
          </cell>
          <cell r="AF5423">
            <v>0</v>
          </cell>
        </row>
        <row r="5424">
          <cell r="AD5424">
            <v>8</v>
          </cell>
          <cell r="AF5424">
            <v>0</v>
          </cell>
        </row>
        <row r="5425">
          <cell r="AD5425">
            <v>8</v>
          </cell>
          <cell r="AF5425">
            <v>0</v>
          </cell>
        </row>
        <row r="5426">
          <cell r="AD5426">
            <v>8</v>
          </cell>
          <cell r="AF5426">
            <v>0</v>
          </cell>
        </row>
        <row r="5427">
          <cell r="AD5427">
            <v>8</v>
          </cell>
          <cell r="AF5427">
            <v>0</v>
          </cell>
        </row>
        <row r="5428">
          <cell r="AD5428">
            <v>8</v>
          </cell>
          <cell r="AF5428">
            <v>0</v>
          </cell>
        </row>
        <row r="5429">
          <cell r="AD5429">
            <v>8</v>
          </cell>
          <cell r="AF5429">
            <v>0</v>
          </cell>
        </row>
        <row r="5430">
          <cell r="AD5430">
            <v>8</v>
          </cell>
          <cell r="AF5430">
            <v>1.2755102040816326E-3</v>
          </cell>
        </row>
        <row r="5431">
          <cell r="AD5431">
            <v>8</v>
          </cell>
          <cell r="AF5431">
            <v>0</v>
          </cell>
        </row>
        <row r="5432">
          <cell r="AD5432">
            <v>8</v>
          </cell>
          <cell r="AF5432">
            <v>0</v>
          </cell>
        </row>
        <row r="5433">
          <cell r="AD5433">
            <v>8</v>
          </cell>
          <cell r="AF5433">
            <v>0</v>
          </cell>
        </row>
        <row r="5434">
          <cell r="AD5434">
            <v>8</v>
          </cell>
          <cell r="AF5434">
            <v>1.2755102040816326E-3</v>
          </cell>
        </row>
        <row r="5435">
          <cell r="AD5435">
            <v>8</v>
          </cell>
          <cell r="AF5435">
            <v>1.2755102040816326E-3</v>
          </cell>
        </row>
        <row r="5436">
          <cell r="AD5436">
            <v>8</v>
          </cell>
          <cell r="AF5436">
            <v>0</v>
          </cell>
        </row>
        <row r="5437">
          <cell r="AD5437">
            <v>8</v>
          </cell>
          <cell r="AF5437">
            <v>0</v>
          </cell>
        </row>
        <row r="5438">
          <cell r="AD5438">
            <v>8</v>
          </cell>
          <cell r="AF5438">
            <v>0</v>
          </cell>
        </row>
        <row r="5439">
          <cell r="AD5439">
            <v>8</v>
          </cell>
          <cell r="AF5439">
            <v>0</v>
          </cell>
        </row>
        <row r="5440">
          <cell r="AD5440">
            <v>8</v>
          </cell>
          <cell r="AF5440">
            <v>0</v>
          </cell>
        </row>
        <row r="5441">
          <cell r="AD5441">
            <v>8</v>
          </cell>
          <cell r="AF5441">
            <v>0</v>
          </cell>
        </row>
        <row r="5442">
          <cell r="AD5442">
            <v>8</v>
          </cell>
          <cell r="AF5442">
            <v>0</v>
          </cell>
        </row>
        <row r="5443">
          <cell r="AD5443">
            <v>8</v>
          </cell>
          <cell r="AF5443">
            <v>0</v>
          </cell>
        </row>
        <row r="5444">
          <cell r="AD5444">
            <v>8</v>
          </cell>
          <cell r="AF5444">
            <v>0</v>
          </cell>
        </row>
        <row r="5445">
          <cell r="AD5445">
            <v>8</v>
          </cell>
          <cell r="AF5445">
            <v>0</v>
          </cell>
        </row>
        <row r="5446">
          <cell r="AD5446">
            <v>8</v>
          </cell>
          <cell r="AF5446">
            <v>2.5510204081632651E-3</v>
          </cell>
        </row>
        <row r="5447">
          <cell r="AD5447">
            <v>8</v>
          </cell>
          <cell r="AF5447">
            <v>2.5510204081632651E-3</v>
          </cell>
        </row>
        <row r="5448">
          <cell r="AD5448">
            <v>8</v>
          </cell>
          <cell r="AF5448">
            <v>2.5510204081632651E-3</v>
          </cell>
        </row>
        <row r="5449">
          <cell r="AD5449">
            <v>8</v>
          </cell>
          <cell r="AF5449">
            <v>2.5510204081632651E-3</v>
          </cell>
        </row>
        <row r="5450">
          <cell r="AD5450">
            <v>8</v>
          </cell>
          <cell r="AF5450">
            <v>2.5510204081632651E-3</v>
          </cell>
        </row>
        <row r="5451">
          <cell r="AD5451">
            <v>8</v>
          </cell>
          <cell r="AF5451">
            <v>2.5510204081632651E-3</v>
          </cell>
        </row>
        <row r="5452">
          <cell r="AD5452">
            <v>8</v>
          </cell>
          <cell r="AF5452">
            <v>2.5510204081632651E-3</v>
          </cell>
        </row>
        <row r="5453">
          <cell r="AD5453">
            <v>8</v>
          </cell>
          <cell r="AF5453">
            <v>0</v>
          </cell>
        </row>
        <row r="5454">
          <cell r="AD5454">
            <v>8</v>
          </cell>
          <cell r="AF5454">
            <v>0</v>
          </cell>
        </row>
        <row r="5455">
          <cell r="AD5455">
            <v>8</v>
          </cell>
          <cell r="AF5455">
            <v>0</v>
          </cell>
        </row>
        <row r="5456">
          <cell r="AD5456">
            <v>8</v>
          </cell>
          <cell r="AF5456">
            <v>0</v>
          </cell>
        </row>
        <row r="5457">
          <cell r="AD5457">
            <v>8</v>
          </cell>
          <cell r="AF5457">
            <v>0</v>
          </cell>
        </row>
        <row r="5458">
          <cell r="AD5458">
            <v>8</v>
          </cell>
          <cell r="AF5458">
            <v>0</v>
          </cell>
        </row>
        <row r="5459">
          <cell r="AD5459">
            <v>8</v>
          </cell>
          <cell r="AF5459">
            <v>0</v>
          </cell>
        </row>
        <row r="5460">
          <cell r="AD5460">
            <v>8</v>
          </cell>
          <cell r="AF5460">
            <v>0</v>
          </cell>
        </row>
        <row r="5461">
          <cell r="AD5461">
            <v>8</v>
          </cell>
          <cell r="AF5461">
            <v>0</v>
          </cell>
        </row>
        <row r="5462">
          <cell r="AD5462">
            <v>8</v>
          </cell>
          <cell r="AF5462">
            <v>0</v>
          </cell>
        </row>
        <row r="5463">
          <cell r="AD5463">
            <v>8</v>
          </cell>
          <cell r="AF5463">
            <v>0</v>
          </cell>
        </row>
        <row r="5464">
          <cell r="AD5464">
            <v>8</v>
          </cell>
          <cell r="AF5464">
            <v>0</v>
          </cell>
        </row>
        <row r="5465">
          <cell r="AD5465">
            <v>8</v>
          </cell>
          <cell r="AF5465">
            <v>0</v>
          </cell>
        </row>
        <row r="5466">
          <cell r="AD5466">
            <v>8</v>
          </cell>
          <cell r="AF5466">
            <v>0</v>
          </cell>
        </row>
        <row r="5467">
          <cell r="AD5467">
            <v>8</v>
          </cell>
          <cell r="AF5467">
            <v>0</v>
          </cell>
        </row>
        <row r="5468">
          <cell r="AD5468">
            <v>8</v>
          </cell>
          <cell r="AF5468">
            <v>0</v>
          </cell>
        </row>
        <row r="5469">
          <cell r="AD5469">
            <v>8</v>
          </cell>
          <cell r="AF5469">
            <v>0</v>
          </cell>
        </row>
        <row r="5470">
          <cell r="AD5470">
            <v>8</v>
          </cell>
          <cell r="AF5470">
            <v>0</v>
          </cell>
        </row>
        <row r="5471">
          <cell r="AD5471">
            <v>8</v>
          </cell>
          <cell r="AF5471">
            <v>1.2755102040816326E-3</v>
          </cell>
        </row>
        <row r="5472">
          <cell r="AD5472">
            <v>8</v>
          </cell>
          <cell r="AF5472">
            <v>1.2755102040816326E-3</v>
          </cell>
        </row>
        <row r="5473">
          <cell r="AD5473">
            <v>8</v>
          </cell>
          <cell r="AF5473">
            <v>1.2755102040816326E-3</v>
          </cell>
        </row>
        <row r="5474">
          <cell r="AD5474">
            <v>8</v>
          </cell>
          <cell r="AF5474">
            <v>0</v>
          </cell>
        </row>
        <row r="5475">
          <cell r="AD5475">
            <v>8</v>
          </cell>
          <cell r="AF5475">
            <v>0</v>
          </cell>
        </row>
        <row r="5476">
          <cell r="AD5476">
            <v>8</v>
          </cell>
          <cell r="AF5476">
            <v>0</v>
          </cell>
        </row>
        <row r="5477">
          <cell r="AD5477">
            <v>8</v>
          </cell>
          <cell r="AF5477">
            <v>0</v>
          </cell>
        </row>
        <row r="5478">
          <cell r="AD5478">
            <v>8</v>
          </cell>
          <cell r="AF5478">
            <v>0</v>
          </cell>
        </row>
        <row r="5479">
          <cell r="AD5479">
            <v>8</v>
          </cell>
          <cell r="AF5479">
            <v>0</v>
          </cell>
        </row>
        <row r="5480">
          <cell r="AD5480">
            <v>8</v>
          </cell>
          <cell r="AF5480">
            <v>0</v>
          </cell>
        </row>
        <row r="5481">
          <cell r="AD5481">
            <v>8</v>
          </cell>
          <cell r="AF5481">
            <v>0</v>
          </cell>
        </row>
        <row r="5482">
          <cell r="AD5482">
            <v>8</v>
          </cell>
          <cell r="AF5482">
            <v>0</v>
          </cell>
        </row>
        <row r="5483">
          <cell r="AD5483">
            <v>8</v>
          </cell>
          <cell r="AF5483">
            <v>0</v>
          </cell>
        </row>
        <row r="5484">
          <cell r="AD5484">
            <v>8</v>
          </cell>
          <cell r="AF5484">
            <v>0</v>
          </cell>
        </row>
        <row r="5485">
          <cell r="AD5485">
            <v>8</v>
          </cell>
          <cell r="AF5485">
            <v>0</v>
          </cell>
        </row>
        <row r="5486">
          <cell r="AD5486">
            <v>8</v>
          </cell>
          <cell r="AF5486">
            <v>0</v>
          </cell>
        </row>
        <row r="5487">
          <cell r="AD5487">
            <v>8</v>
          </cell>
          <cell r="AF5487">
            <v>0</v>
          </cell>
        </row>
        <row r="5488">
          <cell r="AD5488">
            <v>8</v>
          </cell>
          <cell r="AF5488">
            <v>0</v>
          </cell>
        </row>
        <row r="5489">
          <cell r="AD5489">
            <v>8</v>
          </cell>
          <cell r="AF5489">
            <v>0</v>
          </cell>
        </row>
        <row r="5490">
          <cell r="AD5490">
            <v>8</v>
          </cell>
          <cell r="AF5490">
            <v>0</v>
          </cell>
        </row>
        <row r="5491">
          <cell r="AD5491">
            <v>8</v>
          </cell>
          <cell r="AF5491">
            <v>0</v>
          </cell>
        </row>
        <row r="5492">
          <cell r="AD5492">
            <v>8</v>
          </cell>
          <cell r="AF5492">
            <v>0</v>
          </cell>
        </row>
        <row r="5493">
          <cell r="AD5493">
            <v>8</v>
          </cell>
          <cell r="AF5493">
            <v>0</v>
          </cell>
        </row>
        <row r="5494">
          <cell r="AD5494">
            <v>8</v>
          </cell>
          <cell r="AF5494">
            <v>0</v>
          </cell>
        </row>
        <row r="5495">
          <cell r="AD5495">
            <v>8</v>
          </cell>
          <cell r="AF5495">
            <v>0</v>
          </cell>
        </row>
        <row r="5496">
          <cell r="AD5496">
            <v>8</v>
          </cell>
          <cell r="AF5496">
            <v>0</v>
          </cell>
        </row>
        <row r="5497">
          <cell r="AD5497">
            <v>8</v>
          </cell>
          <cell r="AF5497">
            <v>0</v>
          </cell>
        </row>
        <row r="5498">
          <cell r="AD5498">
            <v>8</v>
          </cell>
          <cell r="AF5498">
            <v>0</v>
          </cell>
        </row>
        <row r="5499">
          <cell r="AD5499">
            <v>8</v>
          </cell>
          <cell r="AF5499">
            <v>0</v>
          </cell>
        </row>
        <row r="5500">
          <cell r="AD5500">
            <v>8</v>
          </cell>
          <cell r="AF5500">
            <v>0</v>
          </cell>
        </row>
        <row r="5501">
          <cell r="AD5501">
            <v>8</v>
          </cell>
          <cell r="AF5501">
            <v>0</v>
          </cell>
        </row>
        <row r="5502">
          <cell r="AD5502">
            <v>8</v>
          </cell>
          <cell r="AF5502">
            <v>0</v>
          </cell>
        </row>
        <row r="5503">
          <cell r="AD5503">
            <v>8</v>
          </cell>
          <cell r="AF5503">
            <v>0</v>
          </cell>
        </row>
        <row r="5504">
          <cell r="AD5504">
            <v>8</v>
          </cell>
          <cell r="AF5504">
            <v>0</v>
          </cell>
        </row>
        <row r="5505">
          <cell r="AD5505">
            <v>8</v>
          </cell>
          <cell r="AF5505">
            <v>0</v>
          </cell>
        </row>
        <row r="5506">
          <cell r="AD5506">
            <v>8</v>
          </cell>
          <cell r="AF5506">
            <v>0</v>
          </cell>
        </row>
        <row r="5507">
          <cell r="AD5507">
            <v>8</v>
          </cell>
          <cell r="AF5507">
            <v>0</v>
          </cell>
        </row>
        <row r="5508">
          <cell r="AD5508">
            <v>8</v>
          </cell>
          <cell r="AF5508">
            <v>0</v>
          </cell>
        </row>
        <row r="5509">
          <cell r="AD5509">
            <v>8</v>
          </cell>
          <cell r="AF5509">
            <v>0</v>
          </cell>
        </row>
        <row r="5510">
          <cell r="AD5510">
            <v>8</v>
          </cell>
          <cell r="AF5510">
            <v>0</v>
          </cell>
        </row>
        <row r="5511">
          <cell r="AD5511">
            <v>8</v>
          </cell>
          <cell r="AF5511">
            <v>0</v>
          </cell>
        </row>
        <row r="5512">
          <cell r="AD5512">
            <v>8</v>
          </cell>
          <cell r="AF5512">
            <v>0</v>
          </cell>
        </row>
        <row r="5513">
          <cell r="AD5513">
            <v>8</v>
          </cell>
          <cell r="AF5513">
            <v>0</v>
          </cell>
        </row>
        <row r="5514">
          <cell r="AD5514">
            <v>8</v>
          </cell>
          <cell r="AF5514">
            <v>0</v>
          </cell>
        </row>
        <row r="5515">
          <cell r="AD5515">
            <v>8</v>
          </cell>
          <cell r="AF5515">
            <v>0</v>
          </cell>
        </row>
        <row r="5516">
          <cell r="AD5516">
            <v>8</v>
          </cell>
          <cell r="AF5516">
            <v>1.2755102040816326E-3</v>
          </cell>
        </row>
        <row r="5517">
          <cell r="AD5517">
            <v>8</v>
          </cell>
          <cell r="AF5517">
            <v>1.2755102040816326E-3</v>
          </cell>
        </row>
        <row r="5518">
          <cell r="AD5518">
            <v>8</v>
          </cell>
          <cell r="AF5518">
            <v>1.2755102040816326E-3</v>
          </cell>
        </row>
        <row r="5519">
          <cell r="AD5519">
            <v>8</v>
          </cell>
          <cell r="AF5519">
            <v>1.2755102040816326E-3</v>
          </cell>
        </row>
        <row r="5520">
          <cell r="AD5520">
            <v>8</v>
          </cell>
          <cell r="AF5520">
            <v>1.2755102040816326E-3</v>
          </cell>
        </row>
        <row r="5521">
          <cell r="AD5521">
            <v>8</v>
          </cell>
          <cell r="AF5521">
            <v>1.2755102040816326E-3</v>
          </cell>
        </row>
        <row r="5522">
          <cell r="AD5522">
            <v>8</v>
          </cell>
          <cell r="AF5522">
            <v>1.2755102040816326E-3</v>
          </cell>
        </row>
        <row r="5523">
          <cell r="AD5523">
            <v>8</v>
          </cell>
          <cell r="AF5523">
            <v>1.2755102040816326E-3</v>
          </cell>
        </row>
        <row r="5524">
          <cell r="AD5524">
            <v>8</v>
          </cell>
          <cell r="AF5524">
            <v>1.2755102040816326E-3</v>
          </cell>
        </row>
        <row r="5525">
          <cell r="AD5525">
            <v>8</v>
          </cell>
          <cell r="AF5525">
            <v>0</v>
          </cell>
        </row>
        <row r="5526">
          <cell r="AD5526">
            <v>8</v>
          </cell>
          <cell r="AF5526">
            <v>0</v>
          </cell>
        </row>
        <row r="5527">
          <cell r="AD5527">
            <v>8</v>
          </cell>
          <cell r="AF5527">
            <v>0</v>
          </cell>
        </row>
        <row r="5528">
          <cell r="AD5528">
            <v>8</v>
          </cell>
          <cell r="AF5528">
            <v>0</v>
          </cell>
        </row>
        <row r="5529">
          <cell r="AD5529">
            <v>8</v>
          </cell>
          <cell r="AF5529">
            <v>0</v>
          </cell>
        </row>
        <row r="5530">
          <cell r="AD5530">
            <v>8</v>
          </cell>
          <cell r="AF5530">
            <v>0</v>
          </cell>
        </row>
        <row r="5531">
          <cell r="AD5531">
            <v>8</v>
          </cell>
          <cell r="AF5531">
            <v>0</v>
          </cell>
        </row>
        <row r="5532">
          <cell r="AD5532">
            <v>8</v>
          </cell>
          <cell r="AF5532">
            <v>0</v>
          </cell>
        </row>
        <row r="5533">
          <cell r="AD5533">
            <v>8</v>
          </cell>
          <cell r="AF5533">
            <v>0</v>
          </cell>
        </row>
        <row r="5534">
          <cell r="AD5534">
            <v>8</v>
          </cell>
          <cell r="AF5534">
            <v>0</v>
          </cell>
        </row>
        <row r="5535">
          <cell r="AD5535">
            <v>8</v>
          </cell>
          <cell r="AF5535">
            <v>0</v>
          </cell>
        </row>
        <row r="5536">
          <cell r="AD5536">
            <v>8</v>
          </cell>
          <cell r="AF5536">
            <v>0</v>
          </cell>
        </row>
        <row r="5537">
          <cell r="AD5537">
            <v>8</v>
          </cell>
          <cell r="AF5537">
            <v>0</v>
          </cell>
        </row>
        <row r="5538">
          <cell r="AD5538">
            <v>8</v>
          </cell>
          <cell r="AF5538">
            <v>0</v>
          </cell>
        </row>
        <row r="5539">
          <cell r="AD5539">
            <v>8</v>
          </cell>
          <cell r="AF5539">
            <v>0</v>
          </cell>
        </row>
        <row r="5540">
          <cell r="AD5540">
            <v>8</v>
          </cell>
          <cell r="AF5540">
            <v>0</v>
          </cell>
        </row>
        <row r="5541">
          <cell r="AD5541">
            <v>8</v>
          </cell>
          <cell r="AF5541">
            <v>1.2755102040816326E-3</v>
          </cell>
        </row>
        <row r="5542">
          <cell r="AD5542">
            <v>8</v>
          </cell>
          <cell r="AF5542">
            <v>0</v>
          </cell>
        </row>
        <row r="5543">
          <cell r="AD5543">
            <v>8</v>
          </cell>
          <cell r="AF5543">
            <v>1.2755102040816326E-3</v>
          </cell>
        </row>
        <row r="5544">
          <cell r="AD5544">
            <v>8</v>
          </cell>
          <cell r="AF5544">
            <v>1.2755102040816326E-3</v>
          </cell>
        </row>
        <row r="5545">
          <cell r="AD5545">
            <v>8</v>
          </cell>
          <cell r="AF5545">
            <v>1.2755102040816326E-3</v>
          </cell>
        </row>
        <row r="5546">
          <cell r="AD5546">
            <v>8</v>
          </cell>
          <cell r="AF5546">
            <v>1.2755102040816326E-3</v>
          </cell>
        </row>
        <row r="5547">
          <cell r="AD5547">
            <v>8</v>
          </cell>
          <cell r="AF5547">
            <v>0</v>
          </cell>
        </row>
        <row r="5548">
          <cell r="AD5548">
            <v>8</v>
          </cell>
          <cell r="AF5548">
            <v>0</v>
          </cell>
        </row>
        <row r="5549">
          <cell r="AD5549">
            <v>8</v>
          </cell>
          <cell r="AF5549">
            <v>0</v>
          </cell>
        </row>
        <row r="5550">
          <cell r="AD5550">
            <v>8</v>
          </cell>
          <cell r="AF5550">
            <v>0</v>
          </cell>
        </row>
        <row r="5551">
          <cell r="AD5551">
            <v>8</v>
          </cell>
          <cell r="AF5551">
            <v>0</v>
          </cell>
        </row>
        <row r="5552">
          <cell r="AD5552">
            <v>8</v>
          </cell>
          <cell r="AF5552">
            <v>0</v>
          </cell>
        </row>
        <row r="5553">
          <cell r="AD5553">
            <v>8</v>
          </cell>
          <cell r="AF5553">
            <v>0</v>
          </cell>
        </row>
        <row r="5554">
          <cell r="AD5554">
            <v>8</v>
          </cell>
          <cell r="AF5554">
            <v>0</v>
          </cell>
        </row>
        <row r="5555">
          <cell r="AD5555">
            <v>8</v>
          </cell>
          <cell r="AF5555">
            <v>0</v>
          </cell>
        </row>
        <row r="5556">
          <cell r="AD5556">
            <v>8</v>
          </cell>
          <cell r="AF5556">
            <v>0</v>
          </cell>
        </row>
        <row r="5557">
          <cell r="AD5557">
            <v>8</v>
          </cell>
          <cell r="AF5557">
            <v>0</v>
          </cell>
        </row>
        <row r="5558">
          <cell r="AD5558">
            <v>8</v>
          </cell>
          <cell r="AF5558">
            <v>0</v>
          </cell>
        </row>
        <row r="5559">
          <cell r="AD5559">
            <v>8</v>
          </cell>
          <cell r="AF5559">
            <v>0</v>
          </cell>
        </row>
        <row r="5560">
          <cell r="AD5560">
            <v>8</v>
          </cell>
          <cell r="AF5560">
            <v>0</v>
          </cell>
        </row>
        <row r="5561">
          <cell r="AD5561">
            <v>8</v>
          </cell>
          <cell r="AF5561">
            <v>0</v>
          </cell>
        </row>
        <row r="5562">
          <cell r="AD5562">
            <v>8</v>
          </cell>
          <cell r="AF5562">
            <v>0</v>
          </cell>
        </row>
        <row r="5563">
          <cell r="AD5563">
            <v>8</v>
          </cell>
          <cell r="AF5563">
            <v>0</v>
          </cell>
        </row>
        <row r="5564">
          <cell r="AD5564">
            <v>8</v>
          </cell>
          <cell r="AF5564">
            <v>0</v>
          </cell>
        </row>
        <row r="5565">
          <cell r="AD5565">
            <v>8</v>
          </cell>
          <cell r="AF5565">
            <v>0</v>
          </cell>
        </row>
        <row r="5566">
          <cell r="AD5566">
            <v>8</v>
          </cell>
          <cell r="AF5566">
            <v>1.2755102040816326E-3</v>
          </cell>
        </row>
        <row r="5567">
          <cell r="AD5567">
            <v>8</v>
          </cell>
          <cell r="AF5567">
            <v>0</v>
          </cell>
        </row>
        <row r="5568">
          <cell r="AD5568">
            <v>8</v>
          </cell>
          <cell r="AF5568">
            <v>1.2755102040816326E-3</v>
          </cell>
        </row>
        <row r="5569">
          <cell r="AD5569">
            <v>8</v>
          </cell>
          <cell r="AF5569">
            <v>0</v>
          </cell>
        </row>
        <row r="5570">
          <cell r="AD5570">
            <v>8</v>
          </cell>
          <cell r="AF5570">
            <v>1.2755102040816326E-3</v>
          </cell>
        </row>
        <row r="5571">
          <cell r="AD5571">
            <v>8</v>
          </cell>
          <cell r="AF5571">
            <v>0</v>
          </cell>
        </row>
        <row r="5572">
          <cell r="AD5572">
            <v>8</v>
          </cell>
          <cell r="AF5572">
            <v>0</v>
          </cell>
        </row>
        <row r="5573">
          <cell r="AD5573">
            <v>8</v>
          </cell>
          <cell r="AF5573">
            <v>0</v>
          </cell>
        </row>
        <row r="5574">
          <cell r="AD5574">
            <v>8</v>
          </cell>
          <cell r="AF5574">
            <v>0</v>
          </cell>
        </row>
        <row r="5575">
          <cell r="AD5575">
            <v>8</v>
          </cell>
          <cell r="AF5575">
            <v>0</v>
          </cell>
        </row>
        <row r="5576">
          <cell r="AD5576">
            <v>8</v>
          </cell>
          <cell r="AF5576">
            <v>0</v>
          </cell>
        </row>
        <row r="5577">
          <cell r="AD5577">
            <v>8</v>
          </cell>
          <cell r="AF5577">
            <v>0</v>
          </cell>
        </row>
        <row r="5578">
          <cell r="AD5578">
            <v>8</v>
          </cell>
          <cell r="AF5578">
            <v>0</v>
          </cell>
        </row>
        <row r="5579">
          <cell r="AD5579">
            <v>8</v>
          </cell>
          <cell r="AF5579">
            <v>0</v>
          </cell>
        </row>
        <row r="5580">
          <cell r="AD5580">
            <v>8</v>
          </cell>
          <cell r="AF5580">
            <v>0</v>
          </cell>
        </row>
        <row r="5581">
          <cell r="AD5581">
            <v>8</v>
          </cell>
          <cell r="AF5581">
            <v>0</v>
          </cell>
        </row>
        <row r="5582">
          <cell r="AD5582">
            <v>8</v>
          </cell>
          <cell r="AF5582">
            <v>0</v>
          </cell>
        </row>
        <row r="5583">
          <cell r="AD5583">
            <v>8</v>
          </cell>
          <cell r="AF5583">
            <v>0</v>
          </cell>
        </row>
        <row r="5584">
          <cell r="AD5584">
            <v>8</v>
          </cell>
          <cell r="AF5584">
            <v>0</v>
          </cell>
        </row>
        <row r="5585">
          <cell r="AD5585">
            <v>8</v>
          </cell>
          <cell r="AF5585">
            <v>0</v>
          </cell>
        </row>
        <row r="5586">
          <cell r="AD5586">
            <v>8</v>
          </cell>
          <cell r="AF5586">
            <v>1.2755102040816326E-3</v>
          </cell>
        </row>
        <row r="5587">
          <cell r="AD5587">
            <v>8</v>
          </cell>
          <cell r="AF5587">
            <v>1.2755102040816326E-3</v>
          </cell>
        </row>
        <row r="5588">
          <cell r="AD5588">
            <v>8</v>
          </cell>
          <cell r="AF5588">
            <v>1.2755102040816326E-3</v>
          </cell>
        </row>
        <row r="5589">
          <cell r="AD5589">
            <v>8</v>
          </cell>
          <cell r="AF5589">
            <v>2.5510204081632651E-3</v>
          </cell>
        </row>
        <row r="5590">
          <cell r="AD5590">
            <v>8</v>
          </cell>
          <cell r="AF5590">
            <v>2.5510204081632651E-3</v>
          </cell>
        </row>
        <row r="5591">
          <cell r="AD5591">
            <v>8</v>
          </cell>
          <cell r="AF5591">
            <v>2.5510204081632651E-3</v>
          </cell>
        </row>
        <row r="5592">
          <cell r="AD5592">
            <v>8</v>
          </cell>
          <cell r="AF5592">
            <v>2.5510204081632651E-3</v>
          </cell>
        </row>
        <row r="5593">
          <cell r="AD5593">
            <v>8</v>
          </cell>
          <cell r="AF5593">
            <v>3.8265306122448979E-3</v>
          </cell>
        </row>
        <row r="5594">
          <cell r="AD5594">
            <v>8</v>
          </cell>
          <cell r="AF5594">
            <v>3.8265306122448979E-3</v>
          </cell>
        </row>
        <row r="5595">
          <cell r="AD5595">
            <v>8</v>
          </cell>
          <cell r="AF5595">
            <v>1.2755102040816326E-3</v>
          </cell>
        </row>
        <row r="5596">
          <cell r="AD5596">
            <v>8</v>
          </cell>
          <cell r="AF5596">
            <v>2.5510204081632651E-3</v>
          </cell>
        </row>
        <row r="5597">
          <cell r="AD5597">
            <v>8</v>
          </cell>
          <cell r="AF5597">
            <v>1.2755102040816326E-3</v>
          </cell>
        </row>
        <row r="5598">
          <cell r="AD5598">
            <v>8</v>
          </cell>
          <cell r="AF5598">
            <v>1.2755102040816326E-3</v>
          </cell>
        </row>
        <row r="5599">
          <cell r="AD5599">
            <v>8</v>
          </cell>
          <cell r="AF5599">
            <v>1.2755102040816326E-3</v>
          </cell>
        </row>
        <row r="5600">
          <cell r="AD5600">
            <v>8</v>
          </cell>
          <cell r="AF5600">
            <v>1.2755102040816326E-3</v>
          </cell>
        </row>
        <row r="5601">
          <cell r="AD5601">
            <v>8</v>
          </cell>
          <cell r="AF5601">
            <v>1.2755102040816326E-3</v>
          </cell>
        </row>
        <row r="5602">
          <cell r="AD5602">
            <v>8</v>
          </cell>
          <cell r="AF5602">
            <v>2.5510204081632651E-3</v>
          </cell>
        </row>
        <row r="5603">
          <cell r="AD5603">
            <v>8</v>
          </cell>
          <cell r="AF5603">
            <v>2.5510204081632651E-3</v>
          </cell>
        </row>
        <row r="5604">
          <cell r="AD5604">
            <v>8</v>
          </cell>
          <cell r="AF5604">
            <v>3.8265306122448979E-3</v>
          </cell>
        </row>
        <row r="5605">
          <cell r="AD5605">
            <v>8</v>
          </cell>
          <cell r="AF5605">
            <v>0</v>
          </cell>
        </row>
        <row r="5606">
          <cell r="AD5606">
            <v>8</v>
          </cell>
          <cell r="AF5606">
            <v>0</v>
          </cell>
        </row>
        <row r="5607">
          <cell r="AD5607">
            <v>8</v>
          </cell>
          <cell r="AF5607">
            <v>1.2755102040816326E-3</v>
          </cell>
        </row>
        <row r="5608">
          <cell r="AD5608">
            <v>8</v>
          </cell>
          <cell r="AF5608">
            <v>0</v>
          </cell>
        </row>
        <row r="5609">
          <cell r="AD5609">
            <v>8</v>
          </cell>
          <cell r="AF5609">
            <v>0</v>
          </cell>
        </row>
        <row r="5610">
          <cell r="AD5610">
            <v>8</v>
          </cell>
          <cell r="AF5610">
            <v>3.8265306122448979E-3</v>
          </cell>
        </row>
        <row r="5611">
          <cell r="AD5611">
            <v>8</v>
          </cell>
          <cell r="AF5611">
            <v>3.8265306122448979E-3</v>
          </cell>
        </row>
        <row r="5612">
          <cell r="AD5612">
            <v>8</v>
          </cell>
          <cell r="AF5612">
            <v>3.8265306122448979E-3</v>
          </cell>
        </row>
        <row r="5613">
          <cell r="AD5613">
            <v>8</v>
          </cell>
          <cell r="AF5613">
            <v>3.8265306122448979E-3</v>
          </cell>
        </row>
        <row r="5614">
          <cell r="AD5614">
            <v>8</v>
          </cell>
          <cell r="AF5614">
            <v>3.8265306122448979E-3</v>
          </cell>
        </row>
        <row r="5615">
          <cell r="AD5615">
            <v>8</v>
          </cell>
          <cell r="AF5615">
            <v>3.8265306122448979E-3</v>
          </cell>
        </row>
        <row r="5616">
          <cell r="AD5616">
            <v>8</v>
          </cell>
          <cell r="AF5616">
            <v>3.8265306122448979E-3</v>
          </cell>
        </row>
        <row r="5617">
          <cell r="AD5617">
            <v>8</v>
          </cell>
          <cell r="AF5617">
            <v>5.1020408163265302E-3</v>
          </cell>
        </row>
        <row r="5618">
          <cell r="AD5618">
            <v>8</v>
          </cell>
          <cell r="AF5618">
            <v>3.8265306122448979E-3</v>
          </cell>
        </row>
        <row r="5619">
          <cell r="AD5619">
            <v>8</v>
          </cell>
          <cell r="AF5619">
            <v>2.5510204081632651E-3</v>
          </cell>
        </row>
        <row r="5620">
          <cell r="AD5620">
            <v>8</v>
          </cell>
          <cell r="AF5620">
            <v>2.5510204081632651E-3</v>
          </cell>
        </row>
        <row r="5621">
          <cell r="AD5621">
            <v>8</v>
          </cell>
          <cell r="AF5621">
            <v>1.2755102040816326E-3</v>
          </cell>
        </row>
        <row r="5622">
          <cell r="AD5622">
            <v>8</v>
          </cell>
          <cell r="AF5622">
            <v>1.2755102040816326E-3</v>
          </cell>
        </row>
        <row r="5623">
          <cell r="AD5623">
            <v>8</v>
          </cell>
          <cell r="AF5623">
            <v>0</v>
          </cell>
        </row>
        <row r="5624">
          <cell r="AD5624">
            <v>8</v>
          </cell>
          <cell r="AF5624">
            <v>0</v>
          </cell>
        </row>
        <row r="5625">
          <cell r="AD5625">
            <v>8</v>
          </cell>
          <cell r="AF5625">
            <v>0</v>
          </cell>
        </row>
        <row r="5626">
          <cell r="AD5626">
            <v>8</v>
          </cell>
          <cell r="AF5626">
            <v>0</v>
          </cell>
        </row>
        <row r="5627">
          <cell r="AD5627">
            <v>8</v>
          </cell>
          <cell r="AF5627">
            <v>0</v>
          </cell>
        </row>
        <row r="5628">
          <cell r="AD5628">
            <v>8</v>
          </cell>
          <cell r="AF5628">
            <v>0</v>
          </cell>
        </row>
        <row r="5629">
          <cell r="AD5629">
            <v>8</v>
          </cell>
          <cell r="AF5629">
            <v>0</v>
          </cell>
        </row>
        <row r="5630">
          <cell r="AD5630">
            <v>8</v>
          </cell>
          <cell r="AF5630">
            <v>0</v>
          </cell>
        </row>
        <row r="5631">
          <cell r="AD5631">
            <v>8</v>
          </cell>
          <cell r="AF5631">
            <v>0</v>
          </cell>
        </row>
        <row r="5632">
          <cell r="AD5632">
            <v>8</v>
          </cell>
          <cell r="AF5632">
            <v>0</v>
          </cell>
        </row>
        <row r="5633">
          <cell r="AD5633">
            <v>8</v>
          </cell>
          <cell r="AF5633">
            <v>0</v>
          </cell>
        </row>
        <row r="5634">
          <cell r="AD5634">
            <v>8</v>
          </cell>
          <cell r="AF5634">
            <v>0</v>
          </cell>
        </row>
        <row r="5635">
          <cell r="AD5635">
            <v>8</v>
          </cell>
          <cell r="AF5635">
            <v>0</v>
          </cell>
        </row>
        <row r="5636">
          <cell r="AD5636">
            <v>8</v>
          </cell>
          <cell r="AF5636">
            <v>0</v>
          </cell>
        </row>
        <row r="5637">
          <cell r="AD5637">
            <v>8</v>
          </cell>
          <cell r="AF5637">
            <v>1.2755102040816326E-3</v>
          </cell>
        </row>
        <row r="5638">
          <cell r="AD5638">
            <v>8</v>
          </cell>
          <cell r="AF5638">
            <v>1.2755102040816326E-3</v>
          </cell>
        </row>
        <row r="5639">
          <cell r="AD5639">
            <v>8</v>
          </cell>
          <cell r="AF5639">
            <v>1.2755102040816326E-3</v>
          </cell>
        </row>
        <row r="5640">
          <cell r="AD5640">
            <v>8</v>
          </cell>
          <cell r="AF5640">
            <v>1.2755102040816326E-3</v>
          </cell>
        </row>
        <row r="5641">
          <cell r="AD5641">
            <v>8</v>
          </cell>
          <cell r="AF5641">
            <v>0</v>
          </cell>
        </row>
        <row r="5642">
          <cell r="AD5642">
            <v>8</v>
          </cell>
          <cell r="AF5642">
            <v>0</v>
          </cell>
        </row>
        <row r="5643">
          <cell r="AD5643">
            <v>8</v>
          </cell>
          <cell r="AF5643">
            <v>0</v>
          </cell>
        </row>
        <row r="5644">
          <cell r="AD5644">
            <v>8</v>
          </cell>
          <cell r="AF5644">
            <v>0</v>
          </cell>
        </row>
        <row r="5645">
          <cell r="AD5645">
            <v>8</v>
          </cell>
          <cell r="AF5645">
            <v>0</v>
          </cell>
        </row>
        <row r="5646">
          <cell r="AD5646">
            <v>8</v>
          </cell>
          <cell r="AF5646">
            <v>0</v>
          </cell>
        </row>
        <row r="5647">
          <cell r="AD5647">
            <v>8</v>
          </cell>
          <cell r="AF5647">
            <v>0</v>
          </cell>
        </row>
        <row r="5648">
          <cell r="AD5648">
            <v>8</v>
          </cell>
          <cell r="AF5648">
            <v>0</v>
          </cell>
        </row>
        <row r="5649">
          <cell r="AD5649">
            <v>8</v>
          </cell>
          <cell r="AF5649">
            <v>0</v>
          </cell>
        </row>
        <row r="5650">
          <cell r="AD5650">
            <v>8</v>
          </cell>
          <cell r="AF5650">
            <v>0</v>
          </cell>
        </row>
        <row r="5651">
          <cell r="AD5651">
            <v>8</v>
          </cell>
          <cell r="AF5651">
            <v>0</v>
          </cell>
        </row>
        <row r="5652">
          <cell r="AD5652">
            <v>8</v>
          </cell>
          <cell r="AF5652">
            <v>0</v>
          </cell>
        </row>
        <row r="5653">
          <cell r="AD5653">
            <v>8</v>
          </cell>
          <cell r="AF5653">
            <v>0</v>
          </cell>
        </row>
        <row r="5654">
          <cell r="AD5654">
            <v>8</v>
          </cell>
          <cell r="AF5654">
            <v>0</v>
          </cell>
        </row>
        <row r="5655">
          <cell r="AD5655">
            <v>8</v>
          </cell>
          <cell r="AF5655">
            <v>0</v>
          </cell>
        </row>
        <row r="5656">
          <cell r="AD5656">
            <v>8</v>
          </cell>
          <cell r="AF5656">
            <v>0</v>
          </cell>
        </row>
        <row r="5657">
          <cell r="AD5657">
            <v>8</v>
          </cell>
          <cell r="AF5657">
            <v>0</v>
          </cell>
        </row>
        <row r="5658">
          <cell r="AD5658">
            <v>8</v>
          </cell>
          <cell r="AF5658">
            <v>0</v>
          </cell>
        </row>
        <row r="5659">
          <cell r="AD5659">
            <v>8</v>
          </cell>
          <cell r="AF5659">
            <v>0</v>
          </cell>
        </row>
        <row r="5660">
          <cell r="AD5660">
            <v>8</v>
          </cell>
          <cell r="AF5660">
            <v>0</v>
          </cell>
        </row>
        <row r="5661">
          <cell r="AD5661">
            <v>8</v>
          </cell>
          <cell r="AF5661">
            <v>0</v>
          </cell>
        </row>
        <row r="5662">
          <cell r="AD5662">
            <v>8</v>
          </cell>
          <cell r="AF5662">
            <v>0</v>
          </cell>
        </row>
        <row r="5663">
          <cell r="AD5663">
            <v>8</v>
          </cell>
          <cell r="AF5663">
            <v>0</v>
          </cell>
        </row>
        <row r="5664">
          <cell r="AD5664">
            <v>8</v>
          </cell>
          <cell r="AF5664">
            <v>0</v>
          </cell>
        </row>
        <row r="5665">
          <cell r="AD5665">
            <v>8</v>
          </cell>
          <cell r="AF5665">
            <v>0</v>
          </cell>
        </row>
        <row r="5666">
          <cell r="AD5666">
            <v>8</v>
          </cell>
          <cell r="AF5666">
            <v>0</v>
          </cell>
        </row>
        <row r="5667">
          <cell r="AD5667">
            <v>8</v>
          </cell>
          <cell r="AF5667">
            <v>0</v>
          </cell>
        </row>
        <row r="5668">
          <cell r="AD5668">
            <v>8</v>
          </cell>
          <cell r="AF5668">
            <v>0</v>
          </cell>
        </row>
        <row r="5669">
          <cell r="AD5669">
            <v>8</v>
          </cell>
          <cell r="AF5669">
            <v>0</v>
          </cell>
        </row>
        <row r="5670">
          <cell r="AD5670">
            <v>8</v>
          </cell>
          <cell r="AF5670">
            <v>0</v>
          </cell>
        </row>
        <row r="5671">
          <cell r="AD5671">
            <v>8</v>
          </cell>
          <cell r="AF5671">
            <v>0</v>
          </cell>
        </row>
        <row r="5672">
          <cell r="AD5672">
            <v>8</v>
          </cell>
          <cell r="AF5672">
            <v>0</v>
          </cell>
        </row>
        <row r="5673">
          <cell r="AD5673">
            <v>8</v>
          </cell>
          <cell r="AF5673">
            <v>0</v>
          </cell>
        </row>
        <row r="5674">
          <cell r="AD5674">
            <v>8</v>
          </cell>
          <cell r="AF5674">
            <v>0</v>
          </cell>
        </row>
        <row r="5675">
          <cell r="AD5675">
            <v>8</v>
          </cell>
          <cell r="AF5675">
            <v>0</v>
          </cell>
        </row>
        <row r="5676">
          <cell r="AD5676">
            <v>8</v>
          </cell>
          <cell r="AF5676">
            <v>0</v>
          </cell>
        </row>
        <row r="5677">
          <cell r="AD5677">
            <v>8</v>
          </cell>
          <cell r="AF5677">
            <v>0</v>
          </cell>
        </row>
        <row r="5678">
          <cell r="AD5678">
            <v>8</v>
          </cell>
          <cell r="AF5678">
            <v>0</v>
          </cell>
        </row>
        <row r="5679">
          <cell r="AD5679">
            <v>8</v>
          </cell>
          <cell r="AF5679">
            <v>0</v>
          </cell>
        </row>
        <row r="5680">
          <cell r="AD5680">
            <v>8</v>
          </cell>
          <cell r="AF5680">
            <v>0</v>
          </cell>
        </row>
        <row r="5681">
          <cell r="AD5681">
            <v>8</v>
          </cell>
          <cell r="AF5681">
            <v>0</v>
          </cell>
        </row>
        <row r="5682">
          <cell r="AD5682">
            <v>8</v>
          </cell>
          <cell r="AF5682">
            <v>0</v>
          </cell>
        </row>
        <row r="5683">
          <cell r="AD5683">
            <v>8</v>
          </cell>
          <cell r="AF5683">
            <v>0</v>
          </cell>
        </row>
        <row r="5684">
          <cell r="AD5684">
            <v>8</v>
          </cell>
          <cell r="AF5684">
            <v>0</v>
          </cell>
        </row>
        <row r="5685">
          <cell r="AD5685">
            <v>8</v>
          </cell>
          <cell r="AF5685">
            <v>0</v>
          </cell>
        </row>
        <row r="5686">
          <cell r="AD5686">
            <v>8</v>
          </cell>
          <cell r="AF5686">
            <v>1.2755102040816326E-3</v>
          </cell>
        </row>
        <row r="5687">
          <cell r="AD5687">
            <v>8</v>
          </cell>
          <cell r="AF5687">
            <v>0</v>
          </cell>
        </row>
        <row r="5688">
          <cell r="AD5688">
            <v>8</v>
          </cell>
          <cell r="AF5688">
            <v>0</v>
          </cell>
        </row>
        <row r="5689">
          <cell r="AD5689">
            <v>8</v>
          </cell>
          <cell r="AF5689">
            <v>1.2755102040816326E-3</v>
          </cell>
        </row>
        <row r="5690">
          <cell r="AD5690">
            <v>8</v>
          </cell>
          <cell r="AF5690">
            <v>0</v>
          </cell>
        </row>
        <row r="5691">
          <cell r="AD5691">
            <v>8</v>
          </cell>
          <cell r="AF5691">
            <v>0</v>
          </cell>
        </row>
        <row r="5692">
          <cell r="AD5692">
            <v>8</v>
          </cell>
          <cell r="AF5692">
            <v>0</v>
          </cell>
        </row>
        <row r="5693">
          <cell r="AD5693">
            <v>8</v>
          </cell>
          <cell r="AF5693">
            <v>0</v>
          </cell>
        </row>
        <row r="5694">
          <cell r="AD5694">
            <v>8</v>
          </cell>
          <cell r="AF5694">
            <v>0</v>
          </cell>
        </row>
        <row r="5695">
          <cell r="AD5695">
            <v>8</v>
          </cell>
          <cell r="AF5695">
            <v>0</v>
          </cell>
        </row>
        <row r="5696">
          <cell r="AD5696">
            <v>8</v>
          </cell>
          <cell r="AF5696">
            <v>0</v>
          </cell>
        </row>
        <row r="5697">
          <cell r="AD5697">
            <v>8</v>
          </cell>
          <cell r="AF5697">
            <v>0</v>
          </cell>
        </row>
        <row r="5698">
          <cell r="AD5698">
            <v>8</v>
          </cell>
          <cell r="AF5698">
            <v>0</v>
          </cell>
        </row>
        <row r="5699">
          <cell r="AD5699">
            <v>8</v>
          </cell>
          <cell r="AF5699">
            <v>0</v>
          </cell>
        </row>
        <row r="5700">
          <cell r="AD5700">
            <v>8</v>
          </cell>
          <cell r="AF5700">
            <v>0</v>
          </cell>
        </row>
        <row r="5701">
          <cell r="AD5701">
            <v>8</v>
          </cell>
          <cell r="AF5701">
            <v>0</v>
          </cell>
        </row>
        <row r="5702">
          <cell r="AD5702">
            <v>8</v>
          </cell>
          <cell r="AF5702">
            <v>0</v>
          </cell>
        </row>
        <row r="5703">
          <cell r="AD5703">
            <v>8</v>
          </cell>
          <cell r="AF5703">
            <v>0</v>
          </cell>
        </row>
        <row r="5704">
          <cell r="AD5704">
            <v>8</v>
          </cell>
          <cell r="AF5704">
            <v>0</v>
          </cell>
        </row>
        <row r="5705">
          <cell r="AD5705">
            <v>8</v>
          </cell>
          <cell r="AF5705">
            <v>0</v>
          </cell>
        </row>
        <row r="5706">
          <cell r="AD5706">
            <v>8</v>
          </cell>
          <cell r="AF5706">
            <v>0</v>
          </cell>
        </row>
        <row r="5707">
          <cell r="AD5707">
            <v>8</v>
          </cell>
          <cell r="AF5707">
            <v>0</v>
          </cell>
        </row>
        <row r="5708">
          <cell r="AD5708">
            <v>8</v>
          </cell>
          <cell r="AF5708">
            <v>0</v>
          </cell>
        </row>
        <row r="5709">
          <cell r="AD5709">
            <v>8</v>
          </cell>
          <cell r="AF5709">
            <v>0</v>
          </cell>
        </row>
        <row r="5710">
          <cell r="AD5710">
            <v>8</v>
          </cell>
          <cell r="AF5710">
            <v>0</v>
          </cell>
        </row>
        <row r="5711">
          <cell r="AD5711">
            <v>8</v>
          </cell>
          <cell r="AF5711">
            <v>2.5510204081632651E-3</v>
          </cell>
        </row>
        <row r="5712">
          <cell r="AD5712">
            <v>8</v>
          </cell>
          <cell r="AF5712">
            <v>2.5510204081632651E-3</v>
          </cell>
        </row>
        <row r="5713">
          <cell r="AD5713">
            <v>8</v>
          </cell>
          <cell r="AF5713">
            <v>2.5510204081632651E-3</v>
          </cell>
        </row>
        <row r="5714">
          <cell r="AD5714">
            <v>8</v>
          </cell>
          <cell r="AF5714">
            <v>0</v>
          </cell>
        </row>
        <row r="5715">
          <cell r="AD5715">
            <v>8</v>
          </cell>
          <cell r="AF5715">
            <v>0</v>
          </cell>
        </row>
        <row r="5716">
          <cell r="AD5716">
            <v>8</v>
          </cell>
          <cell r="AF5716">
            <v>0</v>
          </cell>
        </row>
        <row r="5717">
          <cell r="AD5717">
            <v>8</v>
          </cell>
          <cell r="AF5717">
            <v>0</v>
          </cell>
        </row>
        <row r="5718">
          <cell r="AD5718">
            <v>8</v>
          </cell>
          <cell r="AF5718">
            <v>0</v>
          </cell>
        </row>
        <row r="5719">
          <cell r="AD5719">
            <v>8</v>
          </cell>
          <cell r="AF5719">
            <v>0</v>
          </cell>
        </row>
        <row r="5720">
          <cell r="AD5720">
            <v>8</v>
          </cell>
          <cell r="AF5720">
            <v>0</v>
          </cell>
        </row>
        <row r="5721">
          <cell r="AD5721">
            <v>8</v>
          </cell>
          <cell r="AF5721">
            <v>0</v>
          </cell>
        </row>
        <row r="5722">
          <cell r="AD5722">
            <v>8</v>
          </cell>
          <cell r="AF5722">
            <v>0</v>
          </cell>
        </row>
        <row r="5723">
          <cell r="AD5723">
            <v>8</v>
          </cell>
          <cell r="AF5723">
            <v>0</v>
          </cell>
        </row>
        <row r="5724">
          <cell r="AD5724">
            <v>8</v>
          </cell>
          <cell r="AF5724">
            <v>0</v>
          </cell>
        </row>
        <row r="5725">
          <cell r="AD5725">
            <v>8</v>
          </cell>
          <cell r="AF5725">
            <v>0</v>
          </cell>
        </row>
        <row r="5726">
          <cell r="AD5726">
            <v>8</v>
          </cell>
          <cell r="AF5726">
            <v>0</v>
          </cell>
        </row>
        <row r="5727">
          <cell r="AD5727">
            <v>8</v>
          </cell>
          <cell r="AF5727">
            <v>0</v>
          </cell>
        </row>
        <row r="5728">
          <cell r="AD5728">
            <v>8</v>
          </cell>
          <cell r="AF5728">
            <v>0</v>
          </cell>
        </row>
        <row r="5729">
          <cell r="AD5729">
            <v>8</v>
          </cell>
          <cell r="AF5729">
            <v>0</v>
          </cell>
        </row>
        <row r="5730">
          <cell r="AD5730">
            <v>8</v>
          </cell>
          <cell r="AF5730">
            <v>0</v>
          </cell>
        </row>
        <row r="5731">
          <cell r="AD5731">
            <v>8</v>
          </cell>
          <cell r="AF5731">
            <v>0</v>
          </cell>
        </row>
        <row r="5732">
          <cell r="AD5732">
            <v>8</v>
          </cell>
          <cell r="AF5732">
            <v>0</v>
          </cell>
        </row>
        <row r="5733">
          <cell r="AD5733">
            <v>8</v>
          </cell>
          <cell r="AF5733">
            <v>0</v>
          </cell>
        </row>
        <row r="5734">
          <cell r="AD5734">
            <v>8</v>
          </cell>
          <cell r="AF5734">
            <v>1.2755102040816326E-3</v>
          </cell>
        </row>
        <row r="5735">
          <cell r="AD5735">
            <v>8</v>
          </cell>
          <cell r="AF5735">
            <v>1.2755102040816326E-3</v>
          </cell>
        </row>
        <row r="5736">
          <cell r="AD5736">
            <v>8</v>
          </cell>
          <cell r="AF5736">
            <v>1.2755102040816326E-3</v>
          </cell>
        </row>
        <row r="5737">
          <cell r="AD5737">
            <v>8</v>
          </cell>
          <cell r="AF5737">
            <v>0</v>
          </cell>
        </row>
        <row r="5738">
          <cell r="AD5738">
            <v>8</v>
          </cell>
          <cell r="AF5738">
            <v>1.2755102040816326E-3</v>
          </cell>
        </row>
        <row r="5739">
          <cell r="AD5739">
            <v>8</v>
          </cell>
          <cell r="AF5739">
            <v>0</v>
          </cell>
        </row>
        <row r="5740">
          <cell r="AD5740">
            <v>8</v>
          </cell>
          <cell r="AF5740">
            <v>0</v>
          </cell>
        </row>
        <row r="5741">
          <cell r="AD5741">
            <v>8</v>
          </cell>
          <cell r="AF5741">
            <v>0</v>
          </cell>
        </row>
        <row r="5742">
          <cell r="AD5742">
            <v>8</v>
          </cell>
          <cell r="AF5742">
            <v>0</v>
          </cell>
        </row>
        <row r="5743">
          <cell r="AD5743">
            <v>8</v>
          </cell>
          <cell r="AF5743">
            <v>0</v>
          </cell>
        </row>
        <row r="5744">
          <cell r="AD5744">
            <v>8</v>
          </cell>
          <cell r="AF5744">
            <v>0</v>
          </cell>
        </row>
        <row r="5745">
          <cell r="AD5745">
            <v>8</v>
          </cell>
          <cell r="AF5745">
            <v>1.2755102040816326E-3</v>
          </cell>
        </row>
        <row r="5746">
          <cell r="AD5746">
            <v>8</v>
          </cell>
          <cell r="AF5746">
            <v>1.2755102040816326E-3</v>
          </cell>
        </row>
        <row r="5747">
          <cell r="AD5747">
            <v>8</v>
          </cell>
          <cell r="AF5747">
            <v>0</v>
          </cell>
        </row>
        <row r="5748">
          <cell r="AD5748">
            <v>8</v>
          </cell>
          <cell r="AF5748">
            <v>0</v>
          </cell>
        </row>
        <row r="5749">
          <cell r="AD5749">
            <v>8</v>
          </cell>
          <cell r="AF5749">
            <v>0</v>
          </cell>
        </row>
        <row r="5750">
          <cell r="AD5750">
            <v>8</v>
          </cell>
          <cell r="AF5750">
            <v>0</v>
          </cell>
        </row>
        <row r="5751">
          <cell r="AD5751">
            <v>8</v>
          </cell>
          <cell r="AF5751">
            <v>0</v>
          </cell>
        </row>
        <row r="5752">
          <cell r="AD5752">
            <v>8</v>
          </cell>
          <cell r="AF5752">
            <v>0</v>
          </cell>
        </row>
        <row r="5753">
          <cell r="AD5753">
            <v>8</v>
          </cell>
          <cell r="AF5753">
            <v>0</v>
          </cell>
        </row>
        <row r="5754">
          <cell r="AD5754">
            <v>8</v>
          </cell>
          <cell r="AF5754">
            <v>0</v>
          </cell>
        </row>
        <row r="5755">
          <cell r="AD5755">
            <v>8</v>
          </cell>
          <cell r="AF5755">
            <v>0</v>
          </cell>
        </row>
        <row r="5756">
          <cell r="AD5756">
            <v>8</v>
          </cell>
          <cell r="AF5756">
            <v>0</v>
          </cell>
        </row>
        <row r="5757">
          <cell r="AD5757">
            <v>8</v>
          </cell>
          <cell r="AF5757">
            <v>0</v>
          </cell>
        </row>
        <row r="5758">
          <cell r="AD5758">
            <v>8</v>
          </cell>
          <cell r="AF5758">
            <v>1.2755102040816326E-3</v>
          </cell>
        </row>
        <row r="5759">
          <cell r="AD5759">
            <v>8</v>
          </cell>
          <cell r="AF5759">
            <v>1.2755102040816326E-3</v>
          </cell>
        </row>
        <row r="5760">
          <cell r="AD5760">
            <v>8</v>
          </cell>
          <cell r="AF5760">
            <v>1.2755102040816326E-3</v>
          </cell>
        </row>
        <row r="5761">
          <cell r="AD5761">
            <v>8</v>
          </cell>
          <cell r="AF5761">
            <v>1.2755102040816326E-3</v>
          </cell>
        </row>
        <row r="5762">
          <cell r="AD5762">
            <v>8</v>
          </cell>
          <cell r="AF5762">
            <v>1.2755102040816326E-3</v>
          </cell>
        </row>
        <row r="5763">
          <cell r="AD5763">
            <v>8</v>
          </cell>
          <cell r="AF5763">
            <v>0</v>
          </cell>
        </row>
        <row r="5764">
          <cell r="AD5764">
            <v>8</v>
          </cell>
          <cell r="AF5764">
            <v>0</v>
          </cell>
        </row>
        <row r="5765">
          <cell r="AD5765">
            <v>8</v>
          </cell>
          <cell r="AF5765">
            <v>0</v>
          </cell>
        </row>
        <row r="5766">
          <cell r="AD5766">
            <v>8</v>
          </cell>
          <cell r="AF5766">
            <v>0</v>
          </cell>
        </row>
        <row r="5767">
          <cell r="AD5767">
            <v>8</v>
          </cell>
          <cell r="AF5767">
            <v>0</v>
          </cell>
        </row>
        <row r="5768">
          <cell r="AD5768">
            <v>8</v>
          </cell>
          <cell r="AF5768">
            <v>0</v>
          </cell>
        </row>
        <row r="5769">
          <cell r="AD5769">
            <v>8</v>
          </cell>
          <cell r="AF5769">
            <v>0</v>
          </cell>
        </row>
        <row r="5770">
          <cell r="AD5770">
            <v>8</v>
          </cell>
          <cell r="AF5770">
            <v>0</v>
          </cell>
        </row>
        <row r="5771">
          <cell r="AD5771">
            <v>8</v>
          </cell>
          <cell r="AF5771">
            <v>0</v>
          </cell>
        </row>
        <row r="5772">
          <cell r="AD5772">
            <v>8</v>
          </cell>
          <cell r="AF5772">
            <v>0</v>
          </cell>
        </row>
        <row r="5773">
          <cell r="AD5773">
            <v>8</v>
          </cell>
          <cell r="AF5773">
            <v>0</v>
          </cell>
        </row>
        <row r="5774">
          <cell r="AD5774">
            <v>8</v>
          </cell>
          <cell r="AF5774">
            <v>0</v>
          </cell>
        </row>
        <row r="5775">
          <cell r="AD5775">
            <v>8</v>
          </cell>
          <cell r="AF5775">
            <v>0</v>
          </cell>
        </row>
        <row r="5776">
          <cell r="AD5776">
            <v>8</v>
          </cell>
          <cell r="AF5776">
            <v>0</v>
          </cell>
        </row>
        <row r="5777">
          <cell r="AD5777">
            <v>8</v>
          </cell>
          <cell r="AF5777">
            <v>0</v>
          </cell>
        </row>
        <row r="5778">
          <cell r="AD5778">
            <v>8</v>
          </cell>
          <cell r="AF5778">
            <v>0</v>
          </cell>
        </row>
        <row r="5779">
          <cell r="AD5779">
            <v>8</v>
          </cell>
          <cell r="AF5779">
            <v>0</v>
          </cell>
        </row>
        <row r="5780">
          <cell r="AD5780">
            <v>8</v>
          </cell>
          <cell r="AF5780">
            <v>0</v>
          </cell>
        </row>
        <row r="5781">
          <cell r="AD5781">
            <v>8</v>
          </cell>
          <cell r="AF5781">
            <v>0</v>
          </cell>
        </row>
        <row r="5782">
          <cell r="AD5782">
            <v>8</v>
          </cell>
          <cell r="AF5782">
            <v>0</v>
          </cell>
        </row>
        <row r="5783">
          <cell r="AD5783">
            <v>8</v>
          </cell>
          <cell r="AF5783">
            <v>1.2755102040816326E-3</v>
          </cell>
        </row>
        <row r="5784">
          <cell r="AD5784">
            <v>8</v>
          </cell>
          <cell r="AF5784">
            <v>1.2755102040816326E-3</v>
          </cell>
        </row>
        <row r="5785">
          <cell r="AD5785">
            <v>8</v>
          </cell>
          <cell r="AF5785">
            <v>0</v>
          </cell>
        </row>
        <row r="5786">
          <cell r="AD5786">
            <v>8</v>
          </cell>
          <cell r="AF5786">
            <v>0</v>
          </cell>
        </row>
        <row r="5787">
          <cell r="AD5787">
            <v>8</v>
          </cell>
          <cell r="AF5787">
            <v>0</v>
          </cell>
        </row>
        <row r="5788">
          <cell r="AD5788">
            <v>8</v>
          </cell>
          <cell r="AF5788">
            <v>0</v>
          </cell>
        </row>
        <row r="5789">
          <cell r="AD5789">
            <v>8</v>
          </cell>
          <cell r="AF5789">
            <v>0</v>
          </cell>
        </row>
        <row r="5790">
          <cell r="AD5790">
            <v>8</v>
          </cell>
          <cell r="AF5790">
            <v>0</v>
          </cell>
        </row>
        <row r="5791">
          <cell r="AD5791">
            <v>8</v>
          </cell>
          <cell r="AF5791">
            <v>0</v>
          </cell>
        </row>
        <row r="5792">
          <cell r="AD5792">
            <v>8</v>
          </cell>
          <cell r="AF5792">
            <v>0</v>
          </cell>
        </row>
        <row r="5793">
          <cell r="AD5793">
            <v>8</v>
          </cell>
          <cell r="AF5793">
            <v>0</v>
          </cell>
        </row>
        <row r="5794">
          <cell r="AD5794">
            <v>8</v>
          </cell>
          <cell r="AF5794">
            <v>0</v>
          </cell>
        </row>
        <row r="5795">
          <cell r="AD5795">
            <v>8</v>
          </cell>
          <cell r="AF5795">
            <v>0</v>
          </cell>
        </row>
        <row r="5796">
          <cell r="AD5796">
            <v>8</v>
          </cell>
          <cell r="AF5796">
            <v>0</v>
          </cell>
        </row>
        <row r="5797">
          <cell r="AD5797">
            <v>8</v>
          </cell>
          <cell r="AF5797">
            <v>0</v>
          </cell>
        </row>
        <row r="5798">
          <cell r="AD5798">
            <v>8</v>
          </cell>
          <cell r="AF5798">
            <v>0</v>
          </cell>
        </row>
        <row r="5799">
          <cell r="AD5799">
            <v>8</v>
          </cell>
          <cell r="AF5799">
            <v>0</v>
          </cell>
        </row>
        <row r="5800">
          <cell r="AD5800">
            <v>8</v>
          </cell>
          <cell r="AF5800">
            <v>0</v>
          </cell>
        </row>
        <row r="5801">
          <cell r="AD5801">
            <v>8</v>
          </cell>
          <cell r="AF5801">
            <v>0</v>
          </cell>
        </row>
        <row r="5802">
          <cell r="AD5802">
            <v>8</v>
          </cell>
          <cell r="AF5802">
            <v>0</v>
          </cell>
        </row>
        <row r="5803">
          <cell r="AD5803">
            <v>8</v>
          </cell>
          <cell r="AF5803">
            <v>0</v>
          </cell>
        </row>
        <row r="5804">
          <cell r="AD5804">
            <v>8</v>
          </cell>
          <cell r="AF5804">
            <v>0</v>
          </cell>
        </row>
        <row r="5805">
          <cell r="AD5805">
            <v>8</v>
          </cell>
          <cell r="AF5805">
            <v>0</v>
          </cell>
        </row>
        <row r="5806">
          <cell r="AD5806">
            <v>8</v>
          </cell>
          <cell r="AF5806">
            <v>0</v>
          </cell>
        </row>
        <row r="5807">
          <cell r="AD5807">
            <v>8</v>
          </cell>
          <cell r="AF5807">
            <v>0</v>
          </cell>
        </row>
        <row r="5808">
          <cell r="AD5808">
            <v>8</v>
          </cell>
          <cell r="AF5808">
            <v>0</v>
          </cell>
        </row>
        <row r="5809">
          <cell r="AD5809">
            <v>8</v>
          </cell>
          <cell r="AF5809">
            <v>0</v>
          </cell>
        </row>
        <row r="5810">
          <cell r="AD5810">
            <v>8</v>
          </cell>
          <cell r="AF5810">
            <v>0</v>
          </cell>
        </row>
        <row r="5811">
          <cell r="AD5811">
            <v>8</v>
          </cell>
          <cell r="AF5811">
            <v>0</v>
          </cell>
        </row>
        <row r="5812">
          <cell r="AD5812">
            <v>8</v>
          </cell>
          <cell r="AF5812">
            <v>0</v>
          </cell>
        </row>
        <row r="5813">
          <cell r="AD5813">
            <v>8</v>
          </cell>
          <cell r="AF5813">
            <v>0</v>
          </cell>
        </row>
        <row r="5814">
          <cell r="AD5814">
            <v>8</v>
          </cell>
          <cell r="AF5814">
            <v>0</v>
          </cell>
        </row>
        <row r="5815">
          <cell r="AD5815">
            <v>8</v>
          </cell>
          <cell r="AF5815">
            <v>0</v>
          </cell>
        </row>
        <row r="5816">
          <cell r="AD5816">
            <v>8</v>
          </cell>
          <cell r="AF5816">
            <v>0</v>
          </cell>
        </row>
        <row r="5817">
          <cell r="AD5817">
            <v>8</v>
          </cell>
          <cell r="AF5817">
            <v>0</v>
          </cell>
        </row>
        <row r="5818">
          <cell r="AD5818">
            <v>8</v>
          </cell>
          <cell r="AF5818">
            <v>0</v>
          </cell>
        </row>
        <row r="5819">
          <cell r="AD5819">
            <v>8</v>
          </cell>
          <cell r="AF5819">
            <v>0</v>
          </cell>
        </row>
        <row r="5820">
          <cell r="AD5820">
            <v>8</v>
          </cell>
          <cell r="AF5820">
            <v>0</v>
          </cell>
        </row>
        <row r="5821">
          <cell r="AD5821">
            <v>8</v>
          </cell>
          <cell r="AF5821">
            <v>0</v>
          </cell>
        </row>
        <row r="5822">
          <cell r="AD5822">
            <v>8</v>
          </cell>
          <cell r="AF5822">
            <v>0</v>
          </cell>
        </row>
        <row r="5823">
          <cell r="AD5823">
            <v>8</v>
          </cell>
          <cell r="AF5823">
            <v>0</v>
          </cell>
        </row>
        <row r="5824">
          <cell r="AD5824">
            <v>8</v>
          </cell>
          <cell r="AF5824">
            <v>0</v>
          </cell>
        </row>
        <row r="5825">
          <cell r="AD5825">
            <v>8</v>
          </cell>
          <cell r="AF5825">
            <v>0</v>
          </cell>
        </row>
        <row r="5826">
          <cell r="AD5826">
            <v>8</v>
          </cell>
          <cell r="AF5826">
            <v>0</v>
          </cell>
        </row>
        <row r="5827">
          <cell r="AD5827">
            <v>8</v>
          </cell>
          <cell r="AF5827">
            <v>0</v>
          </cell>
        </row>
        <row r="5828">
          <cell r="AD5828">
            <v>8</v>
          </cell>
          <cell r="AF5828">
            <v>0</v>
          </cell>
        </row>
        <row r="5829">
          <cell r="AD5829">
            <v>8</v>
          </cell>
          <cell r="AF5829">
            <v>0</v>
          </cell>
        </row>
        <row r="5830">
          <cell r="AD5830">
            <v>8</v>
          </cell>
          <cell r="AF5830">
            <v>0</v>
          </cell>
        </row>
        <row r="5831">
          <cell r="AD5831">
            <v>8</v>
          </cell>
          <cell r="AF5831">
            <v>0</v>
          </cell>
        </row>
        <row r="5832">
          <cell r="AD5832">
            <v>8</v>
          </cell>
          <cell r="AF5832">
            <v>0</v>
          </cell>
        </row>
        <row r="5833">
          <cell r="AD5833">
            <v>8</v>
          </cell>
          <cell r="AF5833">
            <v>0</v>
          </cell>
        </row>
        <row r="5834">
          <cell r="AD5834">
            <v>8</v>
          </cell>
          <cell r="AF5834">
            <v>0</v>
          </cell>
        </row>
        <row r="5835">
          <cell r="AD5835">
            <v>8</v>
          </cell>
          <cell r="AF5835">
            <v>0</v>
          </cell>
        </row>
        <row r="5836">
          <cell r="AD5836">
            <v>8</v>
          </cell>
          <cell r="AF5836">
            <v>0</v>
          </cell>
        </row>
        <row r="5837">
          <cell r="AD5837">
            <v>9</v>
          </cell>
          <cell r="AF5837">
            <v>0</v>
          </cell>
        </row>
        <row r="5838">
          <cell r="AD5838">
            <v>9</v>
          </cell>
          <cell r="AF5838">
            <v>0</v>
          </cell>
        </row>
        <row r="5839">
          <cell r="AD5839">
            <v>9</v>
          </cell>
          <cell r="AF5839">
            <v>0</v>
          </cell>
        </row>
        <row r="5840">
          <cell r="AD5840">
            <v>9</v>
          </cell>
          <cell r="AF5840">
            <v>0</v>
          </cell>
        </row>
        <row r="5841">
          <cell r="AD5841">
            <v>9</v>
          </cell>
          <cell r="AF5841">
            <v>0</v>
          </cell>
        </row>
        <row r="5842">
          <cell r="AD5842">
            <v>9</v>
          </cell>
          <cell r="AF5842">
            <v>0</v>
          </cell>
        </row>
        <row r="5843">
          <cell r="AD5843">
            <v>9</v>
          </cell>
          <cell r="AF5843">
            <v>0</v>
          </cell>
        </row>
        <row r="5844">
          <cell r="AD5844">
            <v>9</v>
          </cell>
          <cell r="AF5844">
            <v>0</v>
          </cell>
        </row>
        <row r="5845">
          <cell r="AD5845">
            <v>9</v>
          </cell>
          <cell r="AF5845">
            <v>0</v>
          </cell>
        </row>
        <row r="5846">
          <cell r="AD5846">
            <v>9</v>
          </cell>
          <cell r="AF5846">
            <v>0</v>
          </cell>
        </row>
        <row r="5847">
          <cell r="AD5847">
            <v>9</v>
          </cell>
          <cell r="AF5847">
            <v>0</v>
          </cell>
        </row>
        <row r="5848">
          <cell r="AD5848">
            <v>9</v>
          </cell>
          <cell r="AF5848">
            <v>0</v>
          </cell>
        </row>
        <row r="5849">
          <cell r="AD5849">
            <v>9</v>
          </cell>
          <cell r="AF5849">
            <v>0</v>
          </cell>
        </row>
        <row r="5850">
          <cell r="AD5850">
            <v>9</v>
          </cell>
          <cell r="AF5850">
            <v>0</v>
          </cell>
        </row>
        <row r="5851">
          <cell r="AD5851">
            <v>9</v>
          </cell>
          <cell r="AF5851">
            <v>0</v>
          </cell>
        </row>
        <row r="5852">
          <cell r="AD5852">
            <v>9</v>
          </cell>
          <cell r="AF5852">
            <v>0</v>
          </cell>
        </row>
        <row r="5853">
          <cell r="AD5853">
            <v>9</v>
          </cell>
          <cell r="AF5853">
            <v>0</v>
          </cell>
        </row>
        <row r="5854">
          <cell r="AD5854">
            <v>9</v>
          </cell>
          <cell r="AF5854">
            <v>0</v>
          </cell>
        </row>
        <row r="5855">
          <cell r="AD5855">
            <v>9</v>
          </cell>
          <cell r="AF5855">
            <v>0</v>
          </cell>
        </row>
        <row r="5856">
          <cell r="AD5856">
            <v>9</v>
          </cell>
          <cell r="AF5856">
            <v>0</v>
          </cell>
        </row>
        <row r="5857">
          <cell r="AD5857">
            <v>9</v>
          </cell>
          <cell r="AF5857">
            <v>0</v>
          </cell>
        </row>
        <row r="5858">
          <cell r="AD5858">
            <v>9</v>
          </cell>
          <cell r="AF5858">
            <v>0</v>
          </cell>
        </row>
        <row r="5859">
          <cell r="AD5859">
            <v>9</v>
          </cell>
          <cell r="AF5859">
            <v>0</v>
          </cell>
        </row>
        <row r="5860">
          <cell r="AD5860">
            <v>9</v>
          </cell>
          <cell r="AF5860">
            <v>0</v>
          </cell>
        </row>
        <row r="5861">
          <cell r="AD5861">
            <v>9</v>
          </cell>
          <cell r="AF5861">
            <v>0</v>
          </cell>
        </row>
        <row r="5862">
          <cell r="AD5862">
            <v>9</v>
          </cell>
          <cell r="AF5862">
            <v>0</v>
          </cell>
        </row>
        <row r="5863">
          <cell r="AD5863">
            <v>9</v>
          </cell>
          <cell r="AF5863">
            <v>0</v>
          </cell>
        </row>
        <row r="5864">
          <cell r="AD5864">
            <v>9</v>
          </cell>
          <cell r="AF5864">
            <v>0</v>
          </cell>
        </row>
        <row r="5865">
          <cell r="AD5865">
            <v>9</v>
          </cell>
          <cell r="AF5865">
            <v>0</v>
          </cell>
        </row>
        <row r="5866">
          <cell r="AD5866">
            <v>9</v>
          </cell>
          <cell r="AF5866">
            <v>0</v>
          </cell>
        </row>
        <row r="5867">
          <cell r="AD5867">
            <v>9</v>
          </cell>
          <cell r="AF5867">
            <v>0</v>
          </cell>
        </row>
        <row r="5868">
          <cell r="AD5868">
            <v>9</v>
          </cell>
          <cell r="AF5868">
            <v>0</v>
          </cell>
        </row>
        <row r="5869">
          <cell r="AD5869">
            <v>9</v>
          </cell>
          <cell r="AF5869">
            <v>0</v>
          </cell>
        </row>
        <row r="5870">
          <cell r="AD5870">
            <v>9</v>
          </cell>
          <cell r="AF5870">
            <v>0</v>
          </cell>
        </row>
        <row r="5871">
          <cell r="AD5871">
            <v>9</v>
          </cell>
          <cell r="AF5871">
            <v>0</v>
          </cell>
        </row>
        <row r="5872">
          <cell r="AD5872">
            <v>9</v>
          </cell>
          <cell r="AF5872">
            <v>0</v>
          </cell>
        </row>
        <row r="5873">
          <cell r="AD5873">
            <v>9</v>
          </cell>
          <cell r="AF5873">
            <v>0</v>
          </cell>
        </row>
        <row r="5874">
          <cell r="AD5874">
            <v>9</v>
          </cell>
          <cell r="AF5874">
            <v>0</v>
          </cell>
        </row>
        <row r="5875">
          <cell r="AD5875">
            <v>9</v>
          </cell>
          <cell r="AF5875">
            <v>0</v>
          </cell>
        </row>
        <row r="5876">
          <cell r="AD5876">
            <v>9</v>
          </cell>
          <cell r="AF5876">
            <v>0</v>
          </cell>
        </row>
        <row r="5877">
          <cell r="AD5877">
            <v>9</v>
          </cell>
          <cell r="AF5877">
            <v>0</v>
          </cell>
        </row>
        <row r="5878">
          <cell r="AD5878">
            <v>9</v>
          </cell>
          <cell r="AF5878">
            <v>1.2755102040816326E-3</v>
          </cell>
        </row>
        <row r="5879">
          <cell r="AD5879">
            <v>9</v>
          </cell>
          <cell r="AF5879">
            <v>0</v>
          </cell>
        </row>
        <row r="5880">
          <cell r="AD5880">
            <v>9</v>
          </cell>
          <cell r="AF5880">
            <v>1.2755102040816326E-3</v>
          </cell>
        </row>
        <row r="5881">
          <cell r="AD5881">
            <v>9</v>
          </cell>
          <cell r="AF5881">
            <v>0</v>
          </cell>
        </row>
        <row r="5882">
          <cell r="AD5882">
            <v>9</v>
          </cell>
          <cell r="AF5882">
            <v>0</v>
          </cell>
        </row>
        <row r="5883">
          <cell r="AD5883">
            <v>9</v>
          </cell>
          <cell r="AF5883">
            <v>0</v>
          </cell>
        </row>
        <row r="5884">
          <cell r="AD5884">
            <v>9</v>
          </cell>
          <cell r="AF5884">
            <v>0</v>
          </cell>
        </row>
        <row r="5885">
          <cell r="AD5885">
            <v>9</v>
          </cell>
          <cell r="AF5885">
            <v>0</v>
          </cell>
        </row>
        <row r="5886">
          <cell r="AD5886">
            <v>9</v>
          </cell>
          <cell r="AF5886">
            <v>0</v>
          </cell>
        </row>
        <row r="5887">
          <cell r="AD5887">
            <v>9</v>
          </cell>
          <cell r="AF5887">
            <v>0</v>
          </cell>
        </row>
        <row r="5888">
          <cell r="AD5888">
            <v>9</v>
          </cell>
          <cell r="AF5888">
            <v>0</v>
          </cell>
        </row>
        <row r="5889">
          <cell r="AD5889">
            <v>9</v>
          </cell>
          <cell r="AF5889">
            <v>0</v>
          </cell>
        </row>
        <row r="5890">
          <cell r="AD5890">
            <v>9</v>
          </cell>
          <cell r="AF5890">
            <v>0</v>
          </cell>
        </row>
        <row r="5891">
          <cell r="AD5891">
            <v>9</v>
          </cell>
          <cell r="AF5891">
            <v>0</v>
          </cell>
        </row>
        <row r="5892">
          <cell r="AD5892">
            <v>9</v>
          </cell>
          <cell r="AF5892">
            <v>0</v>
          </cell>
        </row>
        <row r="5893">
          <cell r="AD5893">
            <v>9</v>
          </cell>
          <cell r="AF5893">
            <v>0</v>
          </cell>
        </row>
        <row r="5894">
          <cell r="AD5894">
            <v>9</v>
          </cell>
          <cell r="AF5894">
            <v>0</v>
          </cell>
        </row>
        <row r="5895">
          <cell r="AD5895">
            <v>9</v>
          </cell>
          <cell r="AF5895">
            <v>0</v>
          </cell>
        </row>
        <row r="5896">
          <cell r="AD5896">
            <v>9</v>
          </cell>
          <cell r="AF5896">
            <v>0</v>
          </cell>
        </row>
        <row r="5897">
          <cell r="AD5897">
            <v>9</v>
          </cell>
          <cell r="AF5897">
            <v>0</v>
          </cell>
        </row>
        <row r="5898">
          <cell r="AD5898">
            <v>9</v>
          </cell>
          <cell r="AF5898">
            <v>0</v>
          </cell>
        </row>
        <row r="5899">
          <cell r="AD5899">
            <v>9</v>
          </cell>
          <cell r="AF5899">
            <v>0</v>
          </cell>
        </row>
        <row r="5900">
          <cell r="AD5900">
            <v>9</v>
          </cell>
          <cell r="AF5900">
            <v>0</v>
          </cell>
        </row>
        <row r="5901">
          <cell r="AD5901">
            <v>9</v>
          </cell>
          <cell r="AF5901">
            <v>0</v>
          </cell>
        </row>
        <row r="5902">
          <cell r="AD5902">
            <v>9</v>
          </cell>
          <cell r="AF5902">
            <v>0</v>
          </cell>
        </row>
        <row r="5903">
          <cell r="AD5903">
            <v>9</v>
          </cell>
          <cell r="AF5903">
            <v>0</v>
          </cell>
        </row>
        <row r="5904">
          <cell r="AD5904">
            <v>9</v>
          </cell>
          <cell r="AF5904">
            <v>0</v>
          </cell>
        </row>
        <row r="5905">
          <cell r="AD5905">
            <v>9</v>
          </cell>
          <cell r="AF5905">
            <v>0</v>
          </cell>
        </row>
        <row r="5906">
          <cell r="AD5906">
            <v>9</v>
          </cell>
          <cell r="AF5906">
            <v>0</v>
          </cell>
        </row>
        <row r="5907">
          <cell r="AD5907">
            <v>9</v>
          </cell>
          <cell r="AF5907">
            <v>0</v>
          </cell>
        </row>
        <row r="5908">
          <cell r="AD5908">
            <v>9</v>
          </cell>
          <cell r="AF5908">
            <v>0</v>
          </cell>
        </row>
        <row r="5909">
          <cell r="AD5909">
            <v>9</v>
          </cell>
          <cell r="AF5909">
            <v>0</v>
          </cell>
        </row>
        <row r="5910">
          <cell r="AD5910">
            <v>9</v>
          </cell>
          <cell r="AF5910">
            <v>0</v>
          </cell>
        </row>
        <row r="5911">
          <cell r="AD5911">
            <v>9</v>
          </cell>
          <cell r="AF5911">
            <v>0</v>
          </cell>
        </row>
        <row r="5912">
          <cell r="AD5912">
            <v>9</v>
          </cell>
          <cell r="AF5912">
            <v>0</v>
          </cell>
        </row>
        <row r="5913">
          <cell r="AD5913">
            <v>9</v>
          </cell>
          <cell r="AF5913">
            <v>0</v>
          </cell>
        </row>
        <row r="5914">
          <cell r="AD5914">
            <v>9</v>
          </cell>
          <cell r="AF5914">
            <v>0</v>
          </cell>
        </row>
        <row r="5915">
          <cell r="AD5915">
            <v>9</v>
          </cell>
          <cell r="AF5915">
            <v>1.2755102040816326E-3</v>
          </cell>
        </row>
        <row r="5916">
          <cell r="AD5916">
            <v>9</v>
          </cell>
          <cell r="AF5916">
            <v>1.2755102040816326E-3</v>
          </cell>
        </row>
        <row r="5917">
          <cell r="AD5917">
            <v>9</v>
          </cell>
          <cell r="AF5917">
            <v>0</v>
          </cell>
        </row>
        <row r="5918">
          <cell r="AD5918">
            <v>9</v>
          </cell>
          <cell r="AF5918">
            <v>1.2755102040816326E-3</v>
          </cell>
        </row>
        <row r="5919">
          <cell r="AD5919">
            <v>9</v>
          </cell>
          <cell r="AF5919">
            <v>1.2755102040816326E-3</v>
          </cell>
        </row>
        <row r="5920">
          <cell r="AD5920">
            <v>9</v>
          </cell>
          <cell r="AF5920">
            <v>1.2755102040816326E-3</v>
          </cell>
        </row>
        <row r="5921">
          <cell r="AD5921">
            <v>9</v>
          </cell>
          <cell r="AF5921">
            <v>0</v>
          </cell>
        </row>
        <row r="5922">
          <cell r="AD5922">
            <v>9</v>
          </cell>
          <cell r="AF5922">
            <v>0</v>
          </cell>
        </row>
        <row r="5923">
          <cell r="AD5923">
            <v>9</v>
          </cell>
          <cell r="AF5923">
            <v>0</v>
          </cell>
        </row>
        <row r="5924">
          <cell r="AD5924">
            <v>9</v>
          </cell>
          <cell r="AF5924">
            <v>1.2755102040816326E-3</v>
          </cell>
        </row>
        <row r="5925">
          <cell r="AD5925">
            <v>9</v>
          </cell>
          <cell r="AF5925">
            <v>1.2755102040816326E-3</v>
          </cell>
        </row>
        <row r="5926">
          <cell r="AD5926">
            <v>9</v>
          </cell>
          <cell r="AF5926">
            <v>2.5510204081632651E-3</v>
          </cell>
        </row>
        <row r="5927">
          <cell r="AD5927">
            <v>9</v>
          </cell>
          <cell r="AF5927">
            <v>2.5510204081632651E-3</v>
          </cell>
        </row>
        <row r="5928">
          <cell r="AD5928">
            <v>9</v>
          </cell>
          <cell r="AF5928">
            <v>2.5510204081632651E-3</v>
          </cell>
        </row>
        <row r="5929">
          <cell r="AD5929">
            <v>9</v>
          </cell>
          <cell r="AF5929">
            <v>2.5510204081632651E-3</v>
          </cell>
        </row>
        <row r="5930">
          <cell r="AD5930">
            <v>9</v>
          </cell>
          <cell r="AF5930">
            <v>1.2755102040816326E-3</v>
          </cell>
        </row>
        <row r="5931">
          <cell r="AD5931">
            <v>9</v>
          </cell>
          <cell r="AF5931">
            <v>0</v>
          </cell>
        </row>
        <row r="5932">
          <cell r="AD5932">
            <v>9</v>
          </cell>
          <cell r="AF5932">
            <v>0</v>
          </cell>
        </row>
        <row r="5933">
          <cell r="AD5933">
            <v>9</v>
          </cell>
          <cell r="AF5933">
            <v>0</v>
          </cell>
        </row>
        <row r="5934">
          <cell r="AD5934">
            <v>9</v>
          </cell>
          <cell r="AF5934">
            <v>1.2755102040816326E-3</v>
          </cell>
        </row>
        <row r="5935">
          <cell r="AD5935">
            <v>9</v>
          </cell>
          <cell r="AF5935">
            <v>0</v>
          </cell>
        </row>
        <row r="5936">
          <cell r="AD5936">
            <v>9</v>
          </cell>
          <cell r="AF5936">
            <v>0</v>
          </cell>
        </row>
        <row r="5937">
          <cell r="AD5937">
            <v>9</v>
          </cell>
          <cell r="AF5937">
            <v>1.2755102040816326E-3</v>
          </cell>
        </row>
        <row r="5938">
          <cell r="AD5938">
            <v>9</v>
          </cell>
          <cell r="AF5938">
            <v>1.2755102040816326E-3</v>
          </cell>
        </row>
        <row r="5939">
          <cell r="AD5939">
            <v>9</v>
          </cell>
          <cell r="AF5939">
            <v>1.2755102040816326E-3</v>
          </cell>
        </row>
        <row r="5940">
          <cell r="AD5940">
            <v>9</v>
          </cell>
          <cell r="AF5940">
            <v>1.2755102040816326E-3</v>
          </cell>
        </row>
        <row r="5941">
          <cell r="AD5941">
            <v>9</v>
          </cell>
          <cell r="AF5941">
            <v>0</v>
          </cell>
        </row>
        <row r="5942">
          <cell r="AD5942">
            <v>9</v>
          </cell>
          <cell r="AF5942">
            <v>0</v>
          </cell>
        </row>
        <row r="5943">
          <cell r="AD5943">
            <v>9</v>
          </cell>
          <cell r="AF5943">
            <v>0</v>
          </cell>
        </row>
        <row r="5944">
          <cell r="AD5944">
            <v>9</v>
          </cell>
          <cell r="AF5944">
            <v>0</v>
          </cell>
        </row>
        <row r="5945">
          <cell r="AD5945">
            <v>9</v>
          </cell>
          <cell r="AF5945">
            <v>0</v>
          </cell>
        </row>
        <row r="5946">
          <cell r="AD5946">
            <v>9</v>
          </cell>
          <cell r="AF5946">
            <v>0</v>
          </cell>
        </row>
        <row r="5947">
          <cell r="AD5947">
            <v>9</v>
          </cell>
          <cell r="AF5947">
            <v>0</v>
          </cell>
        </row>
        <row r="5948">
          <cell r="AD5948">
            <v>9</v>
          </cell>
          <cell r="AF5948">
            <v>1.2755102040816326E-3</v>
          </cell>
        </row>
        <row r="5949">
          <cell r="AD5949">
            <v>9</v>
          </cell>
          <cell r="AF5949">
            <v>1.2755102040816326E-3</v>
          </cell>
        </row>
        <row r="5950">
          <cell r="AD5950">
            <v>9</v>
          </cell>
          <cell r="AF5950">
            <v>2.5510204081632651E-3</v>
          </cell>
        </row>
        <row r="5951">
          <cell r="AD5951">
            <v>9</v>
          </cell>
          <cell r="AF5951">
            <v>2.5510204081632651E-3</v>
          </cell>
        </row>
        <row r="5952">
          <cell r="AD5952">
            <v>9</v>
          </cell>
          <cell r="AF5952">
            <v>2.5510204081632651E-3</v>
          </cell>
        </row>
        <row r="5953">
          <cell r="AD5953">
            <v>9</v>
          </cell>
          <cell r="AF5953">
            <v>1.2755102040816326E-3</v>
          </cell>
        </row>
        <row r="5954">
          <cell r="AD5954">
            <v>9</v>
          </cell>
          <cell r="AF5954">
            <v>1.2755102040816326E-3</v>
          </cell>
        </row>
        <row r="5955">
          <cell r="AD5955">
            <v>9</v>
          </cell>
          <cell r="AF5955">
            <v>1.2755102040816326E-3</v>
          </cell>
        </row>
        <row r="5956">
          <cell r="AD5956">
            <v>9</v>
          </cell>
          <cell r="AF5956">
            <v>1.2755102040816326E-3</v>
          </cell>
        </row>
        <row r="5957">
          <cell r="AD5957">
            <v>9</v>
          </cell>
          <cell r="AF5957">
            <v>1.2755102040816326E-3</v>
          </cell>
        </row>
        <row r="5958">
          <cell r="AD5958">
            <v>9</v>
          </cell>
          <cell r="AF5958">
            <v>1.2755102040816326E-3</v>
          </cell>
        </row>
        <row r="5959">
          <cell r="AD5959">
            <v>9</v>
          </cell>
          <cell r="AF5959">
            <v>1.2755102040816326E-3</v>
          </cell>
        </row>
        <row r="5960">
          <cell r="AD5960">
            <v>9</v>
          </cell>
          <cell r="AF5960">
            <v>1.2755102040816326E-3</v>
          </cell>
        </row>
        <row r="5961">
          <cell r="AD5961">
            <v>9</v>
          </cell>
          <cell r="AF5961">
            <v>1.2755102040816326E-3</v>
          </cell>
        </row>
        <row r="5962">
          <cell r="AD5962">
            <v>9</v>
          </cell>
          <cell r="AF5962">
            <v>1.2755102040816326E-3</v>
          </cell>
        </row>
        <row r="5963">
          <cell r="AD5963">
            <v>9</v>
          </cell>
          <cell r="AF5963">
            <v>1.2755102040816326E-3</v>
          </cell>
        </row>
        <row r="5964">
          <cell r="AD5964">
            <v>9</v>
          </cell>
          <cell r="AF5964">
            <v>0</v>
          </cell>
        </row>
        <row r="5965">
          <cell r="AD5965">
            <v>9</v>
          </cell>
          <cell r="AF5965">
            <v>0</v>
          </cell>
        </row>
        <row r="5966">
          <cell r="AD5966">
            <v>9</v>
          </cell>
          <cell r="AF5966">
            <v>0</v>
          </cell>
        </row>
        <row r="5967">
          <cell r="AD5967">
            <v>9</v>
          </cell>
          <cell r="AF5967">
            <v>0</v>
          </cell>
        </row>
        <row r="5968">
          <cell r="AD5968">
            <v>9</v>
          </cell>
          <cell r="AF5968">
            <v>0</v>
          </cell>
        </row>
        <row r="5969">
          <cell r="AD5969">
            <v>9</v>
          </cell>
          <cell r="AF5969">
            <v>0</v>
          </cell>
        </row>
        <row r="5970">
          <cell r="AD5970">
            <v>9</v>
          </cell>
          <cell r="AF5970">
            <v>0</v>
          </cell>
        </row>
        <row r="5971">
          <cell r="AD5971">
            <v>9</v>
          </cell>
          <cell r="AF5971">
            <v>0</v>
          </cell>
        </row>
        <row r="5972">
          <cell r="AD5972">
            <v>9</v>
          </cell>
          <cell r="AF5972">
            <v>0</v>
          </cell>
        </row>
        <row r="5973">
          <cell r="AD5973">
            <v>9</v>
          </cell>
          <cell r="AF5973">
            <v>1.2755102040816326E-3</v>
          </cell>
        </row>
        <row r="5974">
          <cell r="AD5974">
            <v>9</v>
          </cell>
          <cell r="AF5974">
            <v>1.2755102040816326E-3</v>
          </cell>
        </row>
        <row r="5975">
          <cell r="AD5975">
            <v>9</v>
          </cell>
          <cell r="AF5975">
            <v>0</v>
          </cell>
        </row>
        <row r="5976">
          <cell r="AD5976">
            <v>9</v>
          </cell>
          <cell r="AF5976">
            <v>0</v>
          </cell>
        </row>
        <row r="5977">
          <cell r="AD5977">
            <v>9</v>
          </cell>
          <cell r="AF5977">
            <v>0</v>
          </cell>
        </row>
        <row r="5978">
          <cell r="AD5978">
            <v>9</v>
          </cell>
          <cell r="AF5978">
            <v>0</v>
          </cell>
        </row>
        <row r="5979">
          <cell r="AD5979">
            <v>9</v>
          </cell>
          <cell r="AF5979">
            <v>0</v>
          </cell>
        </row>
        <row r="5980">
          <cell r="AD5980">
            <v>9</v>
          </cell>
          <cell r="AF5980">
            <v>0</v>
          </cell>
        </row>
        <row r="5981">
          <cell r="AD5981">
            <v>9</v>
          </cell>
          <cell r="AF5981">
            <v>0</v>
          </cell>
        </row>
        <row r="5982">
          <cell r="AD5982">
            <v>9</v>
          </cell>
          <cell r="AF5982">
            <v>0</v>
          </cell>
        </row>
        <row r="5983">
          <cell r="AD5983">
            <v>9</v>
          </cell>
          <cell r="AF5983">
            <v>0</v>
          </cell>
        </row>
        <row r="5984">
          <cell r="AD5984">
            <v>9</v>
          </cell>
          <cell r="AF5984">
            <v>0</v>
          </cell>
        </row>
        <row r="5985">
          <cell r="AD5985">
            <v>9</v>
          </cell>
          <cell r="AF5985">
            <v>0</v>
          </cell>
        </row>
        <row r="5986">
          <cell r="AD5986">
            <v>9</v>
          </cell>
          <cell r="AF5986">
            <v>0</v>
          </cell>
        </row>
        <row r="5987">
          <cell r="AD5987">
            <v>9</v>
          </cell>
          <cell r="AF5987">
            <v>0</v>
          </cell>
        </row>
        <row r="5988">
          <cell r="AD5988">
            <v>9</v>
          </cell>
          <cell r="AF5988">
            <v>0</v>
          </cell>
        </row>
        <row r="5989">
          <cell r="AD5989">
            <v>9</v>
          </cell>
          <cell r="AF5989">
            <v>0</v>
          </cell>
        </row>
        <row r="5990">
          <cell r="AD5990">
            <v>9</v>
          </cell>
          <cell r="AF5990">
            <v>0</v>
          </cell>
        </row>
        <row r="5991">
          <cell r="AD5991">
            <v>9</v>
          </cell>
          <cell r="AF5991">
            <v>0</v>
          </cell>
        </row>
        <row r="5992">
          <cell r="AD5992">
            <v>9</v>
          </cell>
          <cell r="AF5992">
            <v>0</v>
          </cell>
        </row>
        <row r="5993">
          <cell r="AD5993">
            <v>9</v>
          </cell>
          <cell r="AF5993">
            <v>0</v>
          </cell>
        </row>
        <row r="5994">
          <cell r="AD5994">
            <v>9</v>
          </cell>
          <cell r="AF5994">
            <v>0</v>
          </cell>
        </row>
        <row r="5995">
          <cell r="AD5995">
            <v>9</v>
          </cell>
          <cell r="AF5995">
            <v>0</v>
          </cell>
        </row>
        <row r="5996">
          <cell r="AD5996">
            <v>9</v>
          </cell>
          <cell r="AF5996">
            <v>0</v>
          </cell>
        </row>
        <row r="5997">
          <cell r="AD5997">
            <v>9</v>
          </cell>
          <cell r="AF5997">
            <v>0</v>
          </cell>
        </row>
        <row r="5998">
          <cell r="AD5998">
            <v>9</v>
          </cell>
          <cell r="AF5998">
            <v>0</v>
          </cell>
        </row>
        <row r="5999">
          <cell r="AD5999">
            <v>9</v>
          </cell>
          <cell r="AF5999">
            <v>0</v>
          </cell>
        </row>
        <row r="6000">
          <cell r="AD6000">
            <v>9</v>
          </cell>
          <cell r="AF6000">
            <v>0</v>
          </cell>
        </row>
        <row r="6001">
          <cell r="AD6001">
            <v>9</v>
          </cell>
          <cell r="AF6001">
            <v>0</v>
          </cell>
        </row>
        <row r="6002">
          <cell r="AD6002">
            <v>9</v>
          </cell>
          <cell r="AF6002">
            <v>0</v>
          </cell>
        </row>
        <row r="6003">
          <cell r="AD6003">
            <v>9</v>
          </cell>
          <cell r="AF6003">
            <v>0</v>
          </cell>
        </row>
        <row r="6004">
          <cell r="AD6004">
            <v>9</v>
          </cell>
          <cell r="AF6004">
            <v>0</v>
          </cell>
        </row>
        <row r="6005">
          <cell r="AD6005">
            <v>9</v>
          </cell>
          <cell r="AF6005">
            <v>0</v>
          </cell>
        </row>
        <row r="6006">
          <cell r="AD6006">
            <v>9</v>
          </cell>
          <cell r="AF6006">
            <v>0</v>
          </cell>
        </row>
        <row r="6007">
          <cell r="AD6007">
            <v>9</v>
          </cell>
          <cell r="AF6007">
            <v>0</v>
          </cell>
        </row>
        <row r="6008">
          <cell r="AD6008">
            <v>9</v>
          </cell>
          <cell r="AF6008">
            <v>0</v>
          </cell>
        </row>
        <row r="6009">
          <cell r="AD6009">
            <v>9</v>
          </cell>
          <cell r="AF6009">
            <v>0</v>
          </cell>
        </row>
        <row r="6010">
          <cell r="AD6010">
            <v>9</v>
          </cell>
          <cell r="AF6010">
            <v>0</v>
          </cell>
        </row>
        <row r="6011">
          <cell r="AD6011">
            <v>9</v>
          </cell>
          <cell r="AF6011">
            <v>0</v>
          </cell>
        </row>
        <row r="6012">
          <cell r="AD6012">
            <v>9</v>
          </cell>
          <cell r="AF6012">
            <v>0</v>
          </cell>
        </row>
        <row r="6013">
          <cell r="AD6013">
            <v>9</v>
          </cell>
          <cell r="AF6013">
            <v>0</v>
          </cell>
        </row>
        <row r="6014">
          <cell r="AD6014">
            <v>9</v>
          </cell>
          <cell r="AF6014">
            <v>0</v>
          </cell>
        </row>
        <row r="6015">
          <cell r="AD6015">
            <v>9</v>
          </cell>
          <cell r="AF6015">
            <v>0</v>
          </cell>
        </row>
        <row r="6016">
          <cell r="AD6016">
            <v>9</v>
          </cell>
          <cell r="AF6016">
            <v>0</v>
          </cell>
        </row>
        <row r="6017">
          <cell r="AD6017">
            <v>9</v>
          </cell>
          <cell r="AF6017">
            <v>0</v>
          </cell>
        </row>
        <row r="6018">
          <cell r="AD6018">
            <v>9</v>
          </cell>
          <cell r="AF6018">
            <v>0</v>
          </cell>
        </row>
        <row r="6019">
          <cell r="AD6019">
            <v>9</v>
          </cell>
          <cell r="AF6019">
            <v>0</v>
          </cell>
        </row>
        <row r="6020">
          <cell r="AD6020">
            <v>9</v>
          </cell>
          <cell r="AF6020">
            <v>0</v>
          </cell>
        </row>
        <row r="6021">
          <cell r="AD6021">
            <v>9</v>
          </cell>
          <cell r="AF6021">
            <v>0</v>
          </cell>
        </row>
        <row r="6022">
          <cell r="AD6022">
            <v>9</v>
          </cell>
          <cell r="AF6022">
            <v>2.5510204081632651E-3</v>
          </cell>
        </row>
        <row r="6023">
          <cell r="AD6023">
            <v>9</v>
          </cell>
          <cell r="AF6023">
            <v>2.5510204081632651E-3</v>
          </cell>
        </row>
        <row r="6024">
          <cell r="AD6024">
            <v>9</v>
          </cell>
          <cell r="AF6024">
            <v>2.5510204081632651E-3</v>
          </cell>
        </row>
        <row r="6025">
          <cell r="AD6025">
            <v>9</v>
          </cell>
          <cell r="AF6025">
            <v>2.5510204081632651E-3</v>
          </cell>
        </row>
        <row r="6026">
          <cell r="AD6026">
            <v>9</v>
          </cell>
          <cell r="AF6026">
            <v>0</v>
          </cell>
        </row>
        <row r="6027">
          <cell r="AD6027">
            <v>9</v>
          </cell>
          <cell r="AF6027">
            <v>0</v>
          </cell>
        </row>
        <row r="6028">
          <cell r="AD6028">
            <v>9</v>
          </cell>
          <cell r="AF6028">
            <v>0</v>
          </cell>
        </row>
        <row r="6029">
          <cell r="AD6029">
            <v>9</v>
          </cell>
          <cell r="AF6029">
            <v>2.5510204081632651E-3</v>
          </cell>
        </row>
        <row r="6030">
          <cell r="AD6030">
            <v>9</v>
          </cell>
          <cell r="AF6030">
            <v>2.5510204081632651E-3</v>
          </cell>
        </row>
        <row r="6031">
          <cell r="AD6031">
            <v>9</v>
          </cell>
          <cell r="AF6031">
            <v>2.5510204081632651E-3</v>
          </cell>
        </row>
        <row r="6032">
          <cell r="AD6032">
            <v>9</v>
          </cell>
          <cell r="AF6032">
            <v>2.5510204081632651E-3</v>
          </cell>
        </row>
        <row r="6033">
          <cell r="AD6033">
            <v>9</v>
          </cell>
          <cell r="AF6033">
            <v>2.5510204081632651E-3</v>
          </cell>
        </row>
        <row r="6034">
          <cell r="AD6034">
            <v>9</v>
          </cell>
          <cell r="AF6034">
            <v>2.5510204081632651E-3</v>
          </cell>
        </row>
        <row r="6035">
          <cell r="AD6035">
            <v>9</v>
          </cell>
          <cell r="AF6035">
            <v>1.2755102040816326E-3</v>
          </cell>
        </row>
        <row r="6036">
          <cell r="AD6036">
            <v>9</v>
          </cell>
          <cell r="AF6036">
            <v>0</v>
          </cell>
        </row>
        <row r="6037">
          <cell r="AD6037">
            <v>9</v>
          </cell>
          <cell r="AF6037">
            <v>0</v>
          </cell>
        </row>
        <row r="6038">
          <cell r="AD6038">
            <v>9</v>
          </cell>
          <cell r="AF6038">
            <v>0</v>
          </cell>
        </row>
        <row r="6039">
          <cell r="AD6039">
            <v>9</v>
          </cell>
          <cell r="AF6039">
            <v>0</v>
          </cell>
        </row>
        <row r="6040">
          <cell r="AD6040">
            <v>9</v>
          </cell>
          <cell r="AF6040">
            <v>0</v>
          </cell>
        </row>
        <row r="6041">
          <cell r="AD6041">
            <v>9</v>
          </cell>
          <cell r="AF6041">
            <v>0</v>
          </cell>
        </row>
        <row r="6042">
          <cell r="AD6042">
            <v>9</v>
          </cell>
          <cell r="AF6042">
            <v>0</v>
          </cell>
        </row>
        <row r="6043">
          <cell r="AD6043">
            <v>9</v>
          </cell>
          <cell r="AF6043">
            <v>0</v>
          </cell>
        </row>
        <row r="6044">
          <cell r="AD6044">
            <v>9</v>
          </cell>
          <cell r="AF6044">
            <v>0</v>
          </cell>
        </row>
        <row r="6045">
          <cell r="AD6045">
            <v>9</v>
          </cell>
          <cell r="AF6045">
            <v>0</v>
          </cell>
        </row>
        <row r="6046">
          <cell r="AD6046">
            <v>9</v>
          </cell>
          <cell r="AF6046">
            <v>0</v>
          </cell>
        </row>
        <row r="6047">
          <cell r="AD6047">
            <v>9</v>
          </cell>
          <cell r="AF6047">
            <v>0</v>
          </cell>
        </row>
        <row r="6048">
          <cell r="AD6048">
            <v>9</v>
          </cell>
          <cell r="AF6048">
            <v>0</v>
          </cell>
        </row>
        <row r="6049">
          <cell r="AD6049">
            <v>9</v>
          </cell>
          <cell r="AF6049">
            <v>0</v>
          </cell>
        </row>
        <row r="6050">
          <cell r="AD6050">
            <v>9</v>
          </cell>
          <cell r="AF6050">
            <v>0</v>
          </cell>
        </row>
        <row r="6051">
          <cell r="AD6051">
            <v>9</v>
          </cell>
          <cell r="AF6051">
            <v>0</v>
          </cell>
        </row>
        <row r="6052">
          <cell r="AD6052">
            <v>9</v>
          </cell>
          <cell r="AF6052">
            <v>0</v>
          </cell>
        </row>
        <row r="6053">
          <cell r="AD6053">
            <v>9</v>
          </cell>
          <cell r="AF6053">
            <v>0</v>
          </cell>
        </row>
        <row r="6054">
          <cell r="AD6054">
            <v>9</v>
          </cell>
          <cell r="AF6054">
            <v>0</v>
          </cell>
        </row>
        <row r="6055">
          <cell r="AD6055">
            <v>9</v>
          </cell>
          <cell r="AF6055">
            <v>0</v>
          </cell>
        </row>
        <row r="6056">
          <cell r="AD6056">
            <v>9</v>
          </cell>
          <cell r="AF6056">
            <v>0</v>
          </cell>
        </row>
        <row r="6057">
          <cell r="AD6057">
            <v>9</v>
          </cell>
          <cell r="AF6057">
            <v>0</v>
          </cell>
        </row>
        <row r="6058">
          <cell r="AD6058">
            <v>9</v>
          </cell>
          <cell r="AF6058">
            <v>0</v>
          </cell>
        </row>
        <row r="6059">
          <cell r="AD6059">
            <v>9</v>
          </cell>
          <cell r="AF6059">
            <v>0</v>
          </cell>
        </row>
        <row r="6060">
          <cell r="AD6060">
            <v>9</v>
          </cell>
          <cell r="AF6060">
            <v>0</v>
          </cell>
        </row>
        <row r="6061">
          <cell r="AD6061">
            <v>9</v>
          </cell>
          <cell r="AF6061">
            <v>0</v>
          </cell>
        </row>
        <row r="6062">
          <cell r="AD6062">
            <v>9</v>
          </cell>
          <cell r="AF6062">
            <v>0</v>
          </cell>
        </row>
        <row r="6063">
          <cell r="AD6063">
            <v>9</v>
          </cell>
          <cell r="AF6063">
            <v>0</v>
          </cell>
        </row>
        <row r="6064">
          <cell r="AD6064">
            <v>9</v>
          </cell>
          <cell r="AF6064">
            <v>0</v>
          </cell>
        </row>
        <row r="6065">
          <cell r="AD6065">
            <v>9</v>
          </cell>
          <cell r="AF6065">
            <v>0</v>
          </cell>
        </row>
        <row r="6066">
          <cell r="AD6066">
            <v>9</v>
          </cell>
          <cell r="AF6066">
            <v>0</v>
          </cell>
        </row>
        <row r="6067">
          <cell r="AD6067">
            <v>9</v>
          </cell>
          <cell r="AF6067">
            <v>0</v>
          </cell>
        </row>
        <row r="6068">
          <cell r="AD6068">
            <v>9</v>
          </cell>
          <cell r="AF6068">
            <v>0</v>
          </cell>
        </row>
        <row r="6069">
          <cell r="AD6069">
            <v>9</v>
          </cell>
          <cell r="AF6069">
            <v>0</v>
          </cell>
        </row>
        <row r="6070">
          <cell r="AD6070">
            <v>9</v>
          </cell>
          <cell r="AF6070">
            <v>1.2755102040816326E-3</v>
          </cell>
        </row>
        <row r="6071">
          <cell r="AD6071">
            <v>9</v>
          </cell>
          <cell r="AF6071">
            <v>1.2755102040816326E-3</v>
          </cell>
        </row>
        <row r="6072">
          <cell r="AD6072">
            <v>9</v>
          </cell>
          <cell r="AF6072">
            <v>0</v>
          </cell>
        </row>
        <row r="6073">
          <cell r="AD6073">
            <v>9</v>
          </cell>
          <cell r="AF6073">
            <v>0</v>
          </cell>
        </row>
        <row r="6074">
          <cell r="AD6074">
            <v>9</v>
          </cell>
          <cell r="AF6074">
            <v>0</v>
          </cell>
        </row>
        <row r="6075">
          <cell r="AD6075">
            <v>9</v>
          </cell>
          <cell r="AF6075">
            <v>0</v>
          </cell>
        </row>
        <row r="6076">
          <cell r="AD6076">
            <v>9</v>
          </cell>
          <cell r="AF6076">
            <v>0</v>
          </cell>
        </row>
        <row r="6077">
          <cell r="AD6077">
            <v>9</v>
          </cell>
          <cell r="AF6077">
            <v>0</v>
          </cell>
        </row>
        <row r="6078">
          <cell r="AD6078">
            <v>9</v>
          </cell>
          <cell r="AF6078">
            <v>0</v>
          </cell>
        </row>
        <row r="6079">
          <cell r="AD6079">
            <v>9</v>
          </cell>
          <cell r="AF6079">
            <v>0</v>
          </cell>
        </row>
        <row r="6080">
          <cell r="AD6080">
            <v>9</v>
          </cell>
          <cell r="AF6080">
            <v>0</v>
          </cell>
        </row>
        <row r="6081">
          <cell r="AD6081">
            <v>9</v>
          </cell>
          <cell r="AF6081">
            <v>0</v>
          </cell>
        </row>
        <row r="6082">
          <cell r="AD6082">
            <v>9</v>
          </cell>
          <cell r="AF6082">
            <v>0</v>
          </cell>
        </row>
        <row r="6083">
          <cell r="AD6083">
            <v>9</v>
          </cell>
          <cell r="AF6083">
            <v>0</v>
          </cell>
        </row>
        <row r="6084">
          <cell r="AD6084">
            <v>9</v>
          </cell>
          <cell r="AF6084">
            <v>0</v>
          </cell>
        </row>
        <row r="6085">
          <cell r="AD6085">
            <v>9</v>
          </cell>
          <cell r="AF6085">
            <v>0</v>
          </cell>
        </row>
        <row r="6086">
          <cell r="AD6086">
            <v>9</v>
          </cell>
          <cell r="AF6086">
            <v>0</v>
          </cell>
        </row>
        <row r="6087">
          <cell r="AD6087">
            <v>9</v>
          </cell>
          <cell r="AF6087">
            <v>0</v>
          </cell>
        </row>
        <row r="6088">
          <cell r="AD6088">
            <v>9</v>
          </cell>
          <cell r="AF6088">
            <v>0</v>
          </cell>
        </row>
        <row r="6089">
          <cell r="AD6089">
            <v>9</v>
          </cell>
          <cell r="AF6089">
            <v>0</v>
          </cell>
        </row>
        <row r="6090">
          <cell r="AD6090">
            <v>9</v>
          </cell>
          <cell r="AF6090">
            <v>0</v>
          </cell>
        </row>
        <row r="6091">
          <cell r="AD6091">
            <v>9</v>
          </cell>
          <cell r="AF6091">
            <v>0</v>
          </cell>
        </row>
        <row r="6092">
          <cell r="AD6092">
            <v>9</v>
          </cell>
          <cell r="AF6092">
            <v>0</v>
          </cell>
        </row>
        <row r="6093">
          <cell r="AD6093">
            <v>9</v>
          </cell>
          <cell r="AF6093">
            <v>0</v>
          </cell>
        </row>
        <row r="6094">
          <cell r="AD6094">
            <v>9</v>
          </cell>
          <cell r="AF6094">
            <v>1.2755102040816326E-3</v>
          </cell>
        </row>
        <row r="6095">
          <cell r="AD6095">
            <v>9</v>
          </cell>
          <cell r="AF6095">
            <v>1.2755102040816326E-3</v>
          </cell>
        </row>
        <row r="6096">
          <cell r="AD6096">
            <v>9</v>
          </cell>
          <cell r="AF6096">
            <v>1.2755102040816326E-3</v>
          </cell>
        </row>
        <row r="6097">
          <cell r="AD6097">
            <v>9</v>
          </cell>
          <cell r="AF6097">
            <v>1.2755102040816326E-3</v>
          </cell>
        </row>
        <row r="6098">
          <cell r="AD6098">
            <v>9</v>
          </cell>
          <cell r="AF6098">
            <v>1.2755102040816326E-3</v>
          </cell>
        </row>
        <row r="6099">
          <cell r="AD6099">
            <v>9</v>
          </cell>
          <cell r="AF6099">
            <v>0</v>
          </cell>
        </row>
        <row r="6100">
          <cell r="AD6100">
            <v>9</v>
          </cell>
          <cell r="AF6100">
            <v>0</v>
          </cell>
        </row>
        <row r="6101">
          <cell r="AD6101">
            <v>9</v>
          </cell>
          <cell r="AF6101">
            <v>0</v>
          </cell>
        </row>
        <row r="6102">
          <cell r="AD6102">
            <v>9</v>
          </cell>
          <cell r="AF6102">
            <v>0</v>
          </cell>
        </row>
        <row r="6103">
          <cell r="AD6103">
            <v>9</v>
          </cell>
          <cell r="AF6103">
            <v>0</v>
          </cell>
        </row>
        <row r="6104">
          <cell r="AD6104">
            <v>9</v>
          </cell>
          <cell r="AF6104">
            <v>0</v>
          </cell>
        </row>
        <row r="6105">
          <cell r="AD6105">
            <v>9</v>
          </cell>
          <cell r="AF6105">
            <v>0</v>
          </cell>
        </row>
        <row r="6106">
          <cell r="AD6106">
            <v>9</v>
          </cell>
          <cell r="AF6106">
            <v>1.2755102040816326E-3</v>
          </cell>
        </row>
        <row r="6107">
          <cell r="AD6107">
            <v>9</v>
          </cell>
          <cell r="AF6107">
            <v>1.2755102040816326E-3</v>
          </cell>
        </row>
        <row r="6108">
          <cell r="AD6108">
            <v>9</v>
          </cell>
          <cell r="AF6108">
            <v>0</v>
          </cell>
        </row>
        <row r="6109">
          <cell r="AD6109">
            <v>9</v>
          </cell>
          <cell r="AF6109">
            <v>0</v>
          </cell>
        </row>
        <row r="6110">
          <cell r="AD6110">
            <v>9</v>
          </cell>
          <cell r="AF6110">
            <v>0</v>
          </cell>
        </row>
        <row r="6111">
          <cell r="AD6111">
            <v>9</v>
          </cell>
          <cell r="AF6111">
            <v>0</v>
          </cell>
        </row>
        <row r="6112">
          <cell r="AD6112">
            <v>9</v>
          </cell>
          <cell r="AF6112">
            <v>0</v>
          </cell>
        </row>
        <row r="6113">
          <cell r="AD6113">
            <v>9</v>
          </cell>
          <cell r="AF6113">
            <v>0</v>
          </cell>
        </row>
        <row r="6114">
          <cell r="AD6114">
            <v>9</v>
          </cell>
          <cell r="AF6114">
            <v>0</v>
          </cell>
        </row>
        <row r="6115">
          <cell r="AD6115">
            <v>9</v>
          </cell>
          <cell r="AF6115">
            <v>0</v>
          </cell>
        </row>
        <row r="6116">
          <cell r="AD6116">
            <v>9</v>
          </cell>
          <cell r="AF6116">
            <v>0</v>
          </cell>
        </row>
        <row r="6117">
          <cell r="AD6117">
            <v>9</v>
          </cell>
          <cell r="AF6117">
            <v>0</v>
          </cell>
        </row>
        <row r="6118">
          <cell r="AD6118">
            <v>9</v>
          </cell>
          <cell r="AF6118">
            <v>0</v>
          </cell>
        </row>
        <row r="6119">
          <cell r="AD6119">
            <v>9</v>
          </cell>
          <cell r="AF6119">
            <v>0</v>
          </cell>
        </row>
        <row r="6120">
          <cell r="AD6120">
            <v>9</v>
          </cell>
          <cell r="AF6120">
            <v>0</v>
          </cell>
        </row>
        <row r="6121">
          <cell r="AD6121">
            <v>9</v>
          </cell>
          <cell r="AF6121">
            <v>0</v>
          </cell>
        </row>
        <row r="6122">
          <cell r="AD6122">
            <v>9</v>
          </cell>
          <cell r="AF6122">
            <v>0</v>
          </cell>
        </row>
        <row r="6123">
          <cell r="AD6123">
            <v>9</v>
          </cell>
          <cell r="AF6123">
            <v>0</v>
          </cell>
        </row>
        <row r="6124">
          <cell r="AD6124">
            <v>9</v>
          </cell>
          <cell r="AF6124">
            <v>0</v>
          </cell>
        </row>
        <row r="6125">
          <cell r="AD6125">
            <v>9</v>
          </cell>
          <cell r="AF6125">
            <v>0</v>
          </cell>
        </row>
        <row r="6126">
          <cell r="AD6126">
            <v>9</v>
          </cell>
          <cell r="AF6126">
            <v>0</v>
          </cell>
        </row>
        <row r="6127">
          <cell r="AD6127">
            <v>9</v>
          </cell>
          <cell r="AF6127">
            <v>0</v>
          </cell>
        </row>
        <row r="6128">
          <cell r="AD6128">
            <v>9</v>
          </cell>
          <cell r="AF6128">
            <v>0</v>
          </cell>
        </row>
        <row r="6129">
          <cell r="AD6129">
            <v>9</v>
          </cell>
          <cell r="AF6129">
            <v>0</v>
          </cell>
        </row>
        <row r="6130">
          <cell r="AD6130">
            <v>9</v>
          </cell>
          <cell r="AF6130">
            <v>0</v>
          </cell>
        </row>
        <row r="6131">
          <cell r="AD6131">
            <v>9</v>
          </cell>
          <cell r="AF6131">
            <v>0</v>
          </cell>
        </row>
        <row r="6132">
          <cell r="AD6132">
            <v>9</v>
          </cell>
          <cell r="AF6132">
            <v>0</v>
          </cell>
        </row>
        <row r="6133">
          <cell r="AD6133">
            <v>9</v>
          </cell>
          <cell r="AF6133">
            <v>0</v>
          </cell>
        </row>
        <row r="6134">
          <cell r="AD6134">
            <v>9</v>
          </cell>
          <cell r="AF6134">
            <v>0</v>
          </cell>
        </row>
        <row r="6135">
          <cell r="AD6135">
            <v>9</v>
          </cell>
          <cell r="AF6135">
            <v>0</v>
          </cell>
        </row>
        <row r="6136">
          <cell r="AD6136">
            <v>9</v>
          </cell>
          <cell r="AF6136">
            <v>0</v>
          </cell>
        </row>
        <row r="6137">
          <cell r="AD6137">
            <v>9</v>
          </cell>
          <cell r="AF6137">
            <v>0</v>
          </cell>
        </row>
        <row r="6138">
          <cell r="AD6138">
            <v>9</v>
          </cell>
          <cell r="AF6138">
            <v>0</v>
          </cell>
        </row>
        <row r="6139">
          <cell r="AD6139">
            <v>9</v>
          </cell>
          <cell r="AF6139">
            <v>0</v>
          </cell>
        </row>
        <row r="6140">
          <cell r="AD6140">
            <v>9</v>
          </cell>
          <cell r="AF6140">
            <v>0</v>
          </cell>
        </row>
        <row r="6141">
          <cell r="AD6141">
            <v>9</v>
          </cell>
          <cell r="AF6141">
            <v>0</v>
          </cell>
        </row>
        <row r="6142">
          <cell r="AD6142">
            <v>9</v>
          </cell>
          <cell r="AF6142">
            <v>0</v>
          </cell>
        </row>
        <row r="6143">
          <cell r="AD6143">
            <v>9</v>
          </cell>
          <cell r="AF6143">
            <v>0</v>
          </cell>
        </row>
        <row r="6144">
          <cell r="AD6144">
            <v>9</v>
          </cell>
          <cell r="AF6144">
            <v>0</v>
          </cell>
        </row>
        <row r="6145">
          <cell r="AD6145">
            <v>9</v>
          </cell>
          <cell r="AF6145">
            <v>0</v>
          </cell>
        </row>
        <row r="6146">
          <cell r="AD6146">
            <v>9</v>
          </cell>
          <cell r="AF6146">
            <v>0</v>
          </cell>
        </row>
        <row r="6147">
          <cell r="AD6147">
            <v>9</v>
          </cell>
          <cell r="AF6147">
            <v>0</v>
          </cell>
        </row>
        <row r="6148">
          <cell r="AD6148">
            <v>9</v>
          </cell>
          <cell r="AF6148">
            <v>0</v>
          </cell>
        </row>
        <row r="6149">
          <cell r="AD6149">
            <v>9</v>
          </cell>
          <cell r="AF6149">
            <v>0</v>
          </cell>
        </row>
        <row r="6150">
          <cell r="AD6150">
            <v>9</v>
          </cell>
          <cell r="AF6150">
            <v>0</v>
          </cell>
        </row>
        <row r="6151">
          <cell r="AD6151">
            <v>9</v>
          </cell>
          <cell r="AF6151">
            <v>0</v>
          </cell>
        </row>
        <row r="6152">
          <cell r="AD6152">
            <v>9</v>
          </cell>
          <cell r="AF6152">
            <v>0</v>
          </cell>
        </row>
        <row r="6153">
          <cell r="AD6153">
            <v>9</v>
          </cell>
          <cell r="AF6153">
            <v>0</v>
          </cell>
        </row>
        <row r="6154">
          <cell r="AD6154">
            <v>9</v>
          </cell>
          <cell r="AF6154">
            <v>0</v>
          </cell>
        </row>
        <row r="6155">
          <cell r="AD6155">
            <v>9</v>
          </cell>
          <cell r="AF6155">
            <v>0</v>
          </cell>
        </row>
        <row r="6156">
          <cell r="AD6156">
            <v>9</v>
          </cell>
          <cell r="AF6156">
            <v>0</v>
          </cell>
        </row>
        <row r="6157">
          <cell r="AD6157">
            <v>9</v>
          </cell>
          <cell r="AF6157">
            <v>0</v>
          </cell>
        </row>
        <row r="6158">
          <cell r="AD6158">
            <v>9</v>
          </cell>
          <cell r="AF6158">
            <v>0</v>
          </cell>
        </row>
        <row r="6159">
          <cell r="AD6159">
            <v>9</v>
          </cell>
          <cell r="AF6159">
            <v>0</v>
          </cell>
        </row>
        <row r="6160">
          <cell r="AD6160">
            <v>9</v>
          </cell>
          <cell r="AF6160">
            <v>0</v>
          </cell>
        </row>
        <row r="6161">
          <cell r="AD6161">
            <v>9</v>
          </cell>
          <cell r="AF6161">
            <v>0</v>
          </cell>
        </row>
        <row r="6162">
          <cell r="AD6162">
            <v>9</v>
          </cell>
          <cell r="AF6162">
            <v>0</v>
          </cell>
        </row>
        <row r="6163">
          <cell r="AD6163">
            <v>9</v>
          </cell>
          <cell r="AF6163">
            <v>0</v>
          </cell>
        </row>
        <row r="6164">
          <cell r="AD6164">
            <v>9</v>
          </cell>
          <cell r="AF6164">
            <v>0</v>
          </cell>
        </row>
        <row r="6165">
          <cell r="AD6165">
            <v>9</v>
          </cell>
          <cell r="AF6165">
            <v>0</v>
          </cell>
        </row>
        <row r="6166">
          <cell r="AD6166">
            <v>9</v>
          </cell>
          <cell r="AF6166">
            <v>0</v>
          </cell>
        </row>
        <row r="6167">
          <cell r="AD6167">
            <v>9</v>
          </cell>
          <cell r="AF6167">
            <v>0</v>
          </cell>
        </row>
        <row r="6168">
          <cell r="AD6168">
            <v>9</v>
          </cell>
          <cell r="AF6168">
            <v>0</v>
          </cell>
        </row>
        <row r="6169">
          <cell r="AD6169">
            <v>9</v>
          </cell>
          <cell r="AF6169">
            <v>0</v>
          </cell>
        </row>
        <row r="6170">
          <cell r="AD6170">
            <v>9</v>
          </cell>
          <cell r="AF6170">
            <v>0</v>
          </cell>
        </row>
        <row r="6171">
          <cell r="AD6171">
            <v>9</v>
          </cell>
          <cell r="AF6171">
            <v>0</v>
          </cell>
        </row>
        <row r="6172">
          <cell r="AD6172">
            <v>9</v>
          </cell>
          <cell r="AF6172">
            <v>0</v>
          </cell>
        </row>
        <row r="6173">
          <cell r="AD6173">
            <v>9</v>
          </cell>
          <cell r="AF6173">
            <v>0</v>
          </cell>
        </row>
        <row r="6174">
          <cell r="AD6174">
            <v>9</v>
          </cell>
          <cell r="AF6174">
            <v>0</v>
          </cell>
        </row>
        <row r="6175">
          <cell r="AD6175">
            <v>9</v>
          </cell>
          <cell r="AF6175">
            <v>0</v>
          </cell>
        </row>
        <row r="6176">
          <cell r="AD6176">
            <v>9</v>
          </cell>
          <cell r="AF6176">
            <v>0</v>
          </cell>
        </row>
        <row r="6177">
          <cell r="AD6177">
            <v>9</v>
          </cell>
          <cell r="AF6177">
            <v>0</v>
          </cell>
        </row>
        <row r="6178">
          <cell r="AD6178">
            <v>9</v>
          </cell>
          <cell r="AF6178">
            <v>0</v>
          </cell>
        </row>
        <row r="6179">
          <cell r="AD6179">
            <v>9</v>
          </cell>
          <cell r="AF6179">
            <v>0</v>
          </cell>
        </row>
        <row r="6180">
          <cell r="AD6180">
            <v>9</v>
          </cell>
          <cell r="AF6180">
            <v>0</v>
          </cell>
        </row>
        <row r="6181">
          <cell r="AD6181">
            <v>9</v>
          </cell>
          <cell r="AF6181">
            <v>0</v>
          </cell>
        </row>
        <row r="6182">
          <cell r="AD6182">
            <v>9</v>
          </cell>
          <cell r="AF6182">
            <v>0</v>
          </cell>
        </row>
        <row r="6183">
          <cell r="AD6183">
            <v>9</v>
          </cell>
          <cell r="AF6183">
            <v>0</v>
          </cell>
        </row>
        <row r="6184">
          <cell r="AD6184">
            <v>9</v>
          </cell>
          <cell r="AF6184">
            <v>0</v>
          </cell>
        </row>
        <row r="6185">
          <cell r="AD6185">
            <v>9</v>
          </cell>
          <cell r="AF6185">
            <v>0</v>
          </cell>
        </row>
        <row r="6186">
          <cell r="AD6186">
            <v>9</v>
          </cell>
          <cell r="AF6186">
            <v>0</v>
          </cell>
        </row>
        <row r="6187">
          <cell r="AD6187">
            <v>9</v>
          </cell>
          <cell r="AF6187">
            <v>0</v>
          </cell>
        </row>
        <row r="6188">
          <cell r="AD6188">
            <v>9</v>
          </cell>
          <cell r="AF6188">
            <v>0</v>
          </cell>
        </row>
        <row r="6189">
          <cell r="AD6189">
            <v>9</v>
          </cell>
          <cell r="AF6189">
            <v>0</v>
          </cell>
        </row>
        <row r="6190">
          <cell r="AD6190">
            <v>9</v>
          </cell>
          <cell r="AF6190">
            <v>1.2755102040816326E-3</v>
          </cell>
        </row>
        <row r="6191">
          <cell r="AD6191">
            <v>9</v>
          </cell>
          <cell r="AF6191">
            <v>1.2755102040816326E-3</v>
          </cell>
        </row>
        <row r="6192">
          <cell r="AD6192">
            <v>9</v>
          </cell>
          <cell r="AF6192">
            <v>1.2755102040816326E-3</v>
          </cell>
        </row>
        <row r="6193">
          <cell r="AD6193">
            <v>9</v>
          </cell>
          <cell r="AF6193">
            <v>2.5510204081632651E-3</v>
          </cell>
        </row>
        <row r="6194">
          <cell r="AD6194">
            <v>9</v>
          </cell>
          <cell r="AF6194">
            <v>1.2755102040816326E-3</v>
          </cell>
        </row>
        <row r="6195">
          <cell r="AD6195">
            <v>9</v>
          </cell>
          <cell r="AF6195">
            <v>0</v>
          </cell>
        </row>
        <row r="6196">
          <cell r="AD6196">
            <v>9</v>
          </cell>
          <cell r="AF6196">
            <v>0</v>
          </cell>
        </row>
        <row r="6197">
          <cell r="AD6197">
            <v>9</v>
          </cell>
          <cell r="AF6197">
            <v>0</v>
          </cell>
        </row>
        <row r="6198">
          <cell r="AD6198">
            <v>9</v>
          </cell>
          <cell r="AF6198">
            <v>0</v>
          </cell>
        </row>
        <row r="6199">
          <cell r="AD6199">
            <v>9</v>
          </cell>
          <cell r="AF6199">
            <v>0</v>
          </cell>
        </row>
        <row r="6200">
          <cell r="AD6200">
            <v>9</v>
          </cell>
          <cell r="AF6200">
            <v>0</v>
          </cell>
        </row>
        <row r="6201">
          <cell r="AD6201">
            <v>9</v>
          </cell>
          <cell r="AF6201">
            <v>1.2755102040816326E-3</v>
          </cell>
        </row>
        <row r="6202">
          <cell r="AD6202">
            <v>9</v>
          </cell>
          <cell r="AF6202">
            <v>2.5510204081632651E-3</v>
          </cell>
        </row>
        <row r="6203">
          <cell r="AD6203">
            <v>9</v>
          </cell>
          <cell r="AF6203">
            <v>1.2755102040816326E-3</v>
          </cell>
        </row>
        <row r="6204">
          <cell r="AD6204">
            <v>9</v>
          </cell>
          <cell r="AF6204">
            <v>0</v>
          </cell>
        </row>
        <row r="6205">
          <cell r="AD6205">
            <v>9</v>
          </cell>
          <cell r="AF6205">
            <v>0</v>
          </cell>
        </row>
        <row r="6206">
          <cell r="AD6206">
            <v>9</v>
          </cell>
          <cell r="AF6206">
            <v>0</v>
          </cell>
        </row>
        <row r="6207">
          <cell r="AD6207">
            <v>9</v>
          </cell>
          <cell r="AF6207">
            <v>0</v>
          </cell>
        </row>
        <row r="6208">
          <cell r="AD6208">
            <v>9</v>
          </cell>
          <cell r="AF6208">
            <v>0</v>
          </cell>
        </row>
        <row r="6209">
          <cell r="AD6209">
            <v>9</v>
          </cell>
          <cell r="AF6209">
            <v>0</v>
          </cell>
        </row>
        <row r="6210">
          <cell r="AD6210">
            <v>9</v>
          </cell>
          <cell r="AF6210">
            <v>0</v>
          </cell>
        </row>
        <row r="6211">
          <cell r="AD6211">
            <v>9</v>
          </cell>
          <cell r="AF6211">
            <v>0</v>
          </cell>
        </row>
        <row r="6212">
          <cell r="AD6212">
            <v>9</v>
          </cell>
          <cell r="AF6212">
            <v>0</v>
          </cell>
        </row>
        <row r="6213">
          <cell r="AD6213">
            <v>9</v>
          </cell>
          <cell r="AF6213">
            <v>0</v>
          </cell>
        </row>
        <row r="6214">
          <cell r="AD6214">
            <v>9</v>
          </cell>
          <cell r="AF6214">
            <v>3.8265306122448979E-3</v>
          </cell>
        </row>
        <row r="6215">
          <cell r="AD6215">
            <v>9</v>
          </cell>
          <cell r="AF6215">
            <v>3.8265306122448979E-3</v>
          </cell>
        </row>
        <row r="6216">
          <cell r="AD6216">
            <v>9</v>
          </cell>
          <cell r="AF6216">
            <v>3.8265306122448979E-3</v>
          </cell>
        </row>
        <row r="6217">
          <cell r="AD6217">
            <v>9</v>
          </cell>
          <cell r="AF6217">
            <v>2.5510204081632651E-3</v>
          </cell>
        </row>
        <row r="6218">
          <cell r="AD6218">
            <v>9</v>
          </cell>
          <cell r="AF6218">
            <v>1.2755102040816326E-3</v>
          </cell>
        </row>
        <row r="6219">
          <cell r="AD6219">
            <v>9</v>
          </cell>
          <cell r="AF6219">
            <v>0</v>
          </cell>
        </row>
        <row r="6220">
          <cell r="AD6220">
            <v>9</v>
          </cell>
          <cell r="AF6220">
            <v>0</v>
          </cell>
        </row>
        <row r="6221">
          <cell r="AD6221">
            <v>9</v>
          </cell>
          <cell r="AF6221">
            <v>0</v>
          </cell>
        </row>
        <row r="6222">
          <cell r="AD6222">
            <v>9</v>
          </cell>
          <cell r="AF6222">
            <v>1.2755102040816326E-3</v>
          </cell>
        </row>
        <row r="6223">
          <cell r="AD6223">
            <v>9</v>
          </cell>
          <cell r="AF6223">
            <v>0</v>
          </cell>
        </row>
        <row r="6224">
          <cell r="AD6224">
            <v>9</v>
          </cell>
          <cell r="AF6224">
            <v>0</v>
          </cell>
        </row>
        <row r="6225">
          <cell r="AD6225">
            <v>9</v>
          </cell>
          <cell r="AF6225">
            <v>1.2755102040816326E-3</v>
          </cell>
        </row>
        <row r="6226">
          <cell r="AD6226">
            <v>9</v>
          </cell>
          <cell r="AF6226">
            <v>1.2755102040816326E-3</v>
          </cell>
        </row>
        <row r="6227">
          <cell r="AD6227">
            <v>9</v>
          </cell>
          <cell r="AF6227">
            <v>1.2755102040816326E-3</v>
          </cell>
        </row>
        <row r="6228">
          <cell r="AD6228">
            <v>9</v>
          </cell>
          <cell r="AF6228">
            <v>0</v>
          </cell>
        </row>
        <row r="6229">
          <cell r="AD6229">
            <v>9</v>
          </cell>
          <cell r="AF6229">
            <v>0</v>
          </cell>
        </row>
        <row r="6230">
          <cell r="AD6230">
            <v>9</v>
          </cell>
          <cell r="AF6230">
            <v>0</v>
          </cell>
        </row>
        <row r="6231">
          <cell r="AD6231">
            <v>9</v>
          </cell>
          <cell r="AF6231">
            <v>0</v>
          </cell>
        </row>
        <row r="6232">
          <cell r="AD6232">
            <v>9</v>
          </cell>
          <cell r="AF6232">
            <v>0</v>
          </cell>
        </row>
        <row r="6233">
          <cell r="AD6233">
            <v>9</v>
          </cell>
          <cell r="AF6233">
            <v>0</v>
          </cell>
        </row>
        <row r="6234">
          <cell r="AD6234">
            <v>9</v>
          </cell>
          <cell r="AF6234">
            <v>0</v>
          </cell>
        </row>
        <row r="6235">
          <cell r="AD6235">
            <v>9</v>
          </cell>
          <cell r="AF6235">
            <v>0</v>
          </cell>
        </row>
        <row r="6236">
          <cell r="AD6236">
            <v>9</v>
          </cell>
          <cell r="AF6236">
            <v>0</v>
          </cell>
        </row>
        <row r="6237">
          <cell r="AD6237">
            <v>9</v>
          </cell>
          <cell r="AF6237">
            <v>0</v>
          </cell>
        </row>
        <row r="6238">
          <cell r="AD6238">
            <v>9</v>
          </cell>
          <cell r="AF6238">
            <v>0</v>
          </cell>
        </row>
        <row r="6239">
          <cell r="AD6239">
            <v>9</v>
          </cell>
          <cell r="AF6239">
            <v>1.2755102040816326E-3</v>
          </cell>
        </row>
        <row r="6240">
          <cell r="AD6240">
            <v>9</v>
          </cell>
          <cell r="AF6240">
            <v>1.2755102040816326E-3</v>
          </cell>
        </row>
        <row r="6241">
          <cell r="AD6241">
            <v>9</v>
          </cell>
          <cell r="AF6241">
            <v>1.2755102040816326E-3</v>
          </cell>
        </row>
        <row r="6242">
          <cell r="AD6242">
            <v>9</v>
          </cell>
          <cell r="AF6242">
            <v>1.2755102040816326E-3</v>
          </cell>
        </row>
        <row r="6243">
          <cell r="AD6243">
            <v>9</v>
          </cell>
          <cell r="AF6243">
            <v>1.2755102040816326E-3</v>
          </cell>
        </row>
        <row r="6244">
          <cell r="AD6244">
            <v>9</v>
          </cell>
          <cell r="AF6244">
            <v>1.2755102040816326E-3</v>
          </cell>
        </row>
        <row r="6245">
          <cell r="AD6245">
            <v>9</v>
          </cell>
          <cell r="AF6245">
            <v>0</v>
          </cell>
        </row>
        <row r="6246">
          <cell r="AD6246">
            <v>9</v>
          </cell>
          <cell r="AF6246">
            <v>0</v>
          </cell>
        </row>
        <row r="6247">
          <cell r="AD6247">
            <v>9</v>
          </cell>
          <cell r="AF6247">
            <v>0</v>
          </cell>
        </row>
        <row r="6248">
          <cell r="AD6248">
            <v>9</v>
          </cell>
          <cell r="AF6248">
            <v>0</v>
          </cell>
        </row>
        <row r="6249">
          <cell r="AD6249">
            <v>9</v>
          </cell>
          <cell r="AF6249">
            <v>0</v>
          </cell>
        </row>
        <row r="6250">
          <cell r="AD6250">
            <v>9</v>
          </cell>
          <cell r="AF6250">
            <v>1.2755102040816326E-3</v>
          </cell>
        </row>
        <row r="6251">
          <cell r="AD6251">
            <v>9</v>
          </cell>
          <cell r="AF6251">
            <v>2.5510204081632651E-3</v>
          </cell>
        </row>
        <row r="6252">
          <cell r="AD6252">
            <v>9</v>
          </cell>
          <cell r="AF6252">
            <v>2.5510204081632651E-3</v>
          </cell>
        </row>
        <row r="6253">
          <cell r="AD6253">
            <v>9</v>
          </cell>
          <cell r="AF6253">
            <v>0</v>
          </cell>
        </row>
        <row r="6254">
          <cell r="AD6254">
            <v>9</v>
          </cell>
          <cell r="AF6254">
            <v>0</v>
          </cell>
        </row>
        <row r="6255">
          <cell r="AD6255">
            <v>9</v>
          </cell>
          <cell r="AF6255">
            <v>0</v>
          </cell>
        </row>
        <row r="6256">
          <cell r="AD6256">
            <v>9</v>
          </cell>
          <cell r="AF6256">
            <v>0</v>
          </cell>
        </row>
        <row r="6257">
          <cell r="AD6257">
            <v>9</v>
          </cell>
          <cell r="AF6257">
            <v>0</v>
          </cell>
        </row>
        <row r="6258">
          <cell r="AD6258">
            <v>9</v>
          </cell>
          <cell r="AF6258">
            <v>0</v>
          </cell>
        </row>
        <row r="6259">
          <cell r="AD6259">
            <v>9</v>
          </cell>
          <cell r="AF6259">
            <v>0</v>
          </cell>
        </row>
        <row r="6260">
          <cell r="AD6260">
            <v>9</v>
          </cell>
          <cell r="AF6260">
            <v>0</v>
          </cell>
        </row>
        <row r="6261">
          <cell r="AD6261">
            <v>9</v>
          </cell>
          <cell r="AF6261">
            <v>2.5510204081632651E-3</v>
          </cell>
        </row>
        <row r="6262">
          <cell r="AD6262">
            <v>9</v>
          </cell>
          <cell r="AF6262">
            <v>5.1020408163265302E-3</v>
          </cell>
        </row>
        <row r="6263">
          <cell r="AD6263">
            <v>9</v>
          </cell>
          <cell r="AF6263">
            <v>5.1020408163265302E-3</v>
          </cell>
        </row>
        <row r="6264">
          <cell r="AD6264">
            <v>9</v>
          </cell>
          <cell r="AF6264">
            <v>2.5510204081632651E-3</v>
          </cell>
        </row>
        <row r="6265">
          <cell r="AD6265">
            <v>9</v>
          </cell>
          <cell r="AF6265">
            <v>2.5510204081632651E-3</v>
          </cell>
        </row>
        <row r="6266">
          <cell r="AD6266">
            <v>9</v>
          </cell>
          <cell r="AF6266">
            <v>1.2755102040816326E-3</v>
          </cell>
        </row>
        <row r="6267">
          <cell r="AD6267">
            <v>9</v>
          </cell>
          <cell r="AF6267">
            <v>0</v>
          </cell>
        </row>
        <row r="6268">
          <cell r="AD6268">
            <v>9</v>
          </cell>
          <cell r="AF6268">
            <v>0</v>
          </cell>
        </row>
        <row r="6269">
          <cell r="AD6269">
            <v>9</v>
          </cell>
          <cell r="AF6269">
            <v>0</v>
          </cell>
        </row>
        <row r="6270">
          <cell r="AD6270">
            <v>9</v>
          </cell>
          <cell r="AF6270">
            <v>0</v>
          </cell>
        </row>
        <row r="6271">
          <cell r="AD6271">
            <v>9</v>
          </cell>
          <cell r="AF6271">
            <v>0</v>
          </cell>
        </row>
        <row r="6272">
          <cell r="AD6272">
            <v>9</v>
          </cell>
          <cell r="AF6272">
            <v>0</v>
          </cell>
        </row>
        <row r="6273">
          <cell r="AD6273">
            <v>9</v>
          </cell>
          <cell r="AF6273">
            <v>0</v>
          </cell>
        </row>
        <row r="6274">
          <cell r="AD6274">
            <v>9</v>
          </cell>
          <cell r="AF6274">
            <v>2.5510204081632651E-3</v>
          </cell>
        </row>
        <row r="6275">
          <cell r="AD6275">
            <v>9</v>
          </cell>
          <cell r="AF6275">
            <v>2.5510204081632651E-3</v>
          </cell>
        </row>
        <row r="6276">
          <cell r="AD6276">
            <v>9</v>
          </cell>
          <cell r="AF6276">
            <v>2.5510204081632651E-3</v>
          </cell>
        </row>
        <row r="6277">
          <cell r="AD6277">
            <v>9</v>
          </cell>
          <cell r="AF6277">
            <v>0</v>
          </cell>
        </row>
        <row r="6278">
          <cell r="AD6278">
            <v>9</v>
          </cell>
          <cell r="AF6278">
            <v>0</v>
          </cell>
        </row>
        <row r="6279">
          <cell r="AD6279">
            <v>9</v>
          </cell>
          <cell r="AF6279">
            <v>0</v>
          </cell>
        </row>
        <row r="6280">
          <cell r="AD6280">
            <v>9</v>
          </cell>
          <cell r="AF6280">
            <v>0</v>
          </cell>
        </row>
        <row r="6281">
          <cell r="AD6281">
            <v>9</v>
          </cell>
          <cell r="AF6281">
            <v>0</v>
          </cell>
        </row>
        <row r="6282">
          <cell r="AD6282">
            <v>9</v>
          </cell>
          <cell r="AF6282">
            <v>0</v>
          </cell>
        </row>
        <row r="6283">
          <cell r="AD6283">
            <v>9</v>
          </cell>
          <cell r="AF6283">
            <v>0</v>
          </cell>
        </row>
        <row r="6284">
          <cell r="AD6284">
            <v>9</v>
          </cell>
          <cell r="AF6284">
            <v>0</v>
          </cell>
        </row>
        <row r="6285">
          <cell r="AD6285">
            <v>9</v>
          </cell>
          <cell r="AF6285">
            <v>0</v>
          </cell>
        </row>
        <row r="6286">
          <cell r="AD6286">
            <v>9</v>
          </cell>
          <cell r="AF6286">
            <v>1.2755102040816326E-3</v>
          </cell>
        </row>
        <row r="6287">
          <cell r="AD6287">
            <v>9</v>
          </cell>
          <cell r="AF6287">
            <v>1.2755102040816326E-3</v>
          </cell>
        </row>
        <row r="6288">
          <cell r="AD6288">
            <v>9</v>
          </cell>
          <cell r="AF6288">
            <v>1.2755102040816326E-3</v>
          </cell>
        </row>
        <row r="6289">
          <cell r="AD6289">
            <v>9</v>
          </cell>
          <cell r="AF6289">
            <v>1.2755102040816326E-3</v>
          </cell>
        </row>
        <row r="6290">
          <cell r="AD6290">
            <v>9</v>
          </cell>
          <cell r="AF6290">
            <v>1.2755102040816326E-3</v>
          </cell>
        </row>
        <row r="6291">
          <cell r="AD6291">
            <v>9</v>
          </cell>
          <cell r="AF6291">
            <v>0</v>
          </cell>
        </row>
        <row r="6292">
          <cell r="AD6292">
            <v>9</v>
          </cell>
          <cell r="AF6292">
            <v>0</v>
          </cell>
        </row>
        <row r="6293">
          <cell r="AD6293">
            <v>9</v>
          </cell>
          <cell r="AF6293">
            <v>0</v>
          </cell>
        </row>
        <row r="6294">
          <cell r="AD6294">
            <v>9</v>
          </cell>
          <cell r="AF6294">
            <v>0</v>
          </cell>
        </row>
        <row r="6295">
          <cell r="AD6295">
            <v>9</v>
          </cell>
          <cell r="AF6295">
            <v>0</v>
          </cell>
        </row>
        <row r="6296">
          <cell r="AD6296">
            <v>9</v>
          </cell>
          <cell r="AF6296">
            <v>0</v>
          </cell>
        </row>
        <row r="6297">
          <cell r="AD6297">
            <v>9</v>
          </cell>
          <cell r="AF6297">
            <v>0</v>
          </cell>
        </row>
        <row r="6298">
          <cell r="AD6298">
            <v>9</v>
          </cell>
          <cell r="AF6298">
            <v>0</v>
          </cell>
        </row>
        <row r="6299">
          <cell r="AD6299">
            <v>9</v>
          </cell>
          <cell r="AF6299">
            <v>0</v>
          </cell>
        </row>
        <row r="6300">
          <cell r="AD6300">
            <v>9</v>
          </cell>
          <cell r="AF6300">
            <v>0</v>
          </cell>
        </row>
        <row r="6301">
          <cell r="AD6301">
            <v>9</v>
          </cell>
          <cell r="AF6301">
            <v>0</v>
          </cell>
        </row>
        <row r="6302">
          <cell r="AD6302">
            <v>9</v>
          </cell>
          <cell r="AF6302">
            <v>0</v>
          </cell>
        </row>
        <row r="6303">
          <cell r="AD6303">
            <v>9</v>
          </cell>
          <cell r="AF6303">
            <v>0</v>
          </cell>
        </row>
        <row r="6304">
          <cell r="AD6304">
            <v>9</v>
          </cell>
          <cell r="AF6304">
            <v>0</v>
          </cell>
        </row>
        <row r="6305">
          <cell r="AD6305">
            <v>9</v>
          </cell>
          <cell r="AF6305">
            <v>0</v>
          </cell>
        </row>
        <row r="6306">
          <cell r="AD6306">
            <v>9</v>
          </cell>
          <cell r="AF6306">
            <v>0</v>
          </cell>
        </row>
        <row r="6307">
          <cell r="AD6307">
            <v>9</v>
          </cell>
          <cell r="AF6307">
            <v>0</v>
          </cell>
        </row>
        <row r="6308">
          <cell r="AD6308">
            <v>9</v>
          </cell>
          <cell r="AF6308">
            <v>0</v>
          </cell>
        </row>
        <row r="6309">
          <cell r="AD6309">
            <v>9</v>
          </cell>
          <cell r="AF6309">
            <v>0</v>
          </cell>
        </row>
        <row r="6310">
          <cell r="AD6310">
            <v>9</v>
          </cell>
          <cell r="AF6310">
            <v>0</v>
          </cell>
        </row>
        <row r="6311">
          <cell r="AD6311">
            <v>9</v>
          </cell>
          <cell r="AF6311">
            <v>1.2755102040816326E-3</v>
          </cell>
        </row>
        <row r="6312">
          <cell r="AD6312">
            <v>9</v>
          </cell>
          <cell r="AF6312">
            <v>0</v>
          </cell>
        </row>
        <row r="6313">
          <cell r="AD6313">
            <v>9</v>
          </cell>
          <cell r="AF6313">
            <v>0</v>
          </cell>
        </row>
        <row r="6314">
          <cell r="AD6314">
            <v>9</v>
          </cell>
          <cell r="AF6314">
            <v>0</v>
          </cell>
        </row>
        <row r="6315">
          <cell r="AD6315">
            <v>9</v>
          </cell>
          <cell r="AF6315">
            <v>0</v>
          </cell>
        </row>
        <row r="6316">
          <cell r="AD6316">
            <v>9</v>
          </cell>
          <cell r="AF6316">
            <v>0</v>
          </cell>
        </row>
        <row r="6317">
          <cell r="AD6317">
            <v>9</v>
          </cell>
          <cell r="AF6317">
            <v>0</v>
          </cell>
        </row>
        <row r="6318">
          <cell r="AD6318">
            <v>9</v>
          </cell>
          <cell r="AF6318">
            <v>0</v>
          </cell>
        </row>
        <row r="6319">
          <cell r="AD6319">
            <v>9</v>
          </cell>
          <cell r="AF6319">
            <v>0</v>
          </cell>
        </row>
        <row r="6320">
          <cell r="AD6320">
            <v>9</v>
          </cell>
          <cell r="AF6320">
            <v>0</v>
          </cell>
        </row>
        <row r="6321">
          <cell r="AD6321">
            <v>9</v>
          </cell>
          <cell r="AF6321">
            <v>0</v>
          </cell>
        </row>
        <row r="6322">
          <cell r="AD6322">
            <v>9</v>
          </cell>
          <cell r="AF6322">
            <v>0</v>
          </cell>
        </row>
        <row r="6323">
          <cell r="AD6323">
            <v>9</v>
          </cell>
          <cell r="AF6323">
            <v>0</v>
          </cell>
        </row>
        <row r="6324">
          <cell r="AD6324">
            <v>9</v>
          </cell>
          <cell r="AF6324">
            <v>0</v>
          </cell>
        </row>
        <row r="6325">
          <cell r="AD6325">
            <v>9</v>
          </cell>
          <cell r="AF6325">
            <v>0</v>
          </cell>
        </row>
        <row r="6326">
          <cell r="AD6326">
            <v>9</v>
          </cell>
          <cell r="AF6326">
            <v>0</v>
          </cell>
        </row>
        <row r="6327">
          <cell r="AD6327">
            <v>9</v>
          </cell>
          <cell r="AF6327">
            <v>0</v>
          </cell>
        </row>
        <row r="6328">
          <cell r="AD6328">
            <v>9</v>
          </cell>
          <cell r="AF6328">
            <v>0</v>
          </cell>
        </row>
        <row r="6329">
          <cell r="AD6329">
            <v>9</v>
          </cell>
          <cell r="AF6329">
            <v>0</v>
          </cell>
        </row>
        <row r="6330">
          <cell r="AD6330">
            <v>9</v>
          </cell>
          <cell r="AF6330">
            <v>0</v>
          </cell>
        </row>
        <row r="6331">
          <cell r="AD6331">
            <v>9</v>
          </cell>
          <cell r="AF6331">
            <v>0</v>
          </cell>
        </row>
        <row r="6332">
          <cell r="AD6332">
            <v>9</v>
          </cell>
          <cell r="AF6332">
            <v>0</v>
          </cell>
        </row>
        <row r="6333">
          <cell r="AD6333">
            <v>9</v>
          </cell>
          <cell r="AF6333">
            <v>0</v>
          </cell>
        </row>
        <row r="6334">
          <cell r="AD6334">
            <v>9</v>
          </cell>
          <cell r="AF6334">
            <v>0</v>
          </cell>
        </row>
        <row r="6335">
          <cell r="AD6335">
            <v>9</v>
          </cell>
          <cell r="AF6335">
            <v>0</v>
          </cell>
        </row>
        <row r="6336">
          <cell r="AD6336">
            <v>9</v>
          </cell>
          <cell r="AF6336">
            <v>0</v>
          </cell>
        </row>
        <row r="6337">
          <cell r="AD6337">
            <v>9</v>
          </cell>
          <cell r="AF6337">
            <v>0</v>
          </cell>
        </row>
        <row r="6338">
          <cell r="AD6338">
            <v>9</v>
          </cell>
          <cell r="AF6338">
            <v>0</v>
          </cell>
        </row>
        <row r="6339">
          <cell r="AD6339">
            <v>9</v>
          </cell>
          <cell r="AF6339">
            <v>0</v>
          </cell>
        </row>
        <row r="6340">
          <cell r="AD6340">
            <v>9</v>
          </cell>
          <cell r="AF6340">
            <v>0</v>
          </cell>
        </row>
        <row r="6341">
          <cell r="AD6341">
            <v>9</v>
          </cell>
          <cell r="AF6341">
            <v>0</v>
          </cell>
        </row>
        <row r="6342">
          <cell r="AD6342">
            <v>9</v>
          </cell>
          <cell r="AF6342">
            <v>0</v>
          </cell>
        </row>
        <row r="6343">
          <cell r="AD6343">
            <v>9</v>
          </cell>
          <cell r="AF6343">
            <v>0</v>
          </cell>
        </row>
        <row r="6344">
          <cell r="AD6344">
            <v>9</v>
          </cell>
          <cell r="AF6344">
            <v>0</v>
          </cell>
        </row>
        <row r="6345">
          <cell r="AD6345">
            <v>9</v>
          </cell>
          <cell r="AF6345">
            <v>0</v>
          </cell>
        </row>
        <row r="6346">
          <cell r="AD6346">
            <v>9</v>
          </cell>
          <cell r="AF6346">
            <v>0</v>
          </cell>
        </row>
        <row r="6347">
          <cell r="AD6347">
            <v>9</v>
          </cell>
          <cell r="AF6347">
            <v>0</v>
          </cell>
        </row>
        <row r="6348">
          <cell r="AD6348">
            <v>9</v>
          </cell>
          <cell r="AF6348">
            <v>0</v>
          </cell>
        </row>
        <row r="6349">
          <cell r="AD6349">
            <v>9</v>
          </cell>
          <cell r="AF6349">
            <v>0</v>
          </cell>
        </row>
        <row r="6350">
          <cell r="AD6350">
            <v>9</v>
          </cell>
          <cell r="AF6350">
            <v>0</v>
          </cell>
        </row>
        <row r="6351">
          <cell r="AD6351">
            <v>9</v>
          </cell>
          <cell r="AF6351">
            <v>0</v>
          </cell>
        </row>
        <row r="6352">
          <cell r="AD6352">
            <v>9</v>
          </cell>
          <cell r="AF6352">
            <v>0</v>
          </cell>
        </row>
        <row r="6353">
          <cell r="AD6353">
            <v>9</v>
          </cell>
          <cell r="AF6353">
            <v>0</v>
          </cell>
        </row>
        <row r="6354">
          <cell r="AD6354">
            <v>9</v>
          </cell>
          <cell r="AF6354">
            <v>0</v>
          </cell>
        </row>
        <row r="6355">
          <cell r="AD6355">
            <v>9</v>
          </cell>
          <cell r="AF6355">
            <v>0</v>
          </cell>
        </row>
        <row r="6356">
          <cell r="AD6356">
            <v>9</v>
          </cell>
          <cell r="AF6356">
            <v>0</v>
          </cell>
        </row>
        <row r="6357">
          <cell r="AD6357">
            <v>9</v>
          </cell>
          <cell r="AF6357">
            <v>0</v>
          </cell>
        </row>
        <row r="6358">
          <cell r="AD6358">
            <v>9</v>
          </cell>
          <cell r="AF6358">
            <v>0</v>
          </cell>
        </row>
        <row r="6359">
          <cell r="AD6359">
            <v>9</v>
          </cell>
          <cell r="AF6359">
            <v>0</v>
          </cell>
        </row>
        <row r="6360">
          <cell r="AD6360">
            <v>9</v>
          </cell>
          <cell r="AF6360">
            <v>0</v>
          </cell>
        </row>
        <row r="6361">
          <cell r="AD6361">
            <v>9</v>
          </cell>
          <cell r="AF6361">
            <v>0</v>
          </cell>
        </row>
        <row r="6362">
          <cell r="AD6362">
            <v>9</v>
          </cell>
          <cell r="AF6362">
            <v>0</v>
          </cell>
        </row>
        <row r="6363">
          <cell r="AD6363">
            <v>9</v>
          </cell>
          <cell r="AF6363">
            <v>0</v>
          </cell>
        </row>
        <row r="6364">
          <cell r="AD6364">
            <v>9</v>
          </cell>
          <cell r="AF6364">
            <v>0</v>
          </cell>
        </row>
        <row r="6365">
          <cell r="AD6365">
            <v>9</v>
          </cell>
          <cell r="AF6365">
            <v>0</v>
          </cell>
        </row>
        <row r="6366">
          <cell r="AD6366">
            <v>9</v>
          </cell>
          <cell r="AF6366">
            <v>0</v>
          </cell>
        </row>
        <row r="6367">
          <cell r="AD6367">
            <v>9</v>
          </cell>
          <cell r="AF6367">
            <v>0</v>
          </cell>
        </row>
        <row r="6368">
          <cell r="AD6368">
            <v>9</v>
          </cell>
          <cell r="AF6368">
            <v>0</v>
          </cell>
        </row>
        <row r="6369">
          <cell r="AD6369">
            <v>9</v>
          </cell>
          <cell r="AF6369">
            <v>1.2755102040816326E-3</v>
          </cell>
        </row>
        <row r="6370">
          <cell r="AD6370">
            <v>9</v>
          </cell>
          <cell r="AF6370">
            <v>1.2755102040816326E-3</v>
          </cell>
        </row>
        <row r="6371">
          <cell r="AD6371">
            <v>9</v>
          </cell>
          <cell r="AF6371">
            <v>1.2755102040816326E-3</v>
          </cell>
        </row>
        <row r="6372">
          <cell r="AD6372">
            <v>9</v>
          </cell>
          <cell r="AF6372">
            <v>1.2755102040816326E-3</v>
          </cell>
        </row>
        <row r="6373">
          <cell r="AD6373">
            <v>9</v>
          </cell>
          <cell r="AF6373">
            <v>0</v>
          </cell>
        </row>
        <row r="6374">
          <cell r="AD6374">
            <v>9</v>
          </cell>
          <cell r="AF6374">
            <v>0</v>
          </cell>
        </row>
        <row r="6375">
          <cell r="AD6375">
            <v>9</v>
          </cell>
          <cell r="AF6375">
            <v>0</v>
          </cell>
        </row>
        <row r="6376">
          <cell r="AD6376">
            <v>9</v>
          </cell>
          <cell r="AF6376">
            <v>0</v>
          </cell>
        </row>
        <row r="6377">
          <cell r="AD6377">
            <v>9</v>
          </cell>
          <cell r="AF6377">
            <v>0</v>
          </cell>
        </row>
        <row r="6378">
          <cell r="AD6378">
            <v>9</v>
          </cell>
          <cell r="AF6378">
            <v>0</v>
          </cell>
        </row>
        <row r="6379">
          <cell r="AD6379">
            <v>9</v>
          </cell>
          <cell r="AF6379">
            <v>0</v>
          </cell>
        </row>
        <row r="6380">
          <cell r="AD6380">
            <v>9</v>
          </cell>
          <cell r="AF6380">
            <v>0</v>
          </cell>
        </row>
        <row r="6381">
          <cell r="AD6381">
            <v>9</v>
          </cell>
          <cell r="AF6381">
            <v>0</v>
          </cell>
        </row>
        <row r="6382">
          <cell r="AD6382">
            <v>9</v>
          </cell>
          <cell r="AF6382">
            <v>1.2755102040816326E-3</v>
          </cell>
        </row>
        <row r="6383">
          <cell r="AD6383">
            <v>9</v>
          </cell>
          <cell r="AF6383">
            <v>1.2755102040816326E-3</v>
          </cell>
        </row>
        <row r="6384">
          <cell r="AD6384">
            <v>9</v>
          </cell>
          <cell r="AF6384">
            <v>1.2755102040816326E-3</v>
          </cell>
        </row>
        <row r="6385">
          <cell r="AD6385">
            <v>9</v>
          </cell>
          <cell r="AF6385">
            <v>1.2755102040816326E-3</v>
          </cell>
        </row>
        <row r="6386">
          <cell r="AD6386">
            <v>9</v>
          </cell>
          <cell r="AF6386">
            <v>1.2755102040816326E-3</v>
          </cell>
        </row>
        <row r="6387">
          <cell r="AD6387">
            <v>9</v>
          </cell>
          <cell r="AF6387">
            <v>0</v>
          </cell>
        </row>
        <row r="6388">
          <cell r="AD6388">
            <v>9</v>
          </cell>
          <cell r="AF6388">
            <v>0</v>
          </cell>
        </row>
        <row r="6389">
          <cell r="AD6389">
            <v>9</v>
          </cell>
          <cell r="AF6389">
            <v>0</v>
          </cell>
        </row>
        <row r="6390">
          <cell r="AD6390">
            <v>9</v>
          </cell>
          <cell r="AF6390">
            <v>0</v>
          </cell>
        </row>
        <row r="6391">
          <cell r="AD6391">
            <v>9</v>
          </cell>
          <cell r="AF6391">
            <v>0</v>
          </cell>
        </row>
        <row r="6392">
          <cell r="AD6392">
            <v>9</v>
          </cell>
          <cell r="AF6392">
            <v>0</v>
          </cell>
        </row>
        <row r="6393">
          <cell r="AD6393">
            <v>9</v>
          </cell>
          <cell r="AF6393">
            <v>0</v>
          </cell>
        </row>
        <row r="6394">
          <cell r="AD6394">
            <v>9</v>
          </cell>
          <cell r="AF6394">
            <v>0</v>
          </cell>
        </row>
        <row r="6395">
          <cell r="AD6395">
            <v>9</v>
          </cell>
          <cell r="AF6395">
            <v>0</v>
          </cell>
        </row>
        <row r="6396">
          <cell r="AD6396">
            <v>9</v>
          </cell>
          <cell r="AF6396">
            <v>0</v>
          </cell>
        </row>
        <row r="6397">
          <cell r="AD6397">
            <v>9</v>
          </cell>
          <cell r="AF6397">
            <v>0</v>
          </cell>
        </row>
        <row r="6398">
          <cell r="AD6398">
            <v>9</v>
          </cell>
          <cell r="AF6398">
            <v>0</v>
          </cell>
        </row>
        <row r="6399">
          <cell r="AD6399">
            <v>9</v>
          </cell>
          <cell r="AF6399">
            <v>0</v>
          </cell>
        </row>
        <row r="6400">
          <cell r="AD6400">
            <v>9</v>
          </cell>
          <cell r="AF6400">
            <v>0</v>
          </cell>
        </row>
        <row r="6401">
          <cell r="AD6401">
            <v>9</v>
          </cell>
          <cell r="AF6401">
            <v>0</v>
          </cell>
        </row>
        <row r="6402">
          <cell r="AD6402">
            <v>9</v>
          </cell>
          <cell r="AF6402">
            <v>0</v>
          </cell>
        </row>
        <row r="6403">
          <cell r="AD6403">
            <v>9</v>
          </cell>
          <cell r="AF6403">
            <v>0</v>
          </cell>
        </row>
        <row r="6404">
          <cell r="AD6404">
            <v>9</v>
          </cell>
          <cell r="AF6404">
            <v>0</v>
          </cell>
        </row>
        <row r="6405">
          <cell r="AD6405">
            <v>9</v>
          </cell>
          <cell r="AF6405">
            <v>0</v>
          </cell>
        </row>
        <row r="6406">
          <cell r="AD6406">
            <v>9</v>
          </cell>
          <cell r="AF6406">
            <v>0</v>
          </cell>
        </row>
        <row r="6407">
          <cell r="AD6407">
            <v>9</v>
          </cell>
          <cell r="AF6407">
            <v>0</v>
          </cell>
        </row>
        <row r="6408">
          <cell r="AD6408">
            <v>9</v>
          </cell>
          <cell r="AF6408">
            <v>0</v>
          </cell>
        </row>
        <row r="6409">
          <cell r="AD6409">
            <v>9</v>
          </cell>
          <cell r="AF6409">
            <v>0</v>
          </cell>
        </row>
        <row r="6410">
          <cell r="AD6410">
            <v>9</v>
          </cell>
          <cell r="AF6410">
            <v>0</v>
          </cell>
        </row>
        <row r="6411">
          <cell r="AD6411">
            <v>9</v>
          </cell>
          <cell r="AF6411">
            <v>0</v>
          </cell>
        </row>
        <row r="6412">
          <cell r="AD6412">
            <v>9</v>
          </cell>
          <cell r="AF6412">
            <v>0</v>
          </cell>
        </row>
        <row r="6413">
          <cell r="AD6413">
            <v>9</v>
          </cell>
          <cell r="AF6413">
            <v>0</v>
          </cell>
        </row>
        <row r="6414">
          <cell r="AD6414">
            <v>9</v>
          </cell>
          <cell r="AF6414">
            <v>0</v>
          </cell>
        </row>
        <row r="6415">
          <cell r="AD6415">
            <v>9</v>
          </cell>
          <cell r="AF6415">
            <v>0</v>
          </cell>
        </row>
        <row r="6416">
          <cell r="AD6416">
            <v>9</v>
          </cell>
          <cell r="AF6416">
            <v>0</v>
          </cell>
        </row>
        <row r="6417">
          <cell r="AD6417">
            <v>9</v>
          </cell>
          <cell r="AF6417">
            <v>0</v>
          </cell>
        </row>
        <row r="6418">
          <cell r="AD6418">
            <v>9</v>
          </cell>
          <cell r="AF6418">
            <v>0</v>
          </cell>
        </row>
        <row r="6419">
          <cell r="AD6419">
            <v>9</v>
          </cell>
          <cell r="AF6419">
            <v>0</v>
          </cell>
        </row>
        <row r="6420">
          <cell r="AD6420">
            <v>9</v>
          </cell>
          <cell r="AF6420">
            <v>0</v>
          </cell>
        </row>
        <row r="6421">
          <cell r="AD6421">
            <v>9</v>
          </cell>
          <cell r="AF6421">
            <v>0</v>
          </cell>
        </row>
        <row r="6422">
          <cell r="AD6422">
            <v>9</v>
          </cell>
          <cell r="AF6422">
            <v>0</v>
          </cell>
        </row>
        <row r="6423">
          <cell r="AD6423">
            <v>9</v>
          </cell>
          <cell r="AF6423">
            <v>0</v>
          </cell>
        </row>
        <row r="6424">
          <cell r="AD6424">
            <v>9</v>
          </cell>
          <cell r="AF6424">
            <v>0</v>
          </cell>
        </row>
        <row r="6425">
          <cell r="AD6425">
            <v>9</v>
          </cell>
          <cell r="AF6425">
            <v>0</v>
          </cell>
        </row>
        <row r="6426">
          <cell r="AD6426">
            <v>9</v>
          </cell>
          <cell r="AF6426">
            <v>0</v>
          </cell>
        </row>
        <row r="6427">
          <cell r="AD6427">
            <v>9</v>
          </cell>
          <cell r="AF6427">
            <v>0</v>
          </cell>
        </row>
        <row r="6428">
          <cell r="AD6428">
            <v>9</v>
          </cell>
          <cell r="AF6428">
            <v>0</v>
          </cell>
        </row>
        <row r="6429">
          <cell r="AD6429">
            <v>9</v>
          </cell>
          <cell r="AF6429">
            <v>0</v>
          </cell>
        </row>
        <row r="6430">
          <cell r="AD6430">
            <v>9</v>
          </cell>
          <cell r="AF6430">
            <v>0</v>
          </cell>
        </row>
        <row r="6431">
          <cell r="AD6431">
            <v>9</v>
          </cell>
          <cell r="AF6431">
            <v>0</v>
          </cell>
        </row>
        <row r="6432">
          <cell r="AD6432">
            <v>9</v>
          </cell>
          <cell r="AF6432">
            <v>0</v>
          </cell>
        </row>
        <row r="6433">
          <cell r="AD6433">
            <v>9</v>
          </cell>
          <cell r="AF6433">
            <v>0</v>
          </cell>
        </row>
        <row r="6434">
          <cell r="AD6434">
            <v>9</v>
          </cell>
          <cell r="AF6434">
            <v>0</v>
          </cell>
        </row>
        <row r="6435">
          <cell r="AD6435">
            <v>9</v>
          </cell>
          <cell r="AF6435">
            <v>0</v>
          </cell>
        </row>
        <row r="6436">
          <cell r="AD6436">
            <v>9</v>
          </cell>
          <cell r="AF6436">
            <v>0</v>
          </cell>
        </row>
        <row r="6437">
          <cell r="AD6437">
            <v>9</v>
          </cell>
          <cell r="AF6437">
            <v>0</v>
          </cell>
        </row>
        <row r="6438">
          <cell r="AD6438">
            <v>9</v>
          </cell>
          <cell r="AF6438">
            <v>0</v>
          </cell>
        </row>
        <row r="6439">
          <cell r="AD6439">
            <v>9</v>
          </cell>
          <cell r="AF6439">
            <v>0</v>
          </cell>
        </row>
        <row r="6440">
          <cell r="AD6440">
            <v>9</v>
          </cell>
          <cell r="AF6440">
            <v>0</v>
          </cell>
        </row>
        <row r="6441">
          <cell r="AD6441">
            <v>9</v>
          </cell>
          <cell r="AF6441">
            <v>0</v>
          </cell>
        </row>
        <row r="6442">
          <cell r="AD6442">
            <v>9</v>
          </cell>
          <cell r="AF6442">
            <v>0</v>
          </cell>
        </row>
        <row r="6443">
          <cell r="AD6443">
            <v>9</v>
          </cell>
          <cell r="AF6443">
            <v>0</v>
          </cell>
        </row>
        <row r="6444">
          <cell r="AD6444">
            <v>9</v>
          </cell>
          <cell r="AF6444">
            <v>0</v>
          </cell>
        </row>
        <row r="6445">
          <cell r="AD6445">
            <v>9</v>
          </cell>
          <cell r="AF6445">
            <v>0</v>
          </cell>
        </row>
        <row r="6446">
          <cell r="AD6446">
            <v>9</v>
          </cell>
          <cell r="AF6446">
            <v>0</v>
          </cell>
        </row>
        <row r="6447">
          <cell r="AD6447">
            <v>9</v>
          </cell>
          <cell r="AF6447">
            <v>0</v>
          </cell>
        </row>
        <row r="6448">
          <cell r="AD6448">
            <v>9</v>
          </cell>
          <cell r="AF6448">
            <v>0</v>
          </cell>
        </row>
        <row r="6449">
          <cell r="AD6449">
            <v>9</v>
          </cell>
          <cell r="AF6449">
            <v>0</v>
          </cell>
        </row>
        <row r="6450">
          <cell r="AD6450">
            <v>9</v>
          </cell>
          <cell r="AF6450">
            <v>0</v>
          </cell>
        </row>
        <row r="6451">
          <cell r="AD6451">
            <v>9</v>
          </cell>
          <cell r="AF6451">
            <v>0</v>
          </cell>
        </row>
        <row r="6452">
          <cell r="AD6452">
            <v>9</v>
          </cell>
          <cell r="AF6452">
            <v>0</v>
          </cell>
        </row>
        <row r="6453">
          <cell r="AD6453">
            <v>9</v>
          </cell>
          <cell r="AF6453">
            <v>0</v>
          </cell>
        </row>
        <row r="6454">
          <cell r="AD6454">
            <v>9</v>
          </cell>
          <cell r="AF6454">
            <v>2.5510204081632651E-3</v>
          </cell>
        </row>
        <row r="6455">
          <cell r="AD6455">
            <v>9</v>
          </cell>
          <cell r="AF6455">
            <v>2.5510204081632651E-3</v>
          </cell>
        </row>
        <row r="6456">
          <cell r="AD6456">
            <v>9</v>
          </cell>
          <cell r="AF6456">
            <v>0</v>
          </cell>
        </row>
        <row r="6457">
          <cell r="AD6457">
            <v>9</v>
          </cell>
          <cell r="AF6457">
            <v>0</v>
          </cell>
        </row>
        <row r="6458">
          <cell r="AD6458">
            <v>9</v>
          </cell>
          <cell r="AF6458">
            <v>0</v>
          </cell>
        </row>
        <row r="6459">
          <cell r="AD6459">
            <v>9</v>
          </cell>
          <cell r="AF6459">
            <v>0</v>
          </cell>
        </row>
        <row r="6460">
          <cell r="AD6460">
            <v>9</v>
          </cell>
          <cell r="AF6460">
            <v>0</v>
          </cell>
        </row>
        <row r="6461">
          <cell r="AD6461">
            <v>9</v>
          </cell>
          <cell r="AF6461">
            <v>0</v>
          </cell>
        </row>
        <row r="6462">
          <cell r="AD6462">
            <v>9</v>
          </cell>
          <cell r="AF6462">
            <v>1.2755102040816326E-3</v>
          </cell>
        </row>
        <row r="6463">
          <cell r="AD6463">
            <v>9</v>
          </cell>
          <cell r="AF6463">
            <v>0</v>
          </cell>
        </row>
        <row r="6464">
          <cell r="AD6464">
            <v>9</v>
          </cell>
          <cell r="AF6464">
            <v>0</v>
          </cell>
        </row>
        <row r="6465">
          <cell r="AD6465">
            <v>9</v>
          </cell>
          <cell r="AF6465">
            <v>2.5510204081632651E-3</v>
          </cell>
        </row>
        <row r="6466">
          <cell r="AD6466">
            <v>9</v>
          </cell>
          <cell r="AF6466">
            <v>2.5510204081632651E-3</v>
          </cell>
        </row>
        <row r="6467">
          <cell r="AD6467">
            <v>9</v>
          </cell>
          <cell r="AF6467">
            <v>2.5510204081632651E-3</v>
          </cell>
        </row>
        <row r="6468">
          <cell r="AD6468">
            <v>9</v>
          </cell>
          <cell r="AF6468">
            <v>0</v>
          </cell>
        </row>
        <row r="6469">
          <cell r="AD6469">
            <v>9</v>
          </cell>
          <cell r="AF6469">
            <v>0</v>
          </cell>
        </row>
        <row r="6470">
          <cell r="AD6470">
            <v>9</v>
          </cell>
          <cell r="AF6470">
            <v>0</v>
          </cell>
        </row>
        <row r="6471">
          <cell r="AD6471">
            <v>9</v>
          </cell>
          <cell r="AF6471">
            <v>0</v>
          </cell>
        </row>
        <row r="6472">
          <cell r="AD6472">
            <v>9</v>
          </cell>
          <cell r="AF6472">
            <v>0</v>
          </cell>
        </row>
        <row r="6473">
          <cell r="AD6473">
            <v>9</v>
          </cell>
          <cell r="AF6473">
            <v>0</v>
          </cell>
        </row>
        <row r="6474">
          <cell r="AD6474">
            <v>9</v>
          </cell>
          <cell r="AF6474">
            <v>0</v>
          </cell>
        </row>
        <row r="6475">
          <cell r="AD6475">
            <v>9</v>
          </cell>
          <cell r="AF6475">
            <v>0</v>
          </cell>
        </row>
        <row r="6476">
          <cell r="AD6476">
            <v>9</v>
          </cell>
          <cell r="AF6476">
            <v>0</v>
          </cell>
        </row>
        <row r="6477">
          <cell r="AD6477">
            <v>9</v>
          </cell>
          <cell r="AF6477">
            <v>0</v>
          </cell>
        </row>
        <row r="6478">
          <cell r="AD6478">
            <v>9</v>
          </cell>
          <cell r="AF6478">
            <v>2.5510204081632651E-3</v>
          </cell>
        </row>
        <row r="6479">
          <cell r="AD6479">
            <v>9</v>
          </cell>
          <cell r="AF6479">
            <v>1.2755102040816326E-3</v>
          </cell>
        </row>
        <row r="6480">
          <cell r="AD6480">
            <v>9</v>
          </cell>
          <cell r="AF6480">
            <v>1.2755102040816326E-3</v>
          </cell>
        </row>
        <row r="6481">
          <cell r="AD6481">
            <v>9</v>
          </cell>
          <cell r="AF6481">
            <v>1.2755102040816326E-3</v>
          </cell>
        </row>
        <row r="6482">
          <cell r="AD6482">
            <v>9</v>
          </cell>
          <cell r="AF6482">
            <v>1.2755102040816326E-3</v>
          </cell>
        </row>
        <row r="6483">
          <cell r="AD6483">
            <v>9</v>
          </cell>
          <cell r="AF6483">
            <v>1.2755102040816326E-3</v>
          </cell>
        </row>
        <row r="6484">
          <cell r="AD6484">
            <v>9</v>
          </cell>
          <cell r="AF6484">
            <v>1.2755102040816326E-3</v>
          </cell>
        </row>
        <row r="6485">
          <cell r="AD6485">
            <v>9</v>
          </cell>
          <cell r="AF6485">
            <v>1.2755102040816326E-3</v>
          </cell>
        </row>
        <row r="6486">
          <cell r="AD6486">
            <v>9</v>
          </cell>
          <cell r="AF6486">
            <v>1.2755102040816326E-3</v>
          </cell>
        </row>
        <row r="6487">
          <cell r="AD6487">
            <v>9</v>
          </cell>
          <cell r="AF6487">
            <v>0</v>
          </cell>
        </row>
        <row r="6488">
          <cell r="AD6488">
            <v>9</v>
          </cell>
          <cell r="AF6488">
            <v>0</v>
          </cell>
        </row>
        <row r="6489">
          <cell r="AD6489">
            <v>9</v>
          </cell>
          <cell r="AF6489">
            <v>0</v>
          </cell>
        </row>
        <row r="6490">
          <cell r="AD6490">
            <v>9</v>
          </cell>
          <cell r="AF6490">
            <v>0</v>
          </cell>
        </row>
        <row r="6491">
          <cell r="AD6491">
            <v>9</v>
          </cell>
          <cell r="AF6491">
            <v>0</v>
          </cell>
        </row>
        <row r="6492">
          <cell r="AD6492">
            <v>9</v>
          </cell>
          <cell r="AF6492">
            <v>0</v>
          </cell>
        </row>
        <row r="6493">
          <cell r="AD6493">
            <v>9</v>
          </cell>
          <cell r="AF6493">
            <v>0</v>
          </cell>
        </row>
        <row r="6494">
          <cell r="AD6494">
            <v>9</v>
          </cell>
          <cell r="AF6494">
            <v>0</v>
          </cell>
        </row>
        <row r="6495">
          <cell r="AD6495">
            <v>9</v>
          </cell>
          <cell r="AF6495">
            <v>0</v>
          </cell>
        </row>
        <row r="6496">
          <cell r="AD6496">
            <v>9</v>
          </cell>
          <cell r="AF6496">
            <v>0</v>
          </cell>
        </row>
        <row r="6497">
          <cell r="AD6497">
            <v>9</v>
          </cell>
          <cell r="AF6497">
            <v>0</v>
          </cell>
        </row>
        <row r="6498">
          <cell r="AD6498">
            <v>9</v>
          </cell>
          <cell r="AF6498">
            <v>0</v>
          </cell>
        </row>
        <row r="6499">
          <cell r="AD6499">
            <v>9</v>
          </cell>
          <cell r="AF6499">
            <v>0</v>
          </cell>
        </row>
        <row r="6500">
          <cell r="AD6500">
            <v>9</v>
          </cell>
          <cell r="AF6500">
            <v>0</v>
          </cell>
        </row>
        <row r="6501">
          <cell r="AD6501">
            <v>9</v>
          </cell>
          <cell r="AF6501">
            <v>0</v>
          </cell>
        </row>
        <row r="6502">
          <cell r="AD6502">
            <v>9</v>
          </cell>
          <cell r="AF6502">
            <v>1.2755102040816326E-3</v>
          </cell>
        </row>
        <row r="6503">
          <cell r="AD6503">
            <v>9</v>
          </cell>
          <cell r="AF6503">
            <v>1.2755102040816326E-3</v>
          </cell>
        </row>
        <row r="6504">
          <cell r="AD6504">
            <v>9</v>
          </cell>
          <cell r="AF6504">
            <v>1.2755102040816326E-3</v>
          </cell>
        </row>
        <row r="6505">
          <cell r="AD6505">
            <v>9</v>
          </cell>
          <cell r="AF6505">
            <v>2.5510204081632651E-3</v>
          </cell>
        </row>
        <row r="6506">
          <cell r="AD6506">
            <v>9</v>
          </cell>
          <cell r="AF6506">
            <v>2.5510204081632651E-3</v>
          </cell>
        </row>
        <row r="6507">
          <cell r="AD6507">
            <v>9</v>
          </cell>
          <cell r="AF6507">
            <v>0</v>
          </cell>
        </row>
        <row r="6508">
          <cell r="AD6508">
            <v>9</v>
          </cell>
          <cell r="AF6508">
            <v>0</v>
          </cell>
        </row>
        <row r="6509">
          <cell r="AD6509">
            <v>9</v>
          </cell>
          <cell r="AF6509">
            <v>0</v>
          </cell>
        </row>
        <row r="6510">
          <cell r="AD6510">
            <v>9</v>
          </cell>
          <cell r="AF6510">
            <v>2.5510204081632651E-3</v>
          </cell>
        </row>
        <row r="6511">
          <cell r="AD6511">
            <v>9</v>
          </cell>
          <cell r="AF6511">
            <v>0</v>
          </cell>
        </row>
        <row r="6512">
          <cell r="AD6512">
            <v>9</v>
          </cell>
          <cell r="AF6512">
            <v>0</v>
          </cell>
        </row>
        <row r="6513">
          <cell r="AD6513">
            <v>9</v>
          </cell>
          <cell r="AF6513">
            <v>0</v>
          </cell>
        </row>
        <row r="6514">
          <cell r="AD6514">
            <v>9</v>
          </cell>
          <cell r="AF6514">
            <v>2.5510204081632651E-3</v>
          </cell>
        </row>
        <row r="6515">
          <cell r="AD6515">
            <v>9</v>
          </cell>
          <cell r="AF6515">
            <v>0</v>
          </cell>
        </row>
        <row r="6516">
          <cell r="AD6516">
            <v>9</v>
          </cell>
          <cell r="AF6516">
            <v>0</v>
          </cell>
        </row>
        <row r="6517">
          <cell r="AD6517">
            <v>9</v>
          </cell>
          <cell r="AF6517">
            <v>0</v>
          </cell>
        </row>
        <row r="6518">
          <cell r="AD6518">
            <v>9</v>
          </cell>
          <cell r="AF6518">
            <v>0</v>
          </cell>
        </row>
        <row r="6519">
          <cell r="AD6519">
            <v>9</v>
          </cell>
          <cell r="AF6519">
            <v>0</v>
          </cell>
        </row>
        <row r="6520">
          <cell r="AD6520">
            <v>9</v>
          </cell>
          <cell r="AF6520">
            <v>0</v>
          </cell>
        </row>
        <row r="6521">
          <cell r="AD6521">
            <v>9</v>
          </cell>
          <cell r="AF6521">
            <v>0</v>
          </cell>
        </row>
        <row r="6522">
          <cell r="AD6522">
            <v>9</v>
          </cell>
          <cell r="AF6522">
            <v>0</v>
          </cell>
        </row>
        <row r="6523">
          <cell r="AD6523">
            <v>9</v>
          </cell>
          <cell r="AF6523">
            <v>0</v>
          </cell>
        </row>
        <row r="6524">
          <cell r="AD6524">
            <v>9</v>
          </cell>
          <cell r="AF6524">
            <v>0</v>
          </cell>
        </row>
        <row r="6525">
          <cell r="AD6525">
            <v>9</v>
          </cell>
          <cell r="AF6525">
            <v>0</v>
          </cell>
        </row>
        <row r="6526">
          <cell r="AD6526">
            <v>9</v>
          </cell>
          <cell r="AF6526">
            <v>1.2755102040816326E-3</v>
          </cell>
        </row>
        <row r="6527">
          <cell r="AD6527">
            <v>9</v>
          </cell>
          <cell r="AF6527">
            <v>1.2755102040816326E-3</v>
          </cell>
        </row>
        <row r="6528">
          <cell r="AD6528">
            <v>9</v>
          </cell>
          <cell r="AF6528">
            <v>1.2755102040816326E-3</v>
          </cell>
        </row>
        <row r="6529">
          <cell r="AD6529">
            <v>9</v>
          </cell>
          <cell r="AF6529">
            <v>1.2755102040816326E-3</v>
          </cell>
        </row>
        <row r="6530">
          <cell r="AD6530">
            <v>9</v>
          </cell>
          <cell r="AF6530">
            <v>1.2755102040816326E-3</v>
          </cell>
        </row>
        <row r="6531">
          <cell r="AD6531">
            <v>9</v>
          </cell>
          <cell r="AF6531">
            <v>0</v>
          </cell>
        </row>
        <row r="6532">
          <cell r="AD6532">
            <v>9</v>
          </cell>
          <cell r="AF6532">
            <v>0</v>
          </cell>
        </row>
        <row r="6533">
          <cell r="AD6533">
            <v>9</v>
          </cell>
          <cell r="AF6533">
            <v>0</v>
          </cell>
        </row>
        <row r="6534">
          <cell r="AD6534">
            <v>9</v>
          </cell>
          <cell r="AF6534">
            <v>1.2755102040816326E-3</v>
          </cell>
        </row>
        <row r="6535">
          <cell r="AD6535">
            <v>9</v>
          </cell>
          <cell r="AF6535">
            <v>2.5510204081632651E-3</v>
          </cell>
        </row>
        <row r="6536">
          <cell r="AD6536">
            <v>9</v>
          </cell>
          <cell r="AF6536">
            <v>2.5510204081632651E-3</v>
          </cell>
        </row>
        <row r="6537">
          <cell r="AD6537">
            <v>9</v>
          </cell>
          <cell r="AF6537">
            <v>2.5510204081632651E-3</v>
          </cell>
        </row>
        <row r="6538">
          <cell r="AD6538">
            <v>9</v>
          </cell>
          <cell r="AF6538">
            <v>2.5510204081632651E-3</v>
          </cell>
        </row>
        <row r="6539">
          <cell r="AD6539">
            <v>9</v>
          </cell>
          <cell r="AF6539">
            <v>5.1020408163265302E-3</v>
          </cell>
        </row>
        <row r="6540">
          <cell r="AD6540">
            <v>9</v>
          </cell>
          <cell r="AF6540">
            <v>0</v>
          </cell>
        </row>
        <row r="6541">
          <cell r="AD6541">
            <v>9</v>
          </cell>
          <cell r="AF6541">
            <v>0</v>
          </cell>
        </row>
        <row r="6542">
          <cell r="AD6542">
            <v>9</v>
          </cell>
          <cell r="AF6542">
            <v>0</v>
          </cell>
        </row>
        <row r="6543">
          <cell r="AD6543">
            <v>9</v>
          </cell>
          <cell r="AF6543">
            <v>0</v>
          </cell>
        </row>
        <row r="6544">
          <cell r="AD6544">
            <v>9</v>
          </cell>
          <cell r="AF6544">
            <v>0</v>
          </cell>
        </row>
        <row r="6545">
          <cell r="AD6545">
            <v>9</v>
          </cell>
          <cell r="AF6545">
            <v>2.5510204081632651E-3</v>
          </cell>
        </row>
        <row r="6546">
          <cell r="AD6546">
            <v>9</v>
          </cell>
          <cell r="AF6546">
            <v>2.5510204081632651E-3</v>
          </cell>
        </row>
        <row r="6547">
          <cell r="AD6547">
            <v>9</v>
          </cell>
          <cell r="AF6547">
            <v>0</v>
          </cell>
        </row>
        <row r="6548">
          <cell r="AD6548">
            <v>9</v>
          </cell>
          <cell r="AF6548">
            <v>0</v>
          </cell>
        </row>
        <row r="6549">
          <cell r="AD6549">
            <v>9</v>
          </cell>
          <cell r="AF6549">
            <v>2.5510204081632651E-3</v>
          </cell>
        </row>
        <row r="6550">
          <cell r="AD6550">
            <v>9</v>
          </cell>
          <cell r="AF6550">
            <v>3.8265306122448979E-3</v>
          </cell>
        </row>
        <row r="6551">
          <cell r="AD6551">
            <v>9</v>
          </cell>
          <cell r="AF6551">
            <v>3.8265306122448979E-3</v>
          </cell>
        </row>
        <row r="6552">
          <cell r="AD6552">
            <v>9</v>
          </cell>
          <cell r="AF6552">
            <v>5.1020408163265302E-3</v>
          </cell>
        </row>
        <row r="6553">
          <cell r="AD6553">
            <v>9</v>
          </cell>
          <cell r="AF6553">
            <v>2.5510204081632651E-3</v>
          </cell>
        </row>
        <row r="6554">
          <cell r="AD6554">
            <v>9</v>
          </cell>
          <cell r="AF6554">
            <v>1.2755102040816326E-3</v>
          </cell>
        </row>
        <row r="6555">
          <cell r="AD6555">
            <v>9</v>
          </cell>
          <cell r="AF6555">
            <v>1.2755102040816326E-3</v>
          </cell>
        </row>
        <row r="6556">
          <cell r="AD6556">
            <v>9</v>
          </cell>
          <cell r="AF6556">
            <v>1.2755102040816326E-3</v>
          </cell>
        </row>
        <row r="6557">
          <cell r="AD6557">
            <v>10</v>
          </cell>
          <cell r="AF6557">
            <v>0</v>
          </cell>
        </row>
        <row r="6558">
          <cell r="AD6558">
            <v>10</v>
          </cell>
          <cell r="AF6558">
            <v>0</v>
          </cell>
        </row>
        <row r="6559">
          <cell r="AD6559">
            <v>10</v>
          </cell>
          <cell r="AF6559">
            <v>0</v>
          </cell>
        </row>
        <row r="6560">
          <cell r="AD6560">
            <v>10</v>
          </cell>
          <cell r="AF6560">
            <v>0</v>
          </cell>
        </row>
        <row r="6561">
          <cell r="AD6561">
            <v>10</v>
          </cell>
          <cell r="AF6561">
            <v>0</v>
          </cell>
        </row>
        <row r="6562">
          <cell r="AD6562">
            <v>10</v>
          </cell>
          <cell r="AF6562">
            <v>0</v>
          </cell>
        </row>
        <row r="6563">
          <cell r="AD6563">
            <v>10</v>
          </cell>
          <cell r="AF6563">
            <v>0</v>
          </cell>
        </row>
        <row r="6564">
          <cell r="AD6564">
            <v>10</v>
          </cell>
          <cell r="AF6564">
            <v>0</v>
          </cell>
        </row>
        <row r="6565">
          <cell r="AD6565">
            <v>10</v>
          </cell>
          <cell r="AF6565">
            <v>0</v>
          </cell>
        </row>
        <row r="6566">
          <cell r="AD6566">
            <v>10</v>
          </cell>
          <cell r="AF6566">
            <v>0</v>
          </cell>
        </row>
        <row r="6567">
          <cell r="AD6567">
            <v>10</v>
          </cell>
          <cell r="AF6567">
            <v>0</v>
          </cell>
        </row>
        <row r="6568">
          <cell r="AD6568">
            <v>10</v>
          </cell>
          <cell r="AF6568">
            <v>0</v>
          </cell>
        </row>
        <row r="6569">
          <cell r="AD6569">
            <v>10</v>
          </cell>
          <cell r="AF6569">
            <v>0</v>
          </cell>
        </row>
        <row r="6570">
          <cell r="AD6570">
            <v>10</v>
          </cell>
          <cell r="AF6570">
            <v>0</v>
          </cell>
        </row>
        <row r="6571">
          <cell r="AD6571">
            <v>10</v>
          </cell>
          <cell r="AF6571">
            <v>0</v>
          </cell>
        </row>
        <row r="6572">
          <cell r="AD6572">
            <v>10</v>
          </cell>
          <cell r="AF6572">
            <v>0</v>
          </cell>
        </row>
        <row r="6573">
          <cell r="AD6573">
            <v>10</v>
          </cell>
          <cell r="AF6573">
            <v>0</v>
          </cell>
        </row>
        <row r="6574">
          <cell r="AD6574">
            <v>10</v>
          </cell>
          <cell r="AF6574">
            <v>0</v>
          </cell>
        </row>
        <row r="6575">
          <cell r="AD6575">
            <v>10</v>
          </cell>
          <cell r="AF6575">
            <v>0</v>
          </cell>
        </row>
        <row r="6576">
          <cell r="AD6576">
            <v>10</v>
          </cell>
          <cell r="AF6576">
            <v>0</v>
          </cell>
        </row>
        <row r="6577">
          <cell r="AD6577">
            <v>10</v>
          </cell>
          <cell r="AF6577">
            <v>0</v>
          </cell>
        </row>
        <row r="6578">
          <cell r="AD6578">
            <v>10</v>
          </cell>
          <cell r="AF6578">
            <v>0</v>
          </cell>
        </row>
        <row r="6579">
          <cell r="AD6579">
            <v>10</v>
          </cell>
          <cell r="AF6579">
            <v>0</v>
          </cell>
        </row>
        <row r="6580">
          <cell r="AD6580">
            <v>10</v>
          </cell>
          <cell r="AF6580">
            <v>0</v>
          </cell>
        </row>
        <row r="6581">
          <cell r="AD6581">
            <v>10</v>
          </cell>
          <cell r="AF6581">
            <v>0</v>
          </cell>
        </row>
        <row r="6582">
          <cell r="AD6582">
            <v>10</v>
          </cell>
          <cell r="AF6582">
            <v>0</v>
          </cell>
        </row>
        <row r="6583">
          <cell r="AD6583">
            <v>10</v>
          </cell>
          <cell r="AF6583">
            <v>0</v>
          </cell>
        </row>
        <row r="6584">
          <cell r="AD6584">
            <v>10</v>
          </cell>
          <cell r="AF6584">
            <v>0</v>
          </cell>
        </row>
        <row r="6585">
          <cell r="AD6585">
            <v>10</v>
          </cell>
          <cell r="AF6585">
            <v>0</v>
          </cell>
        </row>
        <row r="6586">
          <cell r="AD6586">
            <v>10</v>
          </cell>
          <cell r="AF6586">
            <v>0</v>
          </cell>
        </row>
        <row r="6587">
          <cell r="AD6587">
            <v>10</v>
          </cell>
          <cell r="AF6587">
            <v>0</v>
          </cell>
        </row>
        <row r="6588">
          <cell r="AD6588">
            <v>10</v>
          </cell>
          <cell r="AF6588">
            <v>0</v>
          </cell>
        </row>
        <row r="6589">
          <cell r="AD6589">
            <v>10</v>
          </cell>
          <cell r="AF6589">
            <v>0</v>
          </cell>
        </row>
        <row r="6590">
          <cell r="AD6590">
            <v>10</v>
          </cell>
          <cell r="AF6590">
            <v>0</v>
          </cell>
        </row>
        <row r="6591">
          <cell r="AD6591">
            <v>10</v>
          </cell>
          <cell r="AF6591">
            <v>0</v>
          </cell>
        </row>
        <row r="6592">
          <cell r="AD6592">
            <v>10</v>
          </cell>
          <cell r="AF6592">
            <v>0</v>
          </cell>
        </row>
        <row r="6593">
          <cell r="AD6593">
            <v>10</v>
          </cell>
          <cell r="AF6593">
            <v>0</v>
          </cell>
        </row>
        <row r="6594">
          <cell r="AD6594">
            <v>10</v>
          </cell>
          <cell r="AF6594">
            <v>0</v>
          </cell>
        </row>
        <row r="6595">
          <cell r="AD6595">
            <v>10</v>
          </cell>
          <cell r="AF6595">
            <v>0</v>
          </cell>
        </row>
        <row r="6596">
          <cell r="AD6596">
            <v>10</v>
          </cell>
          <cell r="AF6596">
            <v>0</v>
          </cell>
        </row>
        <row r="6597">
          <cell r="AD6597">
            <v>10</v>
          </cell>
          <cell r="AF6597">
            <v>0</v>
          </cell>
        </row>
        <row r="6598">
          <cell r="AD6598">
            <v>10</v>
          </cell>
          <cell r="AF6598">
            <v>0</v>
          </cell>
        </row>
        <row r="6599">
          <cell r="AD6599">
            <v>10</v>
          </cell>
          <cell r="AF6599">
            <v>0</v>
          </cell>
        </row>
        <row r="6600">
          <cell r="AD6600">
            <v>10</v>
          </cell>
          <cell r="AF6600">
            <v>0</v>
          </cell>
        </row>
        <row r="6601">
          <cell r="AD6601">
            <v>10</v>
          </cell>
          <cell r="AF6601">
            <v>0</v>
          </cell>
        </row>
        <row r="6602">
          <cell r="AD6602">
            <v>10</v>
          </cell>
          <cell r="AF6602">
            <v>0</v>
          </cell>
        </row>
        <row r="6603">
          <cell r="AD6603">
            <v>10</v>
          </cell>
          <cell r="AF6603">
            <v>0</v>
          </cell>
        </row>
        <row r="6604">
          <cell r="AD6604">
            <v>10</v>
          </cell>
          <cell r="AF6604">
            <v>0</v>
          </cell>
        </row>
        <row r="6605">
          <cell r="AD6605">
            <v>10</v>
          </cell>
          <cell r="AF6605">
            <v>0</v>
          </cell>
        </row>
        <row r="6606">
          <cell r="AD6606">
            <v>10</v>
          </cell>
          <cell r="AF6606">
            <v>0</v>
          </cell>
        </row>
        <row r="6607">
          <cell r="AD6607">
            <v>10</v>
          </cell>
          <cell r="AF6607">
            <v>0</v>
          </cell>
        </row>
        <row r="6608">
          <cell r="AD6608">
            <v>10</v>
          </cell>
          <cell r="AF6608">
            <v>0</v>
          </cell>
        </row>
        <row r="6609">
          <cell r="AD6609">
            <v>10</v>
          </cell>
          <cell r="AF6609">
            <v>0</v>
          </cell>
        </row>
        <row r="6610">
          <cell r="AD6610">
            <v>10</v>
          </cell>
          <cell r="AF6610">
            <v>0</v>
          </cell>
        </row>
        <row r="6611">
          <cell r="AD6611">
            <v>10</v>
          </cell>
          <cell r="AF6611">
            <v>0</v>
          </cell>
        </row>
        <row r="6612">
          <cell r="AD6612">
            <v>10</v>
          </cell>
          <cell r="AF6612">
            <v>0</v>
          </cell>
        </row>
        <row r="6613">
          <cell r="AD6613">
            <v>10</v>
          </cell>
          <cell r="AF6613">
            <v>0</v>
          </cell>
        </row>
        <row r="6614">
          <cell r="AD6614">
            <v>10</v>
          </cell>
          <cell r="AF6614">
            <v>0</v>
          </cell>
        </row>
        <row r="6615">
          <cell r="AD6615">
            <v>10</v>
          </cell>
          <cell r="AF6615">
            <v>0</v>
          </cell>
        </row>
        <row r="6616">
          <cell r="AD6616">
            <v>10</v>
          </cell>
          <cell r="AF6616">
            <v>0</v>
          </cell>
        </row>
        <row r="6617">
          <cell r="AD6617">
            <v>10</v>
          </cell>
          <cell r="AF6617">
            <v>0</v>
          </cell>
        </row>
        <row r="6618">
          <cell r="AD6618">
            <v>10</v>
          </cell>
          <cell r="AF6618">
            <v>0</v>
          </cell>
        </row>
        <row r="6619">
          <cell r="AD6619">
            <v>10</v>
          </cell>
          <cell r="AF6619">
            <v>0</v>
          </cell>
        </row>
        <row r="6620">
          <cell r="AD6620">
            <v>10</v>
          </cell>
          <cell r="AF6620">
            <v>0</v>
          </cell>
        </row>
        <row r="6621">
          <cell r="AD6621">
            <v>10</v>
          </cell>
          <cell r="AF6621">
            <v>0</v>
          </cell>
        </row>
        <row r="6622">
          <cell r="AD6622">
            <v>10</v>
          </cell>
          <cell r="AF6622">
            <v>0</v>
          </cell>
        </row>
        <row r="6623">
          <cell r="AD6623">
            <v>10</v>
          </cell>
          <cell r="AF6623">
            <v>0</v>
          </cell>
        </row>
        <row r="6624">
          <cell r="AD6624">
            <v>10</v>
          </cell>
          <cell r="AF6624">
            <v>0</v>
          </cell>
        </row>
        <row r="6625">
          <cell r="AD6625">
            <v>10</v>
          </cell>
          <cell r="AF6625">
            <v>0</v>
          </cell>
        </row>
        <row r="6626">
          <cell r="AD6626">
            <v>10</v>
          </cell>
          <cell r="AF6626">
            <v>0</v>
          </cell>
        </row>
        <row r="6627">
          <cell r="AD6627">
            <v>10</v>
          </cell>
          <cell r="AF6627">
            <v>0</v>
          </cell>
        </row>
        <row r="6628">
          <cell r="AD6628">
            <v>10</v>
          </cell>
          <cell r="AF6628">
            <v>0</v>
          </cell>
        </row>
        <row r="6629">
          <cell r="AD6629">
            <v>10</v>
          </cell>
          <cell r="AF6629">
            <v>0</v>
          </cell>
        </row>
        <row r="6630">
          <cell r="AD6630">
            <v>10</v>
          </cell>
          <cell r="AF6630">
            <v>0</v>
          </cell>
        </row>
        <row r="6631">
          <cell r="AD6631">
            <v>10</v>
          </cell>
          <cell r="AF6631">
            <v>0</v>
          </cell>
        </row>
        <row r="6632">
          <cell r="AD6632">
            <v>10</v>
          </cell>
          <cell r="AF6632">
            <v>0</v>
          </cell>
        </row>
        <row r="6633">
          <cell r="AD6633">
            <v>10</v>
          </cell>
          <cell r="AF6633">
            <v>0</v>
          </cell>
        </row>
        <row r="6634">
          <cell r="AD6634">
            <v>10</v>
          </cell>
          <cell r="AF6634">
            <v>0</v>
          </cell>
        </row>
        <row r="6635">
          <cell r="AD6635">
            <v>10</v>
          </cell>
          <cell r="AF6635">
            <v>0</v>
          </cell>
        </row>
        <row r="6636">
          <cell r="AD6636">
            <v>10</v>
          </cell>
          <cell r="AF6636">
            <v>0</v>
          </cell>
        </row>
        <row r="6637">
          <cell r="AD6637">
            <v>10</v>
          </cell>
          <cell r="AF6637">
            <v>0</v>
          </cell>
        </row>
        <row r="6638">
          <cell r="AD6638">
            <v>10</v>
          </cell>
          <cell r="AF6638">
            <v>0</v>
          </cell>
        </row>
        <row r="6639">
          <cell r="AD6639">
            <v>10</v>
          </cell>
          <cell r="AF6639">
            <v>0</v>
          </cell>
        </row>
        <row r="6640">
          <cell r="AD6640">
            <v>10</v>
          </cell>
          <cell r="AF6640">
            <v>0</v>
          </cell>
        </row>
        <row r="6641">
          <cell r="AD6641">
            <v>10</v>
          </cell>
          <cell r="AF6641">
            <v>0</v>
          </cell>
        </row>
        <row r="6642">
          <cell r="AD6642">
            <v>10</v>
          </cell>
          <cell r="AF6642">
            <v>0</v>
          </cell>
        </row>
        <row r="6643">
          <cell r="AD6643">
            <v>10</v>
          </cell>
          <cell r="AF6643">
            <v>0</v>
          </cell>
        </row>
        <row r="6644">
          <cell r="AD6644">
            <v>10</v>
          </cell>
          <cell r="AF6644">
            <v>0</v>
          </cell>
        </row>
        <row r="6645">
          <cell r="AD6645">
            <v>10</v>
          </cell>
          <cell r="AF6645">
            <v>0</v>
          </cell>
        </row>
        <row r="6646">
          <cell r="AD6646">
            <v>10</v>
          </cell>
          <cell r="AF6646">
            <v>0</v>
          </cell>
        </row>
        <row r="6647">
          <cell r="AD6647">
            <v>10</v>
          </cell>
          <cell r="AF6647">
            <v>0</v>
          </cell>
        </row>
        <row r="6648">
          <cell r="AD6648">
            <v>10</v>
          </cell>
          <cell r="AF6648">
            <v>0</v>
          </cell>
        </row>
        <row r="6649">
          <cell r="AD6649">
            <v>10</v>
          </cell>
          <cell r="AF6649">
            <v>0</v>
          </cell>
        </row>
        <row r="6650">
          <cell r="AD6650">
            <v>10</v>
          </cell>
          <cell r="AF6650">
            <v>0</v>
          </cell>
        </row>
        <row r="6651">
          <cell r="AD6651">
            <v>10</v>
          </cell>
          <cell r="AF6651">
            <v>0</v>
          </cell>
        </row>
        <row r="6652">
          <cell r="AD6652">
            <v>10</v>
          </cell>
          <cell r="AF6652">
            <v>0</v>
          </cell>
        </row>
        <row r="6653">
          <cell r="AD6653">
            <v>10</v>
          </cell>
          <cell r="AF6653">
            <v>0</v>
          </cell>
        </row>
        <row r="6654">
          <cell r="AD6654">
            <v>10</v>
          </cell>
          <cell r="AF6654">
            <v>0</v>
          </cell>
        </row>
        <row r="6655">
          <cell r="AD6655">
            <v>10</v>
          </cell>
          <cell r="AF6655">
            <v>0</v>
          </cell>
        </row>
        <row r="6656">
          <cell r="AD6656">
            <v>10</v>
          </cell>
          <cell r="AF6656">
            <v>0</v>
          </cell>
        </row>
        <row r="6657">
          <cell r="AD6657">
            <v>10</v>
          </cell>
          <cell r="AF6657">
            <v>0</v>
          </cell>
        </row>
        <row r="6658">
          <cell r="AD6658">
            <v>10</v>
          </cell>
          <cell r="AF6658">
            <v>0</v>
          </cell>
        </row>
        <row r="6659">
          <cell r="AD6659">
            <v>10</v>
          </cell>
          <cell r="AF6659">
            <v>0</v>
          </cell>
        </row>
        <row r="6660">
          <cell r="AD6660">
            <v>10</v>
          </cell>
          <cell r="AF6660">
            <v>0</v>
          </cell>
        </row>
        <row r="6661">
          <cell r="AD6661">
            <v>10</v>
          </cell>
          <cell r="AF6661">
            <v>0</v>
          </cell>
        </row>
        <row r="6662">
          <cell r="AD6662">
            <v>10</v>
          </cell>
          <cell r="AF6662">
            <v>0</v>
          </cell>
        </row>
        <row r="6663">
          <cell r="AD6663">
            <v>10</v>
          </cell>
          <cell r="AF6663">
            <v>0</v>
          </cell>
        </row>
        <row r="6664">
          <cell r="AD6664">
            <v>10</v>
          </cell>
          <cell r="AF6664">
            <v>0</v>
          </cell>
        </row>
        <row r="6665">
          <cell r="AD6665">
            <v>10</v>
          </cell>
          <cell r="AF6665">
            <v>0</v>
          </cell>
        </row>
        <row r="6666">
          <cell r="AD6666">
            <v>10</v>
          </cell>
          <cell r="AF6666">
            <v>0</v>
          </cell>
        </row>
        <row r="6667">
          <cell r="AD6667">
            <v>10</v>
          </cell>
          <cell r="AF6667">
            <v>0</v>
          </cell>
        </row>
        <row r="6668">
          <cell r="AD6668">
            <v>10</v>
          </cell>
          <cell r="AF6668">
            <v>0</v>
          </cell>
        </row>
        <row r="6669">
          <cell r="AD6669">
            <v>10</v>
          </cell>
          <cell r="AF6669">
            <v>0</v>
          </cell>
        </row>
        <row r="6670">
          <cell r="AD6670">
            <v>10</v>
          </cell>
          <cell r="AF6670">
            <v>0</v>
          </cell>
        </row>
        <row r="6671">
          <cell r="AD6671">
            <v>10</v>
          </cell>
          <cell r="AF6671">
            <v>0</v>
          </cell>
        </row>
        <row r="6672">
          <cell r="AD6672">
            <v>10</v>
          </cell>
          <cell r="AF6672">
            <v>0</v>
          </cell>
        </row>
        <row r="6673">
          <cell r="AD6673">
            <v>10</v>
          </cell>
          <cell r="AF6673">
            <v>0</v>
          </cell>
        </row>
        <row r="6674">
          <cell r="AD6674">
            <v>10</v>
          </cell>
          <cell r="AF6674">
            <v>0</v>
          </cell>
        </row>
        <row r="6675">
          <cell r="AD6675">
            <v>10</v>
          </cell>
          <cell r="AF6675">
            <v>0</v>
          </cell>
        </row>
        <row r="6676">
          <cell r="AD6676">
            <v>10</v>
          </cell>
          <cell r="AF6676">
            <v>0</v>
          </cell>
        </row>
        <row r="6677">
          <cell r="AD6677">
            <v>10</v>
          </cell>
          <cell r="AF6677">
            <v>0</v>
          </cell>
        </row>
        <row r="6678">
          <cell r="AD6678">
            <v>10</v>
          </cell>
          <cell r="AF6678">
            <v>0</v>
          </cell>
        </row>
        <row r="6679">
          <cell r="AD6679">
            <v>10</v>
          </cell>
          <cell r="AF6679">
            <v>0</v>
          </cell>
        </row>
        <row r="6680">
          <cell r="AD6680">
            <v>10</v>
          </cell>
          <cell r="AF6680">
            <v>0</v>
          </cell>
        </row>
        <row r="6681">
          <cell r="AD6681">
            <v>10</v>
          </cell>
          <cell r="AF6681">
            <v>0</v>
          </cell>
        </row>
        <row r="6682">
          <cell r="AD6682">
            <v>10</v>
          </cell>
          <cell r="AF6682">
            <v>0</v>
          </cell>
        </row>
        <row r="6683">
          <cell r="AD6683">
            <v>10</v>
          </cell>
          <cell r="AF6683">
            <v>0</v>
          </cell>
        </row>
        <row r="6684">
          <cell r="AD6684">
            <v>10</v>
          </cell>
          <cell r="AF6684">
            <v>0</v>
          </cell>
        </row>
        <row r="6685">
          <cell r="AD6685">
            <v>10</v>
          </cell>
          <cell r="AF6685">
            <v>0</v>
          </cell>
        </row>
        <row r="6686">
          <cell r="AD6686">
            <v>10</v>
          </cell>
          <cell r="AF6686">
            <v>0</v>
          </cell>
        </row>
        <row r="6687">
          <cell r="AD6687">
            <v>10</v>
          </cell>
          <cell r="AF6687">
            <v>0</v>
          </cell>
        </row>
        <row r="6688">
          <cell r="AD6688">
            <v>10</v>
          </cell>
          <cell r="AF6688">
            <v>0</v>
          </cell>
        </row>
        <row r="6689">
          <cell r="AD6689">
            <v>10</v>
          </cell>
          <cell r="AF6689">
            <v>0</v>
          </cell>
        </row>
        <row r="6690">
          <cell r="AD6690">
            <v>10</v>
          </cell>
          <cell r="AF6690">
            <v>0</v>
          </cell>
        </row>
        <row r="6691">
          <cell r="AD6691">
            <v>10</v>
          </cell>
          <cell r="AF6691">
            <v>0</v>
          </cell>
        </row>
        <row r="6692">
          <cell r="AD6692">
            <v>10</v>
          </cell>
          <cell r="AF6692">
            <v>0</v>
          </cell>
        </row>
        <row r="6693">
          <cell r="AD6693">
            <v>10</v>
          </cell>
          <cell r="AF6693">
            <v>0</v>
          </cell>
        </row>
        <row r="6694">
          <cell r="AD6694">
            <v>10</v>
          </cell>
          <cell r="AF6694">
            <v>0</v>
          </cell>
        </row>
        <row r="6695">
          <cell r="AD6695">
            <v>10</v>
          </cell>
          <cell r="AF6695">
            <v>0</v>
          </cell>
        </row>
        <row r="6696">
          <cell r="AD6696">
            <v>10</v>
          </cell>
          <cell r="AF6696">
            <v>0</v>
          </cell>
        </row>
        <row r="6697">
          <cell r="AD6697">
            <v>10</v>
          </cell>
          <cell r="AF6697">
            <v>0</v>
          </cell>
        </row>
        <row r="6698">
          <cell r="AD6698">
            <v>10</v>
          </cell>
          <cell r="AF6698">
            <v>0</v>
          </cell>
        </row>
        <row r="6699">
          <cell r="AD6699">
            <v>10</v>
          </cell>
          <cell r="AF6699">
            <v>0</v>
          </cell>
        </row>
        <row r="6700">
          <cell r="AD6700">
            <v>10</v>
          </cell>
          <cell r="AF6700">
            <v>0</v>
          </cell>
        </row>
        <row r="6701">
          <cell r="AD6701">
            <v>10</v>
          </cell>
          <cell r="AF6701">
            <v>0</v>
          </cell>
        </row>
        <row r="6702">
          <cell r="AD6702">
            <v>10</v>
          </cell>
          <cell r="AF6702">
            <v>0</v>
          </cell>
        </row>
        <row r="6703">
          <cell r="AD6703">
            <v>10</v>
          </cell>
          <cell r="AF6703">
            <v>0</v>
          </cell>
        </row>
        <row r="6704">
          <cell r="AD6704">
            <v>10</v>
          </cell>
          <cell r="AF6704">
            <v>0</v>
          </cell>
        </row>
        <row r="6705">
          <cell r="AD6705">
            <v>10</v>
          </cell>
          <cell r="AF6705">
            <v>0</v>
          </cell>
        </row>
        <row r="6706">
          <cell r="AD6706">
            <v>10</v>
          </cell>
          <cell r="AF6706">
            <v>0</v>
          </cell>
        </row>
        <row r="6707">
          <cell r="AD6707">
            <v>10</v>
          </cell>
          <cell r="AF6707">
            <v>0</v>
          </cell>
        </row>
        <row r="6708">
          <cell r="AD6708">
            <v>10</v>
          </cell>
          <cell r="AF6708">
            <v>0</v>
          </cell>
        </row>
        <row r="6709">
          <cell r="AD6709">
            <v>10</v>
          </cell>
          <cell r="AF6709">
            <v>0</v>
          </cell>
        </row>
        <row r="6710">
          <cell r="AD6710">
            <v>10</v>
          </cell>
          <cell r="AF6710">
            <v>0</v>
          </cell>
        </row>
        <row r="6711">
          <cell r="AD6711">
            <v>10</v>
          </cell>
          <cell r="AF6711">
            <v>0</v>
          </cell>
        </row>
        <row r="6712">
          <cell r="AD6712">
            <v>10</v>
          </cell>
          <cell r="AF6712">
            <v>0</v>
          </cell>
        </row>
        <row r="6713">
          <cell r="AD6713">
            <v>10</v>
          </cell>
          <cell r="AF6713">
            <v>0</v>
          </cell>
        </row>
        <row r="6714">
          <cell r="AD6714">
            <v>10</v>
          </cell>
          <cell r="AF6714">
            <v>0</v>
          </cell>
        </row>
        <row r="6715">
          <cell r="AD6715">
            <v>10</v>
          </cell>
          <cell r="AF6715">
            <v>0</v>
          </cell>
        </row>
        <row r="6716">
          <cell r="AD6716">
            <v>10</v>
          </cell>
          <cell r="AF6716">
            <v>0</v>
          </cell>
        </row>
        <row r="6717">
          <cell r="AD6717">
            <v>10</v>
          </cell>
          <cell r="AF6717">
            <v>0</v>
          </cell>
        </row>
        <row r="6718">
          <cell r="AD6718">
            <v>10</v>
          </cell>
          <cell r="AF6718">
            <v>0</v>
          </cell>
        </row>
        <row r="6719">
          <cell r="AD6719">
            <v>10</v>
          </cell>
          <cell r="AF6719">
            <v>0</v>
          </cell>
        </row>
        <row r="6720">
          <cell r="AD6720">
            <v>10</v>
          </cell>
          <cell r="AF6720">
            <v>0</v>
          </cell>
        </row>
        <row r="6721">
          <cell r="AD6721">
            <v>10</v>
          </cell>
          <cell r="AF6721">
            <v>0</v>
          </cell>
        </row>
        <row r="6722">
          <cell r="AD6722">
            <v>10</v>
          </cell>
          <cell r="AF6722">
            <v>0</v>
          </cell>
        </row>
        <row r="6723">
          <cell r="AD6723">
            <v>10</v>
          </cell>
          <cell r="AF6723">
            <v>0</v>
          </cell>
        </row>
        <row r="6724">
          <cell r="AD6724">
            <v>10</v>
          </cell>
          <cell r="AF6724">
            <v>0</v>
          </cell>
        </row>
        <row r="6725">
          <cell r="AD6725">
            <v>10</v>
          </cell>
          <cell r="AF6725">
            <v>0</v>
          </cell>
        </row>
        <row r="6726">
          <cell r="AD6726">
            <v>10</v>
          </cell>
          <cell r="AF6726">
            <v>0</v>
          </cell>
        </row>
        <row r="6727">
          <cell r="AD6727">
            <v>10</v>
          </cell>
          <cell r="AF6727">
            <v>0</v>
          </cell>
        </row>
        <row r="6728">
          <cell r="AD6728">
            <v>10</v>
          </cell>
          <cell r="AF6728">
            <v>0</v>
          </cell>
        </row>
        <row r="6729">
          <cell r="AD6729">
            <v>10</v>
          </cell>
          <cell r="AF6729">
            <v>0</v>
          </cell>
        </row>
        <row r="6730">
          <cell r="AD6730">
            <v>10</v>
          </cell>
          <cell r="AF6730">
            <v>0</v>
          </cell>
        </row>
        <row r="6731">
          <cell r="AD6731">
            <v>10</v>
          </cell>
          <cell r="AF6731">
            <v>0</v>
          </cell>
        </row>
        <row r="6732">
          <cell r="AD6732">
            <v>10</v>
          </cell>
          <cell r="AF6732">
            <v>0</v>
          </cell>
        </row>
        <row r="6733">
          <cell r="AD6733">
            <v>10</v>
          </cell>
          <cell r="AF6733">
            <v>0</v>
          </cell>
        </row>
        <row r="6734">
          <cell r="AD6734">
            <v>10</v>
          </cell>
          <cell r="AF6734">
            <v>0</v>
          </cell>
        </row>
        <row r="6735">
          <cell r="AD6735">
            <v>10</v>
          </cell>
          <cell r="AF6735">
            <v>0</v>
          </cell>
        </row>
        <row r="6736">
          <cell r="AD6736">
            <v>10</v>
          </cell>
          <cell r="AF6736">
            <v>0</v>
          </cell>
        </row>
        <row r="6737">
          <cell r="AD6737">
            <v>10</v>
          </cell>
          <cell r="AF6737">
            <v>0</v>
          </cell>
        </row>
        <row r="6738">
          <cell r="AD6738">
            <v>10</v>
          </cell>
          <cell r="AF6738">
            <v>0</v>
          </cell>
        </row>
        <row r="6739">
          <cell r="AD6739">
            <v>10</v>
          </cell>
          <cell r="AF6739">
            <v>0</v>
          </cell>
        </row>
        <row r="6740">
          <cell r="AD6740">
            <v>10</v>
          </cell>
          <cell r="AF6740">
            <v>0</v>
          </cell>
        </row>
        <row r="6741">
          <cell r="AD6741">
            <v>10</v>
          </cell>
          <cell r="AF6741">
            <v>0</v>
          </cell>
        </row>
        <row r="6742">
          <cell r="AD6742">
            <v>10</v>
          </cell>
          <cell r="AF6742">
            <v>0</v>
          </cell>
        </row>
        <row r="6743">
          <cell r="AD6743">
            <v>10</v>
          </cell>
          <cell r="AF6743">
            <v>0</v>
          </cell>
        </row>
        <row r="6744">
          <cell r="AD6744">
            <v>10</v>
          </cell>
          <cell r="AF6744">
            <v>0</v>
          </cell>
        </row>
        <row r="6745">
          <cell r="AD6745">
            <v>10</v>
          </cell>
          <cell r="AF6745">
            <v>0</v>
          </cell>
        </row>
        <row r="6746">
          <cell r="AD6746">
            <v>10</v>
          </cell>
          <cell r="AF6746">
            <v>0</v>
          </cell>
        </row>
        <row r="6747">
          <cell r="AD6747">
            <v>10</v>
          </cell>
          <cell r="AF6747">
            <v>0</v>
          </cell>
        </row>
        <row r="6748">
          <cell r="AD6748">
            <v>10</v>
          </cell>
          <cell r="AF6748">
            <v>0</v>
          </cell>
        </row>
        <row r="6749">
          <cell r="AD6749">
            <v>10</v>
          </cell>
          <cell r="AF6749">
            <v>0</v>
          </cell>
        </row>
        <row r="6750">
          <cell r="AD6750">
            <v>10</v>
          </cell>
          <cell r="AF6750">
            <v>0</v>
          </cell>
        </row>
        <row r="6751">
          <cell r="AD6751">
            <v>10</v>
          </cell>
          <cell r="AF6751">
            <v>0</v>
          </cell>
        </row>
        <row r="6752">
          <cell r="AD6752">
            <v>10</v>
          </cell>
          <cell r="AF6752">
            <v>0</v>
          </cell>
        </row>
        <row r="6753">
          <cell r="AD6753">
            <v>10</v>
          </cell>
          <cell r="AF6753">
            <v>0</v>
          </cell>
        </row>
        <row r="6754">
          <cell r="AD6754">
            <v>10</v>
          </cell>
          <cell r="AF6754">
            <v>0</v>
          </cell>
        </row>
        <row r="6755">
          <cell r="AD6755">
            <v>10</v>
          </cell>
          <cell r="AF6755">
            <v>0</v>
          </cell>
        </row>
        <row r="6756">
          <cell r="AD6756">
            <v>10</v>
          </cell>
          <cell r="AF6756">
            <v>0</v>
          </cell>
        </row>
        <row r="6757">
          <cell r="AD6757">
            <v>10</v>
          </cell>
          <cell r="AF6757">
            <v>0</v>
          </cell>
        </row>
        <row r="6758">
          <cell r="AD6758">
            <v>10</v>
          </cell>
          <cell r="AF6758">
            <v>0</v>
          </cell>
        </row>
        <row r="6759">
          <cell r="AD6759">
            <v>10</v>
          </cell>
          <cell r="AF6759">
            <v>0</v>
          </cell>
        </row>
        <row r="6760">
          <cell r="AD6760">
            <v>10</v>
          </cell>
          <cell r="AF6760">
            <v>0</v>
          </cell>
        </row>
        <row r="6761">
          <cell r="AD6761">
            <v>10</v>
          </cell>
          <cell r="AF6761">
            <v>0</v>
          </cell>
        </row>
        <row r="6762">
          <cell r="AD6762">
            <v>10</v>
          </cell>
          <cell r="AF6762">
            <v>0</v>
          </cell>
        </row>
        <row r="6763">
          <cell r="AD6763">
            <v>10</v>
          </cell>
          <cell r="AF6763">
            <v>0</v>
          </cell>
        </row>
        <row r="6764">
          <cell r="AD6764">
            <v>10</v>
          </cell>
          <cell r="AF6764">
            <v>0</v>
          </cell>
        </row>
        <row r="6765">
          <cell r="AD6765">
            <v>10</v>
          </cell>
          <cell r="AF6765">
            <v>0</v>
          </cell>
        </row>
        <row r="6766">
          <cell r="AD6766">
            <v>10</v>
          </cell>
          <cell r="AF6766">
            <v>0</v>
          </cell>
        </row>
        <row r="6767">
          <cell r="AD6767">
            <v>10</v>
          </cell>
          <cell r="AF6767">
            <v>0</v>
          </cell>
        </row>
        <row r="6768">
          <cell r="AD6768">
            <v>10</v>
          </cell>
          <cell r="AF6768">
            <v>0</v>
          </cell>
        </row>
        <row r="6769">
          <cell r="AD6769">
            <v>10</v>
          </cell>
          <cell r="AF6769">
            <v>0</v>
          </cell>
        </row>
        <row r="6770">
          <cell r="AD6770">
            <v>10</v>
          </cell>
          <cell r="AF6770">
            <v>0</v>
          </cell>
        </row>
        <row r="6771">
          <cell r="AD6771">
            <v>10</v>
          </cell>
          <cell r="AF6771">
            <v>0</v>
          </cell>
        </row>
        <row r="6772">
          <cell r="AD6772">
            <v>10</v>
          </cell>
          <cell r="AF6772">
            <v>0</v>
          </cell>
        </row>
        <row r="6773">
          <cell r="AD6773">
            <v>10</v>
          </cell>
          <cell r="AF6773">
            <v>0</v>
          </cell>
        </row>
        <row r="6774">
          <cell r="AD6774">
            <v>10</v>
          </cell>
          <cell r="AF6774">
            <v>0</v>
          </cell>
        </row>
        <row r="6775">
          <cell r="AD6775">
            <v>10</v>
          </cell>
          <cell r="AF6775">
            <v>0</v>
          </cell>
        </row>
        <row r="6776">
          <cell r="AD6776">
            <v>10</v>
          </cell>
          <cell r="AF6776">
            <v>0</v>
          </cell>
        </row>
        <row r="6777">
          <cell r="AD6777">
            <v>10</v>
          </cell>
          <cell r="AF6777">
            <v>0</v>
          </cell>
        </row>
        <row r="6778">
          <cell r="AD6778">
            <v>10</v>
          </cell>
          <cell r="AF6778">
            <v>0</v>
          </cell>
        </row>
        <row r="6779">
          <cell r="AD6779">
            <v>10</v>
          </cell>
          <cell r="AF6779">
            <v>0</v>
          </cell>
        </row>
        <row r="6780">
          <cell r="AD6780">
            <v>10</v>
          </cell>
          <cell r="AF6780">
            <v>0</v>
          </cell>
        </row>
        <row r="6781">
          <cell r="AD6781">
            <v>10</v>
          </cell>
          <cell r="AF6781">
            <v>0</v>
          </cell>
        </row>
        <row r="6782">
          <cell r="AD6782">
            <v>10</v>
          </cell>
          <cell r="AF6782">
            <v>0</v>
          </cell>
        </row>
        <row r="6783">
          <cell r="AD6783">
            <v>10</v>
          </cell>
          <cell r="AF6783">
            <v>0</v>
          </cell>
        </row>
        <row r="6784">
          <cell r="AD6784">
            <v>10</v>
          </cell>
          <cell r="AF6784">
            <v>0</v>
          </cell>
        </row>
        <row r="6785">
          <cell r="AD6785">
            <v>10</v>
          </cell>
          <cell r="AF6785">
            <v>0</v>
          </cell>
        </row>
        <row r="6786">
          <cell r="AD6786">
            <v>10</v>
          </cell>
          <cell r="AF6786">
            <v>0</v>
          </cell>
        </row>
        <row r="6787">
          <cell r="AD6787">
            <v>10</v>
          </cell>
          <cell r="AF6787">
            <v>0</v>
          </cell>
        </row>
        <row r="6788">
          <cell r="AD6788">
            <v>10</v>
          </cell>
          <cell r="AF6788">
            <v>0</v>
          </cell>
        </row>
        <row r="6789">
          <cell r="AD6789">
            <v>10</v>
          </cell>
          <cell r="AF6789">
            <v>0</v>
          </cell>
        </row>
        <row r="6790">
          <cell r="AD6790">
            <v>10</v>
          </cell>
          <cell r="AF6790">
            <v>0</v>
          </cell>
        </row>
        <row r="6791">
          <cell r="AD6791">
            <v>10</v>
          </cell>
          <cell r="AF6791">
            <v>0</v>
          </cell>
        </row>
        <row r="6792">
          <cell r="AD6792">
            <v>10</v>
          </cell>
          <cell r="AF6792">
            <v>0</v>
          </cell>
        </row>
        <row r="6793">
          <cell r="AD6793">
            <v>10</v>
          </cell>
          <cell r="AF6793">
            <v>0</v>
          </cell>
        </row>
        <row r="6794">
          <cell r="AD6794">
            <v>10</v>
          </cell>
          <cell r="AF6794">
            <v>0</v>
          </cell>
        </row>
        <row r="6795">
          <cell r="AD6795">
            <v>10</v>
          </cell>
          <cell r="AF6795">
            <v>0</v>
          </cell>
        </row>
        <row r="6796">
          <cell r="AD6796">
            <v>10</v>
          </cell>
          <cell r="AF6796">
            <v>0</v>
          </cell>
        </row>
        <row r="6797">
          <cell r="AD6797">
            <v>10</v>
          </cell>
          <cell r="AF6797">
            <v>0</v>
          </cell>
        </row>
        <row r="6798">
          <cell r="AD6798">
            <v>10</v>
          </cell>
          <cell r="AF6798">
            <v>0</v>
          </cell>
        </row>
        <row r="6799">
          <cell r="AD6799">
            <v>10</v>
          </cell>
          <cell r="AF6799">
            <v>0</v>
          </cell>
        </row>
        <row r="6800">
          <cell r="AD6800">
            <v>10</v>
          </cell>
          <cell r="AF6800">
            <v>0</v>
          </cell>
        </row>
        <row r="6801">
          <cell r="AD6801">
            <v>10</v>
          </cell>
          <cell r="AF6801">
            <v>0</v>
          </cell>
        </row>
        <row r="6802">
          <cell r="AD6802">
            <v>10</v>
          </cell>
          <cell r="AF6802">
            <v>0</v>
          </cell>
        </row>
        <row r="6803">
          <cell r="AD6803">
            <v>10</v>
          </cell>
          <cell r="AF6803">
            <v>0</v>
          </cell>
        </row>
        <row r="6804">
          <cell r="AD6804">
            <v>10</v>
          </cell>
          <cell r="AF6804">
            <v>0</v>
          </cell>
        </row>
        <row r="6805">
          <cell r="AD6805">
            <v>10</v>
          </cell>
          <cell r="AF6805">
            <v>0</v>
          </cell>
        </row>
        <row r="6806">
          <cell r="AD6806">
            <v>10</v>
          </cell>
          <cell r="AF6806">
            <v>0</v>
          </cell>
        </row>
        <row r="6807">
          <cell r="AD6807">
            <v>10</v>
          </cell>
          <cell r="AF6807">
            <v>0</v>
          </cell>
        </row>
        <row r="6808">
          <cell r="AD6808">
            <v>10</v>
          </cell>
          <cell r="AF6808">
            <v>0</v>
          </cell>
        </row>
        <row r="6809">
          <cell r="AD6809">
            <v>10</v>
          </cell>
          <cell r="AF6809">
            <v>0</v>
          </cell>
        </row>
        <row r="6810">
          <cell r="AD6810">
            <v>10</v>
          </cell>
          <cell r="AF6810">
            <v>0</v>
          </cell>
        </row>
        <row r="6811">
          <cell r="AD6811">
            <v>10</v>
          </cell>
          <cell r="AF6811">
            <v>0</v>
          </cell>
        </row>
        <row r="6812">
          <cell r="AD6812">
            <v>10</v>
          </cell>
          <cell r="AF6812">
            <v>0</v>
          </cell>
        </row>
        <row r="6813">
          <cell r="AD6813">
            <v>10</v>
          </cell>
          <cell r="AF6813">
            <v>0</v>
          </cell>
        </row>
        <row r="6814">
          <cell r="AD6814">
            <v>10</v>
          </cell>
          <cell r="AF6814">
            <v>0</v>
          </cell>
        </row>
        <row r="6815">
          <cell r="AD6815">
            <v>10</v>
          </cell>
          <cell r="AF6815">
            <v>0</v>
          </cell>
        </row>
        <row r="6816">
          <cell r="AD6816">
            <v>10</v>
          </cell>
          <cell r="AF6816">
            <v>0</v>
          </cell>
        </row>
        <row r="6817">
          <cell r="AD6817">
            <v>10</v>
          </cell>
          <cell r="AF6817">
            <v>0</v>
          </cell>
        </row>
        <row r="6818">
          <cell r="AD6818">
            <v>10</v>
          </cell>
          <cell r="AF6818">
            <v>0</v>
          </cell>
        </row>
        <row r="6819">
          <cell r="AD6819">
            <v>10</v>
          </cell>
          <cell r="AF6819">
            <v>0</v>
          </cell>
        </row>
        <row r="6820">
          <cell r="AD6820">
            <v>10</v>
          </cell>
          <cell r="AF6820">
            <v>0</v>
          </cell>
        </row>
        <row r="6821">
          <cell r="AD6821">
            <v>10</v>
          </cell>
          <cell r="AF6821">
            <v>0</v>
          </cell>
        </row>
        <row r="6822">
          <cell r="AD6822">
            <v>10</v>
          </cell>
          <cell r="AF6822">
            <v>0</v>
          </cell>
        </row>
        <row r="6823">
          <cell r="AD6823">
            <v>10</v>
          </cell>
          <cell r="AF6823">
            <v>0</v>
          </cell>
        </row>
        <row r="6824">
          <cell r="AD6824">
            <v>10</v>
          </cell>
          <cell r="AF6824">
            <v>0</v>
          </cell>
        </row>
        <row r="6825">
          <cell r="AD6825">
            <v>10</v>
          </cell>
          <cell r="AF6825">
            <v>0</v>
          </cell>
        </row>
        <row r="6826">
          <cell r="AD6826">
            <v>10</v>
          </cell>
          <cell r="AF6826">
            <v>0</v>
          </cell>
        </row>
        <row r="6827">
          <cell r="AD6827">
            <v>10</v>
          </cell>
          <cell r="AF6827">
            <v>0</v>
          </cell>
        </row>
        <row r="6828">
          <cell r="AD6828">
            <v>10</v>
          </cell>
          <cell r="AF6828">
            <v>0</v>
          </cell>
        </row>
        <row r="6829">
          <cell r="AD6829">
            <v>10</v>
          </cell>
          <cell r="AF6829">
            <v>0</v>
          </cell>
        </row>
        <row r="6830">
          <cell r="AD6830">
            <v>10</v>
          </cell>
          <cell r="AF6830">
            <v>0</v>
          </cell>
        </row>
        <row r="6831">
          <cell r="AD6831">
            <v>10</v>
          </cell>
          <cell r="AF6831">
            <v>0</v>
          </cell>
        </row>
        <row r="6832">
          <cell r="AD6832">
            <v>10</v>
          </cell>
          <cell r="AF6832">
            <v>0</v>
          </cell>
        </row>
        <row r="6833">
          <cell r="AD6833">
            <v>10</v>
          </cell>
          <cell r="AF6833">
            <v>0</v>
          </cell>
        </row>
        <row r="6834">
          <cell r="AD6834">
            <v>10</v>
          </cell>
          <cell r="AF6834">
            <v>0</v>
          </cell>
        </row>
        <row r="6835">
          <cell r="AD6835">
            <v>10</v>
          </cell>
          <cell r="AF6835">
            <v>0</v>
          </cell>
        </row>
        <row r="6836">
          <cell r="AD6836">
            <v>10</v>
          </cell>
          <cell r="AF6836">
            <v>0</v>
          </cell>
        </row>
        <row r="6837">
          <cell r="AD6837">
            <v>10</v>
          </cell>
          <cell r="AF6837">
            <v>0</v>
          </cell>
        </row>
        <row r="6838">
          <cell r="AD6838">
            <v>10</v>
          </cell>
          <cell r="AF6838">
            <v>0</v>
          </cell>
        </row>
        <row r="6839">
          <cell r="AD6839">
            <v>10</v>
          </cell>
          <cell r="AF6839">
            <v>0</v>
          </cell>
        </row>
        <row r="6840">
          <cell r="AD6840">
            <v>10</v>
          </cell>
          <cell r="AF6840">
            <v>0</v>
          </cell>
        </row>
        <row r="6841">
          <cell r="AD6841">
            <v>10</v>
          </cell>
          <cell r="AF6841">
            <v>0</v>
          </cell>
        </row>
        <row r="6842">
          <cell r="AD6842">
            <v>10</v>
          </cell>
          <cell r="AF6842">
            <v>0</v>
          </cell>
        </row>
        <row r="6843">
          <cell r="AD6843">
            <v>10</v>
          </cell>
          <cell r="AF6843">
            <v>0</v>
          </cell>
        </row>
        <row r="6844">
          <cell r="AD6844">
            <v>10</v>
          </cell>
          <cell r="AF6844">
            <v>0</v>
          </cell>
        </row>
        <row r="6845">
          <cell r="AD6845">
            <v>10</v>
          </cell>
          <cell r="AF6845">
            <v>0</v>
          </cell>
        </row>
        <row r="6846">
          <cell r="AD6846">
            <v>10</v>
          </cell>
          <cell r="AF6846">
            <v>0</v>
          </cell>
        </row>
        <row r="6847">
          <cell r="AD6847">
            <v>10</v>
          </cell>
          <cell r="AF6847">
            <v>0</v>
          </cell>
        </row>
        <row r="6848">
          <cell r="AD6848">
            <v>10</v>
          </cell>
          <cell r="AF6848">
            <v>0</v>
          </cell>
        </row>
        <row r="6849">
          <cell r="AD6849">
            <v>10</v>
          </cell>
          <cell r="AF6849">
            <v>0</v>
          </cell>
        </row>
        <row r="6850">
          <cell r="AD6850">
            <v>10</v>
          </cell>
          <cell r="AF6850">
            <v>0</v>
          </cell>
        </row>
        <row r="6851">
          <cell r="AD6851">
            <v>10</v>
          </cell>
          <cell r="AF6851">
            <v>0</v>
          </cell>
        </row>
        <row r="6852">
          <cell r="AD6852">
            <v>10</v>
          </cell>
          <cell r="AF6852">
            <v>0</v>
          </cell>
        </row>
        <row r="6853">
          <cell r="AD6853">
            <v>10</v>
          </cell>
          <cell r="AF6853">
            <v>0</v>
          </cell>
        </row>
        <row r="6854">
          <cell r="AD6854">
            <v>10</v>
          </cell>
          <cell r="AF6854">
            <v>0</v>
          </cell>
        </row>
        <row r="6855">
          <cell r="AD6855">
            <v>10</v>
          </cell>
          <cell r="AF6855">
            <v>0</v>
          </cell>
        </row>
        <row r="6856">
          <cell r="AD6856">
            <v>10</v>
          </cell>
          <cell r="AF6856">
            <v>0</v>
          </cell>
        </row>
        <row r="6857">
          <cell r="AD6857">
            <v>10</v>
          </cell>
          <cell r="AF6857">
            <v>0</v>
          </cell>
        </row>
        <row r="6858">
          <cell r="AD6858">
            <v>10</v>
          </cell>
          <cell r="AF6858">
            <v>0</v>
          </cell>
        </row>
        <row r="6859">
          <cell r="AD6859">
            <v>10</v>
          </cell>
          <cell r="AF6859">
            <v>0</v>
          </cell>
        </row>
        <row r="6860">
          <cell r="AD6860">
            <v>10</v>
          </cell>
          <cell r="AF6860">
            <v>0</v>
          </cell>
        </row>
        <row r="6861">
          <cell r="AD6861">
            <v>10</v>
          </cell>
          <cell r="AF6861">
            <v>0</v>
          </cell>
        </row>
        <row r="6862">
          <cell r="AD6862">
            <v>10</v>
          </cell>
          <cell r="AF6862">
            <v>0</v>
          </cell>
        </row>
        <row r="6863">
          <cell r="AD6863">
            <v>10</v>
          </cell>
          <cell r="AF6863">
            <v>0</v>
          </cell>
        </row>
        <row r="6864">
          <cell r="AD6864">
            <v>10</v>
          </cell>
          <cell r="AF6864">
            <v>0</v>
          </cell>
        </row>
        <row r="6865">
          <cell r="AD6865">
            <v>10</v>
          </cell>
          <cell r="AF6865">
            <v>0</v>
          </cell>
        </row>
        <row r="6866">
          <cell r="AD6866">
            <v>10</v>
          </cell>
          <cell r="AF6866">
            <v>0</v>
          </cell>
        </row>
        <row r="6867">
          <cell r="AD6867">
            <v>10</v>
          </cell>
          <cell r="AF6867">
            <v>0</v>
          </cell>
        </row>
        <row r="6868">
          <cell r="AD6868">
            <v>10</v>
          </cell>
          <cell r="AF6868">
            <v>0</v>
          </cell>
        </row>
        <row r="6869">
          <cell r="AD6869">
            <v>10</v>
          </cell>
          <cell r="AF6869">
            <v>0</v>
          </cell>
        </row>
        <row r="6870">
          <cell r="AD6870">
            <v>10</v>
          </cell>
          <cell r="AF6870">
            <v>0</v>
          </cell>
        </row>
        <row r="6871">
          <cell r="AD6871">
            <v>10</v>
          </cell>
          <cell r="AF6871">
            <v>0</v>
          </cell>
        </row>
        <row r="6872">
          <cell r="AD6872">
            <v>10</v>
          </cell>
          <cell r="AF6872">
            <v>0</v>
          </cell>
        </row>
        <row r="6873">
          <cell r="AD6873">
            <v>10</v>
          </cell>
          <cell r="AF6873">
            <v>0</v>
          </cell>
        </row>
        <row r="6874">
          <cell r="AD6874">
            <v>10</v>
          </cell>
          <cell r="AF6874">
            <v>0</v>
          </cell>
        </row>
        <row r="6875">
          <cell r="AD6875">
            <v>10</v>
          </cell>
          <cell r="AF6875">
            <v>0</v>
          </cell>
        </row>
        <row r="6876">
          <cell r="AD6876">
            <v>10</v>
          </cell>
          <cell r="AF6876">
            <v>0</v>
          </cell>
        </row>
        <row r="6877">
          <cell r="AD6877">
            <v>10</v>
          </cell>
          <cell r="AF6877">
            <v>0</v>
          </cell>
        </row>
        <row r="6878">
          <cell r="AD6878">
            <v>10</v>
          </cell>
          <cell r="AF6878">
            <v>0</v>
          </cell>
        </row>
        <row r="6879">
          <cell r="AD6879">
            <v>10</v>
          </cell>
          <cell r="AF6879">
            <v>0</v>
          </cell>
        </row>
        <row r="6880">
          <cell r="AD6880">
            <v>10</v>
          </cell>
          <cell r="AF6880">
            <v>0</v>
          </cell>
        </row>
        <row r="6881">
          <cell r="AD6881">
            <v>10</v>
          </cell>
          <cell r="AF6881">
            <v>0</v>
          </cell>
        </row>
        <row r="6882">
          <cell r="AD6882">
            <v>10</v>
          </cell>
          <cell r="AF6882">
            <v>0</v>
          </cell>
        </row>
        <row r="6883">
          <cell r="AD6883">
            <v>10</v>
          </cell>
          <cell r="AF6883">
            <v>0</v>
          </cell>
        </row>
        <row r="6884">
          <cell r="AD6884">
            <v>10</v>
          </cell>
          <cell r="AF6884">
            <v>0</v>
          </cell>
        </row>
        <row r="6885">
          <cell r="AD6885">
            <v>10</v>
          </cell>
          <cell r="AF6885">
            <v>0</v>
          </cell>
        </row>
        <row r="6886">
          <cell r="AD6886">
            <v>10</v>
          </cell>
          <cell r="AF6886">
            <v>0</v>
          </cell>
        </row>
        <row r="6887">
          <cell r="AD6887">
            <v>10</v>
          </cell>
          <cell r="AF6887">
            <v>0</v>
          </cell>
        </row>
        <row r="6888">
          <cell r="AD6888">
            <v>10</v>
          </cell>
          <cell r="AF6888">
            <v>0</v>
          </cell>
        </row>
        <row r="6889">
          <cell r="AD6889">
            <v>10</v>
          </cell>
          <cell r="AF6889">
            <v>0</v>
          </cell>
        </row>
        <row r="6890">
          <cell r="AD6890">
            <v>10</v>
          </cell>
          <cell r="AF6890">
            <v>0</v>
          </cell>
        </row>
        <row r="6891">
          <cell r="AD6891">
            <v>10</v>
          </cell>
          <cell r="AF6891">
            <v>0</v>
          </cell>
        </row>
        <row r="6892">
          <cell r="AD6892">
            <v>10</v>
          </cell>
          <cell r="AF6892">
            <v>0</v>
          </cell>
        </row>
        <row r="6893">
          <cell r="AD6893">
            <v>10</v>
          </cell>
          <cell r="AF6893">
            <v>0</v>
          </cell>
        </row>
        <row r="6894">
          <cell r="AD6894">
            <v>10</v>
          </cell>
          <cell r="AF6894">
            <v>0</v>
          </cell>
        </row>
        <row r="6895">
          <cell r="AD6895">
            <v>10</v>
          </cell>
          <cell r="AF6895">
            <v>0</v>
          </cell>
        </row>
        <row r="6896">
          <cell r="AD6896">
            <v>10</v>
          </cell>
          <cell r="AF6896">
            <v>0</v>
          </cell>
        </row>
        <row r="6897">
          <cell r="AD6897">
            <v>10</v>
          </cell>
          <cell r="AF6897">
            <v>0</v>
          </cell>
        </row>
        <row r="6898">
          <cell r="AD6898">
            <v>10</v>
          </cell>
          <cell r="AF6898">
            <v>0</v>
          </cell>
        </row>
        <row r="6899">
          <cell r="AD6899">
            <v>10</v>
          </cell>
          <cell r="AF6899">
            <v>0</v>
          </cell>
        </row>
        <row r="6900">
          <cell r="AD6900">
            <v>10</v>
          </cell>
          <cell r="AF6900">
            <v>0</v>
          </cell>
        </row>
        <row r="6901">
          <cell r="AD6901">
            <v>10</v>
          </cell>
          <cell r="AF6901">
            <v>0</v>
          </cell>
        </row>
        <row r="6902">
          <cell r="AD6902">
            <v>10</v>
          </cell>
          <cell r="AF6902">
            <v>0</v>
          </cell>
        </row>
        <row r="6903">
          <cell r="AD6903">
            <v>10</v>
          </cell>
          <cell r="AF6903">
            <v>0</v>
          </cell>
        </row>
        <row r="6904">
          <cell r="AD6904">
            <v>10</v>
          </cell>
          <cell r="AF6904">
            <v>0</v>
          </cell>
        </row>
        <row r="6905">
          <cell r="AD6905">
            <v>10</v>
          </cell>
          <cell r="AF6905">
            <v>0</v>
          </cell>
        </row>
        <row r="6906">
          <cell r="AD6906">
            <v>10</v>
          </cell>
          <cell r="AF6906">
            <v>0</v>
          </cell>
        </row>
        <row r="6907">
          <cell r="AD6907">
            <v>10</v>
          </cell>
          <cell r="AF6907">
            <v>0</v>
          </cell>
        </row>
        <row r="6908">
          <cell r="AD6908">
            <v>10</v>
          </cell>
          <cell r="AF6908">
            <v>0</v>
          </cell>
        </row>
        <row r="6909">
          <cell r="AD6909">
            <v>10</v>
          </cell>
          <cell r="AF6909">
            <v>0</v>
          </cell>
        </row>
        <row r="6910">
          <cell r="AD6910">
            <v>10</v>
          </cell>
          <cell r="AF6910">
            <v>0</v>
          </cell>
        </row>
        <row r="6911">
          <cell r="AD6911">
            <v>10</v>
          </cell>
          <cell r="AF6911">
            <v>0</v>
          </cell>
        </row>
        <row r="6912">
          <cell r="AD6912">
            <v>10</v>
          </cell>
          <cell r="AF6912">
            <v>0</v>
          </cell>
        </row>
        <row r="6913">
          <cell r="AD6913">
            <v>10</v>
          </cell>
          <cell r="AF6913">
            <v>0</v>
          </cell>
        </row>
        <row r="6914">
          <cell r="AD6914">
            <v>10</v>
          </cell>
          <cell r="AF6914">
            <v>0</v>
          </cell>
        </row>
        <row r="6915">
          <cell r="AD6915">
            <v>10</v>
          </cell>
          <cell r="AF6915">
            <v>0</v>
          </cell>
        </row>
        <row r="6916">
          <cell r="AD6916">
            <v>10</v>
          </cell>
          <cell r="AF6916">
            <v>0</v>
          </cell>
        </row>
        <row r="6917">
          <cell r="AD6917">
            <v>10</v>
          </cell>
          <cell r="AF6917">
            <v>0</v>
          </cell>
        </row>
        <row r="6918">
          <cell r="AD6918">
            <v>10</v>
          </cell>
          <cell r="AF6918">
            <v>0</v>
          </cell>
        </row>
        <row r="6919">
          <cell r="AD6919">
            <v>10</v>
          </cell>
          <cell r="AF6919">
            <v>0</v>
          </cell>
        </row>
        <row r="6920">
          <cell r="AD6920">
            <v>10</v>
          </cell>
          <cell r="AF6920">
            <v>0</v>
          </cell>
        </row>
        <row r="6921">
          <cell r="AD6921">
            <v>10</v>
          </cell>
          <cell r="AF6921">
            <v>0</v>
          </cell>
        </row>
        <row r="6922">
          <cell r="AD6922">
            <v>10</v>
          </cell>
          <cell r="AF6922">
            <v>0</v>
          </cell>
        </row>
        <row r="6923">
          <cell r="AD6923">
            <v>10</v>
          </cell>
          <cell r="AF6923">
            <v>0</v>
          </cell>
        </row>
        <row r="6924">
          <cell r="AD6924">
            <v>10</v>
          </cell>
          <cell r="AF6924">
            <v>0</v>
          </cell>
        </row>
        <row r="6925">
          <cell r="AD6925">
            <v>10</v>
          </cell>
          <cell r="AF6925">
            <v>0</v>
          </cell>
        </row>
        <row r="6926">
          <cell r="AD6926">
            <v>10</v>
          </cell>
          <cell r="AF6926">
            <v>0</v>
          </cell>
        </row>
        <row r="6927">
          <cell r="AD6927">
            <v>10</v>
          </cell>
          <cell r="AF6927">
            <v>0</v>
          </cell>
        </row>
        <row r="6928">
          <cell r="AD6928">
            <v>10</v>
          </cell>
          <cell r="AF6928">
            <v>0</v>
          </cell>
        </row>
        <row r="6929">
          <cell r="AD6929">
            <v>10</v>
          </cell>
          <cell r="AF6929">
            <v>0</v>
          </cell>
        </row>
        <row r="6930">
          <cell r="AD6930">
            <v>10</v>
          </cell>
          <cell r="AF6930">
            <v>0</v>
          </cell>
        </row>
        <row r="6931">
          <cell r="AD6931">
            <v>10</v>
          </cell>
          <cell r="AF6931">
            <v>0</v>
          </cell>
        </row>
        <row r="6932">
          <cell r="AD6932">
            <v>10</v>
          </cell>
          <cell r="AF6932">
            <v>0</v>
          </cell>
        </row>
        <row r="6933">
          <cell r="AD6933">
            <v>10</v>
          </cell>
          <cell r="AF6933">
            <v>0</v>
          </cell>
        </row>
        <row r="6934">
          <cell r="AD6934">
            <v>10</v>
          </cell>
          <cell r="AF6934">
            <v>0</v>
          </cell>
        </row>
        <row r="6935">
          <cell r="AD6935">
            <v>10</v>
          </cell>
          <cell r="AF6935">
            <v>0</v>
          </cell>
        </row>
        <row r="6936">
          <cell r="AD6936">
            <v>10</v>
          </cell>
          <cell r="AF6936">
            <v>0</v>
          </cell>
        </row>
        <row r="6937">
          <cell r="AD6937">
            <v>10</v>
          </cell>
          <cell r="AF6937">
            <v>0</v>
          </cell>
        </row>
        <row r="6938">
          <cell r="AD6938">
            <v>10</v>
          </cell>
          <cell r="AF6938">
            <v>0</v>
          </cell>
        </row>
        <row r="6939">
          <cell r="AD6939">
            <v>10</v>
          </cell>
          <cell r="AF6939">
            <v>0</v>
          </cell>
        </row>
        <row r="6940">
          <cell r="AD6940">
            <v>10</v>
          </cell>
          <cell r="AF6940">
            <v>0</v>
          </cell>
        </row>
        <row r="6941">
          <cell r="AD6941">
            <v>10</v>
          </cell>
          <cell r="AF6941">
            <v>0</v>
          </cell>
        </row>
        <row r="6942">
          <cell r="AD6942">
            <v>10</v>
          </cell>
          <cell r="AF6942">
            <v>0</v>
          </cell>
        </row>
        <row r="6943">
          <cell r="AD6943">
            <v>10</v>
          </cell>
          <cell r="AF6943">
            <v>0</v>
          </cell>
        </row>
        <row r="6944">
          <cell r="AD6944">
            <v>10</v>
          </cell>
          <cell r="AF6944">
            <v>0</v>
          </cell>
        </row>
        <row r="6945">
          <cell r="AD6945">
            <v>10</v>
          </cell>
          <cell r="AF6945">
            <v>0</v>
          </cell>
        </row>
        <row r="6946">
          <cell r="AD6946">
            <v>10</v>
          </cell>
          <cell r="AF6946">
            <v>0</v>
          </cell>
        </row>
        <row r="6947">
          <cell r="AD6947">
            <v>10</v>
          </cell>
          <cell r="AF6947">
            <v>0</v>
          </cell>
        </row>
        <row r="6948">
          <cell r="AD6948">
            <v>10</v>
          </cell>
          <cell r="AF6948">
            <v>0</v>
          </cell>
        </row>
        <row r="6949">
          <cell r="AD6949">
            <v>10</v>
          </cell>
          <cell r="AF6949">
            <v>0</v>
          </cell>
        </row>
        <row r="6950">
          <cell r="AD6950">
            <v>10</v>
          </cell>
          <cell r="AF6950">
            <v>0</v>
          </cell>
        </row>
        <row r="6951">
          <cell r="AD6951">
            <v>10</v>
          </cell>
          <cell r="AF6951">
            <v>0</v>
          </cell>
        </row>
        <row r="6952">
          <cell r="AD6952">
            <v>10</v>
          </cell>
          <cell r="AF6952">
            <v>0</v>
          </cell>
        </row>
        <row r="6953">
          <cell r="AD6953">
            <v>10</v>
          </cell>
          <cell r="AF6953">
            <v>0</v>
          </cell>
        </row>
        <row r="6954">
          <cell r="AD6954">
            <v>10</v>
          </cell>
          <cell r="AF6954">
            <v>0</v>
          </cell>
        </row>
        <row r="6955">
          <cell r="AD6955">
            <v>10</v>
          </cell>
          <cell r="AF6955">
            <v>0</v>
          </cell>
        </row>
        <row r="6956">
          <cell r="AD6956">
            <v>10</v>
          </cell>
          <cell r="AF6956">
            <v>0</v>
          </cell>
        </row>
        <row r="6957">
          <cell r="AD6957">
            <v>10</v>
          </cell>
          <cell r="AF6957">
            <v>0</v>
          </cell>
        </row>
        <row r="6958">
          <cell r="AD6958">
            <v>10</v>
          </cell>
          <cell r="AF6958">
            <v>0</v>
          </cell>
        </row>
        <row r="6959">
          <cell r="AD6959">
            <v>10</v>
          </cell>
          <cell r="AF6959">
            <v>0</v>
          </cell>
        </row>
        <row r="6960">
          <cell r="AD6960">
            <v>10</v>
          </cell>
          <cell r="AF6960">
            <v>0</v>
          </cell>
        </row>
        <row r="6961">
          <cell r="AD6961">
            <v>10</v>
          </cell>
          <cell r="AF6961">
            <v>0</v>
          </cell>
        </row>
        <row r="6962">
          <cell r="AD6962">
            <v>10</v>
          </cell>
          <cell r="AF6962">
            <v>0</v>
          </cell>
        </row>
        <row r="6963">
          <cell r="AD6963">
            <v>10</v>
          </cell>
          <cell r="AF6963">
            <v>0</v>
          </cell>
        </row>
        <row r="6964">
          <cell r="AD6964">
            <v>10</v>
          </cell>
          <cell r="AF6964">
            <v>0</v>
          </cell>
        </row>
        <row r="6965">
          <cell r="AD6965">
            <v>10</v>
          </cell>
          <cell r="AF6965">
            <v>0</v>
          </cell>
        </row>
        <row r="6966">
          <cell r="AD6966">
            <v>10</v>
          </cell>
          <cell r="AF6966">
            <v>0</v>
          </cell>
        </row>
        <row r="6967">
          <cell r="AD6967">
            <v>10</v>
          </cell>
          <cell r="AF6967">
            <v>0</v>
          </cell>
        </row>
        <row r="6968">
          <cell r="AD6968">
            <v>10</v>
          </cell>
          <cell r="AF6968">
            <v>0</v>
          </cell>
        </row>
        <row r="6969">
          <cell r="AD6969">
            <v>10</v>
          </cell>
          <cell r="AF6969">
            <v>0</v>
          </cell>
        </row>
        <row r="6970">
          <cell r="AD6970">
            <v>10</v>
          </cell>
          <cell r="AF6970">
            <v>0</v>
          </cell>
        </row>
        <row r="6971">
          <cell r="AD6971">
            <v>10</v>
          </cell>
          <cell r="AF6971">
            <v>0</v>
          </cell>
        </row>
        <row r="6972">
          <cell r="AD6972">
            <v>10</v>
          </cell>
          <cell r="AF6972">
            <v>0</v>
          </cell>
        </row>
        <row r="6973">
          <cell r="AD6973">
            <v>10</v>
          </cell>
          <cell r="AF6973">
            <v>0</v>
          </cell>
        </row>
        <row r="6974">
          <cell r="AD6974">
            <v>10</v>
          </cell>
          <cell r="AF6974">
            <v>0</v>
          </cell>
        </row>
        <row r="6975">
          <cell r="AD6975">
            <v>10</v>
          </cell>
          <cell r="AF6975">
            <v>0</v>
          </cell>
        </row>
        <row r="6976">
          <cell r="AD6976">
            <v>10</v>
          </cell>
          <cell r="AF6976">
            <v>0</v>
          </cell>
        </row>
        <row r="6977">
          <cell r="AD6977">
            <v>10</v>
          </cell>
          <cell r="AF6977">
            <v>0</v>
          </cell>
        </row>
        <row r="6978">
          <cell r="AD6978">
            <v>10</v>
          </cell>
          <cell r="AF6978">
            <v>0</v>
          </cell>
        </row>
        <row r="6979">
          <cell r="AD6979">
            <v>10</v>
          </cell>
          <cell r="AF6979">
            <v>0</v>
          </cell>
        </row>
        <row r="6980">
          <cell r="AD6980">
            <v>10</v>
          </cell>
          <cell r="AF6980">
            <v>0</v>
          </cell>
        </row>
        <row r="6981">
          <cell r="AD6981">
            <v>10</v>
          </cell>
          <cell r="AF6981">
            <v>0</v>
          </cell>
        </row>
        <row r="6982">
          <cell r="AD6982">
            <v>10</v>
          </cell>
          <cell r="AF6982">
            <v>0</v>
          </cell>
        </row>
        <row r="6983">
          <cell r="AD6983">
            <v>10</v>
          </cell>
          <cell r="AF6983">
            <v>0</v>
          </cell>
        </row>
        <row r="6984">
          <cell r="AD6984">
            <v>10</v>
          </cell>
          <cell r="AF6984">
            <v>0</v>
          </cell>
        </row>
        <row r="6985">
          <cell r="AD6985">
            <v>10</v>
          </cell>
          <cell r="AF6985">
            <v>0</v>
          </cell>
        </row>
        <row r="6986">
          <cell r="AD6986">
            <v>10</v>
          </cell>
          <cell r="AF6986">
            <v>0</v>
          </cell>
        </row>
        <row r="6987">
          <cell r="AD6987">
            <v>10</v>
          </cell>
          <cell r="AF6987">
            <v>0</v>
          </cell>
        </row>
        <row r="6988">
          <cell r="AD6988">
            <v>10</v>
          </cell>
          <cell r="AF6988">
            <v>0</v>
          </cell>
        </row>
        <row r="6989">
          <cell r="AD6989">
            <v>10</v>
          </cell>
          <cell r="AF6989">
            <v>0</v>
          </cell>
        </row>
        <row r="6990">
          <cell r="AD6990">
            <v>10</v>
          </cell>
          <cell r="AF6990">
            <v>0</v>
          </cell>
        </row>
        <row r="6991">
          <cell r="AD6991">
            <v>10</v>
          </cell>
          <cell r="AF6991">
            <v>0</v>
          </cell>
        </row>
        <row r="6992">
          <cell r="AD6992">
            <v>10</v>
          </cell>
          <cell r="AF6992">
            <v>0</v>
          </cell>
        </row>
        <row r="6993">
          <cell r="AD6993">
            <v>10</v>
          </cell>
          <cell r="AF6993">
            <v>0</v>
          </cell>
        </row>
        <row r="6994">
          <cell r="AD6994">
            <v>10</v>
          </cell>
          <cell r="AF6994">
            <v>0</v>
          </cell>
        </row>
        <row r="6995">
          <cell r="AD6995">
            <v>10</v>
          </cell>
          <cell r="AF6995">
            <v>0</v>
          </cell>
        </row>
        <row r="6996">
          <cell r="AD6996">
            <v>10</v>
          </cell>
          <cell r="AF6996">
            <v>0</v>
          </cell>
        </row>
        <row r="6997">
          <cell r="AD6997">
            <v>10</v>
          </cell>
          <cell r="AF6997">
            <v>0</v>
          </cell>
        </row>
        <row r="6998">
          <cell r="AD6998">
            <v>10</v>
          </cell>
          <cell r="AF6998">
            <v>0</v>
          </cell>
        </row>
        <row r="6999">
          <cell r="AD6999">
            <v>10</v>
          </cell>
          <cell r="AF6999">
            <v>0</v>
          </cell>
        </row>
        <row r="7000">
          <cell r="AD7000">
            <v>10</v>
          </cell>
          <cell r="AF7000">
            <v>0</v>
          </cell>
        </row>
        <row r="7001">
          <cell r="AD7001">
            <v>10</v>
          </cell>
          <cell r="AF7001">
            <v>0</v>
          </cell>
        </row>
        <row r="7002">
          <cell r="AD7002">
            <v>10</v>
          </cell>
          <cell r="AF7002">
            <v>0</v>
          </cell>
        </row>
        <row r="7003">
          <cell r="AD7003">
            <v>10</v>
          </cell>
          <cell r="AF7003">
            <v>0</v>
          </cell>
        </row>
        <row r="7004">
          <cell r="AD7004">
            <v>10</v>
          </cell>
          <cell r="AF7004">
            <v>0</v>
          </cell>
        </row>
        <row r="7005">
          <cell r="AD7005">
            <v>10</v>
          </cell>
          <cell r="AF7005">
            <v>0</v>
          </cell>
        </row>
        <row r="7006">
          <cell r="AD7006">
            <v>10</v>
          </cell>
          <cell r="AF7006">
            <v>0</v>
          </cell>
        </row>
        <row r="7007">
          <cell r="AD7007">
            <v>10</v>
          </cell>
          <cell r="AF7007">
            <v>0</v>
          </cell>
        </row>
        <row r="7008">
          <cell r="AD7008">
            <v>10</v>
          </cell>
          <cell r="AF7008">
            <v>0</v>
          </cell>
        </row>
        <row r="7009">
          <cell r="AD7009">
            <v>10</v>
          </cell>
          <cell r="AF7009">
            <v>0</v>
          </cell>
        </row>
        <row r="7010">
          <cell r="AD7010">
            <v>10</v>
          </cell>
          <cell r="AF7010">
            <v>0</v>
          </cell>
        </row>
        <row r="7011">
          <cell r="AD7011">
            <v>10</v>
          </cell>
          <cell r="AF7011">
            <v>0</v>
          </cell>
        </row>
        <row r="7012">
          <cell r="AD7012">
            <v>10</v>
          </cell>
          <cell r="AF7012">
            <v>0</v>
          </cell>
        </row>
        <row r="7013">
          <cell r="AD7013">
            <v>10</v>
          </cell>
          <cell r="AF7013">
            <v>0</v>
          </cell>
        </row>
        <row r="7014">
          <cell r="AD7014">
            <v>10</v>
          </cell>
          <cell r="AF7014">
            <v>0</v>
          </cell>
        </row>
        <row r="7015">
          <cell r="AD7015">
            <v>10</v>
          </cell>
          <cell r="AF7015">
            <v>0</v>
          </cell>
        </row>
        <row r="7016">
          <cell r="AD7016">
            <v>10</v>
          </cell>
          <cell r="AF7016">
            <v>0</v>
          </cell>
        </row>
        <row r="7017">
          <cell r="AD7017">
            <v>10</v>
          </cell>
          <cell r="AF7017">
            <v>0</v>
          </cell>
        </row>
        <row r="7018">
          <cell r="AD7018">
            <v>10</v>
          </cell>
          <cell r="AF7018">
            <v>0</v>
          </cell>
        </row>
        <row r="7019">
          <cell r="AD7019">
            <v>10</v>
          </cell>
          <cell r="AF7019">
            <v>0</v>
          </cell>
        </row>
        <row r="7020">
          <cell r="AD7020">
            <v>10</v>
          </cell>
          <cell r="AF7020">
            <v>0</v>
          </cell>
        </row>
        <row r="7021">
          <cell r="AD7021">
            <v>10</v>
          </cell>
          <cell r="AF7021">
            <v>0</v>
          </cell>
        </row>
        <row r="7022">
          <cell r="AD7022">
            <v>10</v>
          </cell>
          <cell r="AF7022">
            <v>0</v>
          </cell>
        </row>
        <row r="7023">
          <cell r="AD7023">
            <v>10</v>
          </cell>
          <cell r="AF7023">
            <v>0</v>
          </cell>
        </row>
        <row r="7024">
          <cell r="AD7024">
            <v>10</v>
          </cell>
          <cell r="AF7024">
            <v>0</v>
          </cell>
        </row>
        <row r="7025">
          <cell r="AD7025">
            <v>10</v>
          </cell>
          <cell r="AF7025">
            <v>0</v>
          </cell>
        </row>
        <row r="7026">
          <cell r="AD7026">
            <v>10</v>
          </cell>
          <cell r="AF7026">
            <v>0</v>
          </cell>
        </row>
        <row r="7027">
          <cell r="AD7027">
            <v>10</v>
          </cell>
          <cell r="AF7027">
            <v>0</v>
          </cell>
        </row>
        <row r="7028">
          <cell r="AD7028">
            <v>10</v>
          </cell>
          <cell r="AF7028">
            <v>0</v>
          </cell>
        </row>
        <row r="7029">
          <cell r="AD7029">
            <v>10</v>
          </cell>
          <cell r="AF7029">
            <v>0</v>
          </cell>
        </row>
        <row r="7030">
          <cell r="AD7030">
            <v>10</v>
          </cell>
          <cell r="AF7030">
            <v>0</v>
          </cell>
        </row>
        <row r="7031">
          <cell r="AD7031">
            <v>10</v>
          </cell>
          <cell r="AF7031">
            <v>0</v>
          </cell>
        </row>
        <row r="7032">
          <cell r="AD7032">
            <v>10</v>
          </cell>
          <cell r="AF7032">
            <v>0</v>
          </cell>
        </row>
        <row r="7033">
          <cell r="AD7033">
            <v>10</v>
          </cell>
          <cell r="AF7033">
            <v>0</v>
          </cell>
        </row>
        <row r="7034">
          <cell r="AD7034">
            <v>10</v>
          </cell>
          <cell r="AF7034">
            <v>0</v>
          </cell>
        </row>
        <row r="7035">
          <cell r="AD7035">
            <v>10</v>
          </cell>
          <cell r="AF7035">
            <v>0</v>
          </cell>
        </row>
        <row r="7036">
          <cell r="AD7036">
            <v>10</v>
          </cell>
          <cell r="AF7036">
            <v>0</v>
          </cell>
        </row>
        <row r="7037">
          <cell r="AD7037">
            <v>10</v>
          </cell>
          <cell r="AF7037">
            <v>0</v>
          </cell>
        </row>
        <row r="7038">
          <cell r="AD7038">
            <v>10</v>
          </cell>
          <cell r="AF7038">
            <v>0</v>
          </cell>
        </row>
        <row r="7039">
          <cell r="AD7039">
            <v>10</v>
          </cell>
          <cell r="AF7039">
            <v>0</v>
          </cell>
        </row>
        <row r="7040">
          <cell r="AD7040">
            <v>10</v>
          </cell>
          <cell r="AF7040">
            <v>0</v>
          </cell>
        </row>
        <row r="7041">
          <cell r="AD7041">
            <v>10</v>
          </cell>
          <cell r="AF7041">
            <v>0</v>
          </cell>
        </row>
        <row r="7042">
          <cell r="AD7042">
            <v>10</v>
          </cell>
          <cell r="AF7042">
            <v>0</v>
          </cell>
        </row>
        <row r="7043">
          <cell r="AD7043">
            <v>10</v>
          </cell>
          <cell r="AF7043">
            <v>0</v>
          </cell>
        </row>
        <row r="7044">
          <cell r="AD7044">
            <v>10</v>
          </cell>
          <cell r="AF7044">
            <v>0</v>
          </cell>
        </row>
        <row r="7045">
          <cell r="AD7045">
            <v>10</v>
          </cell>
          <cell r="AF7045">
            <v>0</v>
          </cell>
        </row>
        <row r="7046">
          <cell r="AD7046">
            <v>10</v>
          </cell>
          <cell r="AF7046">
            <v>0</v>
          </cell>
        </row>
        <row r="7047">
          <cell r="AD7047">
            <v>10</v>
          </cell>
          <cell r="AF7047">
            <v>0</v>
          </cell>
        </row>
        <row r="7048">
          <cell r="AD7048">
            <v>10</v>
          </cell>
          <cell r="AF7048">
            <v>0</v>
          </cell>
        </row>
        <row r="7049">
          <cell r="AD7049">
            <v>10</v>
          </cell>
          <cell r="AF7049">
            <v>0</v>
          </cell>
        </row>
        <row r="7050">
          <cell r="AD7050">
            <v>10</v>
          </cell>
          <cell r="AF7050">
            <v>0</v>
          </cell>
        </row>
        <row r="7051">
          <cell r="AD7051">
            <v>10</v>
          </cell>
          <cell r="AF7051">
            <v>0</v>
          </cell>
        </row>
        <row r="7052">
          <cell r="AD7052">
            <v>10</v>
          </cell>
          <cell r="AF7052">
            <v>0</v>
          </cell>
        </row>
        <row r="7053">
          <cell r="AD7053">
            <v>10</v>
          </cell>
          <cell r="AF7053">
            <v>0</v>
          </cell>
        </row>
        <row r="7054">
          <cell r="AD7054">
            <v>10</v>
          </cell>
          <cell r="AF7054">
            <v>0</v>
          </cell>
        </row>
        <row r="7055">
          <cell r="AD7055">
            <v>10</v>
          </cell>
          <cell r="AF7055">
            <v>0</v>
          </cell>
        </row>
        <row r="7056">
          <cell r="AD7056">
            <v>10</v>
          </cell>
          <cell r="AF7056">
            <v>0</v>
          </cell>
        </row>
        <row r="7057">
          <cell r="AD7057">
            <v>10</v>
          </cell>
          <cell r="AF7057">
            <v>0</v>
          </cell>
        </row>
        <row r="7058">
          <cell r="AD7058">
            <v>10</v>
          </cell>
          <cell r="AF7058">
            <v>0</v>
          </cell>
        </row>
        <row r="7059">
          <cell r="AD7059">
            <v>10</v>
          </cell>
          <cell r="AF7059">
            <v>0</v>
          </cell>
        </row>
        <row r="7060">
          <cell r="AD7060">
            <v>10</v>
          </cell>
          <cell r="AF7060">
            <v>0</v>
          </cell>
        </row>
        <row r="7061">
          <cell r="AD7061">
            <v>10</v>
          </cell>
          <cell r="AF7061">
            <v>0</v>
          </cell>
        </row>
        <row r="7062">
          <cell r="AD7062">
            <v>10</v>
          </cell>
          <cell r="AF7062">
            <v>0</v>
          </cell>
        </row>
        <row r="7063">
          <cell r="AD7063">
            <v>10</v>
          </cell>
          <cell r="AF7063">
            <v>0</v>
          </cell>
        </row>
        <row r="7064">
          <cell r="AD7064">
            <v>10</v>
          </cell>
          <cell r="AF7064">
            <v>0</v>
          </cell>
        </row>
        <row r="7065">
          <cell r="AD7065">
            <v>10</v>
          </cell>
          <cell r="AF7065">
            <v>0</v>
          </cell>
        </row>
        <row r="7066">
          <cell r="AD7066">
            <v>10</v>
          </cell>
          <cell r="AF7066">
            <v>0</v>
          </cell>
        </row>
        <row r="7067">
          <cell r="AD7067">
            <v>10</v>
          </cell>
          <cell r="AF7067">
            <v>0</v>
          </cell>
        </row>
        <row r="7068">
          <cell r="AD7068">
            <v>10</v>
          </cell>
          <cell r="AF7068">
            <v>0</v>
          </cell>
        </row>
        <row r="7069">
          <cell r="AD7069">
            <v>10</v>
          </cell>
          <cell r="AF7069">
            <v>0</v>
          </cell>
        </row>
        <row r="7070">
          <cell r="AD7070">
            <v>10</v>
          </cell>
          <cell r="AF7070">
            <v>0</v>
          </cell>
        </row>
        <row r="7071">
          <cell r="AD7071">
            <v>10</v>
          </cell>
          <cell r="AF7071">
            <v>0</v>
          </cell>
        </row>
        <row r="7072">
          <cell r="AD7072">
            <v>10</v>
          </cell>
          <cell r="AF7072">
            <v>0</v>
          </cell>
        </row>
        <row r="7073">
          <cell r="AD7073">
            <v>10</v>
          </cell>
          <cell r="AF7073">
            <v>0</v>
          </cell>
        </row>
        <row r="7074">
          <cell r="AD7074">
            <v>10</v>
          </cell>
          <cell r="AF7074">
            <v>0</v>
          </cell>
        </row>
        <row r="7075">
          <cell r="AD7075">
            <v>10</v>
          </cell>
          <cell r="AF7075">
            <v>0</v>
          </cell>
        </row>
        <row r="7076">
          <cell r="AD7076">
            <v>10</v>
          </cell>
          <cell r="AF7076">
            <v>0</v>
          </cell>
        </row>
        <row r="7077">
          <cell r="AD7077">
            <v>10</v>
          </cell>
          <cell r="AF7077">
            <v>0</v>
          </cell>
        </row>
        <row r="7078">
          <cell r="AD7078">
            <v>10</v>
          </cell>
          <cell r="AF7078">
            <v>0</v>
          </cell>
        </row>
        <row r="7079">
          <cell r="AD7079">
            <v>10</v>
          </cell>
          <cell r="AF7079">
            <v>0</v>
          </cell>
        </row>
        <row r="7080">
          <cell r="AD7080">
            <v>10</v>
          </cell>
          <cell r="AF7080">
            <v>0</v>
          </cell>
        </row>
        <row r="7081">
          <cell r="AD7081">
            <v>10</v>
          </cell>
          <cell r="AF7081">
            <v>0</v>
          </cell>
        </row>
        <row r="7082">
          <cell r="AD7082">
            <v>10</v>
          </cell>
          <cell r="AF7082">
            <v>0</v>
          </cell>
        </row>
        <row r="7083">
          <cell r="AD7083">
            <v>10</v>
          </cell>
          <cell r="AF7083">
            <v>0</v>
          </cell>
        </row>
        <row r="7084">
          <cell r="AD7084">
            <v>10</v>
          </cell>
          <cell r="AF7084">
            <v>0</v>
          </cell>
        </row>
        <row r="7085">
          <cell r="AD7085">
            <v>10</v>
          </cell>
          <cell r="AF7085">
            <v>0</v>
          </cell>
        </row>
        <row r="7086">
          <cell r="AD7086">
            <v>10</v>
          </cell>
          <cell r="AF7086">
            <v>0</v>
          </cell>
        </row>
        <row r="7087">
          <cell r="AD7087">
            <v>10</v>
          </cell>
          <cell r="AF7087">
            <v>0</v>
          </cell>
        </row>
        <row r="7088">
          <cell r="AD7088">
            <v>10</v>
          </cell>
          <cell r="AF7088">
            <v>0</v>
          </cell>
        </row>
        <row r="7089">
          <cell r="AD7089">
            <v>10</v>
          </cell>
          <cell r="AF7089">
            <v>0</v>
          </cell>
        </row>
        <row r="7090">
          <cell r="AD7090">
            <v>10</v>
          </cell>
          <cell r="AF7090">
            <v>0</v>
          </cell>
        </row>
        <row r="7091">
          <cell r="AD7091">
            <v>10</v>
          </cell>
          <cell r="AF7091">
            <v>0</v>
          </cell>
        </row>
        <row r="7092">
          <cell r="AD7092">
            <v>10</v>
          </cell>
          <cell r="AF7092">
            <v>0</v>
          </cell>
        </row>
        <row r="7093">
          <cell r="AD7093">
            <v>10</v>
          </cell>
          <cell r="AF7093">
            <v>0</v>
          </cell>
        </row>
        <row r="7094">
          <cell r="AD7094">
            <v>10</v>
          </cell>
          <cell r="AF7094">
            <v>0</v>
          </cell>
        </row>
        <row r="7095">
          <cell r="AD7095">
            <v>10</v>
          </cell>
          <cell r="AF7095">
            <v>0</v>
          </cell>
        </row>
        <row r="7096">
          <cell r="AD7096">
            <v>10</v>
          </cell>
          <cell r="AF7096">
            <v>0</v>
          </cell>
        </row>
        <row r="7097">
          <cell r="AD7097">
            <v>10</v>
          </cell>
          <cell r="AF7097">
            <v>0</v>
          </cell>
        </row>
        <row r="7098">
          <cell r="AD7098">
            <v>10</v>
          </cell>
          <cell r="AF7098">
            <v>0</v>
          </cell>
        </row>
        <row r="7099">
          <cell r="AD7099">
            <v>10</v>
          </cell>
          <cell r="AF7099">
            <v>0</v>
          </cell>
        </row>
        <row r="7100">
          <cell r="AD7100">
            <v>10</v>
          </cell>
          <cell r="AF7100">
            <v>0</v>
          </cell>
        </row>
        <row r="7101">
          <cell r="AD7101">
            <v>10</v>
          </cell>
          <cell r="AF7101">
            <v>0</v>
          </cell>
        </row>
        <row r="7102">
          <cell r="AD7102">
            <v>10</v>
          </cell>
          <cell r="AF7102">
            <v>0</v>
          </cell>
        </row>
        <row r="7103">
          <cell r="AD7103">
            <v>10</v>
          </cell>
          <cell r="AF7103">
            <v>0</v>
          </cell>
        </row>
        <row r="7104">
          <cell r="AD7104">
            <v>10</v>
          </cell>
          <cell r="AF7104">
            <v>0</v>
          </cell>
        </row>
        <row r="7105">
          <cell r="AD7105">
            <v>10</v>
          </cell>
          <cell r="AF7105">
            <v>0</v>
          </cell>
        </row>
        <row r="7106">
          <cell r="AD7106">
            <v>10</v>
          </cell>
          <cell r="AF7106">
            <v>0</v>
          </cell>
        </row>
        <row r="7107">
          <cell r="AD7107">
            <v>10</v>
          </cell>
          <cell r="AF7107">
            <v>0</v>
          </cell>
        </row>
        <row r="7108">
          <cell r="AD7108">
            <v>10</v>
          </cell>
          <cell r="AF7108">
            <v>0</v>
          </cell>
        </row>
        <row r="7109">
          <cell r="AD7109">
            <v>10</v>
          </cell>
          <cell r="AF7109">
            <v>0</v>
          </cell>
        </row>
        <row r="7110">
          <cell r="AD7110">
            <v>10</v>
          </cell>
          <cell r="AF7110">
            <v>0</v>
          </cell>
        </row>
        <row r="7111">
          <cell r="AD7111">
            <v>10</v>
          </cell>
          <cell r="AF7111">
            <v>0</v>
          </cell>
        </row>
        <row r="7112">
          <cell r="AD7112">
            <v>10</v>
          </cell>
          <cell r="AF7112">
            <v>0</v>
          </cell>
        </row>
        <row r="7113">
          <cell r="AD7113">
            <v>10</v>
          </cell>
          <cell r="AF7113">
            <v>0</v>
          </cell>
        </row>
        <row r="7114">
          <cell r="AD7114">
            <v>10</v>
          </cell>
          <cell r="AF7114">
            <v>0</v>
          </cell>
        </row>
        <row r="7115">
          <cell r="AD7115">
            <v>10</v>
          </cell>
          <cell r="AF7115">
            <v>0</v>
          </cell>
        </row>
        <row r="7116">
          <cell r="AD7116">
            <v>10</v>
          </cell>
          <cell r="AF7116">
            <v>0</v>
          </cell>
        </row>
        <row r="7117">
          <cell r="AD7117">
            <v>10</v>
          </cell>
          <cell r="AF7117">
            <v>0</v>
          </cell>
        </row>
        <row r="7118">
          <cell r="AD7118">
            <v>10</v>
          </cell>
          <cell r="AF7118">
            <v>0</v>
          </cell>
        </row>
        <row r="7119">
          <cell r="AD7119">
            <v>10</v>
          </cell>
          <cell r="AF7119">
            <v>0</v>
          </cell>
        </row>
        <row r="7120">
          <cell r="AD7120">
            <v>10</v>
          </cell>
          <cell r="AF7120">
            <v>0</v>
          </cell>
        </row>
        <row r="7121">
          <cell r="AD7121">
            <v>10</v>
          </cell>
          <cell r="AF7121">
            <v>0</v>
          </cell>
        </row>
        <row r="7122">
          <cell r="AD7122">
            <v>10</v>
          </cell>
          <cell r="AF7122">
            <v>0</v>
          </cell>
        </row>
        <row r="7123">
          <cell r="AD7123">
            <v>10</v>
          </cell>
          <cell r="AF7123">
            <v>0</v>
          </cell>
        </row>
        <row r="7124">
          <cell r="AD7124">
            <v>10</v>
          </cell>
          <cell r="AF7124">
            <v>0</v>
          </cell>
        </row>
        <row r="7125">
          <cell r="AD7125">
            <v>10</v>
          </cell>
          <cell r="AF7125">
            <v>0</v>
          </cell>
        </row>
        <row r="7126">
          <cell r="AD7126">
            <v>10</v>
          </cell>
          <cell r="AF7126">
            <v>0</v>
          </cell>
        </row>
        <row r="7127">
          <cell r="AD7127">
            <v>10</v>
          </cell>
          <cell r="AF7127">
            <v>0</v>
          </cell>
        </row>
        <row r="7128">
          <cell r="AD7128">
            <v>10</v>
          </cell>
          <cell r="AF7128">
            <v>0</v>
          </cell>
        </row>
        <row r="7129">
          <cell r="AD7129">
            <v>10</v>
          </cell>
          <cell r="AF7129">
            <v>0</v>
          </cell>
        </row>
        <row r="7130">
          <cell r="AD7130">
            <v>10</v>
          </cell>
          <cell r="AF7130">
            <v>0</v>
          </cell>
        </row>
        <row r="7131">
          <cell r="AD7131">
            <v>10</v>
          </cell>
          <cell r="AF7131">
            <v>0</v>
          </cell>
        </row>
        <row r="7132">
          <cell r="AD7132">
            <v>10</v>
          </cell>
          <cell r="AF7132">
            <v>0</v>
          </cell>
        </row>
        <row r="7133">
          <cell r="AD7133">
            <v>10</v>
          </cell>
          <cell r="AF7133">
            <v>0</v>
          </cell>
        </row>
        <row r="7134">
          <cell r="AD7134">
            <v>10</v>
          </cell>
          <cell r="AF7134">
            <v>0</v>
          </cell>
        </row>
        <row r="7135">
          <cell r="AD7135">
            <v>10</v>
          </cell>
          <cell r="AF7135">
            <v>0</v>
          </cell>
        </row>
        <row r="7136">
          <cell r="AD7136">
            <v>10</v>
          </cell>
          <cell r="AF7136">
            <v>0</v>
          </cell>
        </row>
        <row r="7137">
          <cell r="AD7137">
            <v>10</v>
          </cell>
          <cell r="AF7137">
            <v>0</v>
          </cell>
        </row>
        <row r="7138">
          <cell r="AD7138">
            <v>10</v>
          </cell>
          <cell r="AF7138">
            <v>0</v>
          </cell>
        </row>
        <row r="7139">
          <cell r="AD7139">
            <v>10</v>
          </cell>
          <cell r="AF7139">
            <v>0</v>
          </cell>
        </row>
        <row r="7140">
          <cell r="AD7140">
            <v>10</v>
          </cell>
          <cell r="AF7140">
            <v>0</v>
          </cell>
        </row>
        <row r="7141">
          <cell r="AD7141">
            <v>10</v>
          </cell>
          <cell r="AF7141">
            <v>0</v>
          </cell>
        </row>
        <row r="7142">
          <cell r="AD7142">
            <v>10</v>
          </cell>
          <cell r="AF7142">
            <v>0</v>
          </cell>
        </row>
        <row r="7143">
          <cell r="AD7143">
            <v>10</v>
          </cell>
          <cell r="AF7143">
            <v>0</v>
          </cell>
        </row>
        <row r="7144">
          <cell r="AD7144">
            <v>10</v>
          </cell>
          <cell r="AF7144">
            <v>0</v>
          </cell>
        </row>
        <row r="7145">
          <cell r="AD7145">
            <v>10</v>
          </cell>
          <cell r="AF7145">
            <v>0</v>
          </cell>
        </row>
        <row r="7146">
          <cell r="AD7146">
            <v>10</v>
          </cell>
          <cell r="AF7146">
            <v>0</v>
          </cell>
        </row>
        <row r="7147">
          <cell r="AD7147">
            <v>10</v>
          </cell>
          <cell r="AF7147">
            <v>0</v>
          </cell>
        </row>
        <row r="7148">
          <cell r="AD7148">
            <v>10</v>
          </cell>
          <cell r="AF7148">
            <v>0</v>
          </cell>
        </row>
        <row r="7149">
          <cell r="AD7149">
            <v>10</v>
          </cell>
          <cell r="AF7149">
            <v>0</v>
          </cell>
        </row>
        <row r="7150">
          <cell r="AD7150">
            <v>10</v>
          </cell>
          <cell r="AF7150">
            <v>0</v>
          </cell>
        </row>
        <row r="7151">
          <cell r="AD7151">
            <v>10</v>
          </cell>
          <cell r="AF7151">
            <v>0</v>
          </cell>
        </row>
        <row r="7152">
          <cell r="AD7152">
            <v>10</v>
          </cell>
          <cell r="AF7152">
            <v>0</v>
          </cell>
        </row>
        <row r="7153">
          <cell r="AD7153">
            <v>10</v>
          </cell>
          <cell r="AF7153">
            <v>0</v>
          </cell>
        </row>
        <row r="7154">
          <cell r="AD7154">
            <v>10</v>
          </cell>
          <cell r="AF7154">
            <v>0</v>
          </cell>
        </row>
        <row r="7155">
          <cell r="AD7155">
            <v>10</v>
          </cell>
          <cell r="AF7155">
            <v>0</v>
          </cell>
        </row>
        <row r="7156">
          <cell r="AD7156">
            <v>10</v>
          </cell>
          <cell r="AF7156">
            <v>0</v>
          </cell>
        </row>
        <row r="7157">
          <cell r="AD7157">
            <v>10</v>
          </cell>
          <cell r="AF7157">
            <v>0</v>
          </cell>
        </row>
        <row r="7158">
          <cell r="AD7158">
            <v>10</v>
          </cell>
          <cell r="AF7158">
            <v>0</v>
          </cell>
        </row>
        <row r="7159">
          <cell r="AD7159">
            <v>10</v>
          </cell>
          <cell r="AF7159">
            <v>0</v>
          </cell>
        </row>
        <row r="7160">
          <cell r="AD7160">
            <v>10</v>
          </cell>
          <cell r="AF7160">
            <v>0</v>
          </cell>
        </row>
        <row r="7161">
          <cell r="AD7161">
            <v>10</v>
          </cell>
          <cell r="AF7161">
            <v>0</v>
          </cell>
        </row>
        <row r="7162">
          <cell r="AD7162">
            <v>10</v>
          </cell>
          <cell r="AF7162">
            <v>0</v>
          </cell>
        </row>
        <row r="7163">
          <cell r="AD7163">
            <v>10</v>
          </cell>
          <cell r="AF7163">
            <v>0</v>
          </cell>
        </row>
        <row r="7164">
          <cell r="AD7164">
            <v>10</v>
          </cell>
          <cell r="AF7164">
            <v>0</v>
          </cell>
        </row>
        <row r="7165">
          <cell r="AD7165">
            <v>10</v>
          </cell>
          <cell r="AF7165">
            <v>0</v>
          </cell>
        </row>
        <row r="7166">
          <cell r="AD7166">
            <v>10</v>
          </cell>
          <cell r="AF7166">
            <v>0</v>
          </cell>
        </row>
        <row r="7167">
          <cell r="AD7167">
            <v>10</v>
          </cell>
          <cell r="AF7167">
            <v>0</v>
          </cell>
        </row>
        <row r="7168">
          <cell r="AD7168">
            <v>10</v>
          </cell>
          <cell r="AF7168">
            <v>0</v>
          </cell>
        </row>
        <row r="7169">
          <cell r="AD7169">
            <v>10</v>
          </cell>
          <cell r="AF7169">
            <v>0</v>
          </cell>
        </row>
        <row r="7170">
          <cell r="AD7170">
            <v>10</v>
          </cell>
          <cell r="AF7170">
            <v>0</v>
          </cell>
        </row>
        <row r="7171">
          <cell r="AD7171">
            <v>10</v>
          </cell>
          <cell r="AF7171">
            <v>0</v>
          </cell>
        </row>
        <row r="7172">
          <cell r="AD7172">
            <v>10</v>
          </cell>
          <cell r="AF7172">
            <v>0</v>
          </cell>
        </row>
        <row r="7173">
          <cell r="AD7173">
            <v>10</v>
          </cell>
          <cell r="AF7173">
            <v>0</v>
          </cell>
        </row>
        <row r="7174">
          <cell r="AD7174">
            <v>10</v>
          </cell>
          <cell r="AF7174">
            <v>0</v>
          </cell>
        </row>
        <row r="7175">
          <cell r="AD7175">
            <v>10</v>
          </cell>
          <cell r="AF7175">
            <v>0</v>
          </cell>
        </row>
        <row r="7176">
          <cell r="AD7176">
            <v>10</v>
          </cell>
          <cell r="AF7176">
            <v>0</v>
          </cell>
        </row>
        <row r="7177">
          <cell r="AD7177">
            <v>10</v>
          </cell>
          <cell r="AF7177">
            <v>0</v>
          </cell>
        </row>
        <row r="7178">
          <cell r="AD7178">
            <v>10</v>
          </cell>
          <cell r="AF7178">
            <v>0</v>
          </cell>
        </row>
        <row r="7179">
          <cell r="AD7179">
            <v>10</v>
          </cell>
          <cell r="AF7179">
            <v>0</v>
          </cell>
        </row>
        <row r="7180">
          <cell r="AD7180">
            <v>10</v>
          </cell>
          <cell r="AF7180">
            <v>0</v>
          </cell>
        </row>
        <row r="7181">
          <cell r="AD7181">
            <v>10</v>
          </cell>
          <cell r="AF7181">
            <v>0</v>
          </cell>
        </row>
        <row r="7182">
          <cell r="AD7182">
            <v>10</v>
          </cell>
          <cell r="AF7182">
            <v>0</v>
          </cell>
        </row>
        <row r="7183">
          <cell r="AD7183">
            <v>10</v>
          </cell>
          <cell r="AF7183">
            <v>0</v>
          </cell>
        </row>
        <row r="7184">
          <cell r="AD7184">
            <v>10</v>
          </cell>
          <cell r="AF7184">
            <v>0</v>
          </cell>
        </row>
        <row r="7185">
          <cell r="AD7185">
            <v>10</v>
          </cell>
          <cell r="AF7185">
            <v>0</v>
          </cell>
        </row>
        <row r="7186">
          <cell r="AD7186">
            <v>10</v>
          </cell>
          <cell r="AF7186">
            <v>0</v>
          </cell>
        </row>
        <row r="7187">
          <cell r="AD7187">
            <v>10</v>
          </cell>
          <cell r="AF7187">
            <v>0</v>
          </cell>
        </row>
        <row r="7188">
          <cell r="AD7188">
            <v>10</v>
          </cell>
          <cell r="AF7188">
            <v>0</v>
          </cell>
        </row>
        <row r="7189">
          <cell r="AD7189">
            <v>10</v>
          </cell>
          <cell r="AF7189">
            <v>0</v>
          </cell>
        </row>
        <row r="7190">
          <cell r="AD7190">
            <v>10</v>
          </cell>
          <cell r="AF7190">
            <v>0</v>
          </cell>
        </row>
        <row r="7191">
          <cell r="AD7191">
            <v>10</v>
          </cell>
          <cell r="AF7191">
            <v>0</v>
          </cell>
        </row>
        <row r="7192">
          <cell r="AD7192">
            <v>10</v>
          </cell>
          <cell r="AF7192">
            <v>0</v>
          </cell>
        </row>
        <row r="7193">
          <cell r="AD7193">
            <v>10</v>
          </cell>
          <cell r="AF7193">
            <v>0</v>
          </cell>
        </row>
        <row r="7194">
          <cell r="AD7194">
            <v>10</v>
          </cell>
          <cell r="AF7194">
            <v>0</v>
          </cell>
        </row>
        <row r="7195">
          <cell r="AD7195">
            <v>10</v>
          </cell>
          <cell r="AF7195">
            <v>0</v>
          </cell>
        </row>
        <row r="7196">
          <cell r="AD7196">
            <v>10</v>
          </cell>
          <cell r="AF7196">
            <v>0</v>
          </cell>
        </row>
        <row r="7197">
          <cell r="AD7197">
            <v>10</v>
          </cell>
          <cell r="AF7197">
            <v>0</v>
          </cell>
        </row>
        <row r="7198">
          <cell r="AD7198">
            <v>10</v>
          </cell>
          <cell r="AF7198">
            <v>0</v>
          </cell>
        </row>
        <row r="7199">
          <cell r="AD7199">
            <v>10</v>
          </cell>
          <cell r="AF7199">
            <v>0</v>
          </cell>
        </row>
        <row r="7200">
          <cell r="AD7200">
            <v>10</v>
          </cell>
          <cell r="AF7200">
            <v>0</v>
          </cell>
        </row>
        <row r="7201">
          <cell r="AD7201">
            <v>10</v>
          </cell>
          <cell r="AF7201">
            <v>0</v>
          </cell>
        </row>
        <row r="7202">
          <cell r="AD7202">
            <v>10</v>
          </cell>
          <cell r="AF7202">
            <v>0</v>
          </cell>
        </row>
        <row r="7203">
          <cell r="AD7203">
            <v>10</v>
          </cell>
          <cell r="AF7203">
            <v>0</v>
          </cell>
        </row>
        <row r="7204">
          <cell r="AD7204">
            <v>10</v>
          </cell>
          <cell r="AF7204">
            <v>0</v>
          </cell>
        </row>
        <row r="7205">
          <cell r="AD7205">
            <v>10</v>
          </cell>
          <cell r="AF7205">
            <v>0</v>
          </cell>
        </row>
        <row r="7206">
          <cell r="AD7206">
            <v>10</v>
          </cell>
          <cell r="AF7206">
            <v>0</v>
          </cell>
        </row>
        <row r="7207">
          <cell r="AD7207">
            <v>10</v>
          </cell>
          <cell r="AF7207">
            <v>0</v>
          </cell>
        </row>
        <row r="7208">
          <cell r="AD7208">
            <v>10</v>
          </cell>
          <cell r="AF7208">
            <v>0</v>
          </cell>
        </row>
        <row r="7209">
          <cell r="AD7209">
            <v>10</v>
          </cell>
          <cell r="AF7209">
            <v>0</v>
          </cell>
        </row>
        <row r="7210">
          <cell r="AD7210">
            <v>10</v>
          </cell>
          <cell r="AF7210">
            <v>0</v>
          </cell>
        </row>
        <row r="7211">
          <cell r="AD7211">
            <v>10</v>
          </cell>
          <cell r="AF7211">
            <v>0</v>
          </cell>
        </row>
        <row r="7212">
          <cell r="AD7212">
            <v>10</v>
          </cell>
          <cell r="AF7212">
            <v>0</v>
          </cell>
        </row>
        <row r="7213">
          <cell r="AD7213">
            <v>10</v>
          </cell>
          <cell r="AF7213">
            <v>0</v>
          </cell>
        </row>
        <row r="7214">
          <cell r="AD7214">
            <v>10</v>
          </cell>
          <cell r="AF7214">
            <v>0</v>
          </cell>
        </row>
        <row r="7215">
          <cell r="AD7215">
            <v>10</v>
          </cell>
          <cell r="AF7215">
            <v>0</v>
          </cell>
        </row>
        <row r="7216">
          <cell r="AD7216">
            <v>10</v>
          </cell>
          <cell r="AF7216">
            <v>0</v>
          </cell>
        </row>
        <row r="7217">
          <cell r="AD7217">
            <v>10</v>
          </cell>
          <cell r="AF7217">
            <v>0</v>
          </cell>
        </row>
        <row r="7218">
          <cell r="AD7218">
            <v>10</v>
          </cell>
          <cell r="AF7218">
            <v>0</v>
          </cell>
        </row>
        <row r="7219">
          <cell r="AD7219">
            <v>10</v>
          </cell>
          <cell r="AF7219">
            <v>0</v>
          </cell>
        </row>
        <row r="7220">
          <cell r="AD7220">
            <v>10</v>
          </cell>
          <cell r="AF7220">
            <v>0</v>
          </cell>
        </row>
        <row r="7221">
          <cell r="AD7221">
            <v>10</v>
          </cell>
          <cell r="AF7221">
            <v>0</v>
          </cell>
        </row>
        <row r="7222">
          <cell r="AD7222">
            <v>10</v>
          </cell>
          <cell r="AF7222">
            <v>0</v>
          </cell>
        </row>
        <row r="7223">
          <cell r="AD7223">
            <v>10</v>
          </cell>
          <cell r="AF7223">
            <v>0</v>
          </cell>
        </row>
        <row r="7224">
          <cell r="AD7224">
            <v>10</v>
          </cell>
          <cell r="AF7224">
            <v>0</v>
          </cell>
        </row>
        <row r="7225">
          <cell r="AD7225">
            <v>10</v>
          </cell>
          <cell r="AF7225">
            <v>0</v>
          </cell>
        </row>
        <row r="7226">
          <cell r="AD7226">
            <v>10</v>
          </cell>
          <cell r="AF7226">
            <v>0</v>
          </cell>
        </row>
        <row r="7227">
          <cell r="AD7227">
            <v>10</v>
          </cell>
          <cell r="AF7227">
            <v>0</v>
          </cell>
        </row>
        <row r="7228">
          <cell r="AD7228">
            <v>10</v>
          </cell>
          <cell r="AF7228">
            <v>0</v>
          </cell>
        </row>
        <row r="7229">
          <cell r="AD7229">
            <v>10</v>
          </cell>
          <cell r="AF7229">
            <v>0</v>
          </cell>
        </row>
        <row r="7230">
          <cell r="AD7230">
            <v>10</v>
          </cell>
          <cell r="AF7230">
            <v>0</v>
          </cell>
        </row>
        <row r="7231">
          <cell r="AD7231">
            <v>10</v>
          </cell>
          <cell r="AF7231">
            <v>0</v>
          </cell>
        </row>
        <row r="7232">
          <cell r="AD7232">
            <v>10</v>
          </cell>
          <cell r="AF7232">
            <v>0</v>
          </cell>
        </row>
        <row r="7233">
          <cell r="AD7233">
            <v>10</v>
          </cell>
          <cell r="AF7233">
            <v>0</v>
          </cell>
        </row>
        <row r="7234">
          <cell r="AD7234">
            <v>10</v>
          </cell>
          <cell r="AF7234">
            <v>0</v>
          </cell>
        </row>
        <row r="7235">
          <cell r="AD7235">
            <v>10</v>
          </cell>
          <cell r="AF7235">
            <v>0</v>
          </cell>
        </row>
        <row r="7236">
          <cell r="AD7236">
            <v>10</v>
          </cell>
          <cell r="AF7236">
            <v>0</v>
          </cell>
        </row>
        <row r="7237">
          <cell r="AD7237">
            <v>10</v>
          </cell>
          <cell r="AF7237">
            <v>0</v>
          </cell>
        </row>
        <row r="7238">
          <cell r="AD7238">
            <v>10</v>
          </cell>
          <cell r="AF7238">
            <v>0</v>
          </cell>
        </row>
        <row r="7239">
          <cell r="AD7239">
            <v>10</v>
          </cell>
          <cell r="AF7239">
            <v>0</v>
          </cell>
        </row>
        <row r="7240">
          <cell r="AD7240">
            <v>10</v>
          </cell>
          <cell r="AF7240">
            <v>0</v>
          </cell>
        </row>
        <row r="7241">
          <cell r="AD7241">
            <v>10</v>
          </cell>
          <cell r="AF7241">
            <v>0</v>
          </cell>
        </row>
        <row r="7242">
          <cell r="AD7242">
            <v>10</v>
          </cell>
          <cell r="AF7242">
            <v>0</v>
          </cell>
        </row>
        <row r="7243">
          <cell r="AD7243">
            <v>10</v>
          </cell>
          <cell r="AF7243">
            <v>0</v>
          </cell>
        </row>
        <row r="7244">
          <cell r="AD7244">
            <v>10</v>
          </cell>
          <cell r="AF7244">
            <v>0</v>
          </cell>
        </row>
        <row r="7245">
          <cell r="AD7245">
            <v>10</v>
          </cell>
          <cell r="AF7245">
            <v>0</v>
          </cell>
        </row>
        <row r="7246">
          <cell r="AD7246">
            <v>10</v>
          </cell>
          <cell r="AF7246">
            <v>0</v>
          </cell>
        </row>
        <row r="7247">
          <cell r="AD7247">
            <v>10</v>
          </cell>
          <cell r="AF7247">
            <v>0</v>
          </cell>
        </row>
        <row r="7248">
          <cell r="AD7248">
            <v>10</v>
          </cell>
          <cell r="AF7248">
            <v>0</v>
          </cell>
        </row>
        <row r="7249">
          <cell r="AD7249">
            <v>10</v>
          </cell>
          <cell r="AF7249">
            <v>0</v>
          </cell>
        </row>
        <row r="7250">
          <cell r="AD7250">
            <v>10</v>
          </cell>
          <cell r="AF7250">
            <v>0</v>
          </cell>
        </row>
        <row r="7251">
          <cell r="AD7251">
            <v>10</v>
          </cell>
          <cell r="AF7251">
            <v>0</v>
          </cell>
        </row>
        <row r="7252">
          <cell r="AD7252">
            <v>10</v>
          </cell>
          <cell r="AF7252">
            <v>0</v>
          </cell>
        </row>
        <row r="7253">
          <cell r="AD7253">
            <v>10</v>
          </cell>
          <cell r="AF7253">
            <v>0</v>
          </cell>
        </row>
        <row r="7254">
          <cell r="AD7254">
            <v>10</v>
          </cell>
          <cell r="AF7254">
            <v>0</v>
          </cell>
        </row>
        <row r="7255">
          <cell r="AD7255">
            <v>10</v>
          </cell>
          <cell r="AF7255">
            <v>0</v>
          </cell>
        </row>
        <row r="7256">
          <cell r="AD7256">
            <v>10</v>
          </cell>
          <cell r="AF7256">
            <v>0</v>
          </cell>
        </row>
        <row r="7257">
          <cell r="AD7257">
            <v>10</v>
          </cell>
          <cell r="AF7257">
            <v>0</v>
          </cell>
        </row>
        <row r="7258">
          <cell r="AD7258">
            <v>10</v>
          </cell>
          <cell r="AF7258">
            <v>0</v>
          </cell>
        </row>
        <row r="7259">
          <cell r="AD7259">
            <v>10</v>
          </cell>
          <cell r="AF7259">
            <v>0</v>
          </cell>
        </row>
        <row r="7260">
          <cell r="AD7260">
            <v>10</v>
          </cell>
          <cell r="AF7260">
            <v>0</v>
          </cell>
        </row>
        <row r="7261">
          <cell r="AD7261">
            <v>10</v>
          </cell>
          <cell r="AF7261">
            <v>0</v>
          </cell>
        </row>
        <row r="7262">
          <cell r="AD7262">
            <v>10</v>
          </cell>
          <cell r="AF7262">
            <v>0</v>
          </cell>
        </row>
        <row r="7263">
          <cell r="AD7263">
            <v>10</v>
          </cell>
          <cell r="AF7263">
            <v>0</v>
          </cell>
        </row>
        <row r="7264">
          <cell r="AD7264">
            <v>10</v>
          </cell>
          <cell r="AF7264">
            <v>0</v>
          </cell>
        </row>
        <row r="7265">
          <cell r="AD7265">
            <v>10</v>
          </cell>
          <cell r="AF7265">
            <v>0</v>
          </cell>
        </row>
        <row r="7266">
          <cell r="AD7266">
            <v>10</v>
          </cell>
          <cell r="AF7266">
            <v>0</v>
          </cell>
        </row>
        <row r="7267">
          <cell r="AD7267">
            <v>10</v>
          </cell>
          <cell r="AF7267">
            <v>0</v>
          </cell>
        </row>
        <row r="7268">
          <cell r="AD7268">
            <v>10</v>
          </cell>
          <cell r="AF7268">
            <v>0</v>
          </cell>
        </row>
        <row r="7269">
          <cell r="AD7269">
            <v>10</v>
          </cell>
          <cell r="AF7269">
            <v>0</v>
          </cell>
        </row>
        <row r="7270">
          <cell r="AD7270">
            <v>10</v>
          </cell>
          <cell r="AF7270">
            <v>0</v>
          </cell>
        </row>
        <row r="7271">
          <cell r="AD7271">
            <v>10</v>
          </cell>
          <cell r="AF7271">
            <v>0</v>
          </cell>
        </row>
        <row r="7272">
          <cell r="AD7272">
            <v>10</v>
          </cell>
          <cell r="AF7272">
            <v>0</v>
          </cell>
        </row>
        <row r="7273">
          <cell r="AD7273">
            <v>10</v>
          </cell>
          <cell r="AF7273">
            <v>0</v>
          </cell>
        </row>
        <row r="7274">
          <cell r="AD7274">
            <v>10</v>
          </cell>
          <cell r="AF7274">
            <v>0</v>
          </cell>
        </row>
        <row r="7275">
          <cell r="AD7275">
            <v>10</v>
          </cell>
          <cell r="AF7275">
            <v>0</v>
          </cell>
        </row>
        <row r="7276">
          <cell r="AD7276">
            <v>10</v>
          </cell>
          <cell r="AF7276">
            <v>0</v>
          </cell>
        </row>
        <row r="7277">
          <cell r="AD7277">
            <v>10</v>
          </cell>
          <cell r="AF7277">
            <v>0</v>
          </cell>
        </row>
        <row r="7278">
          <cell r="AD7278">
            <v>10</v>
          </cell>
          <cell r="AF7278">
            <v>0</v>
          </cell>
        </row>
        <row r="7279">
          <cell r="AD7279">
            <v>10</v>
          </cell>
          <cell r="AF7279">
            <v>0</v>
          </cell>
        </row>
        <row r="7280">
          <cell r="AD7280">
            <v>10</v>
          </cell>
          <cell r="AF7280">
            <v>0</v>
          </cell>
        </row>
        <row r="7281">
          <cell r="AD7281">
            <v>10</v>
          </cell>
          <cell r="AF7281">
            <v>0</v>
          </cell>
        </row>
        <row r="7282">
          <cell r="AD7282">
            <v>10</v>
          </cell>
          <cell r="AF7282">
            <v>0</v>
          </cell>
        </row>
        <row r="7283">
          <cell r="AD7283">
            <v>10</v>
          </cell>
          <cell r="AF7283">
            <v>0</v>
          </cell>
        </row>
        <row r="7284">
          <cell r="AD7284">
            <v>10</v>
          </cell>
          <cell r="AF7284">
            <v>0</v>
          </cell>
        </row>
        <row r="7285">
          <cell r="AD7285">
            <v>10</v>
          </cell>
          <cell r="AF7285">
            <v>0</v>
          </cell>
        </row>
        <row r="7286">
          <cell r="AD7286">
            <v>10</v>
          </cell>
          <cell r="AF7286">
            <v>0</v>
          </cell>
        </row>
        <row r="7287">
          <cell r="AD7287">
            <v>10</v>
          </cell>
          <cell r="AF7287">
            <v>0</v>
          </cell>
        </row>
        <row r="7288">
          <cell r="AD7288">
            <v>10</v>
          </cell>
          <cell r="AF7288">
            <v>0</v>
          </cell>
        </row>
        <row r="7289">
          <cell r="AD7289">
            <v>10</v>
          </cell>
          <cell r="AF7289">
            <v>0</v>
          </cell>
        </row>
        <row r="7290">
          <cell r="AD7290">
            <v>10</v>
          </cell>
          <cell r="AF7290">
            <v>0</v>
          </cell>
        </row>
        <row r="7291">
          <cell r="AD7291">
            <v>10</v>
          </cell>
          <cell r="AF7291">
            <v>0</v>
          </cell>
        </row>
        <row r="7292">
          <cell r="AD7292">
            <v>10</v>
          </cell>
          <cell r="AF7292">
            <v>0</v>
          </cell>
        </row>
        <row r="7293">
          <cell r="AD7293">
            <v>10</v>
          </cell>
          <cell r="AF7293">
            <v>0</v>
          </cell>
        </row>
        <row r="7294">
          <cell r="AD7294">
            <v>10</v>
          </cell>
          <cell r="AF7294">
            <v>0</v>
          </cell>
        </row>
        <row r="7295">
          <cell r="AD7295">
            <v>10</v>
          </cell>
          <cell r="AF7295">
            <v>0</v>
          </cell>
        </row>
        <row r="7296">
          <cell r="AD7296">
            <v>10</v>
          </cell>
          <cell r="AF7296">
            <v>0</v>
          </cell>
        </row>
        <row r="7297">
          <cell r="AD7297">
            <v>10</v>
          </cell>
          <cell r="AF7297">
            <v>0</v>
          </cell>
        </row>
        <row r="7298">
          <cell r="AD7298">
            <v>10</v>
          </cell>
          <cell r="AF7298">
            <v>0</v>
          </cell>
        </row>
        <row r="7299">
          <cell r="AD7299">
            <v>10</v>
          </cell>
          <cell r="AF7299">
            <v>0</v>
          </cell>
        </row>
        <row r="7300">
          <cell r="AD7300">
            <v>10</v>
          </cell>
          <cell r="AF7300">
            <v>0</v>
          </cell>
        </row>
        <row r="7301">
          <cell r="AD7301">
            <v>11</v>
          </cell>
          <cell r="AF7301">
            <v>0</v>
          </cell>
        </row>
        <row r="7302">
          <cell r="AD7302">
            <v>11</v>
          </cell>
          <cell r="AF7302">
            <v>0</v>
          </cell>
        </row>
        <row r="7303">
          <cell r="AD7303">
            <v>11</v>
          </cell>
          <cell r="AF7303">
            <v>0</v>
          </cell>
        </row>
        <row r="7304">
          <cell r="AD7304">
            <v>11</v>
          </cell>
          <cell r="AF7304">
            <v>0</v>
          </cell>
        </row>
        <row r="7305">
          <cell r="AD7305">
            <v>11</v>
          </cell>
          <cell r="AF7305">
            <v>0</v>
          </cell>
        </row>
        <row r="7306">
          <cell r="AD7306">
            <v>11</v>
          </cell>
          <cell r="AF7306">
            <v>0</v>
          </cell>
        </row>
        <row r="7307">
          <cell r="AD7307">
            <v>11</v>
          </cell>
          <cell r="AF7307">
            <v>0</v>
          </cell>
        </row>
        <row r="7308">
          <cell r="AD7308">
            <v>11</v>
          </cell>
          <cell r="AF7308">
            <v>0</v>
          </cell>
        </row>
        <row r="7309">
          <cell r="AD7309">
            <v>11</v>
          </cell>
          <cell r="AF7309">
            <v>0</v>
          </cell>
        </row>
        <row r="7310">
          <cell r="AD7310">
            <v>11</v>
          </cell>
          <cell r="AF7310">
            <v>0</v>
          </cell>
        </row>
        <row r="7311">
          <cell r="AD7311">
            <v>11</v>
          </cell>
          <cell r="AF7311">
            <v>0</v>
          </cell>
        </row>
        <row r="7312">
          <cell r="AD7312">
            <v>11</v>
          </cell>
          <cell r="AF7312">
            <v>0</v>
          </cell>
        </row>
        <row r="7313">
          <cell r="AD7313">
            <v>11</v>
          </cell>
          <cell r="AF7313">
            <v>0</v>
          </cell>
        </row>
        <row r="7314">
          <cell r="AD7314">
            <v>11</v>
          </cell>
          <cell r="AF7314">
            <v>0</v>
          </cell>
        </row>
        <row r="7315">
          <cell r="AD7315">
            <v>11</v>
          </cell>
          <cell r="AF7315">
            <v>0</v>
          </cell>
        </row>
        <row r="7316">
          <cell r="AD7316">
            <v>11</v>
          </cell>
          <cell r="AF7316">
            <v>0</v>
          </cell>
        </row>
        <row r="7317">
          <cell r="AD7317">
            <v>11</v>
          </cell>
          <cell r="AF7317">
            <v>0</v>
          </cell>
        </row>
        <row r="7318">
          <cell r="AD7318">
            <v>11</v>
          </cell>
          <cell r="AF7318">
            <v>0</v>
          </cell>
        </row>
        <row r="7319">
          <cell r="AD7319">
            <v>11</v>
          </cell>
          <cell r="AF7319">
            <v>0</v>
          </cell>
        </row>
        <row r="7320">
          <cell r="AD7320">
            <v>11</v>
          </cell>
          <cell r="AF7320">
            <v>0</v>
          </cell>
        </row>
        <row r="7321">
          <cell r="AD7321">
            <v>11</v>
          </cell>
          <cell r="AF7321">
            <v>0</v>
          </cell>
        </row>
        <row r="7322">
          <cell r="AD7322">
            <v>11</v>
          </cell>
          <cell r="AF7322">
            <v>0</v>
          </cell>
        </row>
        <row r="7323">
          <cell r="AD7323">
            <v>11</v>
          </cell>
          <cell r="AF7323">
            <v>0</v>
          </cell>
        </row>
        <row r="7324">
          <cell r="AD7324">
            <v>11</v>
          </cell>
          <cell r="AF7324">
            <v>0</v>
          </cell>
        </row>
        <row r="7325">
          <cell r="AD7325">
            <v>11</v>
          </cell>
          <cell r="AF7325">
            <v>0</v>
          </cell>
        </row>
        <row r="7326">
          <cell r="AD7326">
            <v>11</v>
          </cell>
          <cell r="AF7326">
            <v>0</v>
          </cell>
        </row>
        <row r="7327">
          <cell r="AD7327">
            <v>11</v>
          </cell>
          <cell r="AF7327">
            <v>0</v>
          </cell>
        </row>
        <row r="7328">
          <cell r="AD7328">
            <v>11</v>
          </cell>
          <cell r="AF7328">
            <v>0</v>
          </cell>
        </row>
        <row r="7329">
          <cell r="AD7329">
            <v>11</v>
          </cell>
          <cell r="AF7329">
            <v>0</v>
          </cell>
        </row>
        <row r="7330">
          <cell r="AD7330">
            <v>11</v>
          </cell>
          <cell r="AF7330">
            <v>0</v>
          </cell>
        </row>
        <row r="7331">
          <cell r="AD7331">
            <v>11</v>
          </cell>
          <cell r="AF7331">
            <v>0</v>
          </cell>
        </row>
        <row r="7332">
          <cell r="AD7332">
            <v>11</v>
          </cell>
          <cell r="AF7332">
            <v>0</v>
          </cell>
        </row>
        <row r="7333">
          <cell r="AD7333">
            <v>11</v>
          </cell>
          <cell r="AF7333">
            <v>0</v>
          </cell>
        </row>
        <row r="7334">
          <cell r="AD7334">
            <v>11</v>
          </cell>
          <cell r="AF7334">
            <v>0</v>
          </cell>
        </row>
        <row r="7335">
          <cell r="AD7335">
            <v>11</v>
          </cell>
          <cell r="AF7335">
            <v>0</v>
          </cell>
        </row>
        <row r="7336">
          <cell r="AD7336">
            <v>11</v>
          </cell>
          <cell r="AF7336">
            <v>0</v>
          </cell>
        </row>
        <row r="7337">
          <cell r="AD7337">
            <v>11</v>
          </cell>
          <cell r="AF7337">
            <v>0</v>
          </cell>
        </row>
        <row r="7338">
          <cell r="AD7338">
            <v>11</v>
          </cell>
          <cell r="AF7338">
            <v>0</v>
          </cell>
        </row>
        <row r="7339">
          <cell r="AD7339">
            <v>11</v>
          </cell>
          <cell r="AF7339">
            <v>0</v>
          </cell>
        </row>
        <row r="7340">
          <cell r="AD7340">
            <v>11</v>
          </cell>
          <cell r="AF7340">
            <v>0</v>
          </cell>
        </row>
        <row r="7341">
          <cell r="AD7341">
            <v>11</v>
          </cell>
          <cell r="AF7341">
            <v>0</v>
          </cell>
        </row>
        <row r="7342">
          <cell r="AD7342">
            <v>11</v>
          </cell>
          <cell r="AF7342">
            <v>0</v>
          </cell>
        </row>
        <row r="7343">
          <cell r="AD7343">
            <v>11</v>
          </cell>
          <cell r="AF7343">
            <v>0</v>
          </cell>
        </row>
        <row r="7344">
          <cell r="AD7344">
            <v>11</v>
          </cell>
          <cell r="AF7344">
            <v>0</v>
          </cell>
        </row>
        <row r="7345">
          <cell r="AD7345">
            <v>11</v>
          </cell>
          <cell r="AF7345">
            <v>0</v>
          </cell>
        </row>
        <row r="7346">
          <cell r="AD7346">
            <v>11</v>
          </cell>
          <cell r="AF7346">
            <v>0</v>
          </cell>
        </row>
        <row r="7347">
          <cell r="AD7347">
            <v>11</v>
          </cell>
          <cell r="AF7347">
            <v>0</v>
          </cell>
        </row>
        <row r="7348">
          <cell r="AD7348">
            <v>11</v>
          </cell>
          <cell r="AF7348">
            <v>0</v>
          </cell>
        </row>
        <row r="7349">
          <cell r="AD7349">
            <v>11</v>
          </cell>
          <cell r="AF7349">
            <v>0</v>
          </cell>
        </row>
        <row r="7350">
          <cell r="AD7350">
            <v>11</v>
          </cell>
          <cell r="AF7350">
            <v>0</v>
          </cell>
        </row>
        <row r="7351">
          <cell r="AD7351">
            <v>11</v>
          </cell>
          <cell r="AF7351">
            <v>0</v>
          </cell>
        </row>
        <row r="7352">
          <cell r="AD7352">
            <v>11</v>
          </cell>
          <cell r="AF7352">
            <v>0</v>
          </cell>
        </row>
        <row r="7353">
          <cell r="AD7353">
            <v>11</v>
          </cell>
          <cell r="AF7353">
            <v>0</v>
          </cell>
        </row>
        <row r="7354">
          <cell r="AD7354">
            <v>11</v>
          </cell>
          <cell r="AF7354">
            <v>0</v>
          </cell>
        </row>
        <row r="7355">
          <cell r="AD7355">
            <v>11</v>
          </cell>
          <cell r="AF7355">
            <v>0</v>
          </cell>
        </row>
        <row r="7356">
          <cell r="AD7356">
            <v>11</v>
          </cell>
          <cell r="AF7356">
            <v>0</v>
          </cell>
        </row>
        <row r="7357">
          <cell r="AD7357">
            <v>11</v>
          </cell>
          <cell r="AF7357">
            <v>0</v>
          </cell>
        </row>
        <row r="7358">
          <cell r="AD7358">
            <v>11</v>
          </cell>
          <cell r="AF7358">
            <v>0</v>
          </cell>
        </row>
        <row r="7359">
          <cell r="AD7359">
            <v>11</v>
          </cell>
          <cell r="AF7359">
            <v>0</v>
          </cell>
        </row>
        <row r="7360">
          <cell r="AD7360">
            <v>11</v>
          </cell>
          <cell r="AF7360">
            <v>0</v>
          </cell>
        </row>
        <row r="7361">
          <cell r="AD7361">
            <v>11</v>
          </cell>
          <cell r="AF7361">
            <v>0</v>
          </cell>
        </row>
        <row r="7362">
          <cell r="AD7362">
            <v>11</v>
          </cell>
          <cell r="AF7362">
            <v>0</v>
          </cell>
        </row>
        <row r="7363">
          <cell r="AD7363">
            <v>11</v>
          </cell>
          <cell r="AF7363">
            <v>0</v>
          </cell>
        </row>
        <row r="7364">
          <cell r="AD7364">
            <v>11</v>
          </cell>
          <cell r="AF7364">
            <v>0</v>
          </cell>
        </row>
        <row r="7365">
          <cell r="AD7365">
            <v>11</v>
          </cell>
          <cell r="AF7365">
            <v>0</v>
          </cell>
        </row>
        <row r="7366">
          <cell r="AD7366">
            <v>11</v>
          </cell>
          <cell r="AF7366">
            <v>0</v>
          </cell>
        </row>
        <row r="7367">
          <cell r="AD7367">
            <v>11</v>
          </cell>
          <cell r="AF7367">
            <v>0</v>
          </cell>
        </row>
        <row r="7368">
          <cell r="AD7368">
            <v>11</v>
          </cell>
          <cell r="AF7368">
            <v>0</v>
          </cell>
        </row>
        <row r="7369">
          <cell r="AD7369">
            <v>11</v>
          </cell>
          <cell r="AF7369">
            <v>0</v>
          </cell>
        </row>
        <row r="7370">
          <cell r="AD7370">
            <v>11</v>
          </cell>
          <cell r="AF7370">
            <v>0</v>
          </cell>
        </row>
        <row r="7371">
          <cell r="AD7371">
            <v>11</v>
          </cell>
          <cell r="AF7371">
            <v>0</v>
          </cell>
        </row>
        <row r="7372">
          <cell r="AD7372">
            <v>11</v>
          </cell>
          <cell r="AF7372">
            <v>0</v>
          </cell>
        </row>
        <row r="7373">
          <cell r="AD7373">
            <v>11</v>
          </cell>
          <cell r="AF7373">
            <v>0</v>
          </cell>
        </row>
        <row r="7374">
          <cell r="AD7374">
            <v>11</v>
          </cell>
          <cell r="AF7374">
            <v>0</v>
          </cell>
        </row>
        <row r="7375">
          <cell r="AD7375">
            <v>11</v>
          </cell>
          <cell r="AF7375">
            <v>0</v>
          </cell>
        </row>
        <row r="7376">
          <cell r="AD7376">
            <v>11</v>
          </cell>
          <cell r="AF7376">
            <v>0</v>
          </cell>
        </row>
        <row r="7377">
          <cell r="AD7377">
            <v>11</v>
          </cell>
          <cell r="AF7377">
            <v>0</v>
          </cell>
        </row>
        <row r="7378">
          <cell r="AD7378">
            <v>11</v>
          </cell>
          <cell r="AF7378">
            <v>0</v>
          </cell>
        </row>
        <row r="7379">
          <cell r="AD7379">
            <v>11</v>
          </cell>
          <cell r="AF7379">
            <v>0</v>
          </cell>
        </row>
        <row r="7380">
          <cell r="AD7380">
            <v>11</v>
          </cell>
          <cell r="AF7380">
            <v>0</v>
          </cell>
        </row>
        <row r="7381">
          <cell r="AD7381">
            <v>11</v>
          </cell>
          <cell r="AF7381">
            <v>0</v>
          </cell>
        </row>
        <row r="7382">
          <cell r="AD7382">
            <v>11</v>
          </cell>
          <cell r="AF7382">
            <v>0</v>
          </cell>
        </row>
        <row r="7383">
          <cell r="AD7383">
            <v>11</v>
          </cell>
          <cell r="AF7383">
            <v>0</v>
          </cell>
        </row>
        <row r="7384">
          <cell r="AD7384">
            <v>11</v>
          </cell>
          <cell r="AF7384">
            <v>0</v>
          </cell>
        </row>
        <row r="7385">
          <cell r="AD7385">
            <v>11</v>
          </cell>
          <cell r="AF7385">
            <v>0</v>
          </cell>
        </row>
        <row r="7386">
          <cell r="AD7386">
            <v>11</v>
          </cell>
          <cell r="AF7386">
            <v>0</v>
          </cell>
        </row>
        <row r="7387">
          <cell r="AD7387">
            <v>11</v>
          </cell>
          <cell r="AF7387">
            <v>0</v>
          </cell>
        </row>
        <row r="7388">
          <cell r="AD7388">
            <v>11</v>
          </cell>
          <cell r="AF7388">
            <v>0</v>
          </cell>
        </row>
        <row r="7389">
          <cell r="AD7389">
            <v>11</v>
          </cell>
          <cell r="AF7389">
            <v>0</v>
          </cell>
        </row>
        <row r="7390">
          <cell r="AD7390">
            <v>11</v>
          </cell>
          <cell r="AF7390">
            <v>0</v>
          </cell>
        </row>
        <row r="7391">
          <cell r="AD7391">
            <v>11</v>
          </cell>
          <cell r="AF7391">
            <v>0</v>
          </cell>
        </row>
        <row r="7392">
          <cell r="AD7392">
            <v>11</v>
          </cell>
          <cell r="AF7392">
            <v>0</v>
          </cell>
        </row>
        <row r="7393">
          <cell r="AD7393">
            <v>11</v>
          </cell>
          <cell r="AF7393">
            <v>0</v>
          </cell>
        </row>
        <row r="7394">
          <cell r="AD7394">
            <v>11</v>
          </cell>
          <cell r="AF7394">
            <v>0</v>
          </cell>
        </row>
        <row r="7395">
          <cell r="AD7395">
            <v>11</v>
          </cell>
          <cell r="AF7395">
            <v>0</v>
          </cell>
        </row>
        <row r="7396">
          <cell r="AD7396">
            <v>11</v>
          </cell>
          <cell r="AF7396">
            <v>0</v>
          </cell>
        </row>
        <row r="7397">
          <cell r="AD7397">
            <v>11</v>
          </cell>
          <cell r="AF7397">
            <v>0</v>
          </cell>
        </row>
        <row r="7398">
          <cell r="AD7398">
            <v>11</v>
          </cell>
          <cell r="AF7398">
            <v>0</v>
          </cell>
        </row>
        <row r="7399">
          <cell r="AD7399">
            <v>11</v>
          </cell>
          <cell r="AF7399">
            <v>0</v>
          </cell>
        </row>
        <row r="7400">
          <cell r="AD7400">
            <v>11</v>
          </cell>
          <cell r="AF7400">
            <v>0</v>
          </cell>
        </row>
        <row r="7401">
          <cell r="AD7401">
            <v>11</v>
          </cell>
          <cell r="AF7401">
            <v>0</v>
          </cell>
        </row>
        <row r="7402">
          <cell r="AD7402">
            <v>11</v>
          </cell>
          <cell r="AF7402">
            <v>0</v>
          </cell>
        </row>
        <row r="7403">
          <cell r="AD7403">
            <v>11</v>
          </cell>
          <cell r="AF7403">
            <v>0</v>
          </cell>
        </row>
        <row r="7404">
          <cell r="AD7404">
            <v>11</v>
          </cell>
          <cell r="AF7404">
            <v>0</v>
          </cell>
        </row>
        <row r="7405">
          <cell r="AD7405">
            <v>11</v>
          </cell>
          <cell r="AF7405">
            <v>0</v>
          </cell>
        </row>
        <row r="7406">
          <cell r="AD7406">
            <v>11</v>
          </cell>
          <cell r="AF7406">
            <v>0</v>
          </cell>
        </row>
        <row r="7407">
          <cell r="AD7407">
            <v>11</v>
          </cell>
          <cell r="AF7407">
            <v>0</v>
          </cell>
        </row>
        <row r="7408">
          <cell r="AD7408">
            <v>11</v>
          </cell>
          <cell r="AF7408">
            <v>0</v>
          </cell>
        </row>
        <row r="7409">
          <cell r="AD7409">
            <v>11</v>
          </cell>
          <cell r="AF7409">
            <v>0</v>
          </cell>
        </row>
        <row r="7410">
          <cell r="AD7410">
            <v>11</v>
          </cell>
          <cell r="AF7410">
            <v>0</v>
          </cell>
        </row>
        <row r="7411">
          <cell r="AD7411">
            <v>11</v>
          </cell>
          <cell r="AF7411">
            <v>0</v>
          </cell>
        </row>
        <row r="7412">
          <cell r="AD7412">
            <v>11</v>
          </cell>
          <cell r="AF7412">
            <v>0</v>
          </cell>
        </row>
        <row r="7413">
          <cell r="AD7413">
            <v>11</v>
          </cell>
          <cell r="AF7413">
            <v>0</v>
          </cell>
        </row>
        <row r="7414">
          <cell r="AD7414">
            <v>11</v>
          </cell>
          <cell r="AF7414">
            <v>0</v>
          </cell>
        </row>
        <row r="7415">
          <cell r="AD7415">
            <v>11</v>
          </cell>
          <cell r="AF7415">
            <v>0</v>
          </cell>
        </row>
        <row r="7416">
          <cell r="AD7416">
            <v>11</v>
          </cell>
          <cell r="AF7416">
            <v>0</v>
          </cell>
        </row>
        <row r="7417">
          <cell r="AD7417">
            <v>11</v>
          </cell>
          <cell r="AF7417">
            <v>0</v>
          </cell>
        </row>
        <row r="7418">
          <cell r="AD7418">
            <v>11</v>
          </cell>
          <cell r="AF7418">
            <v>0</v>
          </cell>
        </row>
        <row r="7419">
          <cell r="AD7419">
            <v>11</v>
          </cell>
          <cell r="AF7419">
            <v>0</v>
          </cell>
        </row>
        <row r="7420">
          <cell r="AD7420">
            <v>11</v>
          </cell>
          <cell r="AF7420">
            <v>0</v>
          </cell>
        </row>
        <row r="7421">
          <cell r="AD7421">
            <v>11</v>
          </cell>
          <cell r="AF7421">
            <v>0</v>
          </cell>
        </row>
        <row r="7422">
          <cell r="AD7422">
            <v>11</v>
          </cell>
          <cell r="AF7422">
            <v>0</v>
          </cell>
        </row>
        <row r="7423">
          <cell r="AD7423">
            <v>11</v>
          </cell>
          <cell r="AF7423">
            <v>0</v>
          </cell>
        </row>
        <row r="7424">
          <cell r="AD7424">
            <v>11</v>
          </cell>
          <cell r="AF7424">
            <v>0</v>
          </cell>
        </row>
        <row r="7425">
          <cell r="AD7425">
            <v>11</v>
          </cell>
          <cell r="AF7425">
            <v>0</v>
          </cell>
        </row>
        <row r="7426">
          <cell r="AD7426">
            <v>11</v>
          </cell>
          <cell r="AF7426">
            <v>0</v>
          </cell>
        </row>
        <row r="7427">
          <cell r="AD7427">
            <v>11</v>
          </cell>
          <cell r="AF7427">
            <v>0</v>
          </cell>
        </row>
        <row r="7428">
          <cell r="AD7428">
            <v>11</v>
          </cell>
          <cell r="AF7428">
            <v>0</v>
          </cell>
        </row>
        <row r="7429">
          <cell r="AD7429">
            <v>11</v>
          </cell>
          <cell r="AF7429">
            <v>0</v>
          </cell>
        </row>
        <row r="7430">
          <cell r="AD7430">
            <v>11</v>
          </cell>
          <cell r="AF7430">
            <v>0</v>
          </cell>
        </row>
        <row r="7431">
          <cell r="AD7431">
            <v>11</v>
          </cell>
          <cell r="AF7431">
            <v>0</v>
          </cell>
        </row>
        <row r="7432">
          <cell r="AD7432">
            <v>11</v>
          </cell>
          <cell r="AF7432">
            <v>0</v>
          </cell>
        </row>
        <row r="7433">
          <cell r="AD7433">
            <v>11</v>
          </cell>
          <cell r="AF7433">
            <v>0</v>
          </cell>
        </row>
        <row r="7434">
          <cell r="AD7434">
            <v>11</v>
          </cell>
          <cell r="AF7434">
            <v>0</v>
          </cell>
        </row>
        <row r="7435">
          <cell r="AD7435">
            <v>11</v>
          </cell>
          <cell r="AF7435">
            <v>0</v>
          </cell>
        </row>
        <row r="7436">
          <cell r="AD7436">
            <v>11</v>
          </cell>
          <cell r="AF7436">
            <v>0</v>
          </cell>
        </row>
        <row r="7437">
          <cell r="AD7437">
            <v>11</v>
          </cell>
          <cell r="AF7437">
            <v>0</v>
          </cell>
        </row>
        <row r="7438">
          <cell r="AD7438">
            <v>11</v>
          </cell>
          <cell r="AF7438">
            <v>0</v>
          </cell>
        </row>
        <row r="7439">
          <cell r="AD7439">
            <v>11</v>
          </cell>
          <cell r="AF7439">
            <v>0</v>
          </cell>
        </row>
        <row r="7440">
          <cell r="AD7440">
            <v>11</v>
          </cell>
          <cell r="AF7440">
            <v>0</v>
          </cell>
        </row>
        <row r="7441">
          <cell r="AD7441">
            <v>11</v>
          </cell>
          <cell r="AF7441">
            <v>0</v>
          </cell>
        </row>
        <row r="7442">
          <cell r="AD7442">
            <v>11</v>
          </cell>
          <cell r="AF7442">
            <v>0</v>
          </cell>
        </row>
        <row r="7443">
          <cell r="AD7443">
            <v>11</v>
          </cell>
          <cell r="AF7443">
            <v>0</v>
          </cell>
        </row>
        <row r="7444">
          <cell r="AD7444">
            <v>11</v>
          </cell>
          <cell r="AF7444">
            <v>0</v>
          </cell>
        </row>
        <row r="7445">
          <cell r="AD7445">
            <v>11</v>
          </cell>
          <cell r="AF7445">
            <v>0</v>
          </cell>
        </row>
        <row r="7446">
          <cell r="AD7446">
            <v>11</v>
          </cell>
          <cell r="AF7446">
            <v>0</v>
          </cell>
        </row>
        <row r="7447">
          <cell r="AD7447">
            <v>11</v>
          </cell>
          <cell r="AF7447">
            <v>0</v>
          </cell>
        </row>
        <row r="7448">
          <cell r="AD7448">
            <v>11</v>
          </cell>
          <cell r="AF7448">
            <v>0</v>
          </cell>
        </row>
        <row r="7449">
          <cell r="AD7449">
            <v>11</v>
          </cell>
          <cell r="AF7449">
            <v>0</v>
          </cell>
        </row>
        <row r="7450">
          <cell r="AD7450">
            <v>11</v>
          </cell>
          <cell r="AF7450">
            <v>0</v>
          </cell>
        </row>
        <row r="7451">
          <cell r="AD7451">
            <v>11</v>
          </cell>
          <cell r="AF7451">
            <v>0</v>
          </cell>
        </row>
        <row r="7452">
          <cell r="AD7452">
            <v>11</v>
          </cell>
          <cell r="AF7452">
            <v>0</v>
          </cell>
        </row>
        <row r="7453">
          <cell r="AD7453">
            <v>11</v>
          </cell>
          <cell r="AF7453">
            <v>0</v>
          </cell>
        </row>
        <row r="7454">
          <cell r="AD7454">
            <v>11</v>
          </cell>
          <cell r="AF7454">
            <v>0</v>
          </cell>
        </row>
        <row r="7455">
          <cell r="AD7455">
            <v>11</v>
          </cell>
          <cell r="AF7455">
            <v>0</v>
          </cell>
        </row>
        <row r="7456">
          <cell r="AD7456">
            <v>11</v>
          </cell>
          <cell r="AF7456">
            <v>0</v>
          </cell>
        </row>
        <row r="7457">
          <cell r="AD7457">
            <v>11</v>
          </cell>
          <cell r="AF7457">
            <v>0</v>
          </cell>
        </row>
        <row r="7458">
          <cell r="AD7458">
            <v>11</v>
          </cell>
          <cell r="AF7458">
            <v>0</v>
          </cell>
        </row>
        <row r="7459">
          <cell r="AD7459">
            <v>11</v>
          </cell>
          <cell r="AF7459">
            <v>0</v>
          </cell>
        </row>
        <row r="7460">
          <cell r="AD7460">
            <v>11</v>
          </cell>
          <cell r="AF7460">
            <v>0</v>
          </cell>
        </row>
        <row r="7461">
          <cell r="AD7461">
            <v>11</v>
          </cell>
          <cell r="AF7461">
            <v>0</v>
          </cell>
        </row>
        <row r="7462">
          <cell r="AD7462">
            <v>11</v>
          </cell>
          <cell r="AF7462">
            <v>0</v>
          </cell>
        </row>
        <row r="7463">
          <cell r="AD7463">
            <v>11</v>
          </cell>
          <cell r="AF7463">
            <v>0</v>
          </cell>
        </row>
        <row r="7464">
          <cell r="AD7464">
            <v>11</v>
          </cell>
          <cell r="AF7464">
            <v>0</v>
          </cell>
        </row>
        <row r="7465">
          <cell r="AD7465">
            <v>11</v>
          </cell>
          <cell r="AF7465">
            <v>0</v>
          </cell>
        </row>
        <row r="7466">
          <cell r="AD7466">
            <v>11</v>
          </cell>
          <cell r="AF7466">
            <v>0</v>
          </cell>
        </row>
        <row r="7467">
          <cell r="AD7467">
            <v>11</v>
          </cell>
          <cell r="AF7467">
            <v>0</v>
          </cell>
        </row>
        <row r="7468">
          <cell r="AD7468">
            <v>11</v>
          </cell>
          <cell r="AF7468">
            <v>0</v>
          </cell>
        </row>
        <row r="7469">
          <cell r="AD7469">
            <v>11</v>
          </cell>
          <cell r="AF7469">
            <v>0</v>
          </cell>
        </row>
        <row r="7470">
          <cell r="AD7470">
            <v>11</v>
          </cell>
          <cell r="AF7470">
            <v>0</v>
          </cell>
        </row>
        <row r="7471">
          <cell r="AD7471">
            <v>11</v>
          </cell>
          <cell r="AF7471">
            <v>0</v>
          </cell>
        </row>
        <row r="7472">
          <cell r="AD7472">
            <v>11</v>
          </cell>
          <cell r="AF7472">
            <v>0</v>
          </cell>
        </row>
        <row r="7473">
          <cell r="AD7473">
            <v>11</v>
          </cell>
          <cell r="AF7473">
            <v>0</v>
          </cell>
        </row>
        <row r="7474">
          <cell r="AD7474">
            <v>11</v>
          </cell>
          <cell r="AF7474">
            <v>0</v>
          </cell>
        </row>
        <row r="7475">
          <cell r="AD7475">
            <v>11</v>
          </cell>
          <cell r="AF7475">
            <v>0</v>
          </cell>
        </row>
        <row r="7476">
          <cell r="AD7476">
            <v>11</v>
          </cell>
          <cell r="AF7476">
            <v>0</v>
          </cell>
        </row>
        <row r="7477">
          <cell r="AD7477">
            <v>11</v>
          </cell>
          <cell r="AF7477">
            <v>0</v>
          </cell>
        </row>
        <row r="7478">
          <cell r="AD7478">
            <v>11</v>
          </cell>
          <cell r="AF7478">
            <v>0</v>
          </cell>
        </row>
        <row r="7479">
          <cell r="AD7479">
            <v>11</v>
          </cell>
          <cell r="AF7479">
            <v>0</v>
          </cell>
        </row>
        <row r="7480">
          <cell r="AD7480">
            <v>11</v>
          </cell>
          <cell r="AF7480">
            <v>0</v>
          </cell>
        </row>
        <row r="7481">
          <cell r="AD7481">
            <v>11</v>
          </cell>
          <cell r="AF7481">
            <v>0</v>
          </cell>
        </row>
        <row r="7482">
          <cell r="AD7482">
            <v>11</v>
          </cell>
          <cell r="AF7482">
            <v>0</v>
          </cell>
        </row>
        <row r="7483">
          <cell r="AD7483">
            <v>11</v>
          </cell>
          <cell r="AF7483">
            <v>0</v>
          </cell>
        </row>
        <row r="7484">
          <cell r="AD7484">
            <v>11</v>
          </cell>
          <cell r="AF7484">
            <v>0</v>
          </cell>
        </row>
        <row r="7485">
          <cell r="AD7485">
            <v>11</v>
          </cell>
          <cell r="AF7485">
            <v>0</v>
          </cell>
        </row>
        <row r="7486">
          <cell r="AD7486">
            <v>11</v>
          </cell>
          <cell r="AF7486">
            <v>0</v>
          </cell>
        </row>
        <row r="7487">
          <cell r="AD7487">
            <v>11</v>
          </cell>
          <cell r="AF7487">
            <v>0</v>
          </cell>
        </row>
        <row r="7488">
          <cell r="AD7488">
            <v>11</v>
          </cell>
          <cell r="AF7488">
            <v>0</v>
          </cell>
        </row>
        <row r="7489">
          <cell r="AD7489">
            <v>11</v>
          </cell>
          <cell r="AF7489">
            <v>0</v>
          </cell>
        </row>
        <row r="7490">
          <cell r="AD7490">
            <v>11</v>
          </cell>
          <cell r="AF7490">
            <v>0</v>
          </cell>
        </row>
        <row r="7491">
          <cell r="AD7491">
            <v>11</v>
          </cell>
          <cell r="AF7491">
            <v>0</v>
          </cell>
        </row>
        <row r="7492">
          <cell r="AD7492">
            <v>11</v>
          </cell>
          <cell r="AF7492">
            <v>0</v>
          </cell>
        </row>
        <row r="7493">
          <cell r="AD7493">
            <v>11</v>
          </cell>
          <cell r="AF7493">
            <v>0</v>
          </cell>
        </row>
        <row r="7494">
          <cell r="AD7494">
            <v>11</v>
          </cell>
          <cell r="AF7494">
            <v>0</v>
          </cell>
        </row>
        <row r="7495">
          <cell r="AD7495">
            <v>11</v>
          </cell>
          <cell r="AF7495">
            <v>0</v>
          </cell>
        </row>
        <row r="7496">
          <cell r="AD7496">
            <v>11</v>
          </cell>
          <cell r="AF7496">
            <v>0</v>
          </cell>
        </row>
        <row r="7497">
          <cell r="AD7497">
            <v>11</v>
          </cell>
          <cell r="AF7497">
            <v>0</v>
          </cell>
        </row>
        <row r="7498">
          <cell r="AD7498">
            <v>11</v>
          </cell>
          <cell r="AF7498">
            <v>0</v>
          </cell>
        </row>
        <row r="7499">
          <cell r="AD7499">
            <v>11</v>
          </cell>
          <cell r="AF7499">
            <v>0</v>
          </cell>
        </row>
        <row r="7500">
          <cell r="AD7500">
            <v>11</v>
          </cell>
          <cell r="AF7500">
            <v>0</v>
          </cell>
        </row>
        <row r="7501">
          <cell r="AD7501">
            <v>11</v>
          </cell>
          <cell r="AF7501">
            <v>0</v>
          </cell>
        </row>
        <row r="7502">
          <cell r="AD7502">
            <v>11</v>
          </cell>
          <cell r="AF7502">
            <v>0</v>
          </cell>
        </row>
        <row r="7503">
          <cell r="AD7503">
            <v>11</v>
          </cell>
          <cell r="AF7503">
            <v>0</v>
          </cell>
        </row>
        <row r="7504">
          <cell r="AD7504">
            <v>11</v>
          </cell>
          <cell r="AF7504">
            <v>0</v>
          </cell>
        </row>
        <row r="7505">
          <cell r="AD7505">
            <v>11</v>
          </cell>
          <cell r="AF7505">
            <v>0</v>
          </cell>
        </row>
        <row r="7506">
          <cell r="AD7506">
            <v>11</v>
          </cell>
          <cell r="AF7506">
            <v>0</v>
          </cell>
        </row>
        <row r="7507">
          <cell r="AD7507">
            <v>11</v>
          </cell>
          <cell r="AF7507">
            <v>0</v>
          </cell>
        </row>
        <row r="7508">
          <cell r="AD7508">
            <v>11</v>
          </cell>
          <cell r="AF7508">
            <v>0</v>
          </cell>
        </row>
        <row r="7509">
          <cell r="AD7509">
            <v>11</v>
          </cell>
          <cell r="AF7509">
            <v>0</v>
          </cell>
        </row>
        <row r="7510">
          <cell r="AD7510">
            <v>11</v>
          </cell>
          <cell r="AF7510">
            <v>0</v>
          </cell>
        </row>
        <row r="7511">
          <cell r="AD7511">
            <v>11</v>
          </cell>
          <cell r="AF7511">
            <v>0</v>
          </cell>
        </row>
        <row r="7512">
          <cell r="AD7512">
            <v>11</v>
          </cell>
          <cell r="AF7512">
            <v>0</v>
          </cell>
        </row>
        <row r="7513">
          <cell r="AD7513">
            <v>11</v>
          </cell>
          <cell r="AF7513">
            <v>0</v>
          </cell>
        </row>
        <row r="7514">
          <cell r="AD7514">
            <v>11</v>
          </cell>
          <cell r="AF7514">
            <v>0</v>
          </cell>
        </row>
        <row r="7515">
          <cell r="AD7515">
            <v>11</v>
          </cell>
          <cell r="AF7515">
            <v>0</v>
          </cell>
        </row>
        <row r="7516">
          <cell r="AD7516">
            <v>11</v>
          </cell>
          <cell r="AF7516">
            <v>0</v>
          </cell>
        </row>
        <row r="7517">
          <cell r="AD7517">
            <v>11</v>
          </cell>
          <cell r="AF7517">
            <v>0</v>
          </cell>
        </row>
        <row r="7518">
          <cell r="AD7518">
            <v>11</v>
          </cell>
          <cell r="AF7518">
            <v>0</v>
          </cell>
        </row>
        <row r="7519">
          <cell r="AD7519">
            <v>11</v>
          </cell>
          <cell r="AF7519">
            <v>0</v>
          </cell>
        </row>
        <row r="7520">
          <cell r="AD7520">
            <v>11</v>
          </cell>
          <cell r="AF7520">
            <v>0</v>
          </cell>
        </row>
        <row r="7521">
          <cell r="AD7521">
            <v>11</v>
          </cell>
          <cell r="AF7521">
            <v>0</v>
          </cell>
        </row>
        <row r="7522">
          <cell r="AD7522">
            <v>11</v>
          </cell>
          <cell r="AF7522">
            <v>0</v>
          </cell>
        </row>
        <row r="7523">
          <cell r="AD7523">
            <v>11</v>
          </cell>
          <cell r="AF7523">
            <v>0</v>
          </cell>
        </row>
        <row r="7524">
          <cell r="AD7524">
            <v>11</v>
          </cell>
          <cell r="AF7524">
            <v>0</v>
          </cell>
        </row>
        <row r="7525">
          <cell r="AD7525">
            <v>11</v>
          </cell>
          <cell r="AF7525">
            <v>0</v>
          </cell>
        </row>
        <row r="7526">
          <cell r="AD7526">
            <v>11</v>
          </cell>
          <cell r="AF7526">
            <v>0</v>
          </cell>
        </row>
        <row r="7527">
          <cell r="AD7527">
            <v>11</v>
          </cell>
          <cell r="AF7527">
            <v>0</v>
          </cell>
        </row>
        <row r="7528">
          <cell r="AD7528">
            <v>11</v>
          </cell>
          <cell r="AF7528">
            <v>0</v>
          </cell>
        </row>
        <row r="7529">
          <cell r="AD7529">
            <v>11</v>
          </cell>
          <cell r="AF7529">
            <v>0</v>
          </cell>
        </row>
        <row r="7530">
          <cell r="AD7530">
            <v>11</v>
          </cell>
          <cell r="AF7530">
            <v>0</v>
          </cell>
        </row>
        <row r="7531">
          <cell r="AD7531">
            <v>11</v>
          </cell>
          <cell r="AF7531">
            <v>0</v>
          </cell>
        </row>
        <row r="7532">
          <cell r="AD7532">
            <v>11</v>
          </cell>
          <cell r="AF7532">
            <v>0</v>
          </cell>
        </row>
        <row r="7533">
          <cell r="AD7533">
            <v>11</v>
          </cell>
          <cell r="AF7533">
            <v>0</v>
          </cell>
        </row>
        <row r="7534">
          <cell r="AD7534">
            <v>11</v>
          </cell>
          <cell r="AF7534">
            <v>0</v>
          </cell>
        </row>
        <row r="7535">
          <cell r="AD7535">
            <v>11</v>
          </cell>
          <cell r="AF7535">
            <v>0</v>
          </cell>
        </row>
        <row r="7536">
          <cell r="AD7536">
            <v>11</v>
          </cell>
          <cell r="AF7536">
            <v>0</v>
          </cell>
        </row>
        <row r="7537">
          <cell r="AD7537">
            <v>11</v>
          </cell>
          <cell r="AF7537">
            <v>0</v>
          </cell>
        </row>
        <row r="7538">
          <cell r="AD7538">
            <v>11</v>
          </cell>
          <cell r="AF7538">
            <v>0</v>
          </cell>
        </row>
        <row r="7539">
          <cell r="AD7539">
            <v>11</v>
          </cell>
          <cell r="AF7539">
            <v>0</v>
          </cell>
        </row>
        <row r="7540">
          <cell r="AD7540">
            <v>11</v>
          </cell>
          <cell r="AF7540">
            <v>0</v>
          </cell>
        </row>
        <row r="7541">
          <cell r="AD7541">
            <v>11</v>
          </cell>
          <cell r="AF7541">
            <v>0</v>
          </cell>
        </row>
        <row r="7542">
          <cell r="AD7542">
            <v>11</v>
          </cell>
          <cell r="AF7542">
            <v>0</v>
          </cell>
        </row>
        <row r="7543">
          <cell r="AD7543">
            <v>11</v>
          </cell>
          <cell r="AF7543">
            <v>0</v>
          </cell>
        </row>
        <row r="7544">
          <cell r="AD7544">
            <v>11</v>
          </cell>
          <cell r="AF7544">
            <v>0</v>
          </cell>
        </row>
        <row r="7545">
          <cell r="AD7545">
            <v>11</v>
          </cell>
          <cell r="AF7545">
            <v>0</v>
          </cell>
        </row>
        <row r="7546">
          <cell r="AD7546">
            <v>11</v>
          </cell>
          <cell r="AF7546">
            <v>0</v>
          </cell>
        </row>
        <row r="7547">
          <cell r="AD7547">
            <v>11</v>
          </cell>
          <cell r="AF7547">
            <v>0</v>
          </cell>
        </row>
        <row r="7548">
          <cell r="AD7548">
            <v>11</v>
          </cell>
          <cell r="AF7548">
            <v>0</v>
          </cell>
        </row>
        <row r="7549">
          <cell r="AD7549">
            <v>11</v>
          </cell>
          <cell r="AF7549">
            <v>0</v>
          </cell>
        </row>
        <row r="7550">
          <cell r="AD7550">
            <v>11</v>
          </cell>
          <cell r="AF7550">
            <v>0</v>
          </cell>
        </row>
        <row r="7551">
          <cell r="AD7551">
            <v>11</v>
          </cell>
          <cell r="AF7551">
            <v>0</v>
          </cell>
        </row>
        <row r="7552">
          <cell r="AD7552">
            <v>11</v>
          </cell>
          <cell r="AF7552">
            <v>0</v>
          </cell>
        </row>
        <row r="7553">
          <cell r="AD7553">
            <v>11</v>
          </cell>
          <cell r="AF7553">
            <v>0</v>
          </cell>
        </row>
        <row r="7554">
          <cell r="AD7554">
            <v>11</v>
          </cell>
          <cell r="AF7554">
            <v>0</v>
          </cell>
        </row>
        <row r="7555">
          <cell r="AD7555">
            <v>11</v>
          </cell>
          <cell r="AF7555">
            <v>0</v>
          </cell>
        </row>
        <row r="7556">
          <cell r="AD7556">
            <v>11</v>
          </cell>
          <cell r="AF7556">
            <v>0</v>
          </cell>
        </row>
        <row r="7557">
          <cell r="AD7557">
            <v>11</v>
          </cell>
          <cell r="AF7557">
            <v>0</v>
          </cell>
        </row>
        <row r="7558">
          <cell r="AD7558">
            <v>11</v>
          </cell>
          <cell r="AF7558">
            <v>0</v>
          </cell>
        </row>
        <row r="7559">
          <cell r="AD7559">
            <v>11</v>
          </cell>
          <cell r="AF7559">
            <v>0</v>
          </cell>
        </row>
        <row r="7560">
          <cell r="AD7560">
            <v>11</v>
          </cell>
          <cell r="AF7560">
            <v>0</v>
          </cell>
        </row>
        <row r="7561">
          <cell r="AD7561">
            <v>11</v>
          </cell>
          <cell r="AF7561">
            <v>0</v>
          </cell>
        </row>
        <row r="7562">
          <cell r="AD7562">
            <v>11</v>
          </cell>
          <cell r="AF7562">
            <v>0</v>
          </cell>
        </row>
        <row r="7563">
          <cell r="AD7563">
            <v>11</v>
          </cell>
          <cell r="AF7563">
            <v>0</v>
          </cell>
        </row>
        <row r="7564">
          <cell r="AD7564">
            <v>11</v>
          </cell>
          <cell r="AF7564">
            <v>0</v>
          </cell>
        </row>
        <row r="7565">
          <cell r="AD7565">
            <v>11</v>
          </cell>
          <cell r="AF7565">
            <v>0</v>
          </cell>
        </row>
        <row r="7566">
          <cell r="AD7566">
            <v>11</v>
          </cell>
          <cell r="AF7566">
            <v>0</v>
          </cell>
        </row>
        <row r="7567">
          <cell r="AD7567">
            <v>11</v>
          </cell>
          <cell r="AF7567">
            <v>0</v>
          </cell>
        </row>
        <row r="7568">
          <cell r="AD7568">
            <v>11</v>
          </cell>
          <cell r="AF7568">
            <v>0</v>
          </cell>
        </row>
        <row r="7569">
          <cell r="AD7569">
            <v>11</v>
          </cell>
          <cell r="AF7569">
            <v>0</v>
          </cell>
        </row>
        <row r="7570">
          <cell r="AD7570">
            <v>11</v>
          </cell>
          <cell r="AF7570">
            <v>0</v>
          </cell>
        </row>
        <row r="7571">
          <cell r="AD7571">
            <v>11</v>
          </cell>
          <cell r="AF7571">
            <v>0</v>
          </cell>
        </row>
        <row r="7572">
          <cell r="AD7572">
            <v>11</v>
          </cell>
          <cell r="AF7572">
            <v>0</v>
          </cell>
        </row>
        <row r="7573">
          <cell r="AD7573">
            <v>11</v>
          </cell>
          <cell r="AF7573">
            <v>0</v>
          </cell>
        </row>
        <row r="7574">
          <cell r="AD7574">
            <v>11</v>
          </cell>
          <cell r="AF7574">
            <v>0</v>
          </cell>
        </row>
        <row r="7575">
          <cell r="AD7575">
            <v>11</v>
          </cell>
          <cell r="AF7575">
            <v>0</v>
          </cell>
        </row>
        <row r="7576">
          <cell r="AD7576">
            <v>11</v>
          </cell>
          <cell r="AF7576">
            <v>0</v>
          </cell>
        </row>
        <row r="7577">
          <cell r="AD7577">
            <v>11</v>
          </cell>
          <cell r="AF7577">
            <v>0</v>
          </cell>
        </row>
        <row r="7578">
          <cell r="AD7578">
            <v>11</v>
          </cell>
          <cell r="AF7578">
            <v>0</v>
          </cell>
        </row>
        <row r="7579">
          <cell r="AD7579">
            <v>11</v>
          </cell>
          <cell r="AF7579">
            <v>0</v>
          </cell>
        </row>
        <row r="7580">
          <cell r="AD7580">
            <v>11</v>
          </cell>
          <cell r="AF7580">
            <v>0</v>
          </cell>
        </row>
        <row r="7581">
          <cell r="AD7581">
            <v>11</v>
          </cell>
          <cell r="AF7581">
            <v>0</v>
          </cell>
        </row>
        <row r="7582">
          <cell r="AD7582">
            <v>11</v>
          </cell>
          <cell r="AF7582">
            <v>0</v>
          </cell>
        </row>
        <row r="7583">
          <cell r="AD7583">
            <v>11</v>
          </cell>
          <cell r="AF7583">
            <v>0</v>
          </cell>
        </row>
        <row r="7584">
          <cell r="AD7584">
            <v>11</v>
          </cell>
          <cell r="AF7584">
            <v>0</v>
          </cell>
        </row>
        <row r="7585">
          <cell r="AD7585">
            <v>11</v>
          </cell>
          <cell r="AF7585">
            <v>0</v>
          </cell>
        </row>
        <row r="7586">
          <cell r="AD7586">
            <v>11</v>
          </cell>
          <cell r="AF7586">
            <v>0</v>
          </cell>
        </row>
        <row r="7587">
          <cell r="AD7587">
            <v>11</v>
          </cell>
          <cell r="AF7587">
            <v>0</v>
          </cell>
        </row>
        <row r="7588">
          <cell r="AD7588">
            <v>11</v>
          </cell>
          <cell r="AF7588">
            <v>0</v>
          </cell>
        </row>
        <row r="7589">
          <cell r="AD7589">
            <v>11</v>
          </cell>
          <cell r="AF7589">
            <v>0</v>
          </cell>
        </row>
        <row r="7590">
          <cell r="AD7590">
            <v>11</v>
          </cell>
          <cell r="AF7590">
            <v>0</v>
          </cell>
        </row>
        <row r="7591">
          <cell r="AD7591">
            <v>11</v>
          </cell>
          <cell r="AF7591">
            <v>0</v>
          </cell>
        </row>
        <row r="7592">
          <cell r="AD7592">
            <v>11</v>
          </cell>
          <cell r="AF7592">
            <v>0</v>
          </cell>
        </row>
        <row r="7593">
          <cell r="AD7593">
            <v>11</v>
          </cell>
          <cell r="AF7593">
            <v>0</v>
          </cell>
        </row>
        <row r="7594">
          <cell r="AD7594">
            <v>11</v>
          </cell>
          <cell r="AF7594">
            <v>0</v>
          </cell>
        </row>
        <row r="7595">
          <cell r="AD7595">
            <v>11</v>
          </cell>
          <cell r="AF7595">
            <v>0</v>
          </cell>
        </row>
        <row r="7596">
          <cell r="AD7596">
            <v>11</v>
          </cell>
          <cell r="AF7596">
            <v>0</v>
          </cell>
        </row>
        <row r="7597">
          <cell r="AD7597">
            <v>11</v>
          </cell>
          <cell r="AF7597">
            <v>0</v>
          </cell>
        </row>
        <row r="7598">
          <cell r="AD7598">
            <v>11</v>
          </cell>
          <cell r="AF7598">
            <v>0</v>
          </cell>
        </row>
        <row r="7599">
          <cell r="AD7599">
            <v>11</v>
          </cell>
          <cell r="AF7599">
            <v>0</v>
          </cell>
        </row>
        <row r="7600">
          <cell r="AD7600">
            <v>11</v>
          </cell>
          <cell r="AF7600">
            <v>0</v>
          </cell>
        </row>
        <row r="7601">
          <cell r="AD7601">
            <v>11</v>
          </cell>
          <cell r="AF7601">
            <v>0</v>
          </cell>
        </row>
        <row r="7602">
          <cell r="AD7602">
            <v>11</v>
          </cell>
          <cell r="AF7602">
            <v>0</v>
          </cell>
        </row>
        <row r="7603">
          <cell r="AD7603">
            <v>11</v>
          </cell>
          <cell r="AF7603">
            <v>0</v>
          </cell>
        </row>
        <row r="7604">
          <cell r="AD7604">
            <v>11</v>
          </cell>
          <cell r="AF7604">
            <v>0</v>
          </cell>
        </row>
        <row r="7605">
          <cell r="AD7605">
            <v>11</v>
          </cell>
          <cell r="AF7605">
            <v>0</v>
          </cell>
        </row>
        <row r="7606">
          <cell r="AD7606">
            <v>11</v>
          </cell>
          <cell r="AF7606">
            <v>0</v>
          </cell>
        </row>
        <row r="7607">
          <cell r="AD7607">
            <v>11</v>
          </cell>
          <cell r="AF7607">
            <v>0</v>
          </cell>
        </row>
        <row r="7608">
          <cell r="AD7608">
            <v>11</v>
          </cell>
          <cell r="AF7608">
            <v>0</v>
          </cell>
        </row>
        <row r="7609">
          <cell r="AD7609">
            <v>11</v>
          </cell>
          <cell r="AF7609">
            <v>0</v>
          </cell>
        </row>
        <row r="7610">
          <cell r="AD7610">
            <v>11</v>
          </cell>
          <cell r="AF7610">
            <v>0</v>
          </cell>
        </row>
        <row r="7611">
          <cell r="AD7611">
            <v>11</v>
          </cell>
          <cell r="AF7611">
            <v>0</v>
          </cell>
        </row>
        <row r="7612">
          <cell r="AD7612">
            <v>11</v>
          </cell>
          <cell r="AF7612">
            <v>0</v>
          </cell>
        </row>
        <row r="7613">
          <cell r="AD7613">
            <v>11</v>
          </cell>
          <cell r="AF7613">
            <v>0</v>
          </cell>
        </row>
        <row r="7614">
          <cell r="AD7614">
            <v>11</v>
          </cell>
          <cell r="AF7614">
            <v>0</v>
          </cell>
        </row>
        <row r="7615">
          <cell r="AD7615">
            <v>11</v>
          </cell>
          <cell r="AF7615">
            <v>0</v>
          </cell>
        </row>
        <row r="7616">
          <cell r="AD7616">
            <v>11</v>
          </cell>
          <cell r="AF7616">
            <v>0</v>
          </cell>
        </row>
        <row r="7617">
          <cell r="AD7617">
            <v>11</v>
          </cell>
          <cell r="AF7617">
            <v>0</v>
          </cell>
        </row>
        <row r="7618">
          <cell r="AD7618">
            <v>11</v>
          </cell>
          <cell r="AF7618">
            <v>0</v>
          </cell>
        </row>
        <row r="7619">
          <cell r="AD7619">
            <v>11</v>
          </cell>
          <cell r="AF7619">
            <v>0</v>
          </cell>
        </row>
        <row r="7620">
          <cell r="AD7620">
            <v>11</v>
          </cell>
          <cell r="AF7620">
            <v>0</v>
          </cell>
        </row>
        <row r="7621">
          <cell r="AD7621">
            <v>11</v>
          </cell>
          <cell r="AF7621">
            <v>0</v>
          </cell>
        </row>
        <row r="7622">
          <cell r="AD7622">
            <v>11</v>
          </cell>
          <cell r="AF7622">
            <v>0</v>
          </cell>
        </row>
        <row r="7623">
          <cell r="AD7623">
            <v>11</v>
          </cell>
          <cell r="AF7623">
            <v>0</v>
          </cell>
        </row>
        <row r="7624">
          <cell r="AD7624">
            <v>11</v>
          </cell>
          <cell r="AF7624">
            <v>0</v>
          </cell>
        </row>
        <row r="7625">
          <cell r="AD7625">
            <v>11</v>
          </cell>
          <cell r="AF7625">
            <v>0</v>
          </cell>
        </row>
        <row r="7626">
          <cell r="AD7626">
            <v>11</v>
          </cell>
          <cell r="AF7626">
            <v>0</v>
          </cell>
        </row>
        <row r="7627">
          <cell r="AD7627">
            <v>11</v>
          </cell>
          <cell r="AF7627">
            <v>0</v>
          </cell>
        </row>
        <row r="7628">
          <cell r="AD7628">
            <v>11</v>
          </cell>
          <cell r="AF7628">
            <v>0</v>
          </cell>
        </row>
        <row r="7629">
          <cell r="AD7629">
            <v>11</v>
          </cell>
          <cell r="AF7629">
            <v>0</v>
          </cell>
        </row>
        <row r="7630">
          <cell r="AD7630">
            <v>11</v>
          </cell>
          <cell r="AF7630">
            <v>0</v>
          </cell>
        </row>
        <row r="7631">
          <cell r="AD7631">
            <v>11</v>
          </cell>
          <cell r="AF7631">
            <v>0</v>
          </cell>
        </row>
        <row r="7632">
          <cell r="AD7632">
            <v>11</v>
          </cell>
          <cell r="AF7632">
            <v>0</v>
          </cell>
        </row>
        <row r="7633">
          <cell r="AD7633">
            <v>11</v>
          </cell>
          <cell r="AF7633">
            <v>0</v>
          </cell>
        </row>
        <row r="7634">
          <cell r="AD7634">
            <v>11</v>
          </cell>
          <cell r="AF7634">
            <v>0</v>
          </cell>
        </row>
        <row r="7635">
          <cell r="AD7635">
            <v>11</v>
          </cell>
          <cell r="AF7635">
            <v>0</v>
          </cell>
        </row>
        <row r="7636">
          <cell r="AD7636">
            <v>11</v>
          </cell>
          <cell r="AF7636">
            <v>0</v>
          </cell>
        </row>
        <row r="7637">
          <cell r="AD7637">
            <v>11</v>
          </cell>
          <cell r="AF7637">
            <v>0</v>
          </cell>
        </row>
        <row r="7638">
          <cell r="AD7638">
            <v>11</v>
          </cell>
          <cell r="AF7638">
            <v>0</v>
          </cell>
        </row>
        <row r="7639">
          <cell r="AD7639">
            <v>11</v>
          </cell>
          <cell r="AF7639">
            <v>0</v>
          </cell>
        </row>
        <row r="7640">
          <cell r="AD7640">
            <v>11</v>
          </cell>
          <cell r="AF7640">
            <v>0</v>
          </cell>
        </row>
        <row r="7641">
          <cell r="AD7641">
            <v>11</v>
          </cell>
          <cell r="AF7641">
            <v>0</v>
          </cell>
        </row>
        <row r="7642">
          <cell r="AD7642">
            <v>11</v>
          </cell>
          <cell r="AF7642">
            <v>0</v>
          </cell>
        </row>
        <row r="7643">
          <cell r="AD7643">
            <v>11</v>
          </cell>
          <cell r="AF7643">
            <v>0</v>
          </cell>
        </row>
        <row r="7644">
          <cell r="AD7644">
            <v>11</v>
          </cell>
          <cell r="AF7644">
            <v>0</v>
          </cell>
        </row>
        <row r="7645">
          <cell r="AD7645">
            <v>11</v>
          </cell>
          <cell r="AF7645">
            <v>0</v>
          </cell>
        </row>
        <row r="7646">
          <cell r="AD7646">
            <v>11</v>
          </cell>
          <cell r="AF7646">
            <v>0</v>
          </cell>
        </row>
        <row r="7647">
          <cell r="AD7647">
            <v>11</v>
          </cell>
          <cell r="AF7647">
            <v>0</v>
          </cell>
        </row>
        <row r="7648">
          <cell r="AD7648">
            <v>11</v>
          </cell>
          <cell r="AF7648">
            <v>0</v>
          </cell>
        </row>
        <row r="7649">
          <cell r="AD7649">
            <v>11</v>
          </cell>
          <cell r="AF7649">
            <v>0</v>
          </cell>
        </row>
        <row r="7650">
          <cell r="AD7650">
            <v>11</v>
          </cell>
          <cell r="AF7650">
            <v>0</v>
          </cell>
        </row>
        <row r="7651">
          <cell r="AD7651">
            <v>11</v>
          </cell>
          <cell r="AF7651">
            <v>0</v>
          </cell>
        </row>
        <row r="7652">
          <cell r="AD7652">
            <v>11</v>
          </cell>
          <cell r="AF7652">
            <v>0</v>
          </cell>
        </row>
        <row r="7653">
          <cell r="AD7653">
            <v>11</v>
          </cell>
          <cell r="AF7653">
            <v>0</v>
          </cell>
        </row>
        <row r="7654">
          <cell r="AD7654">
            <v>11</v>
          </cell>
          <cell r="AF7654">
            <v>0</v>
          </cell>
        </row>
        <row r="7655">
          <cell r="AD7655">
            <v>11</v>
          </cell>
          <cell r="AF7655">
            <v>0</v>
          </cell>
        </row>
        <row r="7656">
          <cell r="AD7656">
            <v>11</v>
          </cell>
          <cell r="AF7656">
            <v>0</v>
          </cell>
        </row>
        <row r="7657">
          <cell r="AD7657">
            <v>11</v>
          </cell>
          <cell r="AF7657">
            <v>0</v>
          </cell>
        </row>
        <row r="7658">
          <cell r="AD7658">
            <v>11</v>
          </cell>
          <cell r="AF7658">
            <v>0</v>
          </cell>
        </row>
        <row r="7659">
          <cell r="AD7659">
            <v>11</v>
          </cell>
          <cell r="AF7659">
            <v>0</v>
          </cell>
        </row>
        <row r="7660">
          <cell r="AD7660">
            <v>11</v>
          </cell>
          <cell r="AF7660">
            <v>0</v>
          </cell>
        </row>
        <row r="7661">
          <cell r="AD7661">
            <v>11</v>
          </cell>
          <cell r="AF7661">
            <v>0</v>
          </cell>
        </row>
        <row r="7662">
          <cell r="AD7662">
            <v>11</v>
          </cell>
          <cell r="AF7662">
            <v>0</v>
          </cell>
        </row>
        <row r="7663">
          <cell r="AD7663">
            <v>11</v>
          </cell>
          <cell r="AF7663">
            <v>0</v>
          </cell>
        </row>
        <row r="7664">
          <cell r="AD7664">
            <v>11</v>
          </cell>
          <cell r="AF7664">
            <v>0</v>
          </cell>
        </row>
        <row r="7665">
          <cell r="AD7665">
            <v>11</v>
          </cell>
          <cell r="AF7665">
            <v>0</v>
          </cell>
        </row>
        <row r="7666">
          <cell r="AD7666">
            <v>11</v>
          </cell>
          <cell r="AF7666">
            <v>0</v>
          </cell>
        </row>
        <row r="7667">
          <cell r="AD7667">
            <v>11</v>
          </cell>
          <cell r="AF7667">
            <v>0</v>
          </cell>
        </row>
        <row r="7668">
          <cell r="AD7668">
            <v>11</v>
          </cell>
          <cell r="AF7668">
            <v>0</v>
          </cell>
        </row>
        <row r="7669">
          <cell r="AD7669">
            <v>11</v>
          </cell>
          <cell r="AF7669">
            <v>0</v>
          </cell>
        </row>
        <row r="7670">
          <cell r="AD7670">
            <v>11</v>
          </cell>
          <cell r="AF7670">
            <v>0</v>
          </cell>
        </row>
        <row r="7671">
          <cell r="AD7671">
            <v>11</v>
          </cell>
          <cell r="AF7671">
            <v>0</v>
          </cell>
        </row>
        <row r="7672">
          <cell r="AD7672">
            <v>11</v>
          </cell>
          <cell r="AF7672">
            <v>0</v>
          </cell>
        </row>
        <row r="7673">
          <cell r="AD7673">
            <v>11</v>
          </cell>
          <cell r="AF7673">
            <v>0</v>
          </cell>
        </row>
        <row r="7674">
          <cell r="AD7674">
            <v>11</v>
          </cell>
          <cell r="AF7674">
            <v>0</v>
          </cell>
        </row>
        <row r="7675">
          <cell r="AD7675">
            <v>11</v>
          </cell>
          <cell r="AF7675">
            <v>0</v>
          </cell>
        </row>
        <row r="7676">
          <cell r="AD7676">
            <v>11</v>
          </cell>
          <cell r="AF7676">
            <v>0</v>
          </cell>
        </row>
        <row r="7677">
          <cell r="AD7677">
            <v>11</v>
          </cell>
          <cell r="AF7677">
            <v>0</v>
          </cell>
        </row>
        <row r="7678">
          <cell r="AD7678">
            <v>11</v>
          </cell>
          <cell r="AF7678">
            <v>0</v>
          </cell>
        </row>
        <row r="7679">
          <cell r="AD7679">
            <v>11</v>
          </cell>
          <cell r="AF7679">
            <v>0</v>
          </cell>
        </row>
        <row r="7680">
          <cell r="AD7680">
            <v>11</v>
          </cell>
          <cell r="AF7680">
            <v>0</v>
          </cell>
        </row>
        <row r="7681">
          <cell r="AD7681">
            <v>11</v>
          </cell>
          <cell r="AF7681">
            <v>0</v>
          </cell>
        </row>
        <row r="7682">
          <cell r="AD7682">
            <v>11</v>
          </cell>
          <cell r="AF7682">
            <v>0</v>
          </cell>
        </row>
        <row r="7683">
          <cell r="AD7683">
            <v>11</v>
          </cell>
          <cell r="AF7683">
            <v>0</v>
          </cell>
        </row>
        <row r="7684">
          <cell r="AD7684">
            <v>11</v>
          </cell>
          <cell r="AF7684">
            <v>0</v>
          </cell>
        </row>
        <row r="7685">
          <cell r="AD7685">
            <v>11</v>
          </cell>
          <cell r="AF7685">
            <v>0</v>
          </cell>
        </row>
        <row r="7686">
          <cell r="AD7686">
            <v>11</v>
          </cell>
          <cell r="AF7686">
            <v>0</v>
          </cell>
        </row>
        <row r="7687">
          <cell r="AD7687">
            <v>11</v>
          </cell>
          <cell r="AF7687">
            <v>0</v>
          </cell>
        </row>
        <row r="7688">
          <cell r="AD7688">
            <v>11</v>
          </cell>
          <cell r="AF7688">
            <v>0</v>
          </cell>
        </row>
        <row r="7689">
          <cell r="AD7689">
            <v>11</v>
          </cell>
          <cell r="AF7689">
            <v>0</v>
          </cell>
        </row>
        <row r="7690">
          <cell r="AD7690">
            <v>11</v>
          </cell>
          <cell r="AF7690">
            <v>0</v>
          </cell>
        </row>
        <row r="7691">
          <cell r="AD7691">
            <v>11</v>
          </cell>
          <cell r="AF7691">
            <v>0</v>
          </cell>
        </row>
        <row r="7692">
          <cell r="AD7692">
            <v>11</v>
          </cell>
          <cell r="AF7692">
            <v>0</v>
          </cell>
        </row>
        <row r="7693">
          <cell r="AD7693">
            <v>11</v>
          </cell>
          <cell r="AF7693">
            <v>0</v>
          </cell>
        </row>
        <row r="7694">
          <cell r="AD7694">
            <v>11</v>
          </cell>
          <cell r="AF7694">
            <v>0</v>
          </cell>
        </row>
        <row r="7695">
          <cell r="AD7695">
            <v>11</v>
          </cell>
          <cell r="AF7695">
            <v>0</v>
          </cell>
        </row>
        <row r="7696">
          <cell r="AD7696">
            <v>11</v>
          </cell>
          <cell r="AF7696">
            <v>0</v>
          </cell>
        </row>
        <row r="7697">
          <cell r="AD7697">
            <v>11</v>
          </cell>
          <cell r="AF7697">
            <v>0</v>
          </cell>
        </row>
        <row r="7698">
          <cell r="AD7698">
            <v>11</v>
          </cell>
          <cell r="AF7698">
            <v>0</v>
          </cell>
        </row>
        <row r="7699">
          <cell r="AD7699">
            <v>11</v>
          </cell>
          <cell r="AF7699">
            <v>0</v>
          </cell>
        </row>
        <row r="7700">
          <cell r="AD7700">
            <v>11</v>
          </cell>
          <cell r="AF7700">
            <v>0</v>
          </cell>
        </row>
        <row r="7701">
          <cell r="AD7701">
            <v>11</v>
          </cell>
          <cell r="AF7701">
            <v>0</v>
          </cell>
        </row>
        <row r="7702">
          <cell r="AD7702">
            <v>11</v>
          </cell>
          <cell r="AF7702">
            <v>0</v>
          </cell>
        </row>
        <row r="7703">
          <cell r="AD7703">
            <v>11</v>
          </cell>
          <cell r="AF7703">
            <v>0</v>
          </cell>
        </row>
        <row r="7704">
          <cell r="AD7704">
            <v>11</v>
          </cell>
          <cell r="AF7704">
            <v>0</v>
          </cell>
        </row>
        <row r="7705">
          <cell r="AD7705">
            <v>11</v>
          </cell>
          <cell r="AF7705">
            <v>0</v>
          </cell>
        </row>
        <row r="7706">
          <cell r="AD7706">
            <v>11</v>
          </cell>
          <cell r="AF7706">
            <v>0</v>
          </cell>
        </row>
        <row r="7707">
          <cell r="AD7707">
            <v>11</v>
          </cell>
          <cell r="AF7707">
            <v>0</v>
          </cell>
        </row>
        <row r="7708">
          <cell r="AD7708">
            <v>11</v>
          </cell>
          <cell r="AF7708">
            <v>0</v>
          </cell>
        </row>
        <row r="7709">
          <cell r="AD7709">
            <v>11</v>
          </cell>
          <cell r="AF7709">
            <v>0</v>
          </cell>
        </row>
        <row r="7710">
          <cell r="AD7710">
            <v>11</v>
          </cell>
          <cell r="AF7710">
            <v>0</v>
          </cell>
        </row>
        <row r="7711">
          <cell r="AD7711">
            <v>11</v>
          </cell>
          <cell r="AF7711">
            <v>0</v>
          </cell>
        </row>
        <row r="7712">
          <cell r="AD7712">
            <v>11</v>
          </cell>
          <cell r="AF7712">
            <v>0</v>
          </cell>
        </row>
        <row r="7713">
          <cell r="AD7713">
            <v>11</v>
          </cell>
          <cell r="AF7713">
            <v>0</v>
          </cell>
        </row>
        <row r="7714">
          <cell r="AD7714">
            <v>11</v>
          </cell>
          <cell r="AF7714">
            <v>0</v>
          </cell>
        </row>
        <row r="7715">
          <cell r="AD7715">
            <v>11</v>
          </cell>
          <cell r="AF7715">
            <v>0</v>
          </cell>
        </row>
        <row r="7716">
          <cell r="AD7716">
            <v>11</v>
          </cell>
          <cell r="AF7716">
            <v>0</v>
          </cell>
        </row>
        <row r="7717">
          <cell r="AD7717">
            <v>11</v>
          </cell>
          <cell r="AF7717">
            <v>0</v>
          </cell>
        </row>
        <row r="7718">
          <cell r="AD7718">
            <v>11</v>
          </cell>
          <cell r="AF7718">
            <v>0</v>
          </cell>
        </row>
        <row r="7719">
          <cell r="AD7719">
            <v>11</v>
          </cell>
          <cell r="AF7719">
            <v>0</v>
          </cell>
        </row>
        <row r="7720">
          <cell r="AD7720">
            <v>11</v>
          </cell>
          <cell r="AF7720">
            <v>0</v>
          </cell>
        </row>
        <row r="7721">
          <cell r="AD7721">
            <v>11</v>
          </cell>
          <cell r="AF7721">
            <v>0</v>
          </cell>
        </row>
        <row r="7722">
          <cell r="AD7722">
            <v>11</v>
          </cell>
          <cell r="AF7722">
            <v>0</v>
          </cell>
        </row>
        <row r="7723">
          <cell r="AD7723">
            <v>11</v>
          </cell>
          <cell r="AF7723">
            <v>0</v>
          </cell>
        </row>
        <row r="7724">
          <cell r="AD7724">
            <v>11</v>
          </cell>
          <cell r="AF7724">
            <v>0</v>
          </cell>
        </row>
        <row r="7725">
          <cell r="AD7725">
            <v>11</v>
          </cell>
          <cell r="AF7725">
            <v>0</v>
          </cell>
        </row>
        <row r="7726">
          <cell r="AD7726">
            <v>11</v>
          </cell>
          <cell r="AF7726">
            <v>0</v>
          </cell>
        </row>
        <row r="7727">
          <cell r="AD7727">
            <v>11</v>
          </cell>
          <cell r="AF7727">
            <v>0</v>
          </cell>
        </row>
        <row r="7728">
          <cell r="AD7728">
            <v>11</v>
          </cell>
          <cell r="AF7728">
            <v>0</v>
          </cell>
        </row>
        <row r="7729">
          <cell r="AD7729">
            <v>11</v>
          </cell>
          <cell r="AF7729">
            <v>0</v>
          </cell>
        </row>
        <row r="7730">
          <cell r="AD7730">
            <v>11</v>
          </cell>
          <cell r="AF7730">
            <v>0</v>
          </cell>
        </row>
        <row r="7731">
          <cell r="AD7731">
            <v>11</v>
          </cell>
          <cell r="AF7731">
            <v>0</v>
          </cell>
        </row>
        <row r="7732">
          <cell r="AD7732">
            <v>11</v>
          </cell>
          <cell r="AF7732">
            <v>0</v>
          </cell>
        </row>
        <row r="7733">
          <cell r="AD7733">
            <v>11</v>
          </cell>
          <cell r="AF7733">
            <v>0</v>
          </cell>
        </row>
        <row r="7734">
          <cell r="AD7734">
            <v>11</v>
          </cell>
          <cell r="AF7734">
            <v>0</v>
          </cell>
        </row>
        <row r="7735">
          <cell r="AD7735">
            <v>11</v>
          </cell>
          <cell r="AF7735">
            <v>0</v>
          </cell>
        </row>
        <row r="7736">
          <cell r="AD7736">
            <v>11</v>
          </cell>
          <cell r="AF7736">
            <v>0</v>
          </cell>
        </row>
        <row r="7737">
          <cell r="AD7737">
            <v>11</v>
          </cell>
          <cell r="AF7737">
            <v>0</v>
          </cell>
        </row>
        <row r="7738">
          <cell r="AD7738">
            <v>11</v>
          </cell>
          <cell r="AF7738">
            <v>0</v>
          </cell>
        </row>
        <row r="7739">
          <cell r="AD7739">
            <v>11</v>
          </cell>
          <cell r="AF7739">
            <v>0</v>
          </cell>
        </row>
        <row r="7740">
          <cell r="AD7740">
            <v>11</v>
          </cell>
          <cell r="AF7740">
            <v>0</v>
          </cell>
        </row>
        <row r="7741">
          <cell r="AD7741">
            <v>11</v>
          </cell>
          <cell r="AF7741">
            <v>0</v>
          </cell>
        </row>
        <row r="7742">
          <cell r="AD7742">
            <v>11</v>
          </cell>
          <cell r="AF7742">
            <v>0</v>
          </cell>
        </row>
        <row r="7743">
          <cell r="AD7743">
            <v>11</v>
          </cell>
          <cell r="AF7743">
            <v>0</v>
          </cell>
        </row>
        <row r="7744">
          <cell r="AD7744">
            <v>11</v>
          </cell>
          <cell r="AF7744">
            <v>0</v>
          </cell>
        </row>
        <row r="7745">
          <cell r="AD7745">
            <v>11</v>
          </cell>
          <cell r="AF7745">
            <v>0</v>
          </cell>
        </row>
        <row r="7746">
          <cell r="AD7746">
            <v>11</v>
          </cell>
          <cell r="AF7746">
            <v>0</v>
          </cell>
        </row>
        <row r="7747">
          <cell r="AD7747">
            <v>11</v>
          </cell>
          <cell r="AF7747">
            <v>0</v>
          </cell>
        </row>
        <row r="7748">
          <cell r="AD7748">
            <v>11</v>
          </cell>
          <cell r="AF7748">
            <v>0</v>
          </cell>
        </row>
        <row r="7749">
          <cell r="AD7749">
            <v>11</v>
          </cell>
          <cell r="AF7749">
            <v>0</v>
          </cell>
        </row>
        <row r="7750">
          <cell r="AD7750">
            <v>11</v>
          </cell>
          <cell r="AF7750">
            <v>0</v>
          </cell>
        </row>
        <row r="7751">
          <cell r="AD7751">
            <v>11</v>
          </cell>
          <cell r="AF7751">
            <v>0</v>
          </cell>
        </row>
        <row r="7752">
          <cell r="AD7752">
            <v>11</v>
          </cell>
          <cell r="AF7752">
            <v>0</v>
          </cell>
        </row>
        <row r="7753">
          <cell r="AD7753">
            <v>11</v>
          </cell>
          <cell r="AF7753">
            <v>0</v>
          </cell>
        </row>
        <row r="7754">
          <cell r="AD7754">
            <v>11</v>
          </cell>
          <cell r="AF7754">
            <v>0</v>
          </cell>
        </row>
        <row r="7755">
          <cell r="AD7755">
            <v>11</v>
          </cell>
          <cell r="AF7755">
            <v>0</v>
          </cell>
        </row>
        <row r="7756">
          <cell r="AD7756">
            <v>11</v>
          </cell>
          <cell r="AF7756">
            <v>0</v>
          </cell>
        </row>
        <row r="7757">
          <cell r="AD7757">
            <v>11</v>
          </cell>
          <cell r="AF7757">
            <v>0</v>
          </cell>
        </row>
        <row r="7758">
          <cell r="AD7758">
            <v>11</v>
          </cell>
          <cell r="AF7758">
            <v>0</v>
          </cell>
        </row>
        <row r="7759">
          <cell r="AD7759">
            <v>11</v>
          </cell>
          <cell r="AF7759">
            <v>0</v>
          </cell>
        </row>
        <row r="7760">
          <cell r="AD7760">
            <v>11</v>
          </cell>
          <cell r="AF7760">
            <v>0</v>
          </cell>
        </row>
        <row r="7761">
          <cell r="AD7761">
            <v>11</v>
          </cell>
          <cell r="AF7761">
            <v>0</v>
          </cell>
        </row>
        <row r="7762">
          <cell r="AD7762">
            <v>11</v>
          </cell>
          <cell r="AF7762">
            <v>0</v>
          </cell>
        </row>
        <row r="7763">
          <cell r="AD7763">
            <v>11</v>
          </cell>
          <cell r="AF7763">
            <v>0</v>
          </cell>
        </row>
        <row r="7764">
          <cell r="AD7764">
            <v>11</v>
          </cell>
          <cell r="AF7764">
            <v>0</v>
          </cell>
        </row>
        <row r="7765">
          <cell r="AD7765">
            <v>11</v>
          </cell>
          <cell r="AF7765">
            <v>0</v>
          </cell>
        </row>
        <row r="7766">
          <cell r="AD7766">
            <v>11</v>
          </cell>
          <cell r="AF7766">
            <v>0</v>
          </cell>
        </row>
        <row r="7767">
          <cell r="AD7767">
            <v>11</v>
          </cell>
          <cell r="AF7767">
            <v>0</v>
          </cell>
        </row>
        <row r="7768">
          <cell r="AD7768">
            <v>11</v>
          </cell>
          <cell r="AF7768">
            <v>0</v>
          </cell>
        </row>
        <row r="7769">
          <cell r="AD7769">
            <v>11</v>
          </cell>
          <cell r="AF7769">
            <v>0</v>
          </cell>
        </row>
        <row r="7770">
          <cell r="AD7770">
            <v>11</v>
          </cell>
          <cell r="AF7770">
            <v>0</v>
          </cell>
        </row>
        <row r="7771">
          <cell r="AD7771">
            <v>11</v>
          </cell>
          <cell r="AF7771">
            <v>0</v>
          </cell>
        </row>
        <row r="7772">
          <cell r="AD7772">
            <v>11</v>
          </cell>
          <cell r="AF7772">
            <v>0</v>
          </cell>
        </row>
        <row r="7773">
          <cell r="AD7773">
            <v>11</v>
          </cell>
          <cell r="AF7773">
            <v>0</v>
          </cell>
        </row>
        <row r="7774">
          <cell r="AD7774">
            <v>11</v>
          </cell>
          <cell r="AF7774">
            <v>0</v>
          </cell>
        </row>
        <row r="7775">
          <cell r="AD7775">
            <v>11</v>
          </cell>
          <cell r="AF7775">
            <v>0</v>
          </cell>
        </row>
        <row r="7776">
          <cell r="AD7776">
            <v>11</v>
          </cell>
          <cell r="AF7776">
            <v>0</v>
          </cell>
        </row>
        <row r="7777">
          <cell r="AD7777">
            <v>11</v>
          </cell>
          <cell r="AF7777">
            <v>0</v>
          </cell>
        </row>
        <row r="7778">
          <cell r="AD7778">
            <v>11</v>
          </cell>
          <cell r="AF7778">
            <v>0</v>
          </cell>
        </row>
        <row r="7779">
          <cell r="AD7779">
            <v>11</v>
          </cell>
          <cell r="AF7779">
            <v>0</v>
          </cell>
        </row>
        <row r="7780">
          <cell r="AD7780">
            <v>11</v>
          </cell>
          <cell r="AF7780">
            <v>0</v>
          </cell>
        </row>
        <row r="7781">
          <cell r="AD7781">
            <v>11</v>
          </cell>
          <cell r="AF7781">
            <v>0</v>
          </cell>
        </row>
        <row r="7782">
          <cell r="AD7782">
            <v>11</v>
          </cell>
          <cell r="AF7782">
            <v>0</v>
          </cell>
        </row>
        <row r="7783">
          <cell r="AD7783">
            <v>11</v>
          </cell>
          <cell r="AF7783">
            <v>0</v>
          </cell>
        </row>
        <row r="7784">
          <cell r="AD7784">
            <v>11</v>
          </cell>
          <cell r="AF7784">
            <v>0</v>
          </cell>
        </row>
        <row r="7785">
          <cell r="AD7785">
            <v>11</v>
          </cell>
          <cell r="AF7785">
            <v>0</v>
          </cell>
        </row>
        <row r="7786">
          <cell r="AD7786">
            <v>11</v>
          </cell>
          <cell r="AF7786">
            <v>0</v>
          </cell>
        </row>
        <row r="7787">
          <cell r="AD7787">
            <v>11</v>
          </cell>
          <cell r="AF7787">
            <v>0</v>
          </cell>
        </row>
        <row r="7788">
          <cell r="AD7788">
            <v>11</v>
          </cell>
          <cell r="AF7788">
            <v>0</v>
          </cell>
        </row>
        <row r="7789">
          <cell r="AD7789">
            <v>11</v>
          </cell>
          <cell r="AF7789">
            <v>0</v>
          </cell>
        </row>
        <row r="7790">
          <cell r="AD7790">
            <v>11</v>
          </cell>
          <cell r="AF7790">
            <v>0</v>
          </cell>
        </row>
        <row r="7791">
          <cell r="AD7791">
            <v>11</v>
          </cell>
          <cell r="AF7791">
            <v>0</v>
          </cell>
        </row>
        <row r="7792">
          <cell r="AD7792">
            <v>11</v>
          </cell>
          <cell r="AF7792">
            <v>0</v>
          </cell>
        </row>
        <row r="7793">
          <cell r="AD7793">
            <v>11</v>
          </cell>
          <cell r="AF7793">
            <v>0</v>
          </cell>
        </row>
        <row r="7794">
          <cell r="AD7794">
            <v>11</v>
          </cell>
          <cell r="AF7794">
            <v>0</v>
          </cell>
        </row>
        <row r="7795">
          <cell r="AD7795">
            <v>11</v>
          </cell>
          <cell r="AF7795">
            <v>0</v>
          </cell>
        </row>
        <row r="7796">
          <cell r="AD7796">
            <v>11</v>
          </cell>
          <cell r="AF7796">
            <v>0</v>
          </cell>
        </row>
        <row r="7797">
          <cell r="AD7797">
            <v>11</v>
          </cell>
          <cell r="AF7797">
            <v>0</v>
          </cell>
        </row>
        <row r="7798">
          <cell r="AD7798">
            <v>11</v>
          </cell>
          <cell r="AF7798">
            <v>0</v>
          </cell>
        </row>
        <row r="7799">
          <cell r="AD7799">
            <v>11</v>
          </cell>
          <cell r="AF7799">
            <v>0</v>
          </cell>
        </row>
        <row r="7800">
          <cell r="AD7800">
            <v>11</v>
          </cell>
          <cell r="AF7800">
            <v>0</v>
          </cell>
        </row>
        <row r="7801">
          <cell r="AD7801">
            <v>11</v>
          </cell>
          <cell r="AF7801">
            <v>0</v>
          </cell>
        </row>
        <row r="7802">
          <cell r="AD7802">
            <v>11</v>
          </cell>
          <cell r="AF7802">
            <v>0</v>
          </cell>
        </row>
        <row r="7803">
          <cell r="AD7803">
            <v>11</v>
          </cell>
          <cell r="AF7803">
            <v>0</v>
          </cell>
        </row>
        <row r="7804">
          <cell r="AD7804">
            <v>11</v>
          </cell>
          <cell r="AF7804">
            <v>0</v>
          </cell>
        </row>
        <row r="7805">
          <cell r="AD7805">
            <v>11</v>
          </cell>
          <cell r="AF7805">
            <v>0</v>
          </cell>
        </row>
        <row r="7806">
          <cell r="AD7806">
            <v>11</v>
          </cell>
          <cell r="AF7806">
            <v>0</v>
          </cell>
        </row>
        <row r="7807">
          <cell r="AD7807">
            <v>11</v>
          </cell>
          <cell r="AF7807">
            <v>0</v>
          </cell>
        </row>
        <row r="7808">
          <cell r="AD7808">
            <v>11</v>
          </cell>
          <cell r="AF7808">
            <v>0</v>
          </cell>
        </row>
        <row r="7809">
          <cell r="AD7809">
            <v>11</v>
          </cell>
          <cell r="AF7809">
            <v>0</v>
          </cell>
        </row>
        <row r="7810">
          <cell r="AD7810">
            <v>11</v>
          </cell>
          <cell r="AF7810">
            <v>0</v>
          </cell>
        </row>
        <row r="7811">
          <cell r="AD7811">
            <v>11</v>
          </cell>
          <cell r="AF7811">
            <v>0</v>
          </cell>
        </row>
        <row r="7812">
          <cell r="AD7812">
            <v>11</v>
          </cell>
          <cell r="AF7812">
            <v>0</v>
          </cell>
        </row>
        <row r="7813">
          <cell r="AD7813">
            <v>11</v>
          </cell>
          <cell r="AF7813">
            <v>0</v>
          </cell>
        </row>
        <row r="7814">
          <cell r="AD7814">
            <v>11</v>
          </cell>
          <cell r="AF7814">
            <v>0</v>
          </cell>
        </row>
        <row r="7815">
          <cell r="AD7815">
            <v>11</v>
          </cell>
          <cell r="AF7815">
            <v>0</v>
          </cell>
        </row>
        <row r="7816">
          <cell r="AD7816">
            <v>11</v>
          </cell>
          <cell r="AF7816">
            <v>0</v>
          </cell>
        </row>
        <row r="7817">
          <cell r="AD7817">
            <v>11</v>
          </cell>
          <cell r="AF7817">
            <v>0</v>
          </cell>
        </row>
        <row r="7818">
          <cell r="AD7818">
            <v>11</v>
          </cell>
          <cell r="AF7818">
            <v>0</v>
          </cell>
        </row>
        <row r="7819">
          <cell r="AD7819">
            <v>11</v>
          </cell>
          <cell r="AF7819">
            <v>0</v>
          </cell>
        </row>
        <row r="7820">
          <cell r="AD7820">
            <v>11</v>
          </cell>
          <cell r="AF7820">
            <v>0</v>
          </cell>
        </row>
        <row r="7821">
          <cell r="AD7821">
            <v>11</v>
          </cell>
          <cell r="AF7821">
            <v>0</v>
          </cell>
        </row>
        <row r="7822">
          <cell r="AD7822">
            <v>11</v>
          </cell>
          <cell r="AF7822">
            <v>0</v>
          </cell>
        </row>
        <row r="7823">
          <cell r="AD7823">
            <v>11</v>
          </cell>
          <cell r="AF7823">
            <v>0</v>
          </cell>
        </row>
        <row r="7824">
          <cell r="AD7824">
            <v>11</v>
          </cell>
          <cell r="AF7824">
            <v>0</v>
          </cell>
        </row>
        <row r="7825">
          <cell r="AD7825">
            <v>11</v>
          </cell>
          <cell r="AF7825">
            <v>0</v>
          </cell>
        </row>
        <row r="7826">
          <cell r="AD7826">
            <v>11</v>
          </cell>
          <cell r="AF7826">
            <v>0</v>
          </cell>
        </row>
        <row r="7827">
          <cell r="AD7827">
            <v>11</v>
          </cell>
          <cell r="AF7827">
            <v>0</v>
          </cell>
        </row>
        <row r="7828">
          <cell r="AD7828">
            <v>11</v>
          </cell>
          <cell r="AF7828">
            <v>0</v>
          </cell>
        </row>
        <row r="7829">
          <cell r="AD7829">
            <v>11</v>
          </cell>
          <cell r="AF7829">
            <v>0</v>
          </cell>
        </row>
        <row r="7830">
          <cell r="AD7830">
            <v>11</v>
          </cell>
          <cell r="AF7830">
            <v>0</v>
          </cell>
        </row>
        <row r="7831">
          <cell r="AD7831">
            <v>11</v>
          </cell>
          <cell r="AF7831">
            <v>0</v>
          </cell>
        </row>
        <row r="7832">
          <cell r="AD7832">
            <v>11</v>
          </cell>
          <cell r="AF7832">
            <v>0</v>
          </cell>
        </row>
        <row r="7833">
          <cell r="AD7833">
            <v>11</v>
          </cell>
          <cell r="AF7833">
            <v>0</v>
          </cell>
        </row>
        <row r="7834">
          <cell r="AD7834">
            <v>11</v>
          </cell>
          <cell r="AF7834">
            <v>0</v>
          </cell>
        </row>
        <row r="7835">
          <cell r="AD7835">
            <v>11</v>
          </cell>
          <cell r="AF7835">
            <v>0</v>
          </cell>
        </row>
        <row r="7836">
          <cell r="AD7836">
            <v>11</v>
          </cell>
          <cell r="AF7836">
            <v>0</v>
          </cell>
        </row>
        <row r="7837">
          <cell r="AD7837">
            <v>11</v>
          </cell>
          <cell r="AF7837">
            <v>0</v>
          </cell>
        </row>
        <row r="7838">
          <cell r="AD7838">
            <v>11</v>
          </cell>
          <cell r="AF7838">
            <v>0</v>
          </cell>
        </row>
        <row r="7839">
          <cell r="AD7839">
            <v>11</v>
          </cell>
          <cell r="AF7839">
            <v>0</v>
          </cell>
        </row>
        <row r="7840">
          <cell r="AD7840">
            <v>11</v>
          </cell>
          <cell r="AF7840">
            <v>0</v>
          </cell>
        </row>
        <row r="7841">
          <cell r="AD7841">
            <v>11</v>
          </cell>
          <cell r="AF7841">
            <v>0</v>
          </cell>
        </row>
        <row r="7842">
          <cell r="AD7842">
            <v>11</v>
          </cell>
          <cell r="AF7842">
            <v>0</v>
          </cell>
        </row>
        <row r="7843">
          <cell r="AD7843">
            <v>11</v>
          </cell>
          <cell r="AF7843">
            <v>0</v>
          </cell>
        </row>
        <row r="7844">
          <cell r="AD7844">
            <v>11</v>
          </cell>
          <cell r="AF7844">
            <v>0</v>
          </cell>
        </row>
        <row r="7845">
          <cell r="AD7845">
            <v>11</v>
          </cell>
          <cell r="AF7845">
            <v>0</v>
          </cell>
        </row>
        <row r="7846">
          <cell r="AD7846">
            <v>11</v>
          </cell>
          <cell r="AF7846">
            <v>0</v>
          </cell>
        </row>
        <row r="7847">
          <cell r="AD7847">
            <v>11</v>
          </cell>
          <cell r="AF7847">
            <v>0</v>
          </cell>
        </row>
        <row r="7848">
          <cell r="AD7848">
            <v>11</v>
          </cell>
          <cell r="AF7848">
            <v>0</v>
          </cell>
        </row>
        <row r="7849">
          <cell r="AD7849">
            <v>11</v>
          </cell>
          <cell r="AF7849">
            <v>0</v>
          </cell>
        </row>
        <row r="7850">
          <cell r="AD7850">
            <v>11</v>
          </cell>
          <cell r="AF7850">
            <v>0</v>
          </cell>
        </row>
        <row r="7851">
          <cell r="AD7851">
            <v>11</v>
          </cell>
          <cell r="AF7851">
            <v>0</v>
          </cell>
        </row>
        <row r="7852">
          <cell r="AD7852">
            <v>11</v>
          </cell>
          <cell r="AF7852">
            <v>0</v>
          </cell>
        </row>
        <row r="7853">
          <cell r="AD7853">
            <v>11</v>
          </cell>
          <cell r="AF7853">
            <v>0</v>
          </cell>
        </row>
        <row r="7854">
          <cell r="AD7854">
            <v>11</v>
          </cell>
          <cell r="AF7854">
            <v>0</v>
          </cell>
        </row>
        <row r="7855">
          <cell r="AD7855">
            <v>11</v>
          </cell>
          <cell r="AF7855">
            <v>0</v>
          </cell>
        </row>
        <row r="7856">
          <cell r="AD7856">
            <v>11</v>
          </cell>
          <cell r="AF7856">
            <v>0</v>
          </cell>
        </row>
        <row r="7857">
          <cell r="AD7857">
            <v>11</v>
          </cell>
          <cell r="AF7857">
            <v>0</v>
          </cell>
        </row>
        <row r="7858">
          <cell r="AD7858">
            <v>11</v>
          </cell>
          <cell r="AF7858">
            <v>0</v>
          </cell>
        </row>
        <row r="7859">
          <cell r="AD7859">
            <v>11</v>
          </cell>
          <cell r="AF7859">
            <v>0</v>
          </cell>
        </row>
        <row r="7860">
          <cell r="AD7860">
            <v>11</v>
          </cell>
          <cell r="AF7860">
            <v>0</v>
          </cell>
        </row>
        <row r="7861">
          <cell r="AD7861">
            <v>11</v>
          </cell>
          <cell r="AF7861">
            <v>0</v>
          </cell>
        </row>
        <row r="7862">
          <cell r="AD7862">
            <v>11</v>
          </cell>
          <cell r="AF7862">
            <v>0</v>
          </cell>
        </row>
        <row r="7863">
          <cell r="AD7863">
            <v>11</v>
          </cell>
          <cell r="AF7863">
            <v>0</v>
          </cell>
        </row>
        <row r="7864">
          <cell r="AD7864">
            <v>11</v>
          </cell>
          <cell r="AF7864">
            <v>0</v>
          </cell>
        </row>
        <row r="7865">
          <cell r="AD7865">
            <v>11</v>
          </cell>
          <cell r="AF7865">
            <v>0</v>
          </cell>
        </row>
        <row r="7866">
          <cell r="AD7866">
            <v>11</v>
          </cell>
          <cell r="AF7866">
            <v>0</v>
          </cell>
        </row>
        <row r="7867">
          <cell r="AD7867">
            <v>11</v>
          </cell>
          <cell r="AF7867">
            <v>0</v>
          </cell>
        </row>
        <row r="7868">
          <cell r="AD7868">
            <v>11</v>
          </cell>
          <cell r="AF7868">
            <v>0</v>
          </cell>
        </row>
        <row r="7869">
          <cell r="AD7869">
            <v>11</v>
          </cell>
          <cell r="AF7869">
            <v>0</v>
          </cell>
        </row>
        <row r="7870">
          <cell r="AD7870">
            <v>11</v>
          </cell>
          <cell r="AF7870">
            <v>0</v>
          </cell>
        </row>
        <row r="7871">
          <cell r="AD7871">
            <v>11</v>
          </cell>
          <cell r="AF7871">
            <v>0</v>
          </cell>
        </row>
        <row r="7872">
          <cell r="AD7872">
            <v>11</v>
          </cell>
          <cell r="AF7872">
            <v>0</v>
          </cell>
        </row>
        <row r="7873">
          <cell r="AD7873">
            <v>11</v>
          </cell>
          <cell r="AF7873">
            <v>0</v>
          </cell>
        </row>
        <row r="7874">
          <cell r="AD7874">
            <v>11</v>
          </cell>
          <cell r="AF7874">
            <v>0</v>
          </cell>
        </row>
        <row r="7875">
          <cell r="AD7875">
            <v>11</v>
          </cell>
          <cell r="AF7875">
            <v>0</v>
          </cell>
        </row>
        <row r="7876">
          <cell r="AD7876">
            <v>11</v>
          </cell>
          <cell r="AF7876">
            <v>0</v>
          </cell>
        </row>
        <row r="7877">
          <cell r="AD7877">
            <v>11</v>
          </cell>
          <cell r="AF7877">
            <v>0</v>
          </cell>
        </row>
        <row r="7878">
          <cell r="AD7878">
            <v>11</v>
          </cell>
          <cell r="AF7878">
            <v>0</v>
          </cell>
        </row>
        <row r="7879">
          <cell r="AD7879">
            <v>11</v>
          </cell>
          <cell r="AF7879">
            <v>0</v>
          </cell>
        </row>
        <row r="7880">
          <cell r="AD7880">
            <v>11</v>
          </cell>
          <cell r="AF7880">
            <v>0</v>
          </cell>
        </row>
        <row r="7881">
          <cell r="AD7881">
            <v>11</v>
          </cell>
          <cell r="AF7881">
            <v>0</v>
          </cell>
        </row>
        <row r="7882">
          <cell r="AD7882">
            <v>11</v>
          </cell>
          <cell r="AF7882">
            <v>0</v>
          </cell>
        </row>
        <row r="7883">
          <cell r="AD7883">
            <v>11</v>
          </cell>
          <cell r="AF7883">
            <v>0</v>
          </cell>
        </row>
        <row r="7884">
          <cell r="AD7884">
            <v>11</v>
          </cell>
          <cell r="AF7884">
            <v>0</v>
          </cell>
        </row>
        <row r="7885">
          <cell r="AD7885">
            <v>11</v>
          </cell>
          <cell r="AF7885">
            <v>0</v>
          </cell>
        </row>
        <row r="7886">
          <cell r="AD7886">
            <v>11</v>
          </cell>
          <cell r="AF7886">
            <v>0</v>
          </cell>
        </row>
        <row r="7887">
          <cell r="AD7887">
            <v>11</v>
          </cell>
          <cell r="AF7887">
            <v>0</v>
          </cell>
        </row>
        <row r="7888">
          <cell r="AD7888">
            <v>11</v>
          </cell>
          <cell r="AF7888">
            <v>0</v>
          </cell>
        </row>
        <row r="7889">
          <cell r="AD7889">
            <v>11</v>
          </cell>
          <cell r="AF7889">
            <v>0</v>
          </cell>
        </row>
        <row r="7890">
          <cell r="AD7890">
            <v>11</v>
          </cell>
          <cell r="AF7890">
            <v>0</v>
          </cell>
        </row>
        <row r="7891">
          <cell r="AD7891">
            <v>11</v>
          </cell>
          <cell r="AF7891">
            <v>0</v>
          </cell>
        </row>
        <row r="7892">
          <cell r="AD7892">
            <v>11</v>
          </cell>
          <cell r="AF7892">
            <v>0</v>
          </cell>
        </row>
        <row r="7893">
          <cell r="AD7893">
            <v>11</v>
          </cell>
          <cell r="AF7893">
            <v>0</v>
          </cell>
        </row>
        <row r="7894">
          <cell r="AD7894">
            <v>11</v>
          </cell>
          <cell r="AF7894">
            <v>0</v>
          </cell>
        </row>
        <row r="7895">
          <cell r="AD7895">
            <v>11</v>
          </cell>
          <cell r="AF7895">
            <v>0</v>
          </cell>
        </row>
        <row r="7896">
          <cell r="AD7896">
            <v>11</v>
          </cell>
          <cell r="AF7896">
            <v>0</v>
          </cell>
        </row>
        <row r="7897">
          <cell r="AD7897">
            <v>11</v>
          </cell>
          <cell r="AF7897">
            <v>0</v>
          </cell>
        </row>
        <row r="7898">
          <cell r="AD7898">
            <v>11</v>
          </cell>
          <cell r="AF7898">
            <v>0</v>
          </cell>
        </row>
        <row r="7899">
          <cell r="AD7899">
            <v>11</v>
          </cell>
          <cell r="AF7899">
            <v>0</v>
          </cell>
        </row>
        <row r="7900">
          <cell r="AD7900">
            <v>11</v>
          </cell>
          <cell r="AF7900">
            <v>0</v>
          </cell>
        </row>
        <row r="7901">
          <cell r="AD7901">
            <v>11</v>
          </cell>
          <cell r="AF7901">
            <v>0</v>
          </cell>
        </row>
        <row r="7902">
          <cell r="AD7902">
            <v>11</v>
          </cell>
          <cell r="AF7902">
            <v>0</v>
          </cell>
        </row>
        <row r="7903">
          <cell r="AD7903">
            <v>11</v>
          </cell>
          <cell r="AF7903">
            <v>0</v>
          </cell>
        </row>
        <row r="7904">
          <cell r="AD7904">
            <v>11</v>
          </cell>
          <cell r="AF7904">
            <v>0</v>
          </cell>
        </row>
        <row r="7905">
          <cell r="AD7905">
            <v>11</v>
          </cell>
          <cell r="AF7905">
            <v>0</v>
          </cell>
        </row>
        <row r="7906">
          <cell r="AD7906">
            <v>11</v>
          </cell>
          <cell r="AF7906">
            <v>0</v>
          </cell>
        </row>
        <row r="7907">
          <cell r="AD7907">
            <v>11</v>
          </cell>
          <cell r="AF7907">
            <v>0</v>
          </cell>
        </row>
        <row r="7908">
          <cell r="AD7908">
            <v>11</v>
          </cell>
          <cell r="AF7908">
            <v>0</v>
          </cell>
        </row>
        <row r="7909">
          <cell r="AD7909">
            <v>11</v>
          </cell>
          <cell r="AF7909">
            <v>0</v>
          </cell>
        </row>
        <row r="7910">
          <cell r="AD7910">
            <v>11</v>
          </cell>
          <cell r="AF7910">
            <v>0</v>
          </cell>
        </row>
        <row r="7911">
          <cell r="AD7911">
            <v>11</v>
          </cell>
          <cell r="AF7911">
            <v>0</v>
          </cell>
        </row>
        <row r="7912">
          <cell r="AD7912">
            <v>11</v>
          </cell>
          <cell r="AF7912">
            <v>0</v>
          </cell>
        </row>
        <row r="7913">
          <cell r="AD7913">
            <v>11</v>
          </cell>
          <cell r="AF7913">
            <v>0</v>
          </cell>
        </row>
        <row r="7914">
          <cell r="AD7914">
            <v>11</v>
          </cell>
          <cell r="AF7914">
            <v>0</v>
          </cell>
        </row>
        <row r="7915">
          <cell r="AD7915">
            <v>11</v>
          </cell>
          <cell r="AF7915">
            <v>0</v>
          </cell>
        </row>
        <row r="7916">
          <cell r="AD7916">
            <v>11</v>
          </cell>
          <cell r="AF7916">
            <v>0</v>
          </cell>
        </row>
        <row r="7917">
          <cell r="AD7917">
            <v>11</v>
          </cell>
          <cell r="AF7917">
            <v>0</v>
          </cell>
        </row>
        <row r="7918">
          <cell r="AD7918">
            <v>11</v>
          </cell>
          <cell r="AF7918">
            <v>0</v>
          </cell>
        </row>
        <row r="7919">
          <cell r="AD7919">
            <v>11</v>
          </cell>
          <cell r="AF7919">
            <v>0</v>
          </cell>
        </row>
        <row r="7920">
          <cell r="AD7920">
            <v>11</v>
          </cell>
          <cell r="AF7920">
            <v>0</v>
          </cell>
        </row>
        <row r="7921">
          <cell r="AD7921">
            <v>11</v>
          </cell>
          <cell r="AF7921">
            <v>0</v>
          </cell>
        </row>
        <row r="7922">
          <cell r="AD7922">
            <v>11</v>
          </cell>
          <cell r="AF7922">
            <v>0</v>
          </cell>
        </row>
        <row r="7923">
          <cell r="AD7923">
            <v>11</v>
          </cell>
          <cell r="AF7923">
            <v>0</v>
          </cell>
        </row>
        <row r="7924">
          <cell r="AD7924">
            <v>11</v>
          </cell>
          <cell r="AF7924">
            <v>0</v>
          </cell>
        </row>
        <row r="7925">
          <cell r="AD7925">
            <v>11</v>
          </cell>
          <cell r="AF7925">
            <v>0</v>
          </cell>
        </row>
        <row r="7926">
          <cell r="AD7926">
            <v>11</v>
          </cell>
          <cell r="AF7926">
            <v>0</v>
          </cell>
        </row>
        <row r="7927">
          <cell r="AD7927">
            <v>11</v>
          </cell>
          <cell r="AF7927">
            <v>0</v>
          </cell>
        </row>
        <row r="7928">
          <cell r="AD7928">
            <v>11</v>
          </cell>
          <cell r="AF7928">
            <v>0</v>
          </cell>
        </row>
        <row r="7929">
          <cell r="AD7929">
            <v>11</v>
          </cell>
          <cell r="AF7929">
            <v>0</v>
          </cell>
        </row>
        <row r="7930">
          <cell r="AD7930">
            <v>11</v>
          </cell>
          <cell r="AF7930">
            <v>0</v>
          </cell>
        </row>
        <row r="7931">
          <cell r="AD7931">
            <v>11</v>
          </cell>
          <cell r="AF7931">
            <v>0</v>
          </cell>
        </row>
        <row r="7932">
          <cell r="AD7932">
            <v>11</v>
          </cell>
          <cell r="AF7932">
            <v>0</v>
          </cell>
        </row>
        <row r="7933">
          <cell r="AD7933">
            <v>11</v>
          </cell>
          <cell r="AF7933">
            <v>0</v>
          </cell>
        </row>
        <row r="7934">
          <cell r="AD7934">
            <v>11</v>
          </cell>
          <cell r="AF7934">
            <v>0</v>
          </cell>
        </row>
        <row r="7935">
          <cell r="AD7935">
            <v>11</v>
          </cell>
          <cell r="AF7935">
            <v>0</v>
          </cell>
        </row>
        <row r="7936">
          <cell r="AD7936">
            <v>11</v>
          </cell>
          <cell r="AF7936">
            <v>0</v>
          </cell>
        </row>
        <row r="7937">
          <cell r="AD7937">
            <v>11</v>
          </cell>
          <cell r="AF7937">
            <v>0</v>
          </cell>
        </row>
        <row r="7938">
          <cell r="AD7938">
            <v>11</v>
          </cell>
          <cell r="AF7938">
            <v>0</v>
          </cell>
        </row>
        <row r="7939">
          <cell r="AD7939">
            <v>11</v>
          </cell>
          <cell r="AF7939">
            <v>0</v>
          </cell>
        </row>
        <row r="7940">
          <cell r="AD7940">
            <v>11</v>
          </cell>
          <cell r="AF7940">
            <v>0</v>
          </cell>
        </row>
        <row r="7941">
          <cell r="AD7941">
            <v>11</v>
          </cell>
          <cell r="AF7941">
            <v>0</v>
          </cell>
        </row>
        <row r="7942">
          <cell r="AD7942">
            <v>11</v>
          </cell>
          <cell r="AF7942">
            <v>0</v>
          </cell>
        </row>
        <row r="7943">
          <cell r="AD7943">
            <v>11</v>
          </cell>
          <cell r="AF7943">
            <v>0</v>
          </cell>
        </row>
        <row r="7944">
          <cell r="AD7944">
            <v>11</v>
          </cell>
          <cell r="AF7944">
            <v>0</v>
          </cell>
        </row>
        <row r="7945">
          <cell r="AD7945">
            <v>11</v>
          </cell>
          <cell r="AF7945">
            <v>0</v>
          </cell>
        </row>
        <row r="7946">
          <cell r="AD7946">
            <v>11</v>
          </cell>
          <cell r="AF7946">
            <v>0</v>
          </cell>
        </row>
        <row r="7947">
          <cell r="AD7947">
            <v>11</v>
          </cell>
          <cell r="AF7947">
            <v>0</v>
          </cell>
        </row>
        <row r="7948">
          <cell r="AD7948">
            <v>11</v>
          </cell>
          <cell r="AF7948">
            <v>0</v>
          </cell>
        </row>
        <row r="7949">
          <cell r="AD7949">
            <v>11</v>
          </cell>
          <cell r="AF7949">
            <v>0</v>
          </cell>
        </row>
        <row r="7950">
          <cell r="AD7950">
            <v>11</v>
          </cell>
          <cell r="AF7950">
            <v>0</v>
          </cell>
        </row>
        <row r="7951">
          <cell r="AD7951">
            <v>11</v>
          </cell>
          <cell r="AF7951">
            <v>0</v>
          </cell>
        </row>
        <row r="7952">
          <cell r="AD7952">
            <v>11</v>
          </cell>
          <cell r="AF7952">
            <v>0</v>
          </cell>
        </row>
        <row r="7953">
          <cell r="AD7953">
            <v>11</v>
          </cell>
          <cell r="AF7953">
            <v>0</v>
          </cell>
        </row>
        <row r="7954">
          <cell r="AD7954">
            <v>11</v>
          </cell>
          <cell r="AF7954">
            <v>0</v>
          </cell>
        </row>
        <row r="7955">
          <cell r="AD7955">
            <v>11</v>
          </cell>
          <cell r="AF7955">
            <v>0</v>
          </cell>
        </row>
        <row r="7956">
          <cell r="AD7956">
            <v>11</v>
          </cell>
          <cell r="AF7956">
            <v>0</v>
          </cell>
        </row>
        <row r="7957">
          <cell r="AD7957">
            <v>11</v>
          </cell>
          <cell r="AF7957">
            <v>0</v>
          </cell>
        </row>
        <row r="7958">
          <cell r="AD7958">
            <v>11</v>
          </cell>
          <cell r="AF7958">
            <v>0</v>
          </cell>
        </row>
        <row r="7959">
          <cell r="AD7959">
            <v>11</v>
          </cell>
          <cell r="AF7959">
            <v>0</v>
          </cell>
        </row>
        <row r="7960">
          <cell r="AD7960">
            <v>11</v>
          </cell>
          <cell r="AF7960">
            <v>0</v>
          </cell>
        </row>
        <row r="7961">
          <cell r="AD7961">
            <v>11</v>
          </cell>
          <cell r="AF7961">
            <v>0</v>
          </cell>
        </row>
        <row r="7962">
          <cell r="AD7962">
            <v>11</v>
          </cell>
          <cell r="AF7962">
            <v>0</v>
          </cell>
        </row>
        <row r="7963">
          <cell r="AD7963">
            <v>11</v>
          </cell>
          <cell r="AF7963">
            <v>0</v>
          </cell>
        </row>
        <row r="7964">
          <cell r="AD7964">
            <v>11</v>
          </cell>
          <cell r="AF7964">
            <v>0</v>
          </cell>
        </row>
        <row r="7965">
          <cell r="AD7965">
            <v>11</v>
          </cell>
          <cell r="AF7965">
            <v>0</v>
          </cell>
        </row>
        <row r="7966">
          <cell r="AD7966">
            <v>11</v>
          </cell>
          <cell r="AF7966">
            <v>0</v>
          </cell>
        </row>
        <row r="7967">
          <cell r="AD7967">
            <v>11</v>
          </cell>
          <cell r="AF7967">
            <v>0</v>
          </cell>
        </row>
        <row r="7968">
          <cell r="AD7968">
            <v>11</v>
          </cell>
          <cell r="AF7968">
            <v>0</v>
          </cell>
        </row>
        <row r="7969">
          <cell r="AD7969">
            <v>11</v>
          </cell>
          <cell r="AF7969">
            <v>0</v>
          </cell>
        </row>
        <row r="7970">
          <cell r="AD7970">
            <v>11</v>
          </cell>
          <cell r="AF7970">
            <v>0</v>
          </cell>
        </row>
        <row r="7971">
          <cell r="AD7971">
            <v>11</v>
          </cell>
          <cell r="AF7971">
            <v>0</v>
          </cell>
        </row>
        <row r="7972">
          <cell r="AD7972">
            <v>11</v>
          </cell>
          <cell r="AF7972">
            <v>0</v>
          </cell>
        </row>
        <row r="7973">
          <cell r="AD7973">
            <v>11</v>
          </cell>
          <cell r="AF7973">
            <v>0</v>
          </cell>
        </row>
        <row r="7974">
          <cell r="AD7974">
            <v>11</v>
          </cell>
          <cell r="AF7974">
            <v>0</v>
          </cell>
        </row>
        <row r="7975">
          <cell r="AD7975">
            <v>11</v>
          </cell>
          <cell r="AF7975">
            <v>0</v>
          </cell>
        </row>
        <row r="7976">
          <cell r="AD7976">
            <v>11</v>
          </cell>
          <cell r="AF7976">
            <v>0</v>
          </cell>
        </row>
        <row r="7977">
          <cell r="AD7977">
            <v>11</v>
          </cell>
          <cell r="AF7977">
            <v>0</v>
          </cell>
        </row>
        <row r="7978">
          <cell r="AD7978">
            <v>11</v>
          </cell>
          <cell r="AF7978">
            <v>0</v>
          </cell>
        </row>
        <row r="7979">
          <cell r="AD7979">
            <v>11</v>
          </cell>
          <cell r="AF7979">
            <v>0</v>
          </cell>
        </row>
        <row r="7980">
          <cell r="AD7980">
            <v>11</v>
          </cell>
          <cell r="AF7980">
            <v>0</v>
          </cell>
        </row>
        <row r="7981">
          <cell r="AD7981">
            <v>11</v>
          </cell>
          <cell r="AF7981">
            <v>0</v>
          </cell>
        </row>
        <row r="7982">
          <cell r="AD7982">
            <v>11</v>
          </cell>
          <cell r="AF7982">
            <v>0</v>
          </cell>
        </row>
        <row r="7983">
          <cell r="AD7983">
            <v>11</v>
          </cell>
          <cell r="AF7983">
            <v>0</v>
          </cell>
        </row>
        <row r="7984">
          <cell r="AD7984">
            <v>11</v>
          </cell>
          <cell r="AF7984">
            <v>0</v>
          </cell>
        </row>
        <row r="7985">
          <cell r="AD7985">
            <v>11</v>
          </cell>
          <cell r="AF7985">
            <v>0</v>
          </cell>
        </row>
        <row r="7986">
          <cell r="AD7986">
            <v>11</v>
          </cell>
          <cell r="AF7986">
            <v>0</v>
          </cell>
        </row>
        <row r="7987">
          <cell r="AD7987">
            <v>11</v>
          </cell>
          <cell r="AF7987">
            <v>0</v>
          </cell>
        </row>
        <row r="7988">
          <cell r="AD7988">
            <v>11</v>
          </cell>
          <cell r="AF7988">
            <v>0</v>
          </cell>
        </row>
        <row r="7989">
          <cell r="AD7989">
            <v>11</v>
          </cell>
          <cell r="AF7989">
            <v>0</v>
          </cell>
        </row>
        <row r="7990">
          <cell r="AD7990">
            <v>11</v>
          </cell>
          <cell r="AF7990">
            <v>0</v>
          </cell>
        </row>
        <row r="7991">
          <cell r="AD7991">
            <v>11</v>
          </cell>
          <cell r="AF7991">
            <v>0</v>
          </cell>
        </row>
        <row r="7992">
          <cell r="AD7992">
            <v>11</v>
          </cell>
          <cell r="AF7992">
            <v>0</v>
          </cell>
        </row>
        <row r="7993">
          <cell r="AD7993">
            <v>11</v>
          </cell>
          <cell r="AF7993">
            <v>0</v>
          </cell>
        </row>
        <row r="7994">
          <cell r="AD7994">
            <v>11</v>
          </cell>
          <cell r="AF7994">
            <v>0</v>
          </cell>
        </row>
        <row r="7995">
          <cell r="AD7995">
            <v>11</v>
          </cell>
          <cell r="AF7995">
            <v>0</v>
          </cell>
        </row>
        <row r="7996">
          <cell r="AD7996">
            <v>11</v>
          </cell>
          <cell r="AF7996">
            <v>0</v>
          </cell>
        </row>
        <row r="7997">
          <cell r="AD7997">
            <v>11</v>
          </cell>
          <cell r="AF7997">
            <v>0</v>
          </cell>
        </row>
        <row r="7998">
          <cell r="AD7998">
            <v>11</v>
          </cell>
          <cell r="AF7998">
            <v>0</v>
          </cell>
        </row>
        <row r="7999">
          <cell r="AD7999">
            <v>11</v>
          </cell>
          <cell r="AF7999">
            <v>0</v>
          </cell>
        </row>
        <row r="8000">
          <cell r="AD8000">
            <v>11</v>
          </cell>
          <cell r="AF8000">
            <v>0</v>
          </cell>
        </row>
        <row r="8001">
          <cell r="AD8001">
            <v>11</v>
          </cell>
          <cell r="AF8001">
            <v>0</v>
          </cell>
        </row>
        <row r="8002">
          <cell r="AD8002">
            <v>11</v>
          </cell>
          <cell r="AF8002">
            <v>0</v>
          </cell>
        </row>
        <row r="8003">
          <cell r="AD8003">
            <v>11</v>
          </cell>
          <cell r="AF8003">
            <v>0</v>
          </cell>
        </row>
        <row r="8004">
          <cell r="AD8004">
            <v>11</v>
          </cell>
          <cell r="AF8004">
            <v>0</v>
          </cell>
        </row>
        <row r="8005">
          <cell r="AD8005">
            <v>11</v>
          </cell>
          <cell r="AF8005">
            <v>0</v>
          </cell>
        </row>
        <row r="8006">
          <cell r="AD8006">
            <v>11</v>
          </cell>
          <cell r="AF8006">
            <v>0</v>
          </cell>
        </row>
        <row r="8007">
          <cell r="AD8007">
            <v>11</v>
          </cell>
          <cell r="AF8007">
            <v>0</v>
          </cell>
        </row>
        <row r="8008">
          <cell r="AD8008">
            <v>11</v>
          </cell>
          <cell r="AF8008">
            <v>0</v>
          </cell>
        </row>
        <row r="8009">
          <cell r="AD8009">
            <v>11</v>
          </cell>
          <cell r="AF8009">
            <v>0</v>
          </cell>
        </row>
        <row r="8010">
          <cell r="AD8010">
            <v>11</v>
          </cell>
          <cell r="AF8010">
            <v>0</v>
          </cell>
        </row>
        <row r="8011">
          <cell r="AD8011">
            <v>11</v>
          </cell>
          <cell r="AF8011">
            <v>0</v>
          </cell>
        </row>
        <row r="8012">
          <cell r="AD8012">
            <v>11</v>
          </cell>
          <cell r="AF8012">
            <v>0</v>
          </cell>
        </row>
        <row r="8013">
          <cell r="AD8013">
            <v>11</v>
          </cell>
          <cell r="AF8013">
            <v>0</v>
          </cell>
        </row>
        <row r="8014">
          <cell r="AD8014">
            <v>11</v>
          </cell>
          <cell r="AF8014">
            <v>0</v>
          </cell>
        </row>
        <row r="8015">
          <cell r="AD8015">
            <v>11</v>
          </cell>
          <cell r="AF8015">
            <v>0</v>
          </cell>
        </row>
        <row r="8016">
          <cell r="AD8016">
            <v>11</v>
          </cell>
          <cell r="AF8016">
            <v>0</v>
          </cell>
        </row>
        <row r="8017">
          <cell r="AD8017">
            <v>11</v>
          </cell>
          <cell r="AF8017">
            <v>0</v>
          </cell>
        </row>
        <row r="8018">
          <cell r="AD8018">
            <v>11</v>
          </cell>
          <cell r="AF8018">
            <v>0</v>
          </cell>
        </row>
        <row r="8019">
          <cell r="AD8019">
            <v>11</v>
          </cell>
          <cell r="AF8019">
            <v>0</v>
          </cell>
        </row>
        <row r="8020">
          <cell r="AD8020">
            <v>11</v>
          </cell>
          <cell r="AF8020">
            <v>0</v>
          </cell>
        </row>
        <row r="8021">
          <cell r="AD8021">
            <v>12</v>
          </cell>
          <cell r="AF8021">
            <v>0</v>
          </cell>
        </row>
        <row r="8022">
          <cell r="AD8022">
            <v>12</v>
          </cell>
          <cell r="AF8022">
            <v>0</v>
          </cell>
        </row>
        <row r="8023">
          <cell r="AD8023">
            <v>12</v>
          </cell>
          <cell r="AF8023">
            <v>0</v>
          </cell>
        </row>
        <row r="8024">
          <cell r="AD8024">
            <v>12</v>
          </cell>
          <cell r="AF8024">
            <v>0</v>
          </cell>
        </row>
        <row r="8025">
          <cell r="AD8025">
            <v>12</v>
          </cell>
          <cell r="AF8025">
            <v>0</v>
          </cell>
        </row>
        <row r="8026">
          <cell r="AD8026">
            <v>12</v>
          </cell>
          <cell r="AF8026">
            <v>0</v>
          </cell>
        </row>
        <row r="8027">
          <cell r="AD8027">
            <v>12</v>
          </cell>
          <cell r="AF8027">
            <v>0</v>
          </cell>
        </row>
        <row r="8028">
          <cell r="AD8028">
            <v>12</v>
          </cell>
          <cell r="AF8028">
            <v>0</v>
          </cell>
        </row>
        <row r="8029">
          <cell r="AD8029">
            <v>12</v>
          </cell>
          <cell r="AF8029">
            <v>0</v>
          </cell>
        </row>
        <row r="8030">
          <cell r="AD8030">
            <v>12</v>
          </cell>
          <cell r="AF8030">
            <v>0</v>
          </cell>
        </row>
        <row r="8031">
          <cell r="AD8031">
            <v>12</v>
          </cell>
          <cell r="AF8031">
            <v>0</v>
          </cell>
        </row>
        <row r="8032">
          <cell r="AD8032">
            <v>12</v>
          </cell>
          <cell r="AF8032">
            <v>0</v>
          </cell>
        </row>
        <row r="8033">
          <cell r="AD8033">
            <v>12</v>
          </cell>
          <cell r="AF8033">
            <v>0</v>
          </cell>
        </row>
        <row r="8034">
          <cell r="AD8034">
            <v>12</v>
          </cell>
          <cell r="AF8034">
            <v>0</v>
          </cell>
        </row>
        <row r="8035">
          <cell r="AD8035">
            <v>12</v>
          </cell>
          <cell r="AF8035">
            <v>0</v>
          </cell>
        </row>
        <row r="8036">
          <cell r="AD8036">
            <v>12</v>
          </cell>
          <cell r="AF8036">
            <v>0</v>
          </cell>
        </row>
        <row r="8037">
          <cell r="AD8037">
            <v>12</v>
          </cell>
          <cell r="AF8037">
            <v>0</v>
          </cell>
        </row>
        <row r="8038">
          <cell r="AD8038">
            <v>12</v>
          </cell>
          <cell r="AF8038">
            <v>0</v>
          </cell>
        </row>
        <row r="8039">
          <cell r="AD8039">
            <v>12</v>
          </cell>
          <cell r="AF8039">
            <v>0</v>
          </cell>
        </row>
        <row r="8040">
          <cell r="AD8040">
            <v>12</v>
          </cell>
          <cell r="AF8040">
            <v>0</v>
          </cell>
        </row>
        <row r="8041">
          <cell r="AD8041">
            <v>12</v>
          </cell>
          <cell r="AF8041">
            <v>0</v>
          </cell>
        </row>
        <row r="8042">
          <cell r="AD8042">
            <v>12</v>
          </cell>
          <cell r="AF8042">
            <v>0</v>
          </cell>
        </row>
        <row r="8043">
          <cell r="AD8043">
            <v>12</v>
          </cell>
          <cell r="AF8043">
            <v>0</v>
          </cell>
        </row>
        <row r="8044">
          <cell r="AD8044">
            <v>12</v>
          </cell>
          <cell r="AF8044">
            <v>0</v>
          </cell>
        </row>
        <row r="8045">
          <cell r="AD8045">
            <v>12</v>
          </cell>
          <cell r="AF8045">
            <v>0</v>
          </cell>
        </row>
        <row r="8046">
          <cell r="AD8046">
            <v>12</v>
          </cell>
          <cell r="AF8046">
            <v>0</v>
          </cell>
        </row>
        <row r="8047">
          <cell r="AD8047">
            <v>12</v>
          </cell>
          <cell r="AF8047">
            <v>0</v>
          </cell>
        </row>
        <row r="8048">
          <cell r="AD8048">
            <v>12</v>
          </cell>
          <cell r="AF8048">
            <v>0</v>
          </cell>
        </row>
        <row r="8049">
          <cell r="AD8049">
            <v>12</v>
          </cell>
          <cell r="AF8049">
            <v>0</v>
          </cell>
        </row>
        <row r="8050">
          <cell r="AD8050">
            <v>12</v>
          </cell>
          <cell r="AF8050">
            <v>0</v>
          </cell>
        </row>
        <row r="8051">
          <cell r="AD8051">
            <v>12</v>
          </cell>
          <cell r="AF8051">
            <v>0</v>
          </cell>
        </row>
        <row r="8052">
          <cell r="AD8052">
            <v>12</v>
          </cell>
          <cell r="AF8052">
            <v>0</v>
          </cell>
        </row>
        <row r="8053">
          <cell r="AD8053">
            <v>12</v>
          </cell>
          <cell r="AF8053">
            <v>0</v>
          </cell>
        </row>
        <row r="8054">
          <cell r="AD8054">
            <v>12</v>
          </cell>
          <cell r="AF8054">
            <v>0</v>
          </cell>
        </row>
        <row r="8055">
          <cell r="AD8055">
            <v>12</v>
          </cell>
          <cell r="AF8055">
            <v>0</v>
          </cell>
        </row>
        <row r="8056">
          <cell r="AD8056">
            <v>12</v>
          </cell>
          <cell r="AF8056">
            <v>0</v>
          </cell>
        </row>
        <row r="8057">
          <cell r="AD8057">
            <v>12</v>
          </cell>
          <cell r="AF8057">
            <v>0</v>
          </cell>
        </row>
        <row r="8058">
          <cell r="AD8058">
            <v>12</v>
          </cell>
          <cell r="AF8058">
            <v>0</v>
          </cell>
        </row>
        <row r="8059">
          <cell r="AD8059">
            <v>12</v>
          </cell>
          <cell r="AF8059">
            <v>0</v>
          </cell>
        </row>
        <row r="8060">
          <cell r="AD8060">
            <v>12</v>
          </cell>
          <cell r="AF8060">
            <v>0</v>
          </cell>
        </row>
        <row r="8061">
          <cell r="AD8061">
            <v>12</v>
          </cell>
          <cell r="AF8061">
            <v>0</v>
          </cell>
        </row>
        <row r="8062">
          <cell r="AD8062">
            <v>12</v>
          </cell>
          <cell r="AF8062">
            <v>0</v>
          </cell>
        </row>
        <row r="8063">
          <cell r="AD8063">
            <v>12</v>
          </cell>
          <cell r="AF8063">
            <v>0</v>
          </cell>
        </row>
        <row r="8064">
          <cell r="AD8064">
            <v>12</v>
          </cell>
          <cell r="AF8064">
            <v>0</v>
          </cell>
        </row>
        <row r="8065">
          <cell r="AD8065">
            <v>12</v>
          </cell>
          <cell r="AF8065">
            <v>0</v>
          </cell>
        </row>
        <row r="8066">
          <cell r="AD8066">
            <v>12</v>
          </cell>
          <cell r="AF8066">
            <v>0</v>
          </cell>
        </row>
        <row r="8067">
          <cell r="AD8067">
            <v>12</v>
          </cell>
          <cell r="AF8067">
            <v>0</v>
          </cell>
        </row>
        <row r="8068">
          <cell r="AD8068">
            <v>12</v>
          </cell>
          <cell r="AF8068">
            <v>0</v>
          </cell>
        </row>
        <row r="8069">
          <cell r="AD8069">
            <v>12</v>
          </cell>
          <cell r="AF8069">
            <v>0</v>
          </cell>
        </row>
        <row r="8070">
          <cell r="AD8070">
            <v>12</v>
          </cell>
          <cell r="AF8070">
            <v>0</v>
          </cell>
        </row>
        <row r="8071">
          <cell r="AD8071">
            <v>12</v>
          </cell>
          <cell r="AF8071">
            <v>0</v>
          </cell>
        </row>
        <row r="8072">
          <cell r="AD8072">
            <v>12</v>
          </cell>
          <cell r="AF8072">
            <v>0</v>
          </cell>
        </row>
        <row r="8073">
          <cell r="AD8073">
            <v>12</v>
          </cell>
          <cell r="AF8073">
            <v>0</v>
          </cell>
        </row>
        <row r="8074">
          <cell r="AD8074">
            <v>12</v>
          </cell>
          <cell r="AF8074">
            <v>0</v>
          </cell>
        </row>
        <row r="8075">
          <cell r="AD8075">
            <v>12</v>
          </cell>
          <cell r="AF8075">
            <v>0</v>
          </cell>
        </row>
        <row r="8076">
          <cell r="AD8076">
            <v>12</v>
          </cell>
          <cell r="AF8076">
            <v>0</v>
          </cell>
        </row>
        <row r="8077">
          <cell r="AD8077">
            <v>12</v>
          </cell>
          <cell r="AF8077">
            <v>0</v>
          </cell>
        </row>
        <row r="8078">
          <cell r="AD8078">
            <v>12</v>
          </cell>
          <cell r="AF8078">
            <v>0</v>
          </cell>
        </row>
        <row r="8079">
          <cell r="AD8079">
            <v>12</v>
          </cell>
          <cell r="AF8079">
            <v>0</v>
          </cell>
        </row>
        <row r="8080">
          <cell r="AD8080">
            <v>12</v>
          </cell>
          <cell r="AF8080">
            <v>0</v>
          </cell>
        </row>
        <row r="8081">
          <cell r="AD8081">
            <v>12</v>
          </cell>
          <cell r="AF8081">
            <v>0</v>
          </cell>
        </row>
        <row r="8082">
          <cell r="AD8082">
            <v>12</v>
          </cell>
          <cell r="AF8082">
            <v>0</v>
          </cell>
        </row>
        <row r="8083">
          <cell r="AD8083">
            <v>12</v>
          </cell>
          <cell r="AF8083">
            <v>0</v>
          </cell>
        </row>
        <row r="8084">
          <cell r="AD8084">
            <v>12</v>
          </cell>
          <cell r="AF8084">
            <v>0</v>
          </cell>
        </row>
        <row r="8085">
          <cell r="AD8085">
            <v>12</v>
          </cell>
          <cell r="AF8085">
            <v>0</v>
          </cell>
        </row>
        <row r="8086">
          <cell r="AD8086">
            <v>12</v>
          </cell>
          <cell r="AF8086">
            <v>0</v>
          </cell>
        </row>
        <row r="8087">
          <cell r="AD8087">
            <v>12</v>
          </cell>
          <cell r="AF8087">
            <v>0</v>
          </cell>
        </row>
        <row r="8088">
          <cell r="AD8088">
            <v>12</v>
          </cell>
          <cell r="AF8088">
            <v>0</v>
          </cell>
        </row>
        <row r="8089">
          <cell r="AD8089">
            <v>12</v>
          </cell>
          <cell r="AF8089">
            <v>0</v>
          </cell>
        </row>
        <row r="8090">
          <cell r="AD8090">
            <v>12</v>
          </cell>
          <cell r="AF8090">
            <v>0</v>
          </cell>
        </row>
        <row r="8091">
          <cell r="AD8091">
            <v>12</v>
          </cell>
          <cell r="AF8091">
            <v>0</v>
          </cell>
        </row>
        <row r="8092">
          <cell r="AD8092">
            <v>12</v>
          </cell>
          <cell r="AF8092">
            <v>0</v>
          </cell>
        </row>
        <row r="8093">
          <cell r="AD8093">
            <v>12</v>
          </cell>
          <cell r="AF8093">
            <v>0</v>
          </cell>
        </row>
        <row r="8094">
          <cell r="AD8094">
            <v>12</v>
          </cell>
          <cell r="AF8094">
            <v>0</v>
          </cell>
        </row>
        <row r="8095">
          <cell r="AD8095">
            <v>12</v>
          </cell>
          <cell r="AF8095">
            <v>0</v>
          </cell>
        </row>
        <row r="8096">
          <cell r="AD8096">
            <v>12</v>
          </cell>
          <cell r="AF8096">
            <v>0</v>
          </cell>
        </row>
        <row r="8097">
          <cell r="AD8097">
            <v>12</v>
          </cell>
          <cell r="AF8097">
            <v>0</v>
          </cell>
        </row>
        <row r="8098">
          <cell r="AD8098">
            <v>12</v>
          </cell>
          <cell r="AF8098">
            <v>0</v>
          </cell>
        </row>
        <row r="8099">
          <cell r="AD8099">
            <v>12</v>
          </cell>
          <cell r="AF8099">
            <v>0</v>
          </cell>
        </row>
        <row r="8100">
          <cell r="AD8100">
            <v>12</v>
          </cell>
          <cell r="AF8100">
            <v>0</v>
          </cell>
        </row>
        <row r="8101">
          <cell r="AD8101">
            <v>12</v>
          </cell>
          <cell r="AF8101">
            <v>0</v>
          </cell>
        </row>
        <row r="8102">
          <cell r="AD8102">
            <v>12</v>
          </cell>
          <cell r="AF8102">
            <v>0</v>
          </cell>
        </row>
        <row r="8103">
          <cell r="AD8103">
            <v>12</v>
          </cell>
          <cell r="AF8103">
            <v>0</v>
          </cell>
        </row>
        <row r="8104">
          <cell r="AD8104">
            <v>12</v>
          </cell>
          <cell r="AF8104">
            <v>0</v>
          </cell>
        </row>
        <row r="8105">
          <cell r="AD8105">
            <v>12</v>
          </cell>
          <cell r="AF8105">
            <v>0</v>
          </cell>
        </row>
        <row r="8106">
          <cell r="AD8106">
            <v>12</v>
          </cell>
          <cell r="AF8106">
            <v>0</v>
          </cell>
        </row>
        <row r="8107">
          <cell r="AD8107">
            <v>12</v>
          </cell>
          <cell r="AF8107">
            <v>0</v>
          </cell>
        </row>
        <row r="8108">
          <cell r="AD8108">
            <v>12</v>
          </cell>
          <cell r="AF8108">
            <v>0</v>
          </cell>
        </row>
        <row r="8109">
          <cell r="AD8109">
            <v>12</v>
          </cell>
          <cell r="AF8109">
            <v>0</v>
          </cell>
        </row>
        <row r="8110">
          <cell r="AD8110">
            <v>12</v>
          </cell>
          <cell r="AF8110">
            <v>0</v>
          </cell>
        </row>
        <row r="8111">
          <cell r="AD8111">
            <v>12</v>
          </cell>
          <cell r="AF8111">
            <v>0</v>
          </cell>
        </row>
        <row r="8112">
          <cell r="AD8112">
            <v>12</v>
          </cell>
          <cell r="AF8112">
            <v>0</v>
          </cell>
        </row>
        <row r="8113">
          <cell r="AD8113">
            <v>12</v>
          </cell>
          <cell r="AF8113">
            <v>0</v>
          </cell>
        </row>
        <row r="8114">
          <cell r="AD8114">
            <v>12</v>
          </cell>
          <cell r="AF8114">
            <v>0</v>
          </cell>
        </row>
        <row r="8115">
          <cell r="AD8115">
            <v>12</v>
          </cell>
          <cell r="AF8115">
            <v>0</v>
          </cell>
        </row>
        <row r="8116">
          <cell r="AD8116">
            <v>12</v>
          </cell>
          <cell r="AF8116">
            <v>0</v>
          </cell>
        </row>
        <row r="8117">
          <cell r="AD8117">
            <v>12</v>
          </cell>
          <cell r="AF8117">
            <v>0</v>
          </cell>
        </row>
        <row r="8118">
          <cell r="AD8118">
            <v>12</v>
          </cell>
          <cell r="AF8118">
            <v>0</v>
          </cell>
        </row>
        <row r="8119">
          <cell r="AD8119">
            <v>12</v>
          </cell>
          <cell r="AF8119">
            <v>0</v>
          </cell>
        </row>
        <row r="8120">
          <cell r="AD8120">
            <v>12</v>
          </cell>
          <cell r="AF8120">
            <v>0</v>
          </cell>
        </row>
        <row r="8121">
          <cell r="AD8121">
            <v>12</v>
          </cell>
          <cell r="AF8121">
            <v>0</v>
          </cell>
        </row>
        <row r="8122">
          <cell r="AD8122">
            <v>12</v>
          </cell>
          <cell r="AF8122">
            <v>0</v>
          </cell>
        </row>
        <row r="8123">
          <cell r="AD8123">
            <v>12</v>
          </cell>
          <cell r="AF8123">
            <v>0</v>
          </cell>
        </row>
        <row r="8124">
          <cell r="AD8124">
            <v>12</v>
          </cell>
          <cell r="AF8124">
            <v>0</v>
          </cell>
        </row>
        <row r="8125">
          <cell r="AD8125">
            <v>12</v>
          </cell>
          <cell r="AF8125">
            <v>0</v>
          </cell>
        </row>
        <row r="8126">
          <cell r="AD8126">
            <v>12</v>
          </cell>
          <cell r="AF8126">
            <v>0</v>
          </cell>
        </row>
        <row r="8127">
          <cell r="AD8127">
            <v>12</v>
          </cell>
          <cell r="AF8127">
            <v>0</v>
          </cell>
        </row>
        <row r="8128">
          <cell r="AD8128">
            <v>12</v>
          </cell>
          <cell r="AF8128">
            <v>0</v>
          </cell>
        </row>
        <row r="8129">
          <cell r="AD8129">
            <v>12</v>
          </cell>
          <cell r="AF8129">
            <v>0</v>
          </cell>
        </row>
        <row r="8130">
          <cell r="AD8130">
            <v>12</v>
          </cell>
          <cell r="AF8130">
            <v>0</v>
          </cell>
        </row>
        <row r="8131">
          <cell r="AD8131">
            <v>12</v>
          </cell>
          <cell r="AF8131">
            <v>0</v>
          </cell>
        </row>
        <row r="8132">
          <cell r="AD8132">
            <v>12</v>
          </cell>
          <cell r="AF8132">
            <v>0</v>
          </cell>
        </row>
        <row r="8133">
          <cell r="AD8133">
            <v>12</v>
          </cell>
          <cell r="AF8133">
            <v>0</v>
          </cell>
        </row>
        <row r="8134">
          <cell r="AD8134">
            <v>12</v>
          </cell>
          <cell r="AF8134">
            <v>0</v>
          </cell>
        </row>
        <row r="8135">
          <cell r="AD8135">
            <v>12</v>
          </cell>
          <cell r="AF8135">
            <v>0</v>
          </cell>
        </row>
        <row r="8136">
          <cell r="AD8136">
            <v>12</v>
          </cell>
          <cell r="AF8136">
            <v>0</v>
          </cell>
        </row>
        <row r="8137">
          <cell r="AD8137">
            <v>12</v>
          </cell>
          <cell r="AF8137">
            <v>0</v>
          </cell>
        </row>
        <row r="8138">
          <cell r="AD8138">
            <v>12</v>
          </cell>
          <cell r="AF8138">
            <v>0</v>
          </cell>
        </row>
        <row r="8139">
          <cell r="AD8139">
            <v>12</v>
          </cell>
          <cell r="AF8139">
            <v>0</v>
          </cell>
        </row>
        <row r="8140">
          <cell r="AD8140">
            <v>12</v>
          </cell>
          <cell r="AF8140">
            <v>0</v>
          </cell>
        </row>
        <row r="8141">
          <cell r="AD8141">
            <v>12</v>
          </cell>
          <cell r="AF8141">
            <v>0</v>
          </cell>
        </row>
        <row r="8142">
          <cell r="AD8142">
            <v>12</v>
          </cell>
          <cell r="AF8142">
            <v>0</v>
          </cell>
        </row>
        <row r="8143">
          <cell r="AD8143">
            <v>12</v>
          </cell>
          <cell r="AF8143">
            <v>0</v>
          </cell>
        </row>
        <row r="8144">
          <cell r="AD8144">
            <v>12</v>
          </cell>
          <cell r="AF8144">
            <v>0</v>
          </cell>
        </row>
        <row r="8145">
          <cell r="AD8145">
            <v>12</v>
          </cell>
          <cell r="AF8145">
            <v>0</v>
          </cell>
        </row>
        <row r="8146">
          <cell r="AD8146">
            <v>12</v>
          </cell>
          <cell r="AF8146">
            <v>0</v>
          </cell>
        </row>
        <row r="8147">
          <cell r="AD8147">
            <v>12</v>
          </cell>
          <cell r="AF8147">
            <v>1.2755102040816326E-3</v>
          </cell>
        </row>
        <row r="8148">
          <cell r="AD8148">
            <v>12</v>
          </cell>
          <cell r="AF8148">
            <v>2.5510204081632651E-3</v>
          </cell>
        </row>
        <row r="8149">
          <cell r="AD8149">
            <v>12</v>
          </cell>
          <cell r="AF8149">
            <v>0</v>
          </cell>
        </row>
        <row r="8150">
          <cell r="AD8150">
            <v>12</v>
          </cell>
          <cell r="AF8150">
            <v>0</v>
          </cell>
        </row>
        <row r="8151">
          <cell r="AD8151">
            <v>12</v>
          </cell>
          <cell r="AF8151">
            <v>0</v>
          </cell>
        </row>
        <row r="8152">
          <cell r="AD8152">
            <v>12</v>
          </cell>
          <cell r="AF8152">
            <v>0</v>
          </cell>
        </row>
        <row r="8153">
          <cell r="AD8153">
            <v>12</v>
          </cell>
          <cell r="AF8153">
            <v>0</v>
          </cell>
        </row>
        <row r="8154">
          <cell r="AD8154">
            <v>12</v>
          </cell>
          <cell r="AF8154">
            <v>0</v>
          </cell>
        </row>
        <row r="8155">
          <cell r="AD8155">
            <v>12</v>
          </cell>
          <cell r="AF8155">
            <v>0</v>
          </cell>
        </row>
        <row r="8156">
          <cell r="AD8156">
            <v>12</v>
          </cell>
          <cell r="AF8156">
            <v>0</v>
          </cell>
        </row>
        <row r="8157">
          <cell r="AD8157">
            <v>12</v>
          </cell>
          <cell r="AF8157">
            <v>1.2755102040816326E-3</v>
          </cell>
        </row>
        <row r="8158">
          <cell r="AD8158">
            <v>12</v>
          </cell>
          <cell r="AF8158">
            <v>0</v>
          </cell>
        </row>
        <row r="8159">
          <cell r="AD8159">
            <v>12</v>
          </cell>
          <cell r="AF8159">
            <v>0</v>
          </cell>
        </row>
        <row r="8160">
          <cell r="AD8160">
            <v>12</v>
          </cell>
          <cell r="AF8160">
            <v>0</v>
          </cell>
        </row>
        <row r="8161">
          <cell r="AD8161">
            <v>12</v>
          </cell>
          <cell r="AF8161">
            <v>0</v>
          </cell>
        </row>
        <row r="8162">
          <cell r="AD8162">
            <v>12</v>
          </cell>
          <cell r="AF8162">
            <v>0</v>
          </cell>
        </row>
        <row r="8163">
          <cell r="AD8163">
            <v>12</v>
          </cell>
          <cell r="AF8163">
            <v>0</v>
          </cell>
        </row>
        <row r="8164">
          <cell r="AD8164">
            <v>12</v>
          </cell>
          <cell r="AF8164">
            <v>0</v>
          </cell>
        </row>
        <row r="8165">
          <cell r="AD8165">
            <v>12</v>
          </cell>
          <cell r="AF8165">
            <v>0</v>
          </cell>
        </row>
        <row r="8166">
          <cell r="AD8166">
            <v>12</v>
          </cell>
          <cell r="AF8166">
            <v>0</v>
          </cell>
        </row>
        <row r="8167">
          <cell r="AD8167">
            <v>12</v>
          </cell>
          <cell r="AF8167">
            <v>0</v>
          </cell>
        </row>
        <row r="8168">
          <cell r="AD8168">
            <v>12</v>
          </cell>
          <cell r="AF8168">
            <v>0</v>
          </cell>
        </row>
        <row r="8169">
          <cell r="AD8169">
            <v>12</v>
          </cell>
          <cell r="AF8169">
            <v>0</v>
          </cell>
        </row>
        <row r="8170">
          <cell r="AD8170">
            <v>12</v>
          </cell>
          <cell r="AF8170">
            <v>0</v>
          </cell>
        </row>
        <row r="8171">
          <cell r="AD8171">
            <v>12</v>
          </cell>
          <cell r="AF8171">
            <v>0</v>
          </cell>
        </row>
        <row r="8172">
          <cell r="AD8172">
            <v>12</v>
          </cell>
          <cell r="AF8172">
            <v>0</v>
          </cell>
        </row>
        <row r="8173">
          <cell r="AD8173">
            <v>12</v>
          </cell>
          <cell r="AF8173">
            <v>0</v>
          </cell>
        </row>
        <row r="8174">
          <cell r="AD8174">
            <v>12</v>
          </cell>
          <cell r="AF8174">
            <v>0</v>
          </cell>
        </row>
        <row r="8175">
          <cell r="AD8175">
            <v>12</v>
          </cell>
          <cell r="AF8175">
            <v>0</v>
          </cell>
        </row>
        <row r="8176">
          <cell r="AD8176">
            <v>12</v>
          </cell>
          <cell r="AF8176">
            <v>0</v>
          </cell>
        </row>
        <row r="8177">
          <cell r="AD8177">
            <v>12</v>
          </cell>
          <cell r="AF8177">
            <v>0</v>
          </cell>
        </row>
        <row r="8178">
          <cell r="AD8178">
            <v>12</v>
          </cell>
          <cell r="AF8178">
            <v>0</v>
          </cell>
        </row>
        <row r="8179">
          <cell r="AD8179">
            <v>12</v>
          </cell>
          <cell r="AF8179">
            <v>0</v>
          </cell>
        </row>
        <row r="8180">
          <cell r="AD8180">
            <v>12</v>
          </cell>
          <cell r="AF8180">
            <v>0</v>
          </cell>
        </row>
        <row r="8181">
          <cell r="AD8181">
            <v>12</v>
          </cell>
          <cell r="AF8181">
            <v>0</v>
          </cell>
        </row>
        <row r="8182">
          <cell r="AD8182">
            <v>12</v>
          </cell>
          <cell r="AF8182">
            <v>0</v>
          </cell>
        </row>
        <row r="8183">
          <cell r="AD8183">
            <v>12</v>
          </cell>
          <cell r="AF8183">
            <v>0</v>
          </cell>
        </row>
        <row r="8184">
          <cell r="AD8184">
            <v>12</v>
          </cell>
          <cell r="AF8184">
            <v>0</v>
          </cell>
        </row>
        <row r="8185">
          <cell r="AD8185">
            <v>12</v>
          </cell>
          <cell r="AF8185">
            <v>0</v>
          </cell>
        </row>
        <row r="8186">
          <cell r="AD8186">
            <v>12</v>
          </cell>
          <cell r="AF8186">
            <v>0</v>
          </cell>
        </row>
        <row r="8187">
          <cell r="AD8187">
            <v>12</v>
          </cell>
          <cell r="AF8187">
            <v>0</v>
          </cell>
        </row>
        <row r="8188">
          <cell r="AD8188">
            <v>12</v>
          </cell>
          <cell r="AF8188">
            <v>0</v>
          </cell>
        </row>
        <row r="8189">
          <cell r="AD8189">
            <v>12</v>
          </cell>
          <cell r="AF8189">
            <v>0</v>
          </cell>
        </row>
        <row r="8190">
          <cell r="AD8190">
            <v>12</v>
          </cell>
          <cell r="AF8190">
            <v>0</v>
          </cell>
        </row>
        <row r="8191">
          <cell r="AD8191">
            <v>12</v>
          </cell>
          <cell r="AF8191">
            <v>0</v>
          </cell>
        </row>
        <row r="8192">
          <cell r="AD8192">
            <v>12</v>
          </cell>
          <cell r="AF8192">
            <v>0</v>
          </cell>
        </row>
        <row r="8193">
          <cell r="AD8193">
            <v>12</v>
          </cell>
          <cell r="AF8193">
            <v>0</v>
          </cell>
        </row>
        <row r="8194">
          <cell r="AD8194">
            <v>12</v>
          </cell>
          <cell r="AF8194">
            <v>0</v>
          </cell>
        </row>
        <row r="8195">
          <cell r="AD8195">
            <v>12</v>
          </cell>
          <cell r="AF8195">
            <v>0</v>
          </cell>
        </row>
        <row r="8196">
          <cell r="AD8196">
            <v>12</v>
          </cell>
          <cell r="AF8196">
            <v>0</v>
          </cell>
        </row>
        <row r="8197">
          <cell r="AD8197">
            <v>12</v>
          </cell>
          <cell r="AF8197">
            <v>0</v>
          </cell>
        </row>
        <row r="8198">
          <cell r="AD8198">
            <v>12</v>
          </cell>
          <cell r="AF8198">
            <v>0</v>
          </cell>
        </row>
        <row r="8199">
          <cell r="AD8199">
            <v>12</v>
          </cell>
          <cell r="AF8199">
            <v>0</v>
          </cell>
        </row>
        <row r="8200">
          <cell r="AD8200">
            <v>12</v>
          </cell>
          <cell r="AF8200">
            <v>0</v>
          </cell>
        </row>
        <row r="8201">
          <cell r="AD8201">
            <v>12</v>
          </cell>
          <cell r="AF8201">
            <v>0</v>
          </cell>
        </row>
        <row r="8202">
          <cell r="AD8202">
            <v>12</v>
          </cell>
          <cell r="AF8202">
            <v>0</v>
          </cell>
        </row>
        <row r="8203">
          <cell r="AD8203">
            <v>12</v>
          </cell>
          <cell r="AF8203">
            <v>0</v>
          </cell>
        </row>
        <row r="8204">
          <cell r="AD8204">
            <v>12</v>
          </cell>
          <cell r="AF8204">
            <v>0</v>
          </cell>
        </row>
        <row r="8205">
          <cell r="AD8205">
            <v>12</v>
          </cell>
          <cell r="AF8205">
            <v>0</v>
          </cell>
        </row>
        <row r="8206">
          <cell r="AD8206">
            <v>12</v>
          </cell>
          <cell r="AF8206">
            <v>0</v>
          </cell>
        </row>
        <row r="8207">
          <cell r="AD8207">
            <v>12</v>
          </cell>
          <cell r="AF8207">
            <v>0</v>
          </cell>
        </row>
        <row r="8208">
          <cell r="AD8208">
            <v>12</v>
          </cell>
          <cell r="AF8208">
            <v>0</v>
          </cell>
        </row>
        <row r="8209">
          <cell r="AD8209">
            <v>12</v>
          </cell>
          <cell r="AF8209">
            <v>0</v>
          </cell>
        </row>
        <row r="8210">
          <cell r="AD8210">
            <v>12</v>
          </cell>
          <cell r="AF8210">
            <v>0</v>
          </cell>
        </row>
        <row r="8211">
          <cell r="AD8211">
            <v>12</v>
          </cell>
          <cell r="AF8211">
            <v>0</v>
          </cell>
        </row>
        <row r="8212">
          <cell r="AD8212">
            <v>12</v>
          </cell>
          <cell r="AF8212">
            <v>0</v>
          </cell>
        </row>
        <row r="8213">
          <cell r="AD8213">
            <v>12</v>
          </cell>
          <cell r="AF8213">
            <v>0</v>
          </cell>
        </row>
        <row r="8214">
          <cell r="AD8214">
            <v>12</v>
          </cell>
          <cell r="AF8214">
            <v>0</v>
          </cell>
        </row>
        <row r="8215">
          <cell r="AD8215">
            <v>12</v>
          </cell>
          <cell r="AF8215">
            <v>0</v>
          </cell>
        </row>
        <row r="8216">
          <cell r="AD8216">
            <v>12</v>
          </cell>
          <cell r="AF8216">
            <v>0</v>
          </cell>
        </row>
        <row r="8217">
          <cell r="AD8217">
            <v>12</v>
          </cell>
          <cell r="AF8217">
            <v>0</v>
          </cell>
        </row>
        <row r="8218">
          <cell r="AD8218">
            <v>12</v>
          </cell>
          <cell r="AF8218">
            <v>0</v>
          </cell>
        </row>
        <row r="8219">
          <cell r="AD8219">
            <v>12</v>
          </cell>
          <cell r="AF8219">
            <v>0</v>
          </cell>
        </row>
        <row r="8220">
          <cell r="AD8220">
            <v>12</v>
          </cell>
          <cell r="AF8220">
            <v>0</v>
          </cell>
        </row>
        <row r="8221">
          <cell r="AD8221">
            <v>12</v>
          </cell>
          <cell r="AF8221">
            <v>0</v>
          </cell>
        </row>
        <row r="8222">
          <cell r="AD8222">
            <v>12</v>
          </cell>
          <cell r="AF8222">
            <v>0</v>
          </cell>
        </row>
        <row r="8223">
          <cell r="AD8223">
            <v>12</v>
          </cell>
          <cell r="AF8223">
            <v>0</v>
          </cell>
        </row>
        <row r="8224">
          <cell r="AD8224">
            <v>12</v>
          </cell>
          <cell r="AF8224">
            <v>0</v>
          </cell>
        </row>
        <row r="8225">
          <cell r="AD8225">
            <v>12</v>
          </cell>
          <cell r="AF8225">
            <v>0</v>
          </cell>
        </row>
        <row r="8226">
          <cell r="AD8226">
            <v>12</v>
          </cell>
          <cell r="AF8226">
            <v>0</v>
          </cell>
        </row>
        <row r="8227">
          <cell r="AD8227">
            <v>12</v>
          </cell>
          <cell r="AF8227">
            <v>0</v>
          </cell>
        </row>
        <row r="8228">
          <cell r="AD8228">
            <v>12</v>
          </cell>
          <cell r="AF8228">
            <v>0</v>
          </cell>
        </row>
        <row r="8229">
          <cell r="AD8229">
            <v>12</v>
          </cell>
          <cell r="AF8229">
            <v>0</v>
          </cell>
        </row>
        <row r="8230">
          <cell r="AD8230">
            <v>12</v>
          </cell>
          <cell r="AF8230">
            <v>0</v>
          </cell>
        </row>
        <row r="8231">
          <cell r="AD8231">
            <v>12</v>
          </cell>
          <cell r="AF8231">
            <v>0</v>
          </cell>
        </row>
        <row r="8232">
          <cell r="AD8232">
            <v>12</v>
          </cell>
          <cell r="AF8232">
            <v>0</v>
          </cell>
        </row>
        <row r="8233">
          <cell r="AD8233">
            <v>12</v>
          </cell>
          <cell r="AF8233">
            <v>0</v>
          </cell>
        </row>
        <row r="8234">
          <cell r="AD8234">
            <v>12</v>
          </cell>
          <cell r="AF8234">
            <v>0</v>
          </cell>
        </row>
        <row r="8235">
          <cell r="AD8235">
            <v>12</v>
          </cell>
          <cell r="AF8235">
            <v>0</v>
          </cell>
        </row>
        <row r="8236">
          <cell r="AD8236">
            <v>12</v>
          </cell>
          <cell r="AF8236">
            <v>0</v>
          </cell>
        </row>
        <row r="8237">
          <cell r="AD8237">
            <v>12</v>
          </cell>
          <cell r="AF8237">
            <v>0</v>
          </cell>
        </row>
        <row r="8238">
          <cell r="AD8238">
            <v>12</v>
          </cell>
          <cell r="AF8238">
            <v>0</v>
          </cell>
        </row>
        <row r="8239">
          <cell r="AD8239">
            <v>12</v>
          </cell>
          <cell r="AF8239">
            <v>0</v>
          </cell>
        </row>
        <row r="8240">
          <cell r="AD8240">
            <v>12</v>
          </cell>
          <cell r="AF8240">
            <v>0</v>
          </cell>
        </row>
        <row r="8241">
          <cell r="AD8241">
            <v>12</v>
          </cell>
          <cell r="AF8241">
            <v>0</v>
          </cell>
        </row>
        <row r="8242">
          <cell r="AD8242">
            <v>12</v>
          </cell>
          <cell r="AF8242">
            <v>0</v>
          </cell>
        </row>
        <row r="8243">
          <cell r="AD8243">
            <v>12</v>
          </cell>
          <cell r="AF8243">
            <v>0</v>
          </cell>
        </row>
        <row r="8244">
          <cell r="AD8244">
            <v>12</v>
          </cell>
          <cell r="AF8244">
            <v>0</v>
          </cell>
        </row>
        <row r="8245">
          <cell r="AD8245">
            <v>12</v>
          </cell>
          <cell r="AF8245">
            <v>0</v>
          </cell>
        </row>
        <row r="8246">
          <cell r="AD8246">
            <v>12</v>
          </cell>
          <cell r="AF8246">
            <v>0</v>
          </cell>
        </row>
        <row r="8247">
          <cell r="AD8247">
            <v>12</v>
          </cell>
          <cell r="AF8247">
            <v>0</v>
          </cell>
        </row>
        <row r="8248">
          <cell r="AD8248">
            <v>12</v>
          </cell>
          <cell r="AF8248">
            <v>0</v>
          </cell>
        </row>
        <row r="8249">
          <cell r="AD8249">
            <v>12</v>
          </cell>
          <cell r="AF8249">
            <v>0</v>
          </cell>
        </row>
        <row r="8250">
          <cell r="AD8250">
            <v>12</v>
          </cell>
          <cell r="AF8250">
            <v>0</v>
          </cell>
        </row>
        <row r="8251">
          <cell r="AD8251">
            <v>12</v>
          </cell>
          <cell r="AF8251">
            <v>0</v>
          </cell>
        </row>
        <row r="8252">
          <cell r="AD8252">
            <v>12</v>
          </cell>
          <cell r="AF8252">
            <v>0</v>
          </cell>
        </row>
        <row r="8253">
          <cell r="AD8253">
            <v>12</v>
          </cell>
          <cell r="AF8253">
            <v>0</v>
          </cell>
        </row>
        <row r="8254">
          <cell r="AD8254">
            <v>12</v>
          </cell>
          <cell r="AF8254">
            <v>0</v>
          </cell>
        </row>
        <row r="8255">
          <cell r="AD8255">
            <v>12</v>
          </cell>
          <cell r="AF8255">
            <v>0</v>
          </cell>
        </row>
        <row r="8256">
          <cell r="AD8256">
            <v>12</v>
          </cell>
          <cell r="AF8256">
            <v>0</v>
          </cell>
        </row>
        <row r="8257">
          <cell r="AD8257">
            <v>12</v>
          </cell>
          <cell r="AF8257">
            <v>0</v>
          </cell>
        </row>
        <row r="8258">
          <cell r="AD8258">
            <v>12</v>
          </cell>
          <cell r="AF8258">
            <v>0</v>
          </cell>
        </row>
        <row r="8259">
          <cell r="AD8259">
            <v>12</v>
          </cell>
          <cell r="AF8259">
            <v>0</v>
          </cell>
        </row>
        <row r="8260">
          <cell r="AD8260">
            <v>12</v>
          </cell>
          <cell r="AF8260">
            <v>0</v>
          </cell>
        </row>
        <row r="8261">
          <cell r="AD8261">
            <v>12</v>
          </cell>
          <cell r="AF8261">
            <v>0</v>
          </cell>
        </row>
        <row r="8262">
          <cell r="AD8262">
            <v>12</v>
          </cell>
          <cell r="AF8262">
            <v>0</v>
          </cell>
        </row>
        <row r="8263">
          <cell r="AD8263">
            <v>12</v>
          </cell>
          <cell r="AF8263">
            <v>0</v>
          </cell>
        </row>
        <row r="8264">
          <cell r="AD8264">
            <v>12</v>
          </cell>
          <cell r="AF8264">
            <v>0</v>
          </cell>
        </row>
        <row r="8265">
          <cell r="AD8265">
            <v>12</v>
          </cell>
          <cell r="AF8265">
            <v>0</v>
          </cell>
        </row>
        <row r="8266">
          <cell r="AD8266">
            <v>12</v>
          </cell>
          <cell r="AF8266">
            <v>0</v>
          </cell>
        </row>
        <row r="8267">
          <cell r="AD8267">
            <v>12</v>
          </cell>
          <cell r="AF8267">
            <v>1.2755102040816326E-3</v>
          </cell>
        </row>
        <row r="8268">
          <cell r="AD8268">
            <v>12</v>
          </cell>
          <cell r="AF8268">
            <v>1.2755102040816326E-3</v>
          </cell>
        </row>
        <row r="8269">
          <cell r="AD8269">
            <v>12</v>
          </cell>
          <cell r="AF8269">
            <v>1.2755102040816326E-3</v>
          </cell>
        </row>
        <row r="8270">
          <cell r="AD8270">
            <v>12</v>
          </cell>
          <cell r="AF8270">
            <v>0</v>
          </cell>
        </row>
        <row r="8271">
          <cell r="AD8271">
            <v>12</v>
          </cell>
          <cell r="AF8271">
            <v>0</v>
          </cell>
        </row>
        <row r="8272">
          <cell r="AD8272">
            <v>12</v>
          </cell>
          <cell r="AF8272">
            <v>0</v>
          </cell>
        </row>
        <row r="8273">
          <cell r="AD8273">
            <v>12</v>
          </cell>
          <cell r="AF8273">
            <v>0</v>
          </cell>
        </row>
        <row r="8274">
          <cell r="AD8274">
            <v>12</v>
          </cell>
          <cell r="AF8274">
            <v>0</v>
          </cell>
        </row>
        <row r="8275">
          <cell r="AD8275">
            <v>12</v>
          </cell>
          <cell r="AF8275">
            <v>0</v>
          </cell>
        </row>
        <row r="8276">
          <cell r="AD8276">
            <v>12</v>
          </cell>
          <cell r="AF8276">
            <v>0</v>
          </cell>
        </row>
        <row r="8277">
          <cell r="AD8277">
            <v>12</v>
          </cell>
          <cell r="AF8277">
            <v>0</v>
          </cell>
        </row>
        <row r="8278">
          <cell r="AD8278">
            <v>12</v>
          </cell>
          <cell r="AF8278">
            <v>0</v>
          </cell>
        </row>
        <row r="8279">
          <cell r="AD8279">
            <v>12</v>
          </cell>
          <cell r="AF8279">
            <v>0</v>
          </cell>
        </row>
        <row r="8280">
          <cell r="AD8280">
            <v>12</v>
          </cell>
          <cell r="AF8280">
            <v>0</v>
          </cell>
        </row>
        <row r="8281">
          <cell r="AD8281">
            <v>12</v>
          </cell>
          <cell r="AF8281">
            <v>0</v>
          </cell>
        </row>
        <row r="8282">
          <cell r="AD8282">
            <v>12</v>
          </cell>
          <cell r="AF8282">
            <v>0</v>
          </cell>
        </row>
        <row r="8283">
          <cell r="AD8283">
            <v>12</v>
          </cell>
          <cell r="AF8283">
            <v>0</v>
          </cell>
        </row>
        <row r="8284">
          <cell r="AD8284">
            <v>12</v>
          </cell>
          <cell r="AF8284">
            <v>0</v>
          </cell>
        </row>
        <row r="8285">
          <cell r="AD8285">
            <v>12</v>
          </cell>
          <cell r="AF8285">
            <v>0</v>
          </cell>
        </row>
        <row r="8286">
          <cell r="AD8286">
            <v>12</v>
          </cell>
          <cell r="AF8286">
            <v>0</v>
          </cell>
        </row>
        <row r="8287">
          <cell r="AD8287">
            <v>12</v>
          </cell>
          <cell r="AF8287">
            <v>0</v>
          </cell>
        </row>
        <row r="8288">
          <cell r="AD8288">
            <v>12</v>
          </cell>
          <cell r="AF8288">
            <v>0</v>
          </cell>
        </row>
        <row r="8289">
          <cell r="AD8289">
            <v>12</v>
          </cell>
          <cell r="AF8289">
            <v>0</v>
          </cell>
        </row>
        <row r="8290">
          <cell r="AD8290">
            <v>12</v>
          </cell>
          <cell r="AF8290">
            <v>0</v>
          </cell>
        </row>
        <row r="8291">
          <cell r="AD8291">
            <v>12</v>
          </cell>
          <cell r="AF8291">
            <v>1.2755102040816326E-3</v>
          </cell>
        </row>
        <row r="8292">
          <cell r="AD8292">
            <v>12</v>
          </cell>
          <cell r="AF8292">
            <v>1.2755102040816326E-3</v>
          </cell>
        </row>
        <row r="8293">
          <cell r="AD8293">
            <v>12</v>
          </cell>
          <cell r="AF8293">
            <v>0</v>
          </cell>
        </row>
        <row r="8294">
          <cell r="AD8294">
            <v>12</v>
          </cell>
          <cell r="AF8294">
            <v>0</v>
          </cell>
        </row>
        <row r="8295">
          <cell r="AD8295">
            <v>12</v>
          </cell>
          <cell r="AF8295">
            <v>0</v>
          </cell>
        </row>
        <row r="8296">
          <cell r="AD8296">
            <v>12</v>
          </cell>
          <cell r="AF8296">
            <v>0</v>
          </cell>
        </row>
        <row r="8297">
          <cell r="AD8297">
            <v>12</v>
          </cell>
          <cell r="AF8297">
            <v>0</v>
          </cell>
        </row>
        <row r="8298">
          <cell r="AD8298">
            <v>12</v>
          </cell>
          <cell r="AF8298">
            <v>0</v>
          </cell>
        </row>
        <row r="8299">
          <cell r="AD8299">
            <v>12</v>
          </cell>
          <cell r="AF8299">
            <v>0</v>
          </cell>
        </row>
        <row r="8300">
          <cell r="AD8300">
            <v>12</v>
          </cell>
          <cell r="AF8300">
            <v>0</v>
          </cell>
        </row>
        <row r="8301">
          <cell r="AD8301">
            <v>12</v>
          </cell>
          <cell r="AF8301">
            <v>0</v>
          </cell>
        </row>
        <row r="8302">
          <cell r="AD8302">
            <v>12</v>
          </cell>
          <cell r="AF8302">
            <v>0</v>
          </cell>
        </row>
        <row r="8303">
          <cell r="AD8303">
            <v>12</v>
          </cell>
          <cell r="AF8303">
            <v>0</v>
          </cell>
        </row>
        <row r="8304">
          <cell r="AD8304">
            <v>12</v>
          </cell>
          <cell r="AF8304">
            <v>0</v>
          </cell>
        </row>
        <row r="8305">
          <cell r="AD8305">
            <v>12</v>
          </cell>
          <cell r="AF8305">
            <v>0</v>
          </cell>
        </row>
        <row r="8306">
          <cell r="AD8306">
            <v>12</v>
          </cell>
          <cell r="AF8306">
            <v>0</v>
          </cell>
        </row>
        <row r="8307">
          <cell r="AD8307">
            <v>12</v>
          </cell>
          <cell r="AF8307">
            <v>0</v>
          </cell>
        </row>
        <row r="8308">
          <cell r="AD8308">
            <v>12</v>
          </cell>
          <cell r="AF8308">
            <v>0</v>
          </cell>
        </row>
        <row r="8309">
          <cell r="AD8309">
            <v>12</v>
          </cell>
          <cell r="AF8309">
            <v>0</v>
          </cell>
        </row>
        <row r="8310">
          <cell r="AD8310">
            <v>12</v>
          </cell>
          <cell r="AF8310">
            <v>0</v>
          </cell>
        </row>
        <row r="8311">
          <cell r="AD8311">
            <v>12</v>
          </cell>
          <cell r="AF8311">
            <v>0</v>
          </cell>
        </row>
        <row r="8312">
          <cell r="AD8312">
            <v>12</v>
          </cell>
          <cell r="AF8312">
            <v>0</v>
          </cell>
        </row>
        <row r="8313">
          <cell r="AD8313">
            <v>12</v>
          </cell>
          <cell r="AF8313">
            <v>0</v>
          </cell>
        </row>
        <row r="8314">
          <cell r="AD8314">
            <v>12</v>
          </cell>
          <cell r="AF8314">
            <v>0</v>
          </cell>
        </row>
        <row r="8315">
          <cell r="AD8315">
            <v>12</v>
          </cell>
          <cell r="AF8315">
            <v>0</v>
          </cell>
        </row>
        <row r="8316">
          <cell r="AD8316">
            <v>12</v>
          </cell>
          <cell r="AF8316">
            <v>1.2755102040816326E-3</v>
          </cell>
        </row>
        <row r="8317">
          <cell r="AD8317">
            <v>12</v>
          </cell>
          <cell r="AF8317">
            <v>0</v>
          </cell>
        </row>
        <row r="8318">
          <cell r="AD8318">
            <v>12</v>
          </cell>
          <cell r="AF8318">
            <v>0</v>
          </cell>
        </row>
        <row r="8319">
          <cell r="AD8319">
            <v>12</v>
          </cell>
          <cell r="AF8319">
            <v>0</v>
          </cell>
        </row>
        <row r="8320">
          <cell r="AD8320">
            <v>12</v>
          </cell>
          <cell r="AF8320">
            <v>0</v>
          </cell>
        </row>
        <row r="8321">
          <cell r="AD8321">
            <v>12</v>
          </cell>
          <cell r="AF8321">
            <v>0</v>
          </cell>
        </row>
        <row r="8322">
          <cell r="AD8322">
            <v>12</v>
          </cell>
          <cell r="AF8322">
            <v>0</v>
          </cell>
        </row>
        <row r="8323">
          <cell r="AD8323">
            <v>12</v>
          </cell>
          <cell r="AF8323">
            <v>0</v>
          </cell>
        </row>
        <row r="8324">
          <cell r="AD8324">
            <v>12</v>
          </cell>
          <cell r="AF8324">
            <v>0</v>
          </cell>
        </row>
        <row r="8325">
          <cell r="AD8325">
            <v>12</v>
          </cell>
          <cell r="AF8325">
            <v>0</v>
          </cell>
        </row>
        <row r="8326">
          <cell r="AD8326">
            <v>12</v>
          </cell>
          <cell r="AF8326">
            <v>0</v>
          </cell>
        </row>
        <row r="8327">
          <cell r="AD8327">
            <v>12</v>
          </cell>
          <cell r="AF8327">
            <v>0</v>
          </cell>
        </row>
        <row r="8328">
          <cell r="AD8328">
            <v>12</v>
          </cell>
          <cell r="AF8328">
            <v>0</v>
          </cell>
        </row>
        <row r="8329">
          <cell r="AD8329">
            <v>12</v>
          </cell>
          <cell r="AF8329">
            <v>0</v>
          </cell>
        </row>
        <row r="8330">
          <cell r="AD8330">
            <v>12</v>
          </cell>
          <cell r="AF8330">
            <v>0</v>
          </cell>
        </row>
        <row r="8331">
          <cell r="AD8331">
            <v>12</v>
          </cell>
          <cell r="AF8331">
            <v>0</v>
          </cell>
        </row>
        <row r="8332">
          <cell r="AD8332">
            <v>12</v>
          </cell>
          <cell r="AF8332">
            <v>0</v>
          </cell>
        </row>
        <row r="8333">
          <cell r="AD8333">
            <v>12</v>
          </cell>
          <cell r="AF8333">
            <v>0</v>
          </cell>
        </row>
        <row r="8334">
          <cell r="AD8334">
            <v>12</v>
          </cell>
          <cell r="AF8334">
            <v>0</v>
          </cell>
        </row>
        <row r="8335">
          <cell r="AD8335">
            <v>12</v>
          </cell>
          <cell r="AF8335">
            <v>0</v>
          </cell>
        </row>
        <row r="8336">
          <cell r="AD8336">
            <v>12</v>
          </cell>
          <cell r="AF8336">
            <v>0</v>
          </cell>
        </row>
        <row r="8337">
          <cell r="AD8337">
            <v>12</v>
          </cell>
          <cell r="AF8337">
            <v>0</v>
          </cell>
        </row>
        <row r="8338">
          <cell r="AD8338">
            <v>12</v>
          </cell>
          <cell r="AF8338">
            <v>0</v>
          </cell>
        </row>
        <row r="8339">
          <cell r="AD8339">
            <v>12</v>
          </cell>
          <cell r="AF8339">
            <v>0</v>
          </cell>
        </row>
        <row r="8340">
          <cell r="AD8340">
            <v>12</v>
          </cell>
          <cell r="AF8340">
            <v>0</v>
          </cell>
        </row>
        <row r="8341">
          <cell r="AD8341">
            <v>12</v>
          </cell>
          <cell r="AF8341">
            <v>0</v>
          </cell>
        </row>
        <row r="8342">
          <cell r="AD8342">
            <v>12</v>
          </cell>
          <cell r="AF8342">
            <v>0</v>
          </cell>
        </row>
        <row r="8343">
          <cell r="AD8343">
            <v>12</v>
          </cell>
          <cell r="AF8343">
            <v>0</v>
          </cell>
        </row>
        <row r="8344">
          <cell r="AD8344">
            <v>12</v>
          </cell>
          <cell r="AF8344">
            <v>0</v>
          </cell>
        </row>
        <row r="8345">
          <cell r="AD8345">
            <v>12</v>
          </cell>
          <cell r="AF8345">
            <v>0</v>
          </cell>
        </row>
        <row r="8346">
          <cell r="AD8346">
            <v>12</v>
          </cell>
          <cell r="AF8346">
            <v>0</v>
          </cell>
        </row>
        <row r="8347">
          <cell r="AD8347">
            <v>12</v>
          </cell>
          <cell r="AF8347">
            <v>0</v>
          </cell>
        </row>
        <row r="8348">
          <cell r="AD8348">
            <v>12</v>
          </cell>
          <cell r="AF8348">
            <v>0</v>
          </cell>
        </row>
        <row r="8349">
          <cell r="AD8349">
            <v>12</v>
          </cell>
          <cell r="AF8349">
            <v>0</v>
          </cell>
        </row>
        <row r="8350">
          <cell r="AD8350">
            <v>12</v>
          </cell>
          <cell r="AF8350">
            <v>0</v>
          </cell>
        </row>
        <row r="8351">
          <cell r="AD8351">
            <v>12</v>
          </cell>
          <cell r="AF8351">
            <v>0</v>
          </cell>
        </row>
        <row r="8352">
          <cell r="AD8352">
            <v>12</v>
          </cell>
          <cell r="AF8352">
            <v>0</v>
          </cell>
        </row>
        <row r="8353">
          <cell r="AD8353">
            <v>12</v>
          </cell>
          <cell r="AF8353">
            <v>0</v>
          </cell>
        </row>
        <row r="8354">
          <cell r="AD8354">
            <v>12</v>
          </cell>
          <cell r="AF8354">
            <v>0</v>
          </cell>
        </row>
        <row r="8355">
          <cell r="AD8355">
            <v>12</v>
          </cell>
          <cell r="AF8355">
            <v>0</v>
          </cell>
        </row>
        <row r="8356">
          <cell r="AD8356">
            <v>12</v>
          </cell>
          <cell r="AF8356">
            <v>0</v>
          </cell>
        </row>
        <row r="8357">
          <cell r="AD8357">
            <v>12</v>
          </cell>
          <cell r="AF8357">
            <v>0</v>
          </cell>
        </row>
        <row r="8358">
          <cell r="AD8358">
            <v>12</v>
          </cell>
          <cell r="AF8358">
            <v>0</v>
          </cell>
        </row>
        <row r="8359">
          <cell r="AD8359">
            <v>12</v>
          </cell>
          <cell r="AF8359">
            <v>0</v>
          </cell>
        </row>
        <row r="8360">
          <cell r="AD8360">
            <v>12</v>
          </cell>
          <cell r="AF8360">
            <v>0</v>
          </cell>
        </row>
        <row r="8361">
          <cell r="AD8361">
            <v>12</v>
          </cell>
          <cell r="AF8361">
            <v>0</v>
          </cell>
        </row>
        <row r="8362">
          <cell r="AD8362">
            <v>12</v>
          </cell>
          <cell r="AF8362">
            <v>0</v>
          </cell>
        </row>
        <row r="8363">
          <cell r="AD8363">
            <v>12</v>
          </cell>
          <cell r="AF8363">
            <v>0</v>
          </cell>
        </row>
        <row r="8364">
          <cell r="AD8364">
            <v>12</v>
          </cell>
          <cell r="AF8364">
            <v>0</v>
          </cell>
        </row>
        <row r="8365">
          <cell r="AD8365">
            <v>12</v>
          </cell>
          <cell r="AF8365">
            <v>0</v>
          </cell>
        </row>
        <row r="8366">
          <cell r="AD8366">
            <v>12</v>
          </cell>
          <cell r="AF8366">
            <v>0</v>
          </cell>
        </row>
        <row r="8367">
          <cell r="AD8367">
            <v>12</v>
          </cell>
          <cell r="AF8367">
            <v>0</v>
          </cell>
        </row>
        <row r="8368">
          <cell r="AD8368">
            <v>12</v>
          </cell>
          <cell r="AF8368">
            <v>0</v>
          </cell>
        </row>
        <row r="8369">
          <cell r="AD8369">
            <v>12</v>
          </cell>
          <cell r="AF8369">
            <v>0</v>
          </cell>
        </row>
        <row r="8370">
          <cell r="AD8370">
            <v>12</v>
          </cell>
          <cell r="AF8370">
            <v>0</v>
          </cell>
        </row>
        <row r="8371">
          <cell r="AD8371">
            <v>12</v>
          </cell>
          <cell r="AF8371">
            <v>0</v>
          </cell>
        </row>
        <row r="8372">
          <cell r="AD8372">
            <v>12</v>
          </cell>
          <cell r="AF8372">
            <v>0</v>
          </cell>
        </row>
        <row r="8373">
          <cell r="AD8373">
            <v>12</v>
          </cell>
          <cell r="AF8373">
            <v>0</v>
          </cell>
        </row>
        <row r="8374">
          <cell r="AD8374">
            <v>12</v>
          </cell>
          <cell r="AF8374">
            <v>0</v>
          </cell>
        </row>
        <row r="8375">
          <cell r="AD8375">
            <v>12</v>
          </cell>
          <cell r="AF8375">
            <v>0</v>
          </cell>
        </row>
        <row r="8376">
          <cell r="AD8376">
            <v>12</v>
          </cell>
          <cell r="AF8376">
            <v>0</v>
          </cell>
        </row>
        <row r="8377">
          <cell r="AD8377">
            <v>12</v>
          </cell>
          <cell r="AF8377">
            <v>0</v>
          </cell>
        </row>
        <row r="8378">
          <cell r="AD8378">
            <v>12</v>
          </cell>
          <cell r="AF8378">
            <v>0</v>
          </cell>
        </row>
        <row r="8379">
          <cell r="AD8379">
            <v>12</v>
          </cell>
          <cell r="AF8379">
            <v>0</v>
          </cell>
        </row>
        <row r="8380">
          <cell r="AD8380">
            <v>12</v>
          </cell>
          <cell r="AF8380">
            <v>0</v>
          </cell>
        </row>
        <row r="8381">
          <cell r="AD8381">
            <v>12</v>
          </cell>
          <cell r="AF8381">
            <v>0</v>
          </cell>
        </row>
        <row r="8382">
          <cell r="AD8382">
            <v>12</v>
          </cell>
          <cell r="AF8382">
            <v>0</v>
          </cell>
        </row>
        <row r="8383">
          <cell r="AD8383">
            <v>12</v>
          </cell>
          <cell r="AF8383">
            <v>0</v>
          </cell>
        </row>
        <row r="8384">
          <cell r="AD8384">
            <v>12</v>
          </cell>
          <cell r="AF8384">
            <v>0</v>
          </cell>
        </row>
        <row r="8385">
          <cell r="AD8385">
            <v>12</v>
          </cell>
          <cell r="AF8385">
            <v>0</v>
          </cell>
        </row>
        <row r="8386">
          <cell r="AD8386">
            <v>12</v>
          </cell>
          <cell r="AF8386">
            <v>0</v>
          </cell>
        </row>
        <row r="8387">
          <cell r="AD8387">
            <v>12</v>
          </cell>
          <cell r="AF8387">
            <v>0</v>
          </cell>
        </row>
        <row r="8388">
          <cell r="AD8388">
            <v>12</v>
          </cell>
          <cell r="AF8388">
            <v>0</v>
          </cell>
        </row>
        <row r="8389">
          <cell r="AD8389">
            <v>12</v>
          </cell>
          <cell r="AF8389">
            <v>0</v>
          </cell>
        </row>
        <row r="8390">
          <cell r="AD8390">
            <v>12</v>
          </cell>
          <cell r="AF8390">
            <v>0</v>
          </cell>
        </row>
        <row r="8391">
          <cell r="AD8391">
            <v>12</v>
          </cell>
          <cell r="AF8391">
            <v>0</v>
          </cell>
        </row>
        <row r="8392">
          <cell r="AD8392">
            <v>12</v>
          </cell>
          <cell r="AF8392">
            <v>0</v>
          </cell>
        </row>
        <row r="8393">
          <cell r="AD8393">
            <v>12</v>
          </cell>
          <cell r="AF8393">
            <v>0</v>
          </cell>
        </row>
        <row r="8394">
          <cell r="AD8394">
            <v>12</v>
          </cell>
          <cell r="AF8394">
            <v>0</v>
          </cell>
        </row>
        <row r="8395">
          <cell r="AD8395">
            <v>12</v>
          </cell>
          <cell r="AF8395">
            <v>0</v>
          </cell>
        </row>
        <row r="8396">
          <cell r="AD8396">
            <v>12</v>
          </cell>
          <cell r="AF8396">
            <v>0</v>
          </cell>
        </row>
        <row r="8397">
          <cell r="AD8397">
            <v>12</v>
          </cell>
          <cell r="AF8397">
            <v>0</v>
          </cell>
        </row>
        <row r="8398">
          <cell r="AD8398">
            <v>12</v>
          </cell>
          <cell r="AF8398">
            <v>0</v>
          </cell>
        </row>
        <row r="8399">
          <cell r="AD8399">
            <v>12</v>
          </cell>
          <cell r="AF8399">
            <v>0</v>
          </cell>
        </row>
        <row r="8400">
          <cell r="AD8400">
            <v>12</v>
          </cell>
          <cell r="AF8400">
            <v>0</v>
          </cell>
        </row>
        <row r="8401">
          <cell r="AD8401">
            <v>12</v>
          </cell>
          <cell r="AF8401">
            <v>0</v>
          </cell>
        </row>
        <row r="8402">
          <cell r="AD8402">
            <v>12</v>
          </cell>
          <cell r="AF8402">
            <v>0</v>
          </cell>
        </row>
        <row r="8403">
          <cell r="AD8403">
            <v>12</v>
          </cell>
          <cell r="AF8403">
            <v>0</v>
          </cell>
        </row>
        <row r="8404">
          <cell r="AD8404">
            <v>12</v>
          </cell>
          <cell r="AF8404">
            <v>0</v>
          </cell>
        </row>
        <row r="8405">
          <cell r="AD8405">
            <v>12</v>
          </cell>
          <cell r="AF8405">
            <v>0</v>
          </cell>
        </row>
        <row r="8406">
          <cell r="AD8406">
            <v>12</v>
          </cell>
          <cell r="AF8406">
            <v>0</v>
          </cell>
        </row>
        <row r="8407">
          <cell r="AD8407">
            <v>12</v>
          </cell>
          <cell r="AF8407">
            <v>0</v>
          </cell>
        </row>
        <row r="8408">
          <cell r="AD8408">
            <v>12</v>
          </cell>
          <cell r="AF8408">
            <v>0</v>
          </cell>
        </row>
        <row r="8409">
          <cell r="AD8409">
            <v>12</v>
          </cell>
          <cell r="AF8409">
            <v>0</v>
          </cell>
        </row>
        <row r="8410">
          <cell r="AD8410">
            <v>12</v>
          </cell>
          <cell r="AF8410">
            <v>0</v>
          </cell>
        </row>
        <row r="8411">
          <cell r="AD8411">
            <v>12</v>
          </cell>
          <cell r="AF8411">
            <v>0</v>
          </cell>
        </row>
        <row r="8412">
          <cell r="AD8412">
            <v>12</v>
          </cell>
          <cell r="AF8412">
            <v>0</v>
          </cell>
        </row>
        <row r="8413">
          <cell r="AD8413">
            <v>12</v>
          </cell>
          <cell r="AF8413">
            <v>0</v>
          </cell>
        </row>
        <row r="8414">
          <cell r="AD8414">
            <v>12</v>
          </cell>
          <cell r="AF8414">
            <v>0</v>
          </cell>
        </row>
        <row r="8415">
          <cell r="AD8415">
            <v>12</v>
          </cell>
          <cell r="AF8415">
            <v>0</v>
          </cell>
        </row>
        <row r="8416">
          <cell r="AD8416">
            <v>12</v>
          </cell>
          <cell r="AF8416">
            <v>0</v>
          </cell>
        </row>
        <row r="8417">
          <cell r="AD8417">
            <v>12</v>
          </cell>
          <cell r="AF8417">
            <v>0</v>
          </cell>
        </row>
        <row r="8418">
          <cell r="AD8418">
            <v>12</v>
          </cell>
          <cell r="AF8418">
            <v>0</v>
          </cell>
        </row>
        <row r="8419">
          <cell r="AD8419">
            <v>12</v>
          </cell>
          <cell r="AF8419">
            <v>0</v>
          </cell>
        </row>
        <row r="8420">
          <cell r="AD8420">
            <v>12</v>
          </cell>
          <cell r="AF8420">
            <v>0</v>
          </cell>
        </row>
        <row r="8421">
          <cell r="AD8421">
            <v>12</v>
          </cell>
          <cell r="AF8421">
            <v>0</v>
          </cell>
        </row>
        <row r="8422">
          <cell r="AD8422">
            <v>12</v>
          </cell>
          <cell r="AF8422">
            <v>0</v>
          </cell>
        </row>
        <row r="8423">
          <cell r="AD8423">
            <v>12</v>
          </cell>
          <cell r="AF8423">
            <v>0</v>
          </cell>
        </row>
        <row r="8424">
          <cell r="AD8424">
            <v>12</v>
          </cell>
          <cell r="AF8424">
            <v>0</v>
          </cell>
        </row>
        <row r="8425">
          <cell r="AD8425">
            <v>12</v>
          </cell>
          <cell r="AF8425">
            <v>0</v>
          </cell>
        </row>
        <row r="8426">
          <cell r="AD8426">
            <v>12</v>
          </cell>
          <cell r="AF8426">
            <v>0</v>
          </cell>
        </row>
        <row r="8427">
          <cell r="AD8427">
            <v>12</v>
          </cell>
          <cell r="AF8427">
            <v>0</v>
          </cell>
        </row>
        <row r="8428">
          <cell r="AD8428">
            <v>12</v>
          </cell>
          <cell r="AF8428">
            <v>0</v>
          </cell>
        </row>
        <row r="8429">
          <cell r="AD8429">
            <v>12</v>
          </cell>
          <cell r="AF8429">
            <v>0</v>
          </cell>
        </row>
        <row r="8430">
          <cell r="AD8430">
            <v>12</v>
          </cell>
          <cell r="AF8430">
            <v>0</v>
          </cell>
        </row>
        <row r="8431">
          <cell r="AD8431">
            <v>12</v>
          </cell>
          <cell r="AF8431">
            <v>0</v>
          </cell>
        </row>
        <row r="8432">
          <cell r="AD8432">
            <v>12</v>
          </cell>
          <cell r="AF8432">
            <v>0</v>
          </cell>
        </row>
        <row r="8433">
          <cell r="AD8433">
            <v>12</v>
          </cell>
          <cell r="AF8433">
            <v>0</v>
          </cell>
        </row>
        <row r="8434">
          <cell r="AD8434">
            <v>12</v>
          </cell>
          <cell r="AF8434">
            <v>0</v>
          </cell>
        </row>
        <row r="8435">
          <cell r="AD8435">
            <v>12</v>
          </cell>
          <cell r="AF8435">
            <v>0</v>
          </cell>
        </row>
        <row r="8436">
          <cell r="AD8436">
            <v>12</v>
          </cell>
          <cell r="AF8436">
            <v>0</v>
          </cell>
        </row>
        <row r="8437">
          <cell r="AD8437">
            <v>12</v>
          </cell>
          <cell r="AF8437">
            <v>0</v>
          </cell>
        </row>
        <row r="8438">
          <cell r="AD8438">
            <v>12</v>
          </cell>
          <cell r="AF8438">
            <v>0</v>
          </cell>
        </row>
        <row r="8439">
          <cell r="AD8439">
            <v>12</v>
          </cell>
          <cell r="AF8439">
            <v>0</v>
          </cell>
        </row>
        <row r="8440">
          <cell r="AD8440">
            <v>12</v>
          </cell>
          <cell r="AF8440">
            <v>0</v>
          </cell>
        </row>
        <row r="8441">
          <cell r="AD8441">
            <v>12</v>
          </cell>
          <cell r="AF8441">
            <v>0</v>
          </cell>
        </row>
        <row r="8442">
          <cell r="AD8442">
            <v>12</v>
          </cell>
          <cell r="AF8442">
            <v>0</v>
          </cell>
        </row>
        <row r="8443">
          <cell r="AD8443">
            <v>12</v>
          </cell>
          <cell r="AF8443">
            <v>0</v>
          </cell>
        </row>
        <row r="8444">
          <cell r="AD8444">
            <v>12</v>
          </cell>
          <cell r="AF8444">
            <v>0</v>
          </cell>
        </row>
        <row r="8445">
          <cell r="AD8445">
            <v>12</v>
          </cell>
          <cell r="AF8445">
            <v>0</v>
          </cell>
        </row>
        <row r="8446">
          <cell r="AD8446">
            <v>12</v>
          </cell>
          <cell r="AF8446">
            <v>0</v>
          </cell>
        </row>
        <row r="8447">
          <cell r="AD8447">
            <v>12</v>
          </cell>
          <cell r="AF8447">
            <v>0</v>
          </cell>
        </row>
        <row r="8448">
          <cell r="AD8448">
            <v>12</v>
          </cell>
          <cell r="AF8448">
            <v>0</v>
          </cell>
        </row>
        <row r="8449">
          <cell r="AD8449">
            <v>12</v>
          </cell>
          <cell r="AF8449">
            <v>0</v>
          </cell>
        </row>
        <row r="8450">
          <cell r="AD8450">
            <v>12</v>
          </cell>
          <cell r="AF8450">
            <v>0</v>
          </cell>
        </row>
        <row r="8451">
          <cell r="AD8451">
            <v>12</v>
          </cell>
          <cell r="AF8451">
            <v>0</v>
          </cell>
        </row>
        <row r="8452">
          <cell r="AD8452">
            <v>12</v>
          </cell>
          <cell r="AF8452">
            <v>0</v>
          </cell>
        </row>
        <row r="8453">
          <cell r="AD8453">
            <v>12</v>
          </cell>
          <cell r="AF8453">
            <v>0</v>
          </cell>
        </row>
        <row r="8454">
          <cell r="AD8454">
            <v>12</v>
          </cell>
          <cell r="AF8454">
            <v>0</v>
          </cell>
        </row>
        <row r="8455">
          <cell r="AD8455">
            <v>12</v>
          </cell>
          <cell r="AF8455">
            <v>0</v>
          </cell>
        </row>
        <row r="8456">
          <cell r="AD8456">
            <v>12</v>
          </cell>
          <cell r="AF8456">
            <v>0</v>
          </cell>
        </row>
        <row r="8457">
          <cell r="AD8457">
            <v>12</v>
          </cell>
          <cell r="AF8457">
            <v>0</v>
          </cell>
        </row>
        <row r="8458">
          <cell r="AD8458">
            <v>12</v>
          </cell>
          <cell r="AF8458">
            <v>0</v>
          </cell>
        </row>
        <row r="8459">
          <cell r="AD8459">
            <v>12</v>
          </cell>
          <cell r="AF8459">
            <v>0</v>
          </cell>
        </row>
        <row r="8460">
          <cell r="AD8460">
            <v>12</v>
          </cell>
          <cell r="AF8460">
            <v>0</v>
          </cell>
        </row>
        <row r="8461">
          <cell r="AD8461">
            <v>12</v>
          </cell>
          <cell r="AF8461">
            <v>0</v>
          </cell>
        </row>
        <row r="8462">
          <cell r="AD8462">
            <v>12</v>
          </cell>
          <cell r="AF8462">
            <v>0</v>
          </cell>
        </row>
        <row r="8463">
          <cell r="AD8463">
            <v>12</v>
          </cell>
          <cell r="AF8463">
            <v>0</v>
          </cell>
        </row>
        <row r="8464">
          <cell r="AD8464">
            <v>12</v>
          </cell>
          <cell r="AF8464">
            <v>0</v>
          </cell>
        </row>
        <row r="8465">
          <cell r="AD8465">
            <v>12</v>
          </cell>
          <cell r="AF8465">
            <v>0</v>
          </cell>
        </row>
        <row r="8466">
          <cell r="AD8466">
            <v>12</v>
          </cell>
          <cell r="AF8466">
            <v>0</v>
          </cell>
        </row>
        <row r="8467">
          <cell r="AD8467">
            <v>12</v>
          </cell>
          <cell r="AF8467">
            <v>0</v>
          </cell>
        </row>
        <row r="8468">
          <cell r="AD8468">
            <v>12</v>
          </cell>
          <cell r="AF8468">
            <v>0</v>
          </cell>
        </row>
        <row r="8469">
          <cell r="AD8469">
            <v>12</v>
          </cell>
          <cell r="AF8469">
            <v>0</v>
          </cell>
        </row>
        <row r="8470">
          <cell r="AD8470">
            <v>12</v>
          </cell>
          <cell r="AF8470">
            <v>0</v>
          </cell>
        </row>
        <row r="8471">
          <cell r="AD8471">
            <v>12</v>
          </cell>
          <cell r="AF8471">
            <v>0</v>
          </cell>
        </row>
        <row r="8472">
          <cell r="AD8472">
            <v>12</v>
          </cell>
          <cell r="AF8472">
            <v>0</v>
          </cell>
        </row>
        <row r="8473">
          <cell r="AD8473">
            <v>12</v>
          </cell>
          <cell r="AF8473">
            <v>0</v>
          </cell>
        </row>
        <row r="8474">
          <cell r="AD8474">
            <v>12</v>
          </cell>
          <cell r="AF8474">
            <v>0</v>
          </cell>
        </row>
        <row r="8475">
          <cell r="AD8475">
            <v>12</v>
          </cell>
          <cell r="AF8475">
            <v>0</v>
          </cell>
        </row>
        <row r="8476">
          <cell r="AD8476">
            <v>12</v>
          </cell>
          <cell r="AF8476">
            <v>0</v>
          </cell>
        </row>
        <row r="8477">
          <cell r="AD8477">
            <v>12</v>
          </cell>
          <cell r="AF8477">
            <v>0</v>
          </cell>
        </row>
        <row r="8478">
          <cell r="AD8478">
            <v>12</v>
          </cell>
          <cell r="AF8478">
            <v>0</v>
          </cell>
        </row>
        <row r="8479">
          <cell r="AD8479">
            <v>12</v>
          </cell>
          <cell r="AF8479">
            <v>0</v>
          </cell>
        </row>
        <row r="8480">
          <cell r="AD8480">
            <v>12</v>
          </cell>
          <cell r="AF8480">
            <v>0</v>
          </cell>
        </row>
        <row r="8481">
          <cell r="AD8481">
            <v>12</v>
          </cell>
          <cell r="AF8481">
            <v>0</v>
          </cell>
        </row>
        <row r="8482">
          <cell r="AD8482">
            <v>12</v>
          </cell>
          <cell r="AF8482">
            <v>0</v>
          </cell>
        </row>
        <row r="8483">
          <cell r="AD8483">
            <v>12</v>
          </cell>
          <cell r="AF8483">
            <v>0</v>
          </cell>
        </row>
        <row r="8484">
          <cell r="AD8484">
            <v>12</v>
          </cell>
          <cell r="AF8484">
            <v>0</v>
          </cell>
        </row>
        <row r="8485">
          <cell r="AD8485">
            <v>12</v>
          </cell>
          <cell r="AF8485">
            <v>0</v>
          </cell>
        </row>
        <row r="8486">
          <cell r="AD8486">
            <v>12</v>
          </cell>
          <cell r="AF8486">
            <v>0</v>
          </cell>
        </row>
        <row r="8487">
          <cell r="AD8487">
            <v>12</v>
          </cell>
          <cell r="AF8487">
            <v>0</v>
          </cell>
        </row>
        <row r="8488">
          <cell r="AD8488">
            <v>12</v>
          </cell>
          <cell r="AF8488">
            <v>0</v>
          </cell>
        </row>
        <row r="8489">
          <cell r="AD8489">
            <v>12</v>
          </cell>
          <cell r="AF8489">
            <v>0</v>
          </cell>
        </row>
        <row r="8490">
          <cell r="AD8490">
            <v>12</v>
          </cell>
          <cell r="AF8490">
            <v>0</v>
          </cell>
        </row>
        <row r="8491">
          <cell r="AD8491">
            <v>12</v>
          </cell>
          <cell r="AF8491">
            <v>0</v>
          </cell>
        </row>
        <row r="8492">
          <cell r="AD8492">
            <v>12</v>
          </cell>
          <cell r="AF8492">
            <v>0</v>
          </cell>
        </row>
        <row r="8493">
          <cell r="AD8493">
            <v>12</v>
          </cell>
          <cell r="AF8493">
            <v>0</v>
          </cell>
        </row>
        <row r="8494">
          <cell r="AD8494">
            <v>12</v>
          </cell>
          <cell r="AF8494">
            <v>0</v>
          </cell>
        </row>
        <row r="8495">
          <cell r="AD8495">
            <v>12</v>
          </cell>
          <cell r="AF8495">
            <v>0</v>
          </cell>
        </row>
        <row r="8496">
          <cell r="AD8496">
            <v>12</v>
          </cell>
          <cell r="AF8496">
            <v>0</v>
          </cell>
        </row>
        <row r="8497">
          <cell r="AD8497">
            <v>12</v>
          </cell>
          <cell r="AF8497">
            <v>0</v>
          </cell>
        </row>
        <row r="8498">
          <cell r="AD8498">
            <v>12</v>
          </cell>
          <cell r="AF8498">
            <v>0</v>
          </cell>
        </row>
        <row r="8499">
          <cell r="AD8499">
            <v>12</v>
          </cell>
          <cell r="AF8499">
            <v>0</v>
          </cell>
        </row>
        <row r="8500">
          <cell r="AD8500">
            <v>12</v>
          </cell>
          <cell r="AF8500">
            <v>0</v>
          </cell>
        </row>
        <row r="8501">
          <cell r="AD8501">
            <v>12</v>
          </cell>
          <cell r="AF8501">
            <v>0</v>
          </cell>
        </row>
        <row r="8502">
          <cell r="AD8502">
            <v>12</v>
          </cell>
          <cell r="AF8502">
            <v>0</v>
          </cell>
        </row>
        <row r="8503">
          <cell r="AD8503">
            <v>12</v>
          </cell>
          <cell r="AF8503">
            <v>0</v>
          </cell>
        </row>
        <row r="8504">
          <cell r="AD8504">
            <v>12</v>
          </cell>
          <cell r="AF8504">
            <v>0</v>
          </cell>
        </row>
        <row r="8505">
          <cell r="AD8505">
            <v>12</v>
          </cell>
          <cell r="AF8505">
            <v>0</v>
          </cell>
        </row>
        <row r="8506">
          <cell r="AD8506">
            <v>12</v>
          </cell>
          <cell r="AF8506">
            <v>0</v>
          </cell>
        </row>
        <row r="8507">
          <cell r="AD8507">
            <v>12</v>
          </cell>
          <cell r="AF8507">
            <v>0</v>
          </cell>
        </row>
        <row r="8508">
          <cell r="AD8508">
            <v>12</v>
          </cell>
          <cell r="AF8508">
            <v>0</v>
          </cell>
        </row>
        <row r="8509">
          <cell r="AD8509">
            <v>12</v>
          </cell>
          <cell r="AF8509">
            <v>0</v>
          </cell>
        </row>
        <row r="8510">
          <cell r="AD8510">
            <v>12</v>
          </cell>
          <cell r="AF8510">
            <v>0</v>
          </cell>
        </row>
        <row r="8511">
          <cell r="AD8511">
            <v>12</v>
          </cell>
          <cell r="AF8511">
            <v>0</v>
          </cell>
        </row>
        <row r="8512">
          <cell r="AD8512">
            <v>12</v>
          </cell>
          <cell r="AF8512">
            <v>0</v>
          </cell>
        </row>
        <row r="8513">
          <cell r="AD8513">
            <v>12</v>
          </cell>
          <cell r="AF8513">
            <v>0</v>
          </cell>
        </row>
        <row r="8514">
          <cell r="AD8514">
            <v>12</v>
          </cell>
          <cell r="AF8514">
            <v>0</v>
          </cell>
        </row>
        <row r="8515">
          <cell r="AD8515">
            <v>12</v>
          </cell>
          <cell r="AF8515">
            <v>0</v>
          </cell>
        </row>
        <row r="8516">
          <cell r="AD8516">
            <v>12</v>
          </cell>
          <cell r="AF8516">
            <v>0</v>
          </cell>
        </row>
        <row r="8517">
          <cell r="AD8517">
            <v>12</v>
          </cell>
          <cell r="AF8517">
            <v>0</v>
          </cell>
        </row>
        <row r="8518">
          <cell r="AD8518">
            <v>12</v>
          </cell>
          <cell r="AF8518">
            <v>0</v>
          </cell>
        </row>
        <row r="8519">
          <cell r="AD8519">
            <v>12</v>
          </cell>
          <cell r="AF8519">
            <v>0</v>
          </cell>
        </row>
        <row r="8520">
          <cell r="AD8520">
            <v>12</v>
          </cell>
          <cell r="AF8520">
            <v>0</v>
          </cell>
        </row>
        <row r="8521">
          <cell r="AD8521">
            <v>12</v>
          </cell>
          <cell r="AF8521">
            <v>0</v>
          </cell>
        </row>
        <row r="8522">
          <cell r="AD8522">
            <v>12</v>
          </cell>
          <cell r="AF8522">
            <v>0</v>
          </cell>
        </row>
        <row r="8523">
          <cell r="AD8523">
            <v>12</v>
          </cell>
          <cell r="AF8523">
            <v>0</v>
          </cell>
        </row>
        <row r="8524">
          <cell r="AD8524">
            <v>12</v>
          </cell>
          <cell r="AF8524">
            <v>0</v>
          </cell>
        </row>
        <row r="8525">
          <cell r="AD8525">
            <v>12</v>
          </cell>
          <cell r="AF8525">
            <v>0</v>
          </cell>
        </row>
        <row r="8526">
          <cell r="AD8526">
            <v>12</v>
          </cell>
          <cell r="AF8526">
            <v>0</v>
          </cell>
        </row>
        <row r="8527">
          <cell r="AD8527">
            <v>12</v>
          </cell>
          <cell r="AF8527">
            <v>0</v>
          </cell>
        </row>
        <row r="8528">
          <cell r="AD8528">
            <v>12</v>
          </cell>
          <cell r="AF8528">
            <v>0</v>
          </cell>
        </row>
        <row r="8529">
          <cell r="AD8529">
            <v>12</v>
          </cell>
          <cell r="AF8529">
            <v>0</v>
          </cell>
        </row>
        <row r="8530">
          <cell r="AD8530">
            <v>12</v>
          </cell>
          <cell r="AF8530">
            <v>0</v>
          </cell>
        </row>
        <row r="8531">
          <cell r="AD8531">
            <v>12</v>
          </cell>
          <cell r="AF8531">
            <v>0</v>
          </cell>
        </row>
        <row r="8532">
          <cell r="AD8532">
            <v>12</v>
          </cell>
          <cell r="AF8532">
            <v>0</v>
          </cell>
        </row>
        <row r="8533">
          <cell r="AD8533">
            <v>12</v>
          </cell>
          <cell r="AF8533">
            <v>0</v>
          </cell>
        </row>
        <row r="8534">
          <cell r="AD8534">
            <v>12</v>
          </cell>
          <cell r="AF8534">
            <v>0</v>
          </cell>
        </row>
        <row r="8535">
          <cell r="AD8535">
            <v>12</v>
          </cell>
          <cell r="AF8535">
            <v>0</v>
          </cell>
        </row>
        <row r="8536">
          <cell r="AD8536">
            <v>12</v>
          </cell>
          <cell r="AF8536">
            <v>0</v>
          </cell>
        </row>
        <row r="8537">
          <cell r="AD8537">
            <v>12</v>
          </cell>
          <cell r="AF8537">
            <v>0</v>
          </cell>
        </row>
        <row r="8538">
          <cell r="AD8538">
            <v>12</v>
          </cell>
          <cell r="AF8538">
            <v>0</v>
          </cell>
        </row>
        <row r="8539">
          <cell r="AD8539">
            <v>12</v>
          </cell>
          <cell r="AF8539">
            <v>0</v>
          </cell>
        </row>
        <row r="8540">
          <cell r="AD8540">
            <v>12</v>
          </cell>
          <cell r="AF8540">
            <v>0</v>
          </cell>
        </row>
        <row r="8541">
          <cell r="AD8541">
            <v>12</v>
          </cell>
          <cell r="AF8541">
            <v>0</v>
          </cell>
        </row>
        <row r="8542">
          <cell r="AD8542">
            <v>12</v>
          </cell>
          <cell r="AF8542">
            <v>0</v>
          </cell>
        </row>
        <row r="8543">
          <cell r="AD8543">
            <v>12</v>
          </cell>
          <cell r="AF8543">
            <v>0</v>
          </cell>
        </row>
        <row r="8544">
          <cell r="AD8544">
            <v>12</v>
          </cell>
          <cell r="AF8544">
            <v>0</v>
          </cell>
        </row>
        <row r="8545">
          <cell r="AD8545">
            <v>12</v>
          </cell>
          <cell r="AF8545">
            <v>0</v>
          </cell>
        </row>
        <row r="8546">
          <cell r="AD8546">
            <v>12</v>
          </cell>
          <cell r="AF8546">
            <v>0</v>
          </cell>
        </row>
        <row r="8547">
          <cell r="AD8547">
            <v>12</v>
          </cell>
          <cell r="AF8547">
            <v>0</v>
          </cell>
        </row>
        <row r="8548">
          <cell r="AD8548">
            <v>12</v>
          </cell>
          <cell r="AF8548">
            <v>0</v>
          </cell>
        </row>
        <row r="8549">
          <cell r="AD8549">
            <v>12</v>
          </cell>
          <cell r="AF8549">
            <v>0</v>
          </cell>
        </row>
        <row r="8550">
          <cell r="AD8550">
            <v>12</v>
          </cell>
          <cell r="AF8550">
            <v>0</v>
          </cell>
        </row>
        <row r="8551">
          <cell r="AD8551">
            <v>12</v>
          </cell>
          <cell r="AF8551">
            <v>0</v>
          </cell>
        </row>
        <row r="8552">
          <cell r="AD8552">
            <v>12</v>
          </cell>
          <cell r="AF8552">
            <v>0</v>
          </cell>
        </row>
        <row r="8553">
          <cell r="AD8553">
            <v>12</v>
          </cell>
          <cell r="AF8553">
            <v>0</v>
          </cell>
        </row>
        <row r="8554">
          <cell r="AD8554">
            <v>12</v>
          </cell>
          <cell r="AF8554">
            <v>0</v>
          </cell>
        </row>
        <row r="8555">
          <cell r="AD8555">
            <v>12</v>
          </cell>
          <cell r="AF8555">
            <v>0</v>
          </cell>
        </row>
        <row r="8556">
          <cell r="AD8556">
            <v>12</v>
          </cell>
          <cell r="AF8556">
            <v>0</v>
          </cell>
        </row>
        <row r="8557">
          <cell r="AD8557">
            <v>12</v>
          </cell>
          <cell r="AF8557">
            <v>0</v>
          </cell>
        </row>
        <row r="8558">
          <cell r="AD8558">
            <v>12</v>
          </cell>
          <cell r="AF8558">
            <v>0</v>
          </cell>
        </row>
        <row r="8559">
          <cell r="AD8559">
            <v>12</v>
          </cell>
          <cell r="AF8559">
            <v>0</v>
          </cell>
        </row>
        <row r="8560">
          <cell r="AD8560">
            <v>12</v>
          </cell>
          <cell r="AF8560">
            <v>0</v>
          </cell>
        </row>
        <row r="8561">
          <cell r="AD8561">
            <v>12</v>
          </cell>
          <cell r="AF8561">
            <v>0</v>
          </cell>
        </row>
        <row r="8562">
          <cell r="AD8562">
            <v>12</v>
          </cell>
          <cell r="AF8562">
            <v>0</v>
          </cell>
        </row>
        <row r="8563">
          <cell r="AD8563">
            <v>12</v>
          </cell>
          <cell r="AF8563">
            <v>0</v>
          </cell>
        </row>
        <row r="8564">
          <cell r="AD8564">
            <v>12</v>
          </cell>
          <cell r="AF8564">
            <v>0</v>
          </cell>
        </row>
        <row r="8565">
          <cell r="AD8565">
            <v>12</v>
          </cell>
          <cell r="AF8565">
            <v>0</v>
          </cell>
        </row>
        <row r="8566">
          <cell r="AD8566">
            <v>12</v>
          </cell>
          <cell r="AF8566">
            <v>0</v>
          </cell>
        </row>
        <row r="8567">
          <cell r="AD8567">
            <v>12</v>
          </cell>
          <cell r="AF8567">
            <v>1.2755102040816326E-3</v>
          </cell>
        </row>
        <row r="8568">
          <cell r="AD8568">
            <v>12</v>
          </cell>
          <cell r="AF8568">
            <v>1.2755102040816326E-3</v>
          </cell>
        </row>
        <row r="8569">
          <cell r="AD8569">
            <v>12</v>
          </cell>
          <cell r="AF8569">
            <v>0</v>
          </cell>
        </row>
        <row r="8570">
          <cell r="AD8570">
            <v>12</v>
          </cell>
          <cell r="AF8570">
            <v>0</v>
          </cell>
        </row>
        <row r="8571">
          <cell r="AD8571">
            <v>12</v>
          </cell>
          <cell r="AF8571">
            <v>0</v>
          </cell>
        </row>
        <row r="8572">
          <cell r="AD8572">
            <v>12</v>
          </cell>
          <cell r="AF8572">
            <v>0</v>
          </cell>
        </row>
        <row r="8573">
          <cell r="AD8573">
            <v>12</v>
          </cell>
          <cell r="AF8573">
            <v>0</v>
          </cell>
        </row>
        <row r="8574">
          <cell r="AD8574">
            <v>12</v>
          </cell>
          <cell r="AF8574">
            <v>0</v>
          </cell>
        </row>
        <row r="8575">
          <cell r="AD8575">
            <v>12</v>
          </cell>
          <cell r="AF8575">
            <v>0</v>
          </cell>
        </row>
        <row r="8576">
          <cell r="AD8576">
            <v>12</v>
          </cell>
          <cell r="AF8576">
            <v>0</v>
          </cell>
        </row>
        <row r="8577">
          <cell r="AD8577">
            <v>12</v>
          </cell>
          <cell r="AF8577">
            <v>0</v>
          </cell>
        </row>
        <row r="8578">
          <cell r="AD8578">
            <v>12</v>
          </cell>
          <cell r="AF8578">
            <v>0</v>
          </cell>
        </row>
        <row r="8579">
          <cell r="AD8579">
            <v>12</v>
          </cell>
          <cell r="AF8579">
            <v>0</v>
          </cell>
        </row>
        <row r="8580">
          <cell r="AD8580">
            <v>12</v>
          </cell>
          <cell r="AF8580">
            <v>0</v>
          </cell>
        </row>
        <row r="8581">
          <cell r="AD8581">
            <v>12</v>
          </cell>
          <cell r="AF8581">
            <v>0</v>
          </cell>
        </row>
        <row r="8582">
          <cell r="AD8582">
            <v>12</v>
          </cell>
          <cell r="AF8582">
            <v>1.2755102040816326E-3</v>
          </cell>
        </row>
        <row r="8583">
          <cell r="AD8583">
            <v>12</v>
          </cell>
          <cell r="AF8583">
            <v>1.2755102040816326E-3</v>
          </cell>
        </row>
        <row r="8584">
          <cell r="AD8584">
            <v>12</v>
          </cell>
          <cell r="AF8584">
            <v>1.2755102040816326E-3</v>
          </cell>
        </row>
        <row r="8585">
          <cell r="AD8585">
            <v>12</v>
          </cell>
          <cell r="AF8585">
            <v>0</v>
          </cell>
        </row>
        <row r="8586">
          <cell r="AD8586">
            <v>12</v>
          </cell>
          <cell r="AF8586">
            <v>0</v>
          </cell>
        </row>
        <row r="8587">
          <cell r="AD8587">
            <v>12</v>
          </cell>
          <cell r="AF8587">
            <v>0</v>
          </cell>
        </row>
        <row r="8588">
          <cell r="AD8588">
            <v>12</v>
          </cell>
          <cell r="AF8588">
            <v>0</v>
          </cell>
        </row>
        <row r="8589">
          <cell r="AD8589">
            <v>12</v>
          </cell>
          <cell r="AF8589">
            <v>0</v>
          </cell>
        </row>
        <row r="8590">
          <cell r="AD8590">
            <v>12</v>
          </cell>
          <cell r="AF8590">
            <v>0</v>
          </cell>
        </row>
        <row r="8591">
          <cell r="AD8591">
            <v>12</v>
          </cell>
          <cell r="AF8591">
            <v>0</v>
          </cell>
        </row>
        <row r="8592">
          <cell r="AD8592">
            <v>12</v>
          </cell>
          <cell r="AF8592">
            <v>0</v>
          </cell>
        </row>
        <row r="8593">
          <cell r="AD8593">
            <v>12</v>
          </cell>
          <cell r="AF8593">
            <v>0</v>
          </cell>
        </row>
        <row r="8594">
          <cell r="AD8594">
            <v>12</v>
          </cell>
          <cell r="AF8594">
            <v>0</v>
          </cell>
        </row>
        <row r="8595">
          <cell r="AD8595">
            <v>12</v>
          </cell>
          <cell r="AF8595">
            <v>0</v>
          </cell>
        </row>
        <row r="8596">
          <cell r="AD8596">
            <v>12</v>
          </cell>
          <cell r="AF8596">
            <v>0</v>
          </cell>
        </row>
        <row r="8597">
          <cell r="AD8597">
            <v>12</v>
          </cell>
          <cell r="AF8597">
            <v>0</v>
          </cell>
        </row>
        <row r="8598">
          <cell r="AD8598">
            <v>12</v>
          </cell>
          <cell r="AF8598">
            <v>0</v>
          </cell>
        </row>
        <row r="8599">
          <cell r="AD8599">
            <v>12</v>
          </cell>
          <cell r="AF8599">
            <v>0</v>
          </cell>
        </row>
        <row r="8600">
          <cell r="AD8600">
            <v>12</v>
          </cell>
          <cell r="AF8600">
            <v>0</v>
          </cell>
        </row>
        <row r="8601">
          <cell r="AD8601">
            <v>12</v>
          </cell>
          <cell r="AF8601">
            <v>0</v>
          </cell>
        </row>
        <row r="8602">
          <cell r="AD8602">
            <v>12</v>
          </cell>
          <cell r="AF8602">
            <v>0</v>
          </cell>
        </row>
        <row r="8603">
          <cell r="AD8603">
            <v>12</v>
          </cell>
          <cell r="AF8603">
            <v>0</v>
          </cell>
        </row>
        <row r="8604">
          <cell r="AD8604">
            <v>12</v>
          </cell>
          <cell r="AF8604">
            <v>0</v>
          </cell>
        </row>
        <row r="8605">
          <cell r="AD8605">
            <v>12</v>
          </cell>
          <cell r="AF8605">
            <v>0</v>
          </cell>
        </row>
        <row r="8606">
          <cell r="AD8606">
            <v>12</v>
          </cell>
          <cell r="AF8606">
            <v>0</v>
          </cell>
        </row>
        <row r="8607">
          <cell r="AD8607">
            <v>12</v>
          </cell>
          <cell r="AF8607">
            <v>0</v>
          </cell>
        </row>
        <row r="8608">
          <cell r="AD8608">
            <v>12</v>
          </cell>
          <cell r="AF8608">
            <v>0</v>
          </cell>
        </row>
        <row r="8609">
          <cell r="AD8609">
            <v>12</v>
          </cell>
          <cell r="AF8609">
            <v>0</v>
          </cell>
        </row>
        <row r="8610">
          <cell r="AD8610">
            <v>12</v>
          </cell>
          <cell r="AF8610">
            <v>0</v>
          </cell>
        </row>
        <row r="8611">
          <cell r="AD8611">
            <v>12</v>
          </cell>
          <cell r="AF8611">
            <v>0</v>
          </cell>
        </row>
        <row r="8612">
          <cell r="AD8612">
            <v>12</v>
          </cell>
          <cell r="AF8612">
            <v>0</v>
          </cell>
        </row>
        <row r="8613">
          <cell r="AD8613">
            <v>12</v>
          </cell>
          <cell r="AF8613">
            <v>0</v>
          </cell>
        </row>
        <row r="8614">
          <cell r="AD8614">
            <v>12</v>
          </cell>
          <cell r="AF8614">
            <v>0</v>
          </cell>
        </row>
        <row r="8615">
          <cell r="AD8615">
            <v>12</v>
          </cell>
          <cell r="AF8615">
            <v>0</v>
          </cell>
        </row>
        <row r="8616">
          <cell r="AD8616">
            <v>12</v>
          </cell>
          <cell r="AF8616">
            <v>0</v>
          </cell>
        </row>
        <row r="8617">
          <cell r="AD8617">
            <v>12</v>
          </cell>
          <cell r="AF8617">
            <v>0</v>
          </cell>
        </row>
        <row r="8618">
          <cell r="AD8618">
            <v>12</v>
          </cell>
          <cell r="AF8618">
            <v>0</v>
          </cell>
        </row>
        <row r="8619">
          <cell r="AD8619">
            <v>12</v>
          </cell>
          <cell r="AF8619">
            <v>0</v>
          </cell>
        </row>
        <row r="8620">
          <cell r="AD8620">
            <v>12</v>
          </cell>
          <cell r="AF8620">
            <v>0</v>
          </cell>
        </row>
        <row r="8621">
          <cell r="AD8621">
            <v>12</v>
          </cell>
          <cell r="AF8621">
            <v>0</v>
          </cell>
        </row>
        <row r="8622">
          <cell r="AD8622">
            <v>12</v>
          </cell>
          <cell r="AF8622">
            <v>0</v>
          </cell>
        </row>
        <row r="8623">
          <cell r="AD8623">
            <v>12</v>
          </cell>
          <cell r="AF8623">
            <v>0</v>
          </cell>
        </row>
        <row r="8624">
          <cell r="AD8624">
            <v>12</v>
          </cell>
          <cell r="AF8624">
            <v>0</v>
          </cell>
        </row>
        <row r="8625">
          <cell r="AD8625">
            <v>12</v>
          </cell>
          <cell r="AF8625">
            <v>0</v>
          </cell>
        </row>
        <row r="8626">
          <cell r="AD8626">
            <v>12</v>
          </cell>
          <cell r="AF8626">
            <v>0</v>
          </cell>
        </row>
        <row r="8627">
          <cell r="AD8627">
            <v>12</v>
          </cell>
          <cell r="AF8627">
            <v>0</v>
          </cell>
        </row>
        <row r="8628">
          <cell r="AD8628">
            <v>12</v>
          </cell>
          <cell r="AF8628">
            <v>0</v>
          </cell>
        </row>
        <row r="8629">
          <cell r="AD8629">
            <v>12</v>
          </cell>
          <cell r="AF8629">
            <v>0</v>
          </cell>
        </row>
        <row r="8630">
          <cell r="AD8630">
            <v>12</v>
          </cell>
          <cell r="AF8630">
            <v>0</v>
          </cell>
        </row>
        <row r="8631">
          <cell r="AD8631">
            <v>12</v>
          </cell>
          <cell r="AF8631">
            <v>0</v>
          </cell>
        </row>
        <row r="8632">
          <cell r="AD8632">
            <v>12</v>
          </cell>
          <cell r="AF8632">
            <v>0</v>
          </cell>
        </row>
        <row r="8633">
          <cell r="AD8633">
            <v>12</v>
          </cell>
          <cell r="AF8633">
            <v>0</v>
          </cell>
        </row>
        <row r="8634">
          <cell r="AD8634">
            <v>12</v>
          </cell>
          <cell r="AF8634">
            <v>0</v>
          </cell>
        </row>
        <row r="8635">
          <cell r="AD8635">
            <v>12</v>
          </cell>
          <cell r="AF8635">
            <v>0</v>
          </cell>
        </row>
        <row r="8636">
          <cell r="AD8636">
            <v>12</v>
          </cell>
          <cell r="AF8636">
            <v>0</v>
          </cell>
        </row>
        <row r="8637">
          <cell r="AD8637">
            <v>12</v>
          </cell>
          <cell r="AF8637">
            <v>0</v>
          </cell>
        </row>
        <row r="8638">
          <cell r="AD8638">
            <v>12</v>
          </cell>
          <cell r="AF8638">
            <v>0</v>
          </cell>
        </row>
        <row r="8639">
          <cell r="AD8639">
            <v>12</v>
          </cell>
          <cell r="AF8639">
            <v>0</v>
          </cell>
        </row>
        <row r="8640">
          <cell r="AD8640">
            <v>12</v>
          </cell>
          <cell r="AF8640">
            <v>0</v>
          </cell>
        </row>
        <row r="8641">
          <cell r="AD8641">
            <v>12</v>
          </cell>
          <cell r="AF8641">
            <v>0</v>
          </cell>
        </row>
        <row r="8642">
          <cell r="AD8642">
            <v>12</v>
          </cell>
          <cell r="AF8642">
            <v>0</v>
          </cell>
        </row>
        <row r="8643">
          <cell r="AD8643">
            <v>12</v>
          </cell>
          <cell r="AF8643">
            <v>0</v>
          </cell>
        </row>
        <row r="8644">
          <cell r="AD8644">
            <v>12</v>
          </cell>
          <cell r="AF8644">
            <v>0</v>
          </cell>
        </row>
        <row r="8645">
          <cell r="AD8645">
            <v>12</v>
          </cell>
          <cell r="AF8645">
            <v>0</v>
          </cell>
        </row>
        <row r="8646">
          <cell r="AD8646">
            <v>12</v>
          </cell>
          <cell r="AF8646">
            <v>0</v>
          </cell>
        </row>
        <row r="8647">
          <cell r="AD8647">
            <v>12</v>
          </cell>
          <cell r="AF8647">
            <v>0</v>
          </cell>
        </row>
        <row r="8648">
          <cell r="AD8648">
            <v>12</v>
          </cell>
          <cell r="AF8648">
            <v>0</v>
          </cell>
        </row>
        <row r="8649">
          <cell r="AD8649">
            <v>12</v>
          </cell>
          <cell r="AF8649">
            <v>0</v>
          </cell>
        </row>
        <row r="8650">
          <cell r="AD8650">
            <v>12</v>
          </cell>
          <cell r="AF8650">
            <v>0</v>
          </cell>
        </row>
        <row r="8651">
          <cell r="AD8651">
            <v>12</v>
          </cell>
          <cell r="AF8651">
            <v>0</v>
          </cell>
        </row>
        <row r="8652">
          <cell r="AD8652">
            <v>12</v>
          </cell>
          <cell r="AF8652">
            <v>0</v>
          </cell>
        </row>
        <row r="8653">
          <cell r="AD8653">
            <v>12</v>
          </cell>
          <cell r="AF8653">
            <v>0</v>
          </cell>
        </row>
        <row r="8654">
          <cell r="AD8654">
            <v>12</v>
          </cell>
          <cell r="AF8654">
            <v>0</v>
          </cell>
        </row>
        <row r="8655">
          <cell r="AD8655">
            <v>12</v>
          </cell>
          <cell r="AF8655">
            <v>0</v>
          </cell>
        </row>
        <row r="8656">
          <cell r="AD8656">
            <v>12</v>
          </cell>
          <cell r="AF8656">
            <v>0</v>
          </cell>
        </row>
        <row r="8657">
          <cell r="AD8657">
            <v>12</v>
          </cell>
          <cell r="AF8657">
            <v>0</v>
          </cell>
        </row>
        <row r="8658">
          <cell r="AD8658">
            <v>12</v>
          </cell>
          <cell r="AF8658">
            <v>0</v>
          </cell>
        </row>
        <row r="8659">
          <cell r="AD8659">
            <v>12</v>
          </cell>
          <cell r="AF8659">
            <v>0</v>
          </cell>
        </row>
        <row r="8660">
          <cell r="AD8660">
            <v>12</v>
          </cell>
          <cell r="AF8660">
            <v>0</v>
          </cell>
        </row>
        <row r="8661">
          <cell r="AD8661">
            <v>12</v>
          </cell>
          <cell r="AF8661">
            <v>0</v>
          </cell>
        </row>
        <row r="8662">
          <cell r="AD8662">
            <v>12</v>
          </cell>
          <cell r="AF8662">
            <v>0</v>
          </cell>
        </row>
        <row r="8663">
          <cell r="AD8663">
            <v>12</v>
          </cell>
          <cell r="AF8663">
            <v>0</v>
          </cell>
        </row>
        <row r="8664">
          <cell r="AD8664">
            <v>12</v>
          </cell>
          <cell r="AF8664">
            <v>0</v>
          </cell>
        </row>
        <row r="8665">
          <cell r="AD8665">
            <v>12</v>
          </cell>
          <cell r="AF8665">
            <v>0</v>
          </cell>
        </row>
        <row r="8666">
          <cell r="AD8666">
            <v>12</v>
          </cell>
          <cell r="AF8666">
            <v>0</v>
          </cell>
        </row>
        <row r="8667">
          <cell r="AD8667">
            <v>12</v>
          </cell>
          <cell r="AF8667">
            <v>0</v>
          </cell>
        </row>
        <row r="8668">
          <cell r="AD8668">
            <v>12</v>
          </cell>
          <cell r="AF8668">
            <v>0</v>
          </cell>
        </row>
        <row r="8669">
          <cell r="AD8669">
            <v>12</v>
          </cell>
          <cell r="AF8669">
            <v>0</v>
          </cell>
        </row>
        <row r="8670">
          <cell r="AD8670">
            <v>12</v>
          </cell>
          <cell r="AF8670">
            <v>0</v>
          </cell>
        </row>
        <row r="8671">
          <cell r="AD8671">
            <v>12</v>
          </cell>
          <cell r="AF8671">
            <v>0</v>
          </cell>
        </row>
        <row r="8672">
          <cell r="AD8672">
            <v>12</v>
          </cell>
          <cell r="AF8672">
            <v>0</v>
          </cell>
        </row>
        <row r="8673">
          <cell r="AD8673">
            <v>12</v>
          </cell>
          <cell r="AF8673">
            <v>0</v>
          </cell>
        </row>
        <row r="8674">
          <cell r="AD8674">
            <v>12</v>
          </cell>
          <cell r="AF8674">
            <v>0</v>
          </cell>
        </row>
        <row r="8675">
          <cell r="AD8675">
            <v>12</v>
          </cell>
          <cell r="AF8675">
            <v>0</v>
          </cell>
        </row>
        <row r="8676">
          <cell r="AD8676">
            <v>12</v>
          </cell>
          <cell r="AF8676">
            <v>0</v>
          </cell>
        </row>
        <row r="8677">
          <cell r="AD8677">
            <v>12</v>
          </cell>
          <cell r="AF8677">
            <v>0</v>
          </cell>
        </row>
        <row r="8678">
          <cell r="AD8678">
            <v>12</v>
          </cell>
          <cell r="AF8678">
            <v>0</v>
          </cell>
        </row>
        <row r="8679">
          <cell r="AD8679">
            <v>12</v>
          </cell>
          <cell r="AF8679">
            <v>0</v>
          </cell>
        </row>
        <row r="8680">
          <cell r="AD8680">
            <v>12</v>
          </cell>
          <cell r="AF8680">
            <v>0</v>
          </cell>
        </row>
        <row r="8681">
          <cell r="AD8681">
            <v>12</v>
          </cell>
          <cell r="AF8681">
            <v>0</v>
          </cell>
        </row>
        <row r="8682">
          <cell r="AD8682">
            <v>12</v>
          </cell>
          <cell r="AF8682">
            <v>0</v>
          </cell>
        </row>
        <row r="8683">
          <cell r="AD8683">
            <v>12</v>
          </cell>
          <cell r="AF8683">
            <v>0</v>
          </cell>
        </row>
        <row r="8684">
          <cell r="AD8684">
            <v>12</v>
          </cell>
          <cell r="AF8684">
            <v>0</v>
          </cell>
        </row>
        <row r="8685">
          <cell r="AD8685">
            <v>12</v>
          </cell>
          <cell r="AF8685">
            <v>0</v>
          </cell>
        </row>
        <row r="8686">
          <cell r="AD8686">
            <v>12</v>
          </cell>
          <cell r="AF8686">
            <v>0</v>
          </cell>
        </row>
        <row r="8687">
          <cell r="AD8687">
            <v>12</v>
          </cell>
          <cell r="AF8687">
            <v>0</v>
          </cell>
        </row>
        <row r="8688">
          <cell r="AD8688">
            <v>12</v>
          </cell>
          <cell r="AF8688">
            <v>0</v>
          </cell>
        </row>
        <row r="8689">
          <cell r="AD8689">
            <v>12</v>
          </cell>
          <cell r="AF8689">
            <v>0</v>
          </cell>
        </row>
        <row r="8690">
          <cell r="AD8690">
            <v>12</v>
          </cell>
          <cell r="AF8690">
            <v>0</v>
          </cell>
        </row>
        <row r="8691">
          <cell r="AD8691">
            <v>12</v>
          </cell>
          <cell r="AF8691">
            <v>0</v>
          </cell>
        </row>
        <row r="8692">
          <cell r="AD8692">
            <v>12</v>
          </cell>
          <cell r="AF8692">
            <v>0</v>
          </cell>
        </row>
        <row r="8693">
          <cell r="AD8693">
            <v>12</v>
          </cell>
          <cell r="AF8693">
            <v>0</v>
          </cell>
        </row>
        <row r="8694">
          <cell r="AD8694">
            <v>12</v>
          </cell>
          <cell r="AF8694">
            <v>0</v>
          </cell>
        </row>
        <row r="8695">
          <cell r="AD8695">
            <v>12</v>
          </cell>
          <cell r="AF8695">
            <v>0</v>
          </cell>
        </row>
        <row r="8696">
          <cell r="AD8696">
            <v>12</v>
          </cell>
          <cell r="AF8696">
            <v>0</v>
          </cell>
        </row>
        <row r="8697">
          <cell r="AD8697">
            <v>12</v>
          </cell>
          <cell r="AF8697">
            <v>0</v>
          </cell>
        </row>
        <row r="8698">
          <cell r="AD8698">
            <v>12</v>
          </cell>
          <cell r="AF8698">
            <v>0</v>
          </cell>
        </row>
        <row r="8699">
          <cell r="AD8699">
            <v>12</v>
          </cell>
          <cell r="AF8699">
            <v>0</v>
          </cell>
        </row>
        <row r="8700">
          <cell r="AD8700">
            <v>12</v>
          </cell>
          <cell r="AF8700">
            <v>0</v>
          </cell>
        </row>
        <row r="8701">
          <cell r="AD8701">
            <v>12</v>
          </cell>
          <cell r="AF8701">
            <v>0</v>
          </cell>
        </row>
        <row r="8702">
          <cell r="AD8702">
            <v>12</v>
          </cell>
          <cell r="AF8702">
            <v>0</v>
          </cell>
        </row>
        <row r="8703">
          <cell r="AD8703">
            <v>12</v>
          </cell>
          <cell r="AF8703">
            <v>0</v>
          </cell>
        </row>
        <row r="8704">
          <cell r="AD8704">
            <v>12</v>
          </cell>
          <cell r="AF8704">
            <v>0</v>
          </cell>
        </row>
        <row r="8705">
          <cell r="AD8705">
            <v>12</v>
          </cell>
          <cell r="AF8705">
            <v>0</v>
          </cell>
        </row>
        <row r="8706">
          <cell r="AD8706">
            <v>12</v>
          </cell>
          <cell r="AF8706">
            <v>0</v>
          </cell>
        </row>
        <row r="8707">
          <cell r="AD8707">
            <v>12</v>
          </cell>
          <cell r="AF8707">
            <v>0</v>
          </cell>
        </row>
        <row r="8708">
          <cell r="AD8708">
            <v>12</v>
          </cell>
          <cell r="AF8708">
            <v>0</v>
          </cell>
        </row>
        <row r="8709">
          <cell r="AD8709">
            <v>12</v>
          </cell>
          <cell r="AF8709">
            <v>0</v>
          </cell>
        </row>
        <row r="8710">
          <cell r="AD8710">
            <v>12</v>
          </cell>
          <cell r="AF8710">
            <v>0</v>
          </cell>
        </row>
        <row r="8711">
          <cell r="AD8711">
            <v>12</v>
          </cell>
          <cell r="AF8711">
            <v>0</v>
          </cell>
        </row>
        <row r="8712">
          <cell r="AD8712">
            <v>12</v>
          </cell>
          <cell r="AF8712">
            <v>0</v>
          </cell>
        </row>
        <row r="8713">
          <cell r="AD8713">
            <v>12</v>
          </cell>
          <cell r="AF8713">
            <v>0</v>
          </cell>
        </row>
        <row r="8714">
          <cell r="AD8714">
            <v>12</v>
          </cell>
          <cell r="AF8714">
            <v>0</v>
          </cell>
        </row>
        <row r="8715">
          <cell r="AD8715">
            <v>12</v>
          </cell>
          <cell r="AF8715">
            <v>0</v>
          </cell>
        </row>
        <row r="8716">
          <cell r="AD8716">
            <v>12</v>
          </cell>
          <cell r="AF8716">
            <v>0</v>
          </cell>
        </row>
        <row r="8717">
          <cell r="AD8717">
            <v>12</v>
          </cell>
          <cell r="AF8717">
            <v>0</v>
          </cell>
        </row>
        <row r="8718">
          <cell r="AD8718">
            <v>12</v>
          </cell>
          <cell r="AF8718">
            <v>0</v>
          </cell>
        </row>
        <row r="8719">
          <cell r="AD8719">
            <v>12</v>
          </cell>
          <cell r="AF8719">
            <v>0</v>
          </cell>
        </row>
        <row r="8720">
          <cell r="AD8720">
            <v>12</v>
          </cell>
          <cell r="AF8720">
            <v>0</v>
          </cell>
        </row>
        <row r="8721">
          <cell r="AD8721">
            <v>12</v>
          </cell>
          <cell r="AF8721">
            <v>0</v>
          </cell>
        </row>
        <row r="8722">
          <cell r="AD8722">
            <v>12</v>
          </cell>
          <cell r="AF8722">
            <v>0</v>
          </cell>
        </row>
        <row r="8723">
          <cell r="AD8723">
            <v>12</v>
          </cell>
          <cell r="AF8723">
            <v>0</v>
          </cell>
        </row>
        <row r="8724">
          <cell r="AD8724">
            <v>12</v>
          </cell>
          <cell r="AF8724">
            <v>0</v>
          </cell>
        </row>
        <row r="8725">
          <cell r="AD8725">
            <v>12</v>
          </cell>
          <cell r="AF8725">
            <v>0</v>
          </cell>
        </row>
        <row r="8726">
          <cell r="AD8726">
            <v>12</v>
          </cell>
          <cell r="AF8726">
            <v>0</v>
          </cell>
        </row>
        <row r="8727">
          <cell r="AD8727">
            <v>12</v>
          </cell>
          <cell r="AF8727">
            <v>0</v>
          </cell>
        </row>
        <row r="8728">
          <cell r="AD8728">
            <v>12</v>
          </cell>
          <cell r="AF8728">
            <v>0</v>
          </cell>
        </row>
        <row r="8729">
          <cell r="AD8729">
            <v>12</v>
          </cell>
          <cell r="AF8729">
            <v>0</v>
          </cell>
        </row>
        <row r="8730">
          <cell r="AD8730">
            <v>12</v>
          </cell>
          <cell r="AF8730">
            <v>0</v>
          </cell>
        </row>
        <row r="8731">
          <cell r="AD8731">
            <v>12</v>
          </cell>
          <cell r="AF8731">
            <v>0</v>
          </cell>
        </row>
        <row r="8732">
          <cell r="AD8732">
            <v>12</v>
          </cell>
          <cell r="AF8732">
            <v>0</v>
          </cell>
        </row>
        <row r="8733">
          <cell r="AD8733">
            <v>12</v>
          </cell>
          <cell r="AF8733">
            <v>0</v>
          </cell>
        </row>
        <row r="8734">
          <cell r="AD8734">
            <v>12</v>
          </cell>
          <cell r="AF8734">
            <v>0</v>
          </cell>
        </row>
        <row r="8735">
          <cell r="AD8735">
            <v>12</v>
          </cell>
          <cell r="AF8735">
            <v>0</v>
          </cell>
        </row>
        <row r="8736">
          <cell r="AD8736">
            <v>12</v>
          </cell>
          <cell r="AF8736">
            <v>0</v>
          </cell>
        </row>
        <row r="8737">
          <cell r="AD8737">
            <v>12</v>
          </cell>
          <cell r="AF8737">
            <v>0</v>
          </cell>
        </row>
        <row r="8738">
          <cell r="AD8738">
            <v>12</v>
          </cell>
          <cell r="AF8738">
            <v>0</v>
          </cell>
        </row>
        <row r="8739">
          <cell r="AD8739">
            <v>12</v>
          </cell>
          <cell r="AF8739">
            <v>0</v>
          </cell>
        </row>
        <row r="8740">
          <cell r="AD8740">
            <v>12</v>
          </cell>
          <cell r="AF8740">
            <v>0</v>
          </cell>
        </row>
        <row r="8741">
          <cell r="AD8741">
            <v>12</v>
          </cell>
          <cell r="AF8741">
            <v>0</v>
          </cell>
        </row>
        <row r="8742">
          <cell r="AD8742">
            <v>12</v>
          </cell>
          <cell r="AF8742">
            <v>0</v>
          </cell>
        </row>
        <row r="8743">
          <cell r="AD8743">
            <v>12</v>
          </cell>
          <cell r="AF8743">
            <v>0</v>
          </cell>
        </row>
        <row r="8744">
          <cell r="AD8744">
            <v>12</v>
          </cell>
          <cell r="AF8744">
            <v>0</v>
          </cell>
        </row>
        <row r="8745">
          <cell r="AD8745">
            <v>12</v>
          </cell>
          <cell r="AF8745">
            <v>0</v>
          </cell>
        </row>
        <row r="8746">
          <cell r="AD8746">
            <v>12</v>
          </cell>
          <cell r="AF8746">
            <v>0</v>
          </cell>
        </row>
        <row r="8747">
          <cell r="AD8747">
            <v>12</v>
          </cell>
          <cell r="AF8747">
            <v>0</v>
          </cell>
        </row>
        <row r="8748">
          <cell r="AD8748">
            <v>12</v>
          </cell>
          <cell r="AF8748">
            <v>0</v>
          </cell>
        </row>
        <row r="8749">
          <cell r="AD8749">
            <v>12</v>
          </cell>
          <cell r="AF8749">
            <v>0</v>
          </cell>
        </row>
        <row r="8750">
          <cell r="AD8750">
            <v>12</v>
          </cell>
          <cell r="AF8750">
            <v>0</v>
          </cell>
        </row>
        <row r="8751">
          <cell r="AD8751">
            <v>12</v>
          </cell>
          <cell r="AF8751">
            <v>0</v>
          </cell>
        </row>
        <row r="8752">
          <cell r="AD8752">
            <v>12</v>
          </cell>
          <cell r="AF8752">
            <v>0</v>
          </cell>
        </row>
        <row r="8753">
          <cell r="AD8753">
            <v>12</v>
          </cell>
          <cell r="AF8753">
            <v>0</v>
          </cell>
        </row>
        <row r="8754">
          <cell r="AD8754">
            <v>12</v>
          </cell>
          <cell r="AF8754">
            <v>0</v>
          </cell>
        </row>
        <row r="8755">
          <cell r="AD8755">
            <v>12</v>
          </cell>
          <cell r="AF8755">
            <v>0</v>
          </cell>
        </row>
        <row r="8756">
          <cell r="AD8756">
            <v>12</v>
          </cell>
          <cell r="AF8756">
            <v>0</v>
          </cell>
        </row>
        <row r="8757">
          <cell r="AD8757">
            <v>12</v>
          </cell>
          <cell r="AF8757">
            <v>0</v>
          </cell>
        </row>
        <row r="8758">
          <cell r="AD8758">
            <v>12</v>
          </cell>
          <cell r="AF8758">
            <v>0</v>
          </cell>
        </row>
        <row r="8759">
          <cell r="AD8759">
            <v>12</v>
          </cell>
          <cell r="AF8759">
            <v>0</v>
          </cell>
        </row>
        <row r="8760">
          <cell r="AD8760">
            <v>12</v>
          </cell>
          <cell r="AF8760">
            <v>0</v>
          </cell>
        </row>
        <row r="8761">
          <cell r="AD8761">
            <v>12</v>
          </cell>
          <cell r="AF8761">
            <v>0</v>
          </cell>
        </row>
        <row r="8762">
          <cell r="AD8762">
            <v>12</v>
          </cell>
          <cell r="AF8762">
            <v>0</v>
          </cell>
        </row>
        <row r="8763">
          <cell r="AD8763">
            <v>12</v>
          </cell>
          <cell r="AF8763">
            <v>0</v>
          </cell>
        </row>
        <row r="8764">
          <cell r="AD8764">
            <v>12</v>
          </cell>
          <cell r="AF8764">
            <v>0</v>
          </cell>
        </row>
      </sheetData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</sheetNames>
    <sheetDataSet>
      <sheetData sheetId="0">
        <row r="6">
          <cell r="A6">
            <v>2023</v>
          </cell>
          <cell r="B6">
            <v>2.3492273456020167</v>
          </cell>
          <cell r="C6">
            <v>6.0697413405614018</v>
          </cell>
          <cell r="E6"/>
          <cell r="F6"/>
        </row>
        <row r="7">
          <cell r="A7">
            <v>2024</v>
          </cell>
          <cell r="B7">
            <v>2.0253231680280233</v>
          </cell>
          <cell r="C7">
            <v>1.921229360613343</v>
          </cell>
          <cell r="E7"/>
          <cell r="F7"/>
        </row>
        <row r="8">
          <cell r="A8">
            <v>2025</v>
          </cell>
          <cell r="B8">
            <v>2.7167488888448013</v>
          </cell>
          <cell r="C8">
            <v>1.2174339530491534</v>
          </cell>
          <cell r="E8">
            <v>5.6364889281528976</v>
          </cell>
          <cell r="F8">
            <v>3.847100701208106</v>
          </cell>
        </row>
        <row r="9">
          <cell r="A9">
            <v>2026</v>
          </cell>
          <cell r="B9">
            <v>2.8777996216025543</v>
          </cell>
          <cell r="C9">
            <v>0.91276591166633181</v>
          </cell>
          <cell r="E9">
            <v>3.5119450498647748</v>
          </cell>
          <cell r="F9">
            <v>4.7977833918832271</v>
          </cell>
        </row>
        <row r="10">
          <cell r="A10">
            <v>2027</v>
          </cell>
          <cell r="B10">
            <v>3.2796133388942095</v>
          </cell>
          <cell r="C10">
            <v>2.3703825092023694</v>
          </cell>
          <cell r="E10">
            <v>2.2621123675385832</v>
          </cell>
          <cell r="F10">
            <v>3.4835553508973507</v>
          </cell>
        </row>
        <row r="11">
          <cell r="A11">
            <v>2028</v>
          </cell>
          <cell r="B11">
            <v>3.439350241235116</v>
          </cell>
          <cell r="C11">
            <v>2.323486472705794</v>
          </cell>
          <cell r="E11">
            <v>0.453777635343868</v>
          </cell>
          <cell r="F11">
            <v>0.64102975721880573</v>
          </cell>
        </row>
        <row r="12">
          <cell r="A12">
            <v>2029</v>
          </cell>
          <cell r="B12">
            <v>1.7981748724531614</v>
          </cell>
          <cell r="C12">
            <v>0.39908886513878433</v>
          </cell>
          <cell r="E12">
            <v>0.35907830585448569</v>
          </cell>
          <cell r="F12">
            <v>0.66970465653973077</v>
          </cell>
        </row>
        <row r="13">
          <cell r="A13">
            <v>2030</v>
          </cell>
          <cell r="B13">
            <v>1.6492028069018589</v>
          </cell>
          <cell r="C13">
            <v>0.54320120160484764</v>
          </cell>
          <cell r="E13">
            <v>0.2650844441510759</v>
          </cell>
          <cell r="F13">
            <v>0.77147662156335917</v>
          </cell>
        </row>
        <row r="14">
          <cell r="A14">
            <v>2031</v>
          </cell>
          <cell r="B14">
            <v>0.49668813626283759</v>
          </cell>
          <cell r="C14">
            <v>0.20333623244357069</v>
          </cell>
          <cell r="E14">
            <v>0.26910450682569392</v>
          </cell>
          <cell r="F14">
            <v>0.70056276923674043</v>
          </cell>
        </row>
        <row r="15">
          <cell r="A15">
            <v>2032</v>
          </cell>
          <cell r="B15">
            <v>0.65628490288989527</v>
          </cell>
          <cell r="C15">
            <v>0.26777701114236585</v>
          </cell>
          <cell r="E15">
            <v>0.20800050461901834</v>
          </cell>
          <cell r="F15">
            <v>0.71817731220036396</v>
          </cell>
        </row>
        <row r="16">
          <cell r="A16">
            <v>2033</v>
          </cell>
          <cell r="B16">
            <v>0.17589533658691367</v>
          </cell>
          <cell r="C16">
            <v>0.11559477579826567</v>
          </cell>
          <cell r="E16">
            <v>0.1370792701787486</v>
          </cell>
          <cell r="F16">
            <v>0.46282930420438961</v>
          </cell>
        </row>
        <row r="17">
          <cell r="A17">
            <v>2034</v>
          </cell>
          <cell r="B17">
            <v>0.12894027104083028</v>
          </cell>
          <cell r="C17">
            <v>0.11571003139097054</v>
          </cell>
          <cell r="E17">
            <v>0.13790506017944884</v>
          </cell>
          <cell r="F17">
            <v>0.42518933024967454</v>
          </cell>
        </row>
        <row r="18">
          <cell r="A18">
            <v>2035</v>
          </cell>
          <cell r="B18">
            <v>0.17271540358688844</v>
          </cell>
          <cell r="C18">
            <v>0.13022140944328695</v>
          </cell>
          <cell r="E18">
            <v>0.25768319971709897</v>
          </cell>
          <cell r="F18">
            <v>0.58293364569073525</v>
          </cell>
        </row>
        <row r="19">
          <cell r="A19">
            <v>2036</v>
          </cell>
          <cell r="B19">
            <v>0.14864264669746666</v>
          </cell>
          <cell r="C19">
            <v>0.12045160154575105</v>
          </cell>
          <cell r="E19">
            <v>0.39283226790195386</v>
          </cell>
          <cell r="F19">
            <v>0.8086744711462559</v>
          </cell>
        </row>
        <row r="20">
          <cell r="A20">
            <v>2037</v>
          </cell>
          <cell r="B20">
            <v>3.3116424447450082E-2</v>
          </cell>
          <cell r="C20">
            <v>4.7554866692976844E-2</v>
          </cell>
          <cell r="E20">
            <v>0.23857145443788996</v>
          </cell>
          <cell r="F20">
            <v>0.45027810295181148</v>
          </cell>
        </row>
        <row r="21">
          <cell r="A21">
            <v>2038</v>
          </cell>
          <cell r="B21">
            <v>3.1130664913518614E-2</v>
          </cell>
          <cell r="C21">
            <v>4.618908398217593E-2</v>
          </cell>
          <cell r="E21">
            <v>0.29111366385339038</v>
          </cell>
          <cell r="F21">
            <v>0.48907466195582394</v>
          </cell>
        </row>
        <row r="22">
          <cell r="A22">
            <v>2039</v>
          </cell>
          <cell r="B22">
            <v>3.3350167824736821E-2</v>
          </cell>
          <cell r="C22">
            <v>4.8060153623239496E-2</v>
          </cell>
          <cell r="E22">
            <v>0.3448337163193308</v>
          </cell>
          <cell r="F22">
            <v>0.58981523081982667</v>
          </cell>
        </row>
        <row r="23">
          <cell r="A23">
            <v>2040</v>
          </cell>
          <cell r="B23">
            <v>0.14199341904899868</v>
          </cell>
          <cell r="C23">
            <v>0.34724723176965139</v>
          </cell>
          <cell r="E23">
            <v>0.35912531200253905</v>
          </cell>
          <cell r="F23">
            <v>0.70242054105444696</v>
          </cell>
        </row>
        <row r="24">
          <cell r="A24">
            <v>2041</v>
          </cell>
          <cell r="E24">
            <v>0.67099784610394708</v>
          </cell>
          <cell r="F24">
            <v>1.1566224355719614</v>
          </cell>
        </row>
        <row r="25">
          <cell r="A25">
            <v>2042</v>
          </cell>
          <cell r="E25">
            <v>0.81171929115624897</v>
          </cell>
          <cell r="F25">
            <v>1.2971094931648595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 7.1"/>
      <sheetName val="Table 7.2 P1"/>
      <sheetName val="Table 7.2 P2"/>
      <sheetName val="Database"/>
      <sheetName val="CCUS Worksheet"/>
      <sheetName val="LCF"/>
      <sheetName val="Inputs"/>
      <sheetName val="Other Inputs"/>
      <sheetName val="Reference"/>
    </sheetNames>
    <sheetDataSet>
      <sheetData sheetId="0">
        <row r="14">
          <cell r="E14">
            <v>337.97399999999999</v>
          </cell>
          <cell r="H14">
            <v>852.88640658033398</v>
          </cell>
          <cell r="K14">
            <v>14.762789747718223</v>
          </cell>
        </row>
      </sheetData>
      <sheetData sheetId="1">
        <row r="12">
          <cell r="F12">
            <v>6.4562857142857144E-2</v>
          </cell>
          <cell r="M12">
            <v>33.705575884800005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st Summary"/>
      <sheetName val="Build Costs"/>
      <sheetName val="Other Adjustments Summary"/>
      <sheetName val="Other Adjustments"/>
      <sheetName val="JB Fuel Adjustment"/>
      <sheetName val="Battery_by_Category"/>
      <sheetName val="Generator_by_Category"/>
      <sheetName val="Generator"/>
      <sheetName val="Battery"/>
      <sheetName val="Transmission"/>
      <sheetName val="ENS_DumpEnergy_Shortage"/>
      <sheetName val="Market_Summary"/>
      <sheetName val="Emissions_Summary"/>
      <sheetName val="Storage_Pump_Load"/>
      <sheetName val="Load_Summary"/>
      <sheetName val="LT_Generator"/>
      <sheetName val="LT_Battery"/>
      <sheetName val="LT_Line"/>
      <sheetName val="OTR Directions"/>
      <sheetName val="OTR Results"/>
      <sheetName val="Annual Allocation"/>
      <sheetName val="Heat Input &amp; Tons"/>
      <sheetName val="EPA Data--&gt;"/>
      <sheetName val="EPA-State Summary"/>
      <sheetName val="Emissions by Gen"/>
      <sheetName val="Therms Monthl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16649">
          <cell r="F16649">
            <v>260.20219538791002</v>
          </cell>
          <cell r="K16649">
            <v>-10350.843014903619</v>
          </cell>
        </row>
        <row r="16650">
          <cell r="F16650">
            <v>260.20219538791002</v>
          </cell>
          <cell r="K16650">
            <v>-10696.912252399159</v>
          </cell>
        </row>
        <row r="16651">
          <cell r="F16651">
            <v>256.59807611615997</v>
          </cell>
          <cell r="K16651">
            <v>-10548.74706575233</v>
          </cell>
        </row>
        <row r="16652">
          <cell r="F16652">
            <v>253.35429480357979</v>
          </cell>
          <cell r="K16652">
            <v>-10749.822805835011</v>
          </cell>
        </row>
        <row r="16653">
          <cell r="F16653">
            <v>253.3576817516599</v>
          </cell>
          <cell r="K16653">
            <v>-11086.93215345622</v>
          </cell>
        </row>
        <row r="16654">
          <cell r="F16654">
            <v>254.37677766602991</v>
          </cell>
          <cell r="K16654">
            <v>-11131.527363705771</v>
          </cell>
        </row>
        <row r="16655">
          <cell r="F16655">
            <v>258.26864558993998</v>
          </cell>
          <cell r="K16655">
            <v>-11642.751016101331</v>
          </cell>
        </row>
        <row r="16656">
          <cell r="F16656">
            <v>258.79927568088988</v>
          </cell>
          <cell r="K16656">
            <v>-12010.874384353199</v>
          </cell>
        </row>
        <row r="16657">
          <cell r="F16657">
            <v>260.20219538791002</v>
          </cell>
          <cell r="K16657">
            <v>-12075.98384825171</v>
          </cell>
        </row>
        <row r="16658">
          <cell r="F16658">
            <v>260.20219538791002</v>
          </cell>
          <cell r="K16658">
            <v>-12422.053244562319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18329">
          <cell r="G18329">
            <v>3038.0799809670539</v>
          </cell>
          <cell r="J18329">
            <v>120</v>
          </cell>
          <cell r="K18329">
            <v>217877.22930907999</v>
          </cell>
        </row>
        <row r="19069">
          <cell r="G19069">
            <v>6446.0647047096954</v>
          </cell>
          <cell r="J19069">
            <v>120</v>
          </cell>
          <cell r="K19069">
            <v>298301.50778489001</v>
          </cell>
        </row>
      </sheetData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hart2"/>
      <sheetName val="Table A - Combined"/>
      <sheetName val="Table B - Energy"/>
      <sheetName val="Table C - Capacity"/>
      <sheetName val="Table D - Integration"/>
      <sheetName val="Exhibit 1 - Market Capacity"/>
      <sheetName val="Exhibit 2a - CEIP Cap SmallPV"/>
      <sheetName val="Exhibit 2b - CEIP Cap SmallWD"/>
      <sheetName val="Exhibit 3 - Levelized Capacity"/>
      <sheetName val="Exhibit 4 - Comparison"/>
      <sheetName val="XX Support Pages - Do Not Print"/>
      <sheetName val="Energy Only Compare"/>
      <sheetName val="Capacity Only Compare"/>
      <sheetName val="Profiles"/>
      <sheetName val="Portfolio"/>
    </sheetNames>
    <sheetDataSet>
      <sheetData sheetId="0" refreshError="1"/>
      <sheetData sheetId="1"/>
      <sheetData sheetId="2">
        <row r="4">
          <cell r="C4" t="str">
            <v>Baseload</v>
          </cell>
          <cell r="H4" t="str">
            <v>Wind</v>
          </cell>
          <cell r="O4" t="str">
            <v>Fixed Tilt Solar</v>
          </cell>
          <cell r="T4" t="str">
            <v>Tracking Solar</v>
          </cell>
        </row>
        <row r="11">
          <cell r="B11">
            <v>2024</v>
          </cell>
          <cell r="C11">
            <v>89.728729508197119</v>
          </cell>
          <cell r="D11">
            <v>110.43568647540957</v>
          </cell>
          <cell r="E11">
            <v>69.797220799180693</v>
          </cell>
          <cell r="F11">
            <v>154.27986680327862</v>
          </cell>
          <cell r="G11">
            <v>76.609221311475196</v>
          </cell>
          <cell r="H11">
            <v>87.474328729283926</v>
          </cell>
          <cell r="I11">
            <v>104.58430714886502</v>
          </cell>
          <cell r="J11">
            <v>62.949205266023888</v>
          </cell>
          <cell r="K11">
            <v>150.92964659354161</v>
          </cell>
          <cell r="L11">
            <v>70.738885923617758</v>
          </cell>
          <cell r="N11">
            <v>2024</v>
          </cell>
          <cell r="O11">
            <v>72.564711700191012</v>
          </cell>
          <cell r="P11">
            <v>77.394548913002126</v>
          </cell>
          <cell r="Q11">
            <v>57.187844655892555</v>
          </cell>
          <cell r="R11">
            <v>113.82014127875392</v>
          </cell>
          <cell r="S11">
            <v>84.024964694782597</v>
          </cell>
          <cell r="T11">
            <v>74.336016593678508</v>
          </cell>
          <cell r="U11">
            <v>78.829047600544314</v>
          </cell>
          <cell r="V11">
            <v>51.872907738468953</v>
          </cell>
          <cell r="W11">
            <v>115.87450649351278</v>
          </cell>
          <cell r="X11">
            <v>84.729606532289978</v>
          </cell>
        </row>
        <row r="12">
          <cell r="B12">
            <v>2025</v>
          </cell>
          <cell r="C12">
            <v>86.227154109588284</v>
          </cell>
          <cell r="D12">
            <v>103.80017489711966</v>
          </cell>
          <cell r="E12">
            <v>67.811445473251169</v>
          </cell>
          <cell r="F12">
            <v>149.58977459016435</v>
          </cell>
          <cell r="G12">
            <v>73.725312499999802</v>
          </cell>
          <cell r="H12">
            <v>81.280929606786572</v>
          </cell>
          <cell r="I12">
            <v>96.685063278881714</v>
          </cell>
          <cell r="J12">
            <v>58.948118772164264</v>
          </cell>
          <cell r="K12">
            <v>142.57088421159162</v>
          </cell>
          <cell r="L12">
            <v>63.69218826129363</v>
          </cell>
          <cell r="N12">
            <v>2025</v>
          </cell>
          <cell r="O12">
            <v>67.369107015951514</v>
          </cell>
          <cell r="P12">
            <v>73.709155850483512</v>
          </cell>
          <cell r="Q12">
            <v>51.338669981206642</v>
          </cell>
          <cell r="R12">
            <v>108.51522193082037</v>
          </cell>
          <cell r="S12">
            <v>79.728058099128162</v>
          </cell>
          <cell r="T12">
            <v>69.621622467845867</v>
          </cell>
          <cell r="U12">
            <v>74.18452289015373</v>
          </cell>
          <cell r="V12">
            <v>47.082099067350505</v>
          </cell>
          <cell r="W12">
            <v>111.02618211194647</v>
          </cell>
          <cell r="X12">
            <v>80.083302343069263</v>
          </cell>
        </row>
        <row r="13">
          <cell r="B13">
            <v>2026</v>
          </cell>
          <cell r="C13">
            <v>84.809750000000733</v>
          </cell>
          <cell r="D13">
            <v>99.590216049382775</v>
          </cell>
          <cell r="E13">
            <v>62.85073045267476</v>
          </cell>
          <cell r="F13">
            <v>145.18976434426222</v>
          </cell>
          <cell r="G13">
            <v>83.637899590163627</v>
          </cell>
          <cell r="H13">
            <v>82.966699786275271</v>
          </cell>
          <cell r="I13">
            <v>95.417101442037961</v>
          </cell>
          <cell r="J13">
            <v>56.545619531494268</v>
          </cell>
          <cell r="K13">
            <v>140.73477032676882</v>
          </cell>
          <cell r="L13">
            <v>77.942014866609028</v>
          </cell>
          <cell r="N13">
            <v>2026</v>
          </cell>
          <cell r="O13">
            <v>64.561766772428484</v>
          </cell>
          <cell r="P13">
            <v>73.015879163150217</v>
          </cell>
          <cell r="Q13">
            <v>49.074676518897121</v>
          </cell>
          <cell r="R13">
            <v>104.19418904590191</v>
          </cell>
          <cell r="S13">
            <v>76.318517466293628</v>
          </cell>
          <cell r="T13">
            <v>67.5709346746889</v>
          </cell>
          <cell r="U13">
            <v>74.063548299146916</v>
          </cell>
          <cell r="V13">
            <v>45.109165011647832</v>
          </cell>
          <cell r="W13">
            <v>107.08066376455625</v>
          </cell>
          <cell r="X13">
            <v>78.342160708583776</v>
          </cell>
        </row>
        <row r="14">
          <cell r="B14">
            <v>2027</v>
          </cell>
          <cell r="C14">
            <v>67.928550228310243</v>
          </cell>
          <cell r="D14">
            <v>80.940987654320708</v>
          </cell>
          <cell r="E14">
            <v>52.485527263374564</v>
          </cell>
          <cell r="F14">
            <v>108.58897540983625</v>
          </cell>
          <cell r="G14">
            <v>65.398693647540469</v>
          </cell>
          <cell r="H14">
            <v>66.807691382564215</v>
          </cell>
          <cell r="I14">
            <v>78.089682950886953</v>
          </cell>
          <cell r="J14">
            <v>48.155134343970438</v>
          </cell>
          <cell r="K14">
            <v>105.69964980628289</v>
          </cell>
          <cell r="L14">
            <v>62.169957014214035</v>
          </cell>
          <cell r="N14">
            <v>2027</v>
          </cell>
          <cell r="O14">
            <v>50.110293204310594</v>
          </cell>
          <cell r="P14">
            <v>58.618571191627971</v>
          </cell>
          <cell r="Q14">
            <v>40.021270982397652</v>
          </cell>
          <cell r="R14">
            <v>77.759724351594841</v>
          </cell>
          <cell r="S14">
            <v>56.85913064595151</v>
          </cell>
          <cell r="T14">
            <v>52.036660384819768</v>
          </cell>
          <cell r="U14">
            <v>58.851935745336895</v>
          </cell>
          <cell r="V14">
            <v>36.606278849511916</v>
          </cell>
          <cell r="W14">
            <v>79.947142500367789</v>
          </cell>
          <cell r="X14">
            <v>58.810993304193104</v>
          </cell>
        </row>
        <row r="15">
          <cell r="B15">
            <v>2028</v>
          </cell>
          <cell r="C15">
            <v>53.465872040072924</v>
          </cell>
          <cell r="D15">
            <v>66.524554303278435</v>
          </cell>
          <cell r="E15">
            <v>45.427505122950855</v>
          </cell>
          <cell r="F15">
            <v>71.963575819672229</v>
          </cell>
          <cell r="G15">
            <v>47.235071721311378</v>
          </cell>
          <cell r="H15">
            <v>52.994584228770002</v>
          </cell>
          <cell r="I15">
            <v>64.595617199798326</v>
          </cell>
          <cell r="J15">
            <v>43.006628509367339</v>
          </cell>
          <cell r="K15">
            <v>71.179454468527553</v>
          </cell>
          <cell r="L15">
            <v>47.007272954551951</v>
          </cell>
          <cell r="N15">
            <v>2028</v>
          </cell>
          <cell r="O15">
            <v>38.429260128098122</v>
          </cell>
          <cell r="P15">
            <v>46.713165530521643</v>
          </cell>
          <cell r="Q15">
            <v>34.641702731306943</v>
          </cell>
          <cell r="R15">
            <v>52.940284551828391</v>
          </cell>
          <cell r="S15">
            <v>39.092416598125155</v>
          </cell>
          <cell r="T15">
            <v>38.836196324440863</v>
          </cell>
          <cell r="U15">
            <v>45.638523274190042</v>
          </cell>
          <cell r="V15">
            <v>31.27754874414984</v>
          </cell>
          <cell r="W15">
            <v>54.428877898845897</v>
          </cell>
          <cell r="X15">
            <v>40.96795332194214</v>
          </cell>
        </row>
        <row r="16">
          <cell r="B16">
            <v>2029</v>
          </cell>
          <cell r="C16">
            <v>56.122111872146618</v>
          </cell>
          <cell r="D16">
            <v>69.398492798354042</v>
          </cell>
          <cell r="E16">
            <v>48.031517489711902</v>
          </cell>
          <cell r="F16">
            <v>75.142479508196857</v>
          </cell>
          <cell r="G16">
            <v>49.504830942622867</v>
          </cell>
          <cell r="H16">
            <v>55.527936157932373</v>
          </cell>
          <cell r="I16">
            <v>67.045010382519791</v>
          </cell>
          <cell r="J16">
            <v>45.431993143205396</v>
          </cell>
          <cell r="K16">
            <v>74.281583494145323</v>
          </cell>
          <cell r="L16">
            <v>49.397393540940428</v>
          </cell>
          <cell r="N16">
            <v>2029</v>
          </cell>
          <cell r="O16">
            <v>40.051308974113191</v>
          </cell>
          <cell r="P16">
            <v>47.425193587538189</v>
          </cell>
          <cell r="Q16">
            <v>36.140481576918063</v>
          </cell>
          <cell r="R16">
            <v>55.177639326580284</v>
          </cell>
          <cell r="S16">
            <v>40.77874128632785</v>
          </cell>
          <cell r="T16">
            <v>40.29193300263443</v>
          </cell>
          <cell r="U16">
            <v>46.077868958296968</v>
          </cell>
          <cell r="V16">
            <v>32.359804748928717</v>
          </cell>
          <cell r="W16">
            <v>56.575083162002372</v>
          </cell>
          <cell r="X16">
            <v>42.738652657385735</v>
          </cell>
        </row>
        <row r="17">
          <cell r="B17">
            <v>2030</v>
          </cell>
          <cell r="C17">
            <v>56.287170091323873</v>
          </cell>
          <cell r="D17">
            <v>69.838899176954627</v>
          </cell>
          <cell r="E17">
            <v>48.487664609054264</v>
          </cell>
          <cell r="F17">
            <v>73.703452868852324</v>
          </cell>
          <cell r="G17">
            <v>49.617920081967505</v>
          </cell>
          <cell r="H17">
            <v>55.582310952832003</v>
          </cell>
          <cell r="I17">
            <v>67.255560386215436</v>
          </cell>
          <cell r="J17">
            <v>45.754203953077351</v>
          </cell>
          <cell r="K17">
            <v>72.950043649047373</v>
          </cell>
          <cell r="L17">
            <v>49.785513790883151</v>
          </cell>
          <cell r="N17">
            <v>2030</v>
          </cell>
          <cell r="O17">
            <v>39.533998954321646</v>
          </cell>
          <cell r="P17">
            <v>46.489555406368851</v>
          </cell>
          <cell r="Q17">
            <v>36.047396518717477</v>
          </cell>
          <cell r="R17">
            <v>53.964255471908714</v>
          </cell>
          <cell r="S17">
            <v>39.82504283173904</v>
          </cell>
          <cell r="T17">
            <v>39.688630118958088</v>
          </cell>
          <cell r="U17">
            <v>45.233539881953256</v>
          </cell>
          <cell r="V17">
            <v>32.127995553391408</v>
          </cell>
          <cell r="W17">
            <v>55.413800352419798</v>
          </cell>
          <cell r="X17">
            <v>41.94244825993767</v>
          </cell>
        </row>
        <row r="18">
          <cell r="B18">
            <v>2031</v>
          </cell>
          <cell r="C18">
            <v>56.637075342465124</v>
          </cell>
          <cell r="D18">
            <v>70.006116255143979</v>
          </cell>
          <cell r="E18">
            <v>48.514706790123334</v>
          </cell>
          <cell r="F18">
            <v>74.714938524590167</v>
          </cell>
          <cell r="G18">
            <v>50.462054303278627</v>
          </cell>
          <cell r="H18">
            <v>55.817043477303571</v>
          </cell>
          <cell r="I18">
            <v>67.206527908246301</v>
          </cell>
          <cell r="J18">
            <v>45.640734866560578</v>
          </cell>
          <cell r="K18">
            <v>73.793443927811609</v>
          </cell>
          <cell r="L18">
            <v>50.491364823032576</v>
          </cell>
          <cell r="N18">
            <v>2031</v>
          </cell>
          <cell r="O18">
            <v>39.837682813716079</v>
          </cell>
          <cell r="P18">
            <v>46.11256148216119</v>
          </cell>
          <cell r="Q18">
            <v>36.052342275511329</v>
          </cell>
          <cell r="R18">
            <v>54.797640288373678</v>
          </cell>
          <cell r="S18">
            <v>40.516294520555505</v>
          </cell>
          <cell r="T18">
            <v>39.941388788549247</v>
          </cell>
          <cell r="U18">
            <v>45.018472787417522</v>
          </cell>
          <cell r="V18">
            <v>32.037085961357917</v>
          </cell>
          <cell r="W18">
            <v>56.058774348534961</v>
          </cell>
          <cell r="X18">
            <v>42.520346588222708</v>
          </cell>
        </row>
        <row r="19">
          <cell r="B19">
            <v>2032</v>
          </cell>
          <cell r="C19">
            <v>55.460201502731941</v>
          </cell>
          <cell r="D19">
            <v>68.557028688524397</v>
          </cell>
          <cell r="E19">
            <v>47.713847336065484</v>
          </cell>
          <cell r="F19">
            <v>72.397387295081799</v>
          </cell>
          <cell r="G19">
            <v>49.387489754098276</v>
          </cell>
          <cell r="H19">
            <v>54.580411242726242</v>
          </cell>
          <cell r="I19">
            <v>65.478246328099445</v>
          </cell>
          <cell r="J19">
            <v>44.774714985771354</v>
          </cell>
          <cell r="K19">
            <v>71.797466631552936</v>
          </cell>
          <cell r="L19">
            <v>49.618697032848559</v>
          </cell>
          <cell r="N19">
            <v>2032</v>
          </cell>
          <cell r="O19">
            <v>38.728341426769504</v>
          </cell>
          <cell r="P19">
            <v>43.868886383864428</v>
          </cell>
          <cell r="Q19">
            <v>35.146134623603587</v>
          </cell>
          <cell r="R19">
            <v>53.271626211404985</v>
          </cell>
          <cell r="S19">
            <v>39.33670387414741</v>
          </cell>
          <cell r="T19">
            <v>38.813522092367641</v>
          </cell>
          <cell r="U19">
            <v>42.776997991475348</v>
          </cell>
          <cell r="V19">
            <v>31.030393341983405</v>
          </cell>
          <cell r="W19">
            <v>54.809091152615892</v>
          </cell>
          <cell r="X19">
            <v>41.479971472075242</v>
          </cell>
        </row>
        <row r="20">
          <cell r="B20">
            <v>2033</v>
          </cell>
          <cell r="C20">
            <v>49.090985159817187</v>
          </cell>
          <cell r="D20">
            <v>60.440997942386346</v>
          </cell>
          <cell r="E20">
            <v>42.460416666666276</v>
          </cell>
          <cell r="F20">
            <v>63.380491803278865</v>
          </cell>
          <cell r="G20">
            <v>43.849523565573527</v>
          </cell>
          <cell r="H20">
            <v>48.010418885485365</v>
          </cell>
          <cell r="I20">
            <v>57.119245213025543</v>
          </cell>
          <cell r="J20">
            <v>39.58746209599478</v>
          </cell>
          <cell r="K20">
            <v>62.75192939463264</v>
          </cell>
          <cell r="L20">
            <v>44.004405433796848</v>
          </cell>
          <cell r="N20">
            <v>2033</v>
          </cell>
          <cell r="O20">
            <v>34.180455182520987</v>
          </cell>
          <cell r="P20">
            <v>37.100428472269037</v>
          </cell>
          <cell r="Q20">
            <v>31.231031716914266</v>
          </cell>
          <cell r="R20">
            <v>46.782937505876923</v>
          </cell>
          <cell r="S20">
            <v>34.577081653142983</v>
          </cell>
          <cell r="T20">
            <v>33.997178783503735</v>
          </cell>
          <cell r="U20">
            <v>35.730285283986646</v>
          </cell>
          <cell r="V20">
            <v>27.22464092270911</v>
          </cell>
          <cell r="W20">
            <v>48.051656470103801</v>
          </cell>
          <cell r="X20">
            <v>36.504572515653294</v>
          </cell>
        </row>
        <row r="21">
          <cell r="B21">
            <v>2034</v>
          </cell>
          <cell r="C21">
            <v>52.076077625570811</v>
          </cell>
          <cell r="D21">
            <v>64.130123456789875</v>
          </cell>
          <cell r="E21">
            <v>44.800375514403697</v>
          </cell>
          <cell r="F21">
            <v>67.635153688524468</v>
          </cell>
          <cell r="G21">
            <v>46.783662909836316</v>
          </cell>
          <cell r="H21">
            <v>51.032290081298498</v>
          </cell>
          <cell r="I21">
            <v>60.70075968157051</v>
          </cell>
          <cell r="J21">
            <v>41.771022555734383</v>
          </cell>
          <cell r="K21">
            <v>67.13193289683332</v>
          </cell>
          <cell r="L21">
            <v>47.03743932812008</v>
          </cell>
          <cell r="N21">
            <v>2034</v>
          </cell>
          <cell r="O21">
            <v>36.530039618680668</v>
          </cell>
          <cell r="P21">
            <v>40.044585705730377</v>
          </cell>
          <cell r="Q21">
            <v>33.348017511837831</v>
          </cell>
          <cell r="R21">
            <v>49.996740024529856</v>
          </cell>
          <cell r="S21">
            <v>36.966975241388866</v>
          </cell>
          <cell r="T21">
            <v>36.415884368724235</v>
          </cell>
          <cell r="U21">
            <v>38.663609643537029</v>
          </cell>
          <cell r="V21">
            <v>29.142078758258105</v>
          </cell>
          <cell r="W21">
            <v>51.488690372879205</v>
          </cell>
          <cell r="X21">
            <v>39.05977376263283</v>
          </cell>
        </row>
        <row r="22">
          <cell r="B22">
            <v>2035</v>
          </cell>
          <cell r="C22">
            <v>52.625021689497999</v>
          </cell>
          <cell r="D22">
            <v>65.844598765432224</v>
          </cell>
          <cell r="E22">
            <v>45.60543981481495</v>
          </cell>
          <cell r="F22">
            <v>67.674969262295036</v>
          </cell>
          <cell r="G22">
            <v>45.916275614754234</v>
          </cell>
          <cell r="H22">
            <v>51.283082572420057</v>
          </cell>
          <cell r="I22">
            <v>62.306845117899606</v>
          </cell>
          <cell r="J22">
            <v>42.368614923374047</v>
          </cell>
          <cell r="K22">
            <v>66.737626004498821</v>
          </cell>
          <cell r="L22">
            <v>45.812460743502506</v>
          </cell>
          <cell r="N22">
            <v>2035</v>
          </cell>
          <cell r="O22">
            <v>36.993748207813844</v>
          </cell>
          <cell r="P22">
            <v>41.798714598244217</v>
          </cell>
          <cell r="Q22">
            <v>34.268436057167328</v>
          </cell>
          <cell r="R22">
            <v>49.713848552219758</v>
          </cell>
          <cell r="S22">
            <v>36.79271039579465</v>
          </cell>
          <cell r="T22">
            <v>36.663912330030357</v>
          </cell>
          <cell r="U22">
            <v>40.55024084635744</v>
          </cell>
          <cell r="V22">
            <v>30.029849780052309</v>
          </cell>
          <cell r="W22">
            <v>50.834263184581204</v>
          </cell>
          <cell r="X22">
            <v>38.651512845310741</v>
          </cell>
        </row>
        <row r="23">
          <cell r="B23">
            <v>2036</v>
          </cell>
          <cell r="C23">
            <v>49.663039617486469</v>
          </cell>
          <cell r="D23">
            <v>61.755399590163655</v>
          </cell>
          <cell r="E23">
            <v>42.870481557377168</v>
          </cell>
          <cell r="F23">
            <v>63.818965163934365</v>
          </cell>
          <cell r="G23">
            <v>44.077832991803071</v>
          </cell>
          <cell r="H23">
            <v>47.960372087047077</v>
          </cell>
          <cell r="I23">
            <v>57.620375441968761</v>
          </cell>
          <cell r="J23">
            <v>39.336301268515911</v>
          </cell>
          <cell r="K23">
            <v>62.700291341324224</v>
          </cell>
          <cell r="L23">
            <v>43.80264466272844</v>
          </cell>
          <cell r="N23">
            <v>2036</v>
          </cell>
          <cell r="O23">
            <v>34.475143661407479</v>
          </cell>
          <cell r="P23">
            <v>36.763481143002409</v>
          </cell>
          <cell r="Q23">
            <v>31.836756759105164</v>
          </cell>
          <cell r="R23">
            <v>46.725866135907658</v>
          </cell>
          <cell r="S23">
            <v>34.544658572469757</v>
          </cell>
          <cell r="T23">
            <v>33.97090540835358</v>
          </cell>
          <cell r="U23">
            <v>35.316157283001232</v>
          </cell>
          <cell r="V23">
            <v>27.451172309633307</v>
          </cell>
          <cell r="W23">
            <v>47.805959435826523</v>
          </cell>
          <cell r="X23">
            <v>36.339108956193193</v>
          </cell>
        </row>
        <row r="24">
          <cell r="B24">
            <v>2037</v>
          </cell>
          <cell r="C24">
            <v>52.965321917808133</v>
          </cell>
          <cell r="D24">
            <v>66.287777777777265</v>
          </cell>
          <cell r="E24">
            <v>45.629755658436189</v>
          </cell>
          <cell r="F24">
            <v>68.200584016393591</v>
          </cell>
          <cell r="G24">
            <v>46.690840163934269</v>
          </cell>
          <cell r="H24">
            <v>51.287160490847008</v>
          </cell>
          <cell r="I24">
            <v>62.021046354515626</v>
          </cell>
          <cell r="J24">
            <v>41.954729914451157</v>
          </cell>
          <cell r="K24">
            <v>67.211418860244351</v>
          </cell>
          <cell r="L24">
            <v>46.514048586082986</v>
          </cell>
          <cell r="N24">
            <v>2037</v>
          </cell>
          <cell r="O24">
            <v>37.482332211329123</v>
          </cell>
          <cell r="P24">
            <v>40.033879694392674</v>
          </cell>
          <cell r="Q24">
            <v>34.703580835053835</v>
          </cell>
          <cell r="R24">
            <v>50.495343849903797</v>
          </cell>
          <cell r="S24">
            <v>37.488106522930551</v>
          </cell>
          <cell r="T24">
            <v>36.919805555092459</v>
          </cell>
          <cell r="U24">
            <v>38.41066611161218</v>
          </cell>
          <cell r="V24">
            <v>30.017351974633648</v>
          </cell>
          <cell r="W24">
            <v>51.682272199263373</v>
          </cell>
          <cell r="X24">
            <v>39.357637914851587</v>
          </cell>
        </row>
        <row r="25">
          <cell r="B25">
            <v>2038</v>
          </cell>
          <cell r="C25">
            <v>55.296573059360149</v>
          </cell>
          <cell r="D25">
            <v>69.482880658435604</v>
          </cell>
          <cell r="E25">
            <v>47.670522119341499</v>
          </cell>
          <cell r="F25">
            <v>71.472223360655747</v>
          </cell>
          <cell r="G25">
            <v>48.270174180327928</v>
          </cell>
          <cell r="H25">
            <v>53.550017129935661</v>
          </cell>
          <cell r="I25">
            <v>65.064733369111394</v>
          </cell>
          <cell r="J25">
            <v>43.865160074939034</v>
          </cell>
          <cell r="K25">
            <v>70.456235611054666</v>
          </cell>
          <cell r="L25">
            <v>47.970996396048804</v>
          </cell>
          <cell r="N25">
            <v>2038</v>
          </cell>
          <cell r="O25">
            <v>39.37442739316203</v>
          </cell>
          <cell r="P25">
            <v>42.296646732965264</v>
          </cell>
          <cell r="Q25">
            <v>36.587333158386727</v>
          </cell>
          <cell r="R25">
            <v>52.874860239138641</v>
          </cell>
          <cell r="S25">
            <v>39.193090833150414</v>
          </cell>
          <cell r="T25">
            <v>38.745689721502444</v>
          </cell>
          <cell r="U25">
            <v>40.332454179686721</v>
          </cell>
          <cell r="V25">
            <v>31.661989086397416</v>
          </cell>
          <cell r="W25">
            <v>54.195783618221142</v>
          </cell>
          <cell r="X25">
            <v>41.130832558959504</v>
          </cell>
        </row>
        <row r="26">
          <cell r="B26">
            <v>2039</v>
          </cell>
          <cell r="C26">
            <v>59.39827168949774</v>
          </cell>
          <cell r="D26">
            <v>75.034578189299978</v>
          </cell>
          <cell r="E26">
            <v>51.512716049382583</v>
          </cell>
          <cell r="F26">
            <v>75.758463114754264</v>
          </cell>
          <cell r="G26">
            <v>51.352428278688834</v>
          </cell>
          <cell r="H26">
            <v>57.461474269913154</v>
          </cell>
          <cell r="I26">
            <v>70.264875580748608</v>
          </cell>
          <cell r="J26">
            <v>47.402374665394227</v>
          </cell>
          <cell r="K26">
            <v>74.722344672032378</v>
          </cell>
          <cell r="L26">
            <v>51.060998848047156</v>
          </cell>
          <cell r="N26">
            <v>2039</v>
          </cell>
          <cell r="O26">
            <v>42.035988397951286</v>
          </cell>
          <cell r="P26">
            <v>45.714111503539144</v>
          </cell>
          <cell r="Q26">
            <v>39.422007658956147</v>
          </cell>
          <cell r="R26">
            <v>55.909373425512278</v>
          </cell>
          <cell r="S26">
            <v>41.364450180910303</v>
          </cell>
          <cell r="T26">
            <v>41.305926163469707</v>
          </cell>
          <cell r="U26">
            <v>43.611619391288457</v>
          </cell>
          <cell r="V26">
            <v>34.117009241546597</v>
          </cell>
          <cell r="W26">
            <v>57.327721550281503</v>
          </cell>
          <cell r="X26">
            <v>43.500325731237886</v>
          </cell>
        </row>
        <row r="27">
          <cell r="B27">
            <v>2040</v>
          </cell>
          <cell r="C27">
            <v>63.38492600182105</v>
          </cell>
          <cell r="D27">
            <v>79.595609631147752</v>
          </cell>
          <cell r="E27">
            <v>54.558721823770156</v>
          </cell>
          <cell r="F27">
            <v>82.343196721311443</v>
          </cell>
          <cell r="G27">
            <v>55.347515368852399</v>
          </cell>
          <cell r="H27">
            <v>61.36913419465187</v>
          </cell>
          <cell r="I27">
            <v>74.397796780683848</v>
          </cell>
          <cell r="J27">
            <v>50.046227377374429</v>
          </cell>
          <cell r="K27">
            <v>81.383755358003725</v>
          </cell>
          <cell r="L27">
            <v>55.117009243664995</v>
          </cell>
          <cell r="N27">
            <v>2040</v>
          </cell>
          <cell r="O27">
            <v>45.153972282774355</v>
          </cell>
          <cell r="P27">
            <v>48.859345392033212</v>
          </cell>
          <cell r="Q27">
            <v>41.928731749688836</v>
          </cell>
          <cell r="R27">
            <v>60.727796983748988</v>
          </cell>
          <cell r="S27">
            <v>44.948422142232424</v>
          </cell>
          <cell r="T27">
            <v>44.561696241634131</v>
          </cell>
          <cell r="U27">
            <v>46.81065286902728</v>
          </cell>
          <cell r="V27">
            <v>36.324050401974873</v>
          </cell>
          <cell r="W27">
            <v>62.546727539759743</v>
          </cell>
          <cell r="X27">
            <v>47.290506476498123</v>
          </cell>
        </row>
        <row r="28">
          <cell r="B28">
            <v>2041</v>
          </cell>
          <cell r="C28">
            <v>66.602622146118833</v>
          </cell>
          <cell r="D28">
            <v>83.765005144033125</v>
          </cell>
          <cell r="E28">
            <v>57.244606481481661</v>
          </cell>
          <cell r="F28">
            <v>85.890594262294812</v>
          </cell>
          <cell r="G28">
            <v>58.505917008196711</v>
          </cell>
          <cell r="H28">
            <v>64.145201310945637</v>
          </cell>
          <cell r="I28">
            <v>77.981989011757406</v>
          </cell>
          <cell r="J28">
            <v>52.147834956672398</v>
          </cell>
          <cell r="K28">
            <v>84.406878464669859</v>
          </cell>
          <cell r="L28">
            <v>58.11820600398633</v>
          </cell>
          <cell r="N28">
            <v>2041</v>
          </cell>
          <cell r="O28">
            <v>46.845244111485101</v>
          </cell>
          <cell r="P28">
            <v>50.739694816774083</v>
          </cell>
          <cell r="Q28">
            <v>43.656736148421743</v>
          </cell>
          <cell r="R28">
            <v>62.838962347968746</v>
          </cell>
          <cell r="S28">
            <v>46.398432607221963</v>
          </cell>
          <cell r="T28">
            <v>46.153998703557129</v>
          </cell>
          <cell r="U28">
            <v>48.736845634723281</v>
          </cell>
          <cell r="V28">
            <v>37.695376596192624</v>
          </cell>
          <cell r="W28">
            <v>64.483482848184096</v>
          </cell>
          <cell r="X28">
            <v>48.943691890917016</v>
          </cell>
        </row>
        <row r="29">
          <cell r="B29">
            <v>2042</v>
          </cell>
          <cell r="C29">
            <v>69.498347031964087</v>
          </cell>
          <cell r="D29">
            <v>87.773106995884717</v>
          </cell>
          <cell r="E29">
            <v>59.697615740741291</v>
          </cell>
          <cell r="F29">
            <v>90.253370901639059</v>
          </cell>
          <cell r="G29">
            <v>60.442100409836186</v>
          </cell>
          <cell r="H29">
            <v>66.660965529130479</v>
          </cell>
          <cell r="I29">
            <v>81.278380964485436</v>
          </cell>
          <cell r="J29">
            <v>54.085627203742646</v>
          </cell>
          <cell r="K29">
            <v>88.719843839669139</v>
          </cell>
          <cell r="L29">
            <v>59.664441223108334</v>
          </cell>
          <cell r="N29">
            <v>2042</v>
          </cell>
          <cell r="O29">
            <v>49.116010603495489</v>
          </cell>
          <cell r="P29">
            <v>52.196146471901592</v>
          </cell>
          <cell r="Q29">
            <v>45.629468571610992</v>
          </cell>
          <cell r="R29">
            <v>66.193701294119734</v>
          </cell>
          <cell r="S29">
            <v>48.880195849996589</v>
          </cell>
          <cell r="T29">
            <v>48.295346347518986</v>
          </cell>
          <cell r="U29">
            <v>50.078147413388955</v>
          </cell>
          <cell r="V29">
            <v>39.231285167120348</v>
          </cell>
          <cell r="W29">
            <v>68.128136869585774</v>
          </cell>
          <cell r="X29">
            <v>51.360932861586335</v>
          </cell>
        </row>
        <row r="30">
          <cell r="B30">
            <v>2043</v>
          </cell>
          <cell r="C30">
            <v>72.417025114155805</v>
          </cell>
          <cell r="D30">
            <v>91.610997942386589</v>
          </cell>
          <cell r="E30">
            <v>62.428377057613609</v>
          </cell>
          <cell r="F30">
            <v>93.17344262295093</v>
          </cell>
          <cell r="G30">
            <v>62.818929303278409</v>
          </cell>
          <cell r="H30">
            <v>69.413962500553112</v>
          </cell>
          <cell r="I30">
            <v>84.790217079859062</v>
          </cell>
          <cell r="J30">
            <v>56.568379894148357</v>
          </cell>
          <cell r="K30">
            <v>91.573934142522987</v>
          </cell>
          <cell r="L30">
            <v>62.097191903221713</v>
          </cell>
          <cell r="N30">
            <v>2043</v>
          </cell>
          <cell r="O30">
            <v>50.997055206535052</v>
          </cell>
          <cell r="P30">
            <v>54.252811221540462</v>
          </cell>
          <cell r="Q30">
            <v>47.491044789940993</v>
          </cell>
          <cell r="R30">
            <v>68.477997869464417</v>
          </cell>
          <cell r="S30">
            <v>50.640147708519457</v>
          </cell>
          <cell r="T30">
            <v>50.172088093363037</v>
          </cell>
          <cell r="U30">
            <v>52.128036427950711</v>
          </cell>
          <cell r="V30">
            <v>40.925213701819096</v>
          </cell>
          <cell r="W30">
            <v>70.467525358846359</v>
          </cell>
          <cell r="X30">
            <v>53.256644125086517</v>
          </cell>
        </row>
      </sheetData>
      <sheetData sheetId="3"/>
      <sheetData sheetId="4"/>
      <sheetData sheetId="5"/>
      <sheetData sheetId="6"/>
      <sheetData sheetId="7"/>
      <sheetData sheetId="8"/>
      <sheetData sheetId="9">
        <row r="1">
          <cell r="B1" t="str">
            <v>Exhibit 4</v>
          </cell>
        </row>
        <row r="2">
          <cell r="B2" t="str">
            <v>Comparison between Proposed and Current Standard Fixed Avoided Costs</v>
          </cell>
        </row>
        <row r="3">
          <cell r="B3" t="str">
            <v>Average Combined Energy and Capacity Price at Expected Output</v>
          </cell>
        </row>
        <row r="5">
          <cell r="C5" t="str">
            <v>$/MWh</v>
          </cell>
          <cell r="F5" t="str">
            <v>$/MWh</v>
          </cell>
          <cell r="I5" t="str">
            <v>$/MWh</v>
          </cell>
          <cell r="L5" t="str">
            <v>$/MWh</v>
          </cell>
        </row>
        <row r="6">
          <cell r="C6" t="str">
            <v>Baseload</v>
          </cell>
          <cell r="F6" t="str">
            <v>Wind</v>
          </cell>
          <cell r="I6" t="str">
            <v>Fixed Tilt Solar</v>
          </cell>
          <cell r="L6" t="str">
            <v>Tracking Solar</v>
          </cell>
        </row>
        <row r="7">
          <cell r="B7" t="str">
            <v>Year</v>
          </cell>
          <cell r="C7" t="str">
            <v>Proposed</v>
          </cell>
          <cell r="F7" t="str">
            <v>Proposed</v>
          </cell>
          <cell r="I7" t="str">
            <v>Proposed</v>
          </cell>
          <cell r="L7" t="str">
            <v>Proposed</v>
          </cell>
        </row>
        <row r="10">
          <cell r="B10">
            <v>2024</v>
          </cell>
          <cell r="C10">
            <v>104.13519422364062</v>
          </cell>
          <cell r="F10">
            <v>101.67261728132037</v>
          </cell>
          <cell r="I10">
            <v>79.565454227625708</v>
          </cell>
          <cell r="L10">
            <v>79.899776053237744</v>
          </cell>
        </row>
        <row r="11">
          <cell r="B11">
            <v>2025</v>
          </cell>
          <cell r="C11">
            <v>100.97343307801984</v>
          </cell>
          <cell r="F11">
            <v>95.81871776659797</v>
          </cell>
          <cell r="I11">
            <v>74.53131291943609</v>
          </cell>
          <cell r="L11">
            <v>75.313927016461278</v>
          </cell>
        </row>
        <row r="12">
          <cell r="B12">
            <v>2026</v>
          </cell>
          <cell r="C12">
            <v>99.890769501013907</v>
          </cell>
          <cell r="F12">
            <v>97.834495737314086</v>
          </cell>
          <cell r="I12">
            <v>71.886554749923135</v>
          </cell>
          <cell r="L12">
            <v>73.39245453655785</v>
          </cell>
        </row>
        <row r="13">
          <cell r="B13">
            <v>2027</v>
          </cell>
          <cell r="C13">
            <v>83.351908871997438</v>
          </cell>
          <cell r="F13">
            <v>82.012986301691271</v>
          </cell>
          <cell r="I13">
            <v>57.601353868894655</v>
          </cell>
          <cell r="L13">
            <v>57.9903287475532</v>
          </cell>
        </row>
        <row r="14">
          <cell r="B14">
            <v>2028</v>
          </cell>
          <cell r="C14">
            <v>69.225662674611343</v>
          </cell>
          <cell r="F14">
            <v>68.526642882200079</v>
          </cell>
          <cell r="I14">
            <v>46.087643964655378</v>
          </cell>
          <cell r="L14">
            <v>44.922608636935038</v>
          </cell>
        </row>
        <row r="15">
          <cell r="B15">
            <v>2029</v>
          </cell>
          <cell r="C15">
            <v>72.25363850073208</v>
          </cell>
          <cell r="F15">
            <v>71.431386602807834</v>
          </cell>
          <cell r="I15">
            <v>47.886323861519173</v>
          </cell>
          <cell r="L15">
            <v>46.518965774806453</v>
          </cell>
        </row>
        <row r="16">
          <cell r="B16">
            <v>2030</v>
          </cell>
          <cell r="C16">
            <v>72.784882374379407</v>
          </cell>
          <cell r="F16">
            <v>71.846769722804609</v>
          </cell>
          <cell r="I16">
            <v>47.546868679671149</v>
          </cell>
          <cell r="L16">
            <v>46.057016535058153</v>
          </cell>
        </row>
        <row r="17">
          <cell r="B17">
            <v>2031</v>
          </cell>
          <cell r="C17">
            <v>73.509285694345877</v>
          </cell>
          <cell r="F17">
            <v>72.450705461355014</v>
          </cell>
          <cell r="I17">
            <v>48.032444681831194</v>
          </cell>
          <cell r="L17">
            <v>46.454337576295039</v>
          </cell>
        </row>
        <row r="18">
          <cell r="B18">
            <v>2032</v>
          </cell>
          <cell r="C18">
            <v>72.700447860898876</v>
          </cell>
          <cell r="F18">
            <v>71.571532752156642</v>
          </cell>
          <cell r="I18">
            <v>47.106144603817654</v>
          </cell>
          <cell r="L18">
            <v>45.471684636406991</v>
          </cell>
        </row>
        <row r="19">
          <cell r="B19">
            <v>2033</v>
          </cell>
          <cell r="C19">
            <v>66.737887942944809</v>
          </cell>
          <cell r="F19">
            <v>65.407820283296729</v>
          </cell>
          <cell r="I19">
            <v>42.751481918292036</v>
          </cell>
          <cell r="L19">
            <v>40.809171503593802</v>
          </cell>
        </row>
        <row r="20">
          <cell r="B20">
            <v>2034</v>
          </cell>
          <cell r="C20">
            <v>70.123565101875712</v>
          </cell>
          <cell r="F20">
            <v>68.824612490839769</v>
          </cell>
          <cell r="I20">
            <v>45.295628661353305</v>
          </cell>
          <cell r="L20">
            <v>43.382509323560676</v>
          </cell>
        </row>
        <row r="21">
          <cell r="B21">
            <v>2035</v>
          </cell>
          <cell r="C21">
            <v>71.082187131514715</v>
          </cell>
          <cell r="F21">
            <v>69.479290700659405</v>
          </cell>
          <cell r="I21">
            <v>45.958316121755381</v>
          </cell>
          <cell r="L21">
            <v>43.788679671341519</v>
          </cell>
        </row>
        <row r="22">
          <cell r="B22">
            <v>2036</v>
          </cell>
          <cell r="C22">
            <v>68.522813924315784</v>
          </cell>
          <cell r="F22">
            <v>66.547619057330138</v>
          </cell>
          <cell r="I22">
            <v>43.639947564068315</v>
          </cell>
          <cell r="L22">
            <v>41.254527711075667</v>
          </cell>
        </row>
        <row r="23">
          <cell r="B23">
            <v>2037</v>
          </cell>
          <cell r="C23">
            <v>72.269953463673147</v>
          </cell>
          <cell r="F23">
            <v>70.318852792194548</v>
          </cell>
          <cell r="I23">
            <v>46.858510860764149</v>
          </cell>
          <cell r="L23">
            <v>44.371708655062392</v>
          </cell>
        </row>
        <row r="24">
          <cell r="B24">
            <v>2038</v>
          </cell>
          <cell r="C24">
            <v>75.039419741316792</v>
          </cell>
          <cell r="F24">
            <v>73.013728846523222</v>
          </cell>
          <cell r="I24">
            <v>48.963445297939145</v>
          </cell>
          <cell r="L24">
            <v>46.366751021841672</v>
          </cell>
        </row>
        <row r="25">
          <cell r="B25">
            <v>2039</v>
          </cell>
          <cell r="C25">
            <v>79.589280991134274</v>
          </cell>
          <cell r="F25">
            <v>77.367012242467382</v>
          </cell>
          <cell r="I25">
            <v>51.842677009166771</v>
          </cell>
          <cell r="L25">
            <v>49.099985555325929</v>
          </cell>
        </row>
        <row r="26">
          <cell r="B26">
            <v>2040</v>
          </cell>
          <cell r="C26">
            <v>84.01636475942675</v>
          </cell>
          <cell r="F26">
            <v>81.702444726423337</v>
          </cell>
          <cell r="I26">
            <v>55.179706809976182</v>
          </cell>
          <cell r="L26">
            <v>52.529533238375315</v>
          </cell>
        </row>
        <row r="27">
          <cell r="B27">
            <v>2041</v>
          </cell>
          <cell r="C27">
            <v>87.720707495232745</v>
          </cell>
          <cell r="F27">
            <v>84.964707832116645</v>
          </cell>
          <cell r="I27">
            <v>57.102209674224071</v>
          </cell>
          <cell r="L27">
            <v>54.305924592668632</v>
          </cell>
        </row>
        <row r="28">
          <cell r="B28">
            <v>2042</v>
          </cell>
          <cell r="C28">
            <v>91.095812918502546</v>
          </cell>
          <cell r="F28">
            <v>87.953074848330729</v>
          </cell>
          <cell r="I28">
            <v>59.605809284509192</v>
          </cell>
          <cell r="L28">
            <v>56.632320954313542</v>
          </cell>
        </row>
        <row r="29">
          <cell r="B29">
            <v>2043</v>
          </cell>
          <cell r="C29">
            <v>94.504753476318598</v>
          </cell>
          <cell r="F29">
            <v>91.189402701300082</v>
          </cell>
          <cell r="I29">
            <v>61.724972317606849</v>
          </cell>
          <cell r="L29">
            <v>58.698312023730608</v>
          </cell>
        </row>
        <row r="33">
          <cell r="B33" t="str">
            <v>(x) Extrapolated</v>
          </cell>
        </row>
        <row r="35">
          <cell r="B35" t="str">
            <v>Nominal Levelized Price ($/MWh) by commercial operation date at 6.770% Discount Rate (2023 IRP - 2021 IRP Progress Report)</v>
          </cell>
        </row>
        <row r="36">
          <cell r="C36" t="str">
            <v>Baseload</v>
          </cell>
          <cell r="F36" t="str">
            <v>Wind</v>
          </cell>
          <cell r="I36" t="str">
            <v>Fixed Tilt Solar</v>
          </cell>
          <cell r="L36" t="str">
            <v>Tracking Solar</v>
          </cell>
        </row>
        <row r="37">
          <cell r="B37" t="str">
            <v>Term</v>
          </cell>
          <cell r="C37" t="str">
            <v>Proposed</v>
          </cell>
          <cell r="F37" t="str">
            <v>Proposed</v>
          </cell>
          <cell r="I37" t="str">
            <v>Proposed</v>
          </cell>
          <cell r="L37" t="str">
            <v>Proposed</v>
          </cell>
        </row>
        <row r="38">
          <cell r="B38" t="str">
            <v>(2024-2038)</v>
          </cell>
          <cell r="C38">
            <v>80.960538001987686</v>
          </cell>
          <cell r="F38">
            <v>79.133315248818036</v>
          </cell>
          <cell r="I38">
            <v>55.650559791727147</v>
          </cell>
          <cell r="L38">
            <v>54.793452697968021</v>
          </cell>
        </row>
        <row r="39">
          <cell r="B39" t="str">
            <v>(2025-2038)</v>
          </cell>
          <cell r="C39">
            <v>78.34706541860875</v>
          </cell>
          <cell r="F39">
            <v>76.591493383283563</v>
          </cell>
          <cell r="I39">
            <v>52.953608417569306</v>
          </cell>
          <cell r="L39">
            <v>51.962140460544731</v>
          </cell>
        </row>
        <row r="40">
          <cell r="B40" t="str">
            <v>(2026-2038)</v>
          </cell>
          <cell r="C40">
            <v>75.674986642425537</v>
          </cell>
          <cell r="F40">
            <v>74.320839119509259</v>
          </cell>
          <cell r="I40">
            <v>50.405372346004832</v>
          </cell>
          <cell r="L40">
            <v>49.204392766293317</v>
          </cell>
        </row>
        <row r="41">
          <cell r="B41" t="str">
            <v>(2027-2038)</v>
          </cell>
          <cell r="C41">
            <v>72.663435101038388</v>
          </cell>
          <cell r="F41">
            <v>71.396606223776814</v>
          </cell>
          <cell r="I41">
            <v>47.733904388222292</v>
          </cell>
          <cell r="L41">
            <v>46.196288707350121</v>
          </cell>
        </row>
      </sheetData>
      <sheetData sheetId="10"/>
      <sheetData sheetId="11"/>
      <sheetData sheetId="12"/>
      <sheetData sheetId="13"/>
      <sheetData sheetId="1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ol Form"/>
      <sheetName val="Plexos Portfolio"/>
      <sheetName val="Portfolio Summary"/>
      <sheetName val="Capacity Mix chart"/>
      <sheetName val="Incremental Portfolio Graph"/>
      <sheetName val="Cumulative Portfolio Graph"/>
      <sheetName val="Cumulative Changes Graph"/>
      <sheetName val="Transmission Options"/>
      <sheetName val="Portfolio Data"/>
      <sheetName val="Portfolio by Category"/>
      <sheetName val="Pivot Chart data"/>
    </sheetNames>
    <sheetDataSet>
      <sheetData sheetId="0" refreshError="1"/>
      <sheetData sheetId="1" refreshError="1"/>
      <sheetData sheetId="2">
        <row r="1">
          <cell r="A1" t="str">
            <v>LT_10305_23I.LT.RP.20.PS1_.EP.SC.CETA</v>
          </cell>
        </row>
        <row r="35"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W35">
            <v>0</v>
          </cell>
        </row>
        <row r="36">
          <cell r="B36">
            <v>0</v>
          </cell>
          <cell r="C36">
            <v>-21.99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W36">
            <v>-21.99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W37">
            <v>0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W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W39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ol Form"/>
      <sheetName val="Plexos Portfolio"/>
      <sheetName val="Portfolio Summary"/>
      <sheetName val="Capacity Mix chart"/>
      <sheetName val="Incremental Portfolio Graph"/>
      <sheetName val="Cumulative Portfolio Graph"/>
      <sheetName val="Cumulative Changes Graph"/>
      <sheetName val="Transmission Options"/>
      <sheetName val="Portfolio Data"/>
      <sheetName val="Portfolio by Category"/>
      <sheetName val="Pivot Chart data"/>
    </sheetNames>
    <sheetDataSet>
      <sheetData sheetId="0" refreshError="1"/>
      <sheetData sheetId="1" refreshError="1"/>
      <sheetData sheetId="2">
        <row r="1">
          <cell r="A1" t="str">
            <v>LT_9558_23I.LT.RP.20.PS0_.EP.SC.Base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2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Z49"/>
  <sheetViews>
    <sheetView tabSelected="1" workbookViewId="0">
      <selection activeCell="C47" sqref="C47"/>
    </sheetView>
  </sheetViews>
  <sheetFormatPr defaultColWidth="9.33203125" defaultRowHeight="12.75"/>
  <cols>
    <col min="1" max="1" width="1.5" style="2" customWidth="1"/>
    <col min="2" max="2" width="8.83203125" style="2" customWidth="1"/>
    <col min="3" max="3" width="10.5" style="2" customWidth="1"/>
    <col min="4" max="7" width="9.33203125" style="2" customWidth="1"/>
    <col min="8" max="8" width="10.5" style="2" customWidth="1"/>
    <col min="9" max="13" width="9.33203125" style="2" customWidth="1"/>
    <col min="14" max="14" width="1.5" style="2" customWidth="1"/>
    <col min="15" max="15" width="9.1640625" style="2" customWidth="1"/>
    <col min="16" max="16" width="10.5" style="2" customWidth="1"/>
    <col min="17" max="20" width="9.33203125" style="2" customWidth="1"/>
    <col min="21" max="21" width="10.5" style="2" customWidth="1"/>
    <col min="22" max="26" width="9.33203125" style="2" customWidth="1"/>
    <col min="27" max="27" width="3.33203125" style="2" customWidth="1"/>
    <col min="28" max="16384" width="9.33203125" style="2"/>
  </cols>
  <sheetData>
    <row r="1" spans="2:26" ht="15.75" customHeight="1">
      <c r="B1" s="357" t="s">
        <v>82</v>
      </c>
      <c r="C1" s="357"/>
      <c r="D1" s="357"/>
      <c r="E1" s="357"/>
      <c r="F1" s="357"/>
      <c r="G1" s="357"/>
      <c r="H1" s="357"/>
      <c r="I1" s="357"/>
      <c r="O1" s="357" t="s">
        <v>83</v>
      </c>
      <c r="P1" s="357"/>
      <c r="Q1" s="357"/>
      <c r="R1" s="357"/>
      <c r="S1" s="357"/>
      <c r="T1" s="357"/>
      <c r="U1" s="357"/>
      <c r="V1" s="357"/>
    </row>
    <row r="2" spans="2:26" ht="18.75" customHeight="1">
      <c r="B2" s="357" t="s">
        <v>76</v>
      </c>
      <c r="C2" s="357"/>
      <c r="D2" s="357"/>
      <c r="E2" s="357"/>
      <c r="F2" s="357"/>
      <c r="G2" s="357"/>
      <c r="H2" s="357"/>
      <c r="I2" s="357"/>
      <c r="O2" s="357" t="s">
        <v>76</v>
      </c>
      <c r="P2" s="357"/>
      <c r="Q2" s="357"/>
      <c r="R2" s="357"/>
      <c r="S2" s="357"/>
      <c r="T2" s="357"/>
      <c r="U2" s="357"/>
      <c r="V2" s="357"/>
    </row>
    <row r="3" spans="2:26" ht="15" thickBot="1">
      <c r="B3" s="96"/>
      <c r="C3" s="96"/>
      <c r="D3" s="96"/>
      <c r="E3" s="96"/>
      <c r="F3" s="96"/>
      <c r="G3" s="96"/>
      <c r="H3" s="96"/>
      <c r="I3"/>
      <c r="J3"/>
      <c r="O3" s="96"/>
    </row>
    <row r="4" spans="2:26" ht="14.25" thickTop="1" thickBot="1">
      <c r="B4" s="117"/>
      <c r="C4" s="358" t="s">
        <v>91</v>
      </c>
      <c r="D4" s="359"/>
      <c r="E4" s="359"/>
      <c r="F4" s="359"/>
      <c r="G4" s="360"/>
      <c r="H4" s="358" t="s">
        <v>92</v>
      </c>
      <c r="I4" s="359"/>
      <c r="J4" s="359"/>
      <c r="K4" s="359"/>
      <c r="L4" s="359"/>
      <c r="M4" s="347" t="s">
        <v>216</v>
      </c>
      <c r="O4" s="117"/>
      <c r="P4" s="358" t="s">
        <v>93</v>
      </c>
      <c r="Q4" s="359"/>
      <c r="R4" s="359"/>
      <c r="S4" s="359"/>
      <c r="T4" s="360"/>
      <c r="U4" s="358" t="s">
        <v>94</v>
      </c>
      <c r="V4" s="359"/>
      <c r="W4" s="359"/>
      <c r="X4" s="359"/>
      <c r="Y4" s="360"/>
      <c r="Z4" s="347" t="s">
        <v>216</v>
      </c>
    </row>
    <row r="5" spans="2:26" ht="13.5" thickBot="1">
      <c r="B5" s="118"/>
      <c r="C5" s="354" t="s">
        <v>72</v>
      </c>
      <c r="D5" s="355"/>
      <c r="E5" s="355"/>
      <c r="F5" s="355"/>
      <c r="G5" s="356"/>
      <c r="H5" s="354" t="s">
        <v>72</v>
      </c>
      <c r="I5" s="355"/>
      <c r="J5" s="355"/>
      <c r="K5" s="355"/>
      <c r="L5" s="355"/>
      <c r="M5" s="348" t="s">
        <v>213</v>
      </c>
      <c r="O5" s="118"/>
      <c r="P5" s="354" t="s">
        <v>72</v>
      </c>
      <c r="Q5" s="355"/>
      <c r="R5" s="355"/>
      <c r="S5" s="355"/>
      <c r="T5" s="356"/>
      <c r="U5" s="354" t="s">
        <v>72</v>
      </c>
      <c r="V5" s="355"/>
      <c r="W5" s="355"/>
      <c r="X5" s="355"/>
      <c r="Y5" s="356"/>
      <c r="Z5" s="348" t="s">
        <v>213</v>
      </c>
    </row>
    <row r="6" spans="2:26">
      <c r="B6" s="364" t="s">
        <v>2</v>
      </c>
      <c r="C6" s="365" t="s">
        <v>90</v>
      </c>
      <c r="D6" s="119" t="s">
        <v>0</v>
      </c>
      <c r="E6" s="120" t="s">
        <v>1</v>
      </c>
      <c r="F6" s="129" t="s">
        <v>0</v>
      </c>
      <c r="G6" s="120" t="s">
        <v>1</v>
      </c>
      <c r="H6" s="365" t="s">
        <v>90</v>
      </c>
      <c r="I6" s="119" t="s">
        <v>0</v>
      </c>
      <c r="J6" s="120" t="s">
        <v>1</v>
      </c>
      <c r="K6" s="129" t="s">
        <v>0</v>
      </c>
      <c r="L6" s="129" t="s">
        <v>1</v>
      </c>
      <c r="M6" s="348" t="s">
        <v>214</v>
      </c>
      <c r="O6" s="364" t="s">
        <v>2</v>
      </c>
      <c r="P6" s="365" t="s">
        <v>90</v>
      </c>
      <c r="Q6" s="119" t="s">
        <v>0</v>
      </c>
      <c r="R6" s="120" t="s">
        <v>1</v>
      </c>
      <c r="S6" s="129" t="s">
        <v>0</v>
      </c>
      <c r="T6" s="120" t="s">
        <v>1</v>
      </c>
      <c r="U6" s="365" t="s">
        <v>90</v>
      </c>
      <c r="V6" s="119" t="s">
        <v>0</v>
      </c>
      <c r="W6" s="120" t="s">
        <v>1</v>
      </c>
      <c r="X6" s="129" t="s">
        <v>0</v>
      </c>
      <c r="Y6" s="130" t="s">
        <v>1</v>
      </c>
      <c r="Z6" s="348" t="s">
        <v>214</v>
      </c>
    </row>
    <row r="7" spans="2:26" ht="13.5" thickBot="1">
      <c r="B7" s="364" t="s">
        <v>2</v>
      </c>
      <c r="C7" s="366" t="s">
        <v>88</v>
      </c>
      <c r="D7" s="121" t="s">
        <v>30</v>
      </c>
      <c r="E7" s="122" t="s">
        <v>30</v>
      </c>
      <c r="F7" s="122" t="s">
        <v>31</v>
      </c>
      <c r="G7" s="122" t="s">
        <v>31</v>
      </c>
      <c r="H7" s="366" t="s">
        <v>88</v>
      </c>
      <c r="I7" s="121" t="s">
        <v>30</v>
      </c>
      <c r="J7" s="122" t="s">
        <v>30</v>
      </c>
      <c r="K7" s="122" t="s">
        <v>31</v>
      </c>
      <c r="L7" s="122" t="s">
        <v>31</v>
      </c>
      <c r="M7" s="348" t="s">
        <v>215</v>
      </c>
      <c r="O7" s="364" t="s">
        <v>2</v>
      </c>
      <c r="P7" s="366" t="s">
        <v>88</v>
      </c>
      <c r="Q7" s="121" t="s">
        <v>30</v>
      </c>
      <c r="R7" s="122" t="s">
        <v>30</v>
      </c>
      <c r="S7" s="122" t="s">
        <v>31</v>
      </c>
      <c r="T7" s="122" t="s">
        <v>31</v>
      </c>
      <c r="U7" s="366" t="s">
        <v>88</v>
      </c>
      <c r="V7" s="121" t="s">
        <v>30</v>
      </c>
      <c r="W7" s="122" t="s">
        <v>30</v>
      </c>
      <c r="X7" s="122" t="s">
        <v>31</v>
      </c>
      <c r="Y7" s="143" t="s">
        <v>31</v>
      </c>
      <c r="Z7" s="348" t="s">
        <v>215</v>
      </c>
    </row>
    <row r="8" spans="2:26" ht="13.5" thickBot="1">
      <c r="B8" s="123"/>
      <c r="C8" s="361" t="s">
        <v>14</v>
      </c>
      <c r="D8" s="362"/>
      <c r="E8" s="362"/>
      <c r="F8" s="362"/>
      <c r="G8" s="363"/>
      <c r="H8" s="361" t="s">
        <v>14</v>
      </c>
      <c r="I8" s="362"/>
      <c r="J8" s="362"/>
      <c r="K8" s="362"/>
      <c r="L8" s="362"/>
      <c r="M8" s="351" t="s">
        <v>14</v>
      </c>
      <c r="O8" s="123"/>
      <c r="P8" s="361" t="s">
        <v>14</v>
      </c>
      <c r="Q8" s="362"/>
      <c r="R8" s="362"/>
      <c r="S8" s="362"/>
      <c r="T8" s="363"/>
      <c r="U8" s="361" t="s">
        <v>14</v>
      </c>
      <c r="V8" s="362"/>
      <c r="W8" s="362"/>
      <c r="X8" s="362"/>
      <c r="Y8" s="363"/>
      <c r="Z8" s="351" t="s">
        <v>14</v>
      </c>
    </row>
    <row r="9" spans="2:26" ht="13.5" thickBot="1">
      <c r="B9" s="124"/>
      <c r="C9" s="120" t="s">
        <v>4</v>
      </c>
      <c r="D9" s="120" t="s">
        <v>5</v>
      </c>
      <c r="E9" s="120" t="s">
        <v>6</v>
      </c>
      <c r="F9" s="120" t="s">
        <v>7</v>
      </c>
      <c r="G9" s="125" t="s">
        <v>8</v>
      </c>
      <c r="H9" s="120" t="s">
        <v>4</v>
      </c>
      <c r="I9" s="120" t="s">
        <v>5</v>
      </c>
      <c r="J9" s="120" t="s">
        <v>6</v>
      </c>
      <c r="K9" s="120" t="s">
        <v>7</v>
      </c>
      <c r="L9" s="120" t="s">
        <v>8</v>
      </c>
      <c r="M9" s="352" t="s">
        <v>9</v>
      </c>
      <c r="O9" s="124"/>
      <c r="P9" s="120" t="s">
        <v>4</v>
      </c>
      <c r="Q9" s="120" t="s">
        <v>5</v>
      </c>
      <c r="R9" s="120" t="s">
        <v>6</v>
      </c>
      <c r="S9" s="120" t="s">
        <v>7</v>
      </c>
      <c r="T9" s="125" t="s">
        <v>8</v>
      </c>
      <c r="U9" s="120" t="s">
        <v>4</v>
      </c>
      <c r="V9" s="120" t="s">
        <v>5</v>
      </c>
      <c r="W9" s="120" t="s">
        <v>6</v>
      </c>
      <c r="X9" s="120" t="s">
        <v>7</v>
      </c>
      <c r="Y9" s="125" t="s">
        <v>8</v>
      </c>
      <c r="Z9" s="352" t="s">
        <v>9</v>
      </c>
    </row>
    <row r="10" spans="2:26" ht="5.25" customHeight="1">
      <c r="B10" s="139"/>
      <c r="C10" s="126"/>
      <c r="D10" s="127"/>
      <c r="E10" s="128"/>
      <c r="F10" s="129"/>
      <c r="G10" s="130"/>
      <c r="H10" s="126"/>
      <c r="I10" s="127"/>
      <c r="J10" s="128"/>
      <c r="K10" s="129"/>
      <c r="L10" s="129"/>
      <c r="M10" s="348"/>
      <c r="O10" s="139"/>
      <c r="P10" s="126"/>
      <c r="Q10" s="127"/>
      <c r="R10" s="128"/>
      <c r="S10" s="129"/>
      <c r="T10" s="130"/>
      <c r="U10" s="126"/>
      <c r="V10" s="127"/>
      <c r="W10" s="128"/>
      <c r="X10" s="129"/>
      <c r="Y10" s="130"/>
      <c r="Z10" s="348"/>
    </row>
    <row r="11" spans="2:26">
      <c r="B11" s="140">
        <f>[1]Energy!$T$4</f>
        <v>2025</v>
      </c>
      <c r="C11" s="131">
        <f>SUMPRODUCT(D11:G11,Profiles!D11:G11)/SUM(Profiles!D11:G11)</f>
        <v>79.006282836778524</v>
      </c>
      <c r="D11" s="132">
        <f>'Table B - Energy'!D11+INDEX('Table C - Capacity'!$12:$32,MATCH($B11,'Table C - Capacity'!$B$12:$B$32,0),MATCH(C$4,'Table C - Capacity'!$4:$4,0)+IF(D$7="Winter",2,3))</f>
        <v>92.49216865281214</v>
      </c>
      <c r="E11" s="133">
        <f>'Table B - Energy'!E11+INDEX('Table C - Capacity'!$12:$32,MATCH($B11,'Table C - Capacity'!$B$12:$B$32,0),MATCH(C$4,'Table C - Capacity'!$4:$4,0)+IF(E$7="Winter",2,3))</f>
        <v>65.122878529355447</v>
      </c>
      <c r="F11" s="133">
        <f>'Table B - Energy'!F11+INDEX('Table C - Capacity'!$12:$32,MATCH($B11,'Table C - Capacity'!$B$12:$B$32,0),MATCH(C$4,'Table C - Capacity'!$4:$4,0)+IF(F$7="Winter",2,3))</f>
        <v>123.31963800101747</v>
      </c>
      <c r="G11" s="134">
        <f>'Table B - Energy'!G11+INDEX('Table C - Capacity'!$12:$32,MATCH($B11,'Table C - Capacity'!$B$12:$B$32,0),MATCH(C$4,'Table C - Capacity'!$4:$4,0)+IF(G$7="Winter",2,3))</f>
        <v>71.071999681345261</v>
      </c>
      <c r="H11" s="131">
        <f>SUMPRODUCT(I11:L11,Profiles!I11:L11)/SUM(Profiles!I11:L11)</f>
        <v>71.37226060807248</v>
      </c>
      <c r="I11" s="132">
        <f>'Table B - Energy'!I11+INDEX('Table C - Capacity'!$12:$32,MATCH($B11,'Table C - Capacity'!$B$12:$B$32,0),MATCH(H$4,'Table C - Capacity'!$4:$4,0)+IF(I$7="Winter",2,3))</f>
        <v>79.034550264513214</v>
      </c>
      <c r="J11" s="133">
        <f>'Table B - Energy'!J11+INDEX('Table C - Capacity'!$12:$32,MATCH($B11,'Table C - Capacity'!$B$12:$B$32,0),MATCH(H$4,'Table C - Capacity'!$4:$4,0)+IF(J$7="Winter",2,3))</f>
        <v>51.771496206586598</v>
      </c>
      <c r="K11" s="133">
        <f>'Table B - Energy'!K11+INDEX('Table C - Capacity'!$12:$32,MATCH($B11,'Table C - Capacity'!$B$12:$B$32,0),MATCH(H$4,'Table C - Capacity'!$4:$4,0)+IF(K$7="Winter",2,3))</f>
        <v>119.53074560880174</v>
      </c>
      <c r="L11" s="133">
        <f>'Table B - Energy'!L11+INDEX('Table C - Capacity'!$12:$32,MATCH($B11,'Table C - Capacity'!$B$12:$B$32,0),MATCH(H$4,'Table C - Capacity'!$4:$4,0)+IF(L$7="Winter",2,3))</f>
        <v>65.484820293840244</v>
      </c>
      <c r="M11" s="349">
        <f>INDEX('Table C - Capacity'!$D:$D,MATCH($B11,'Table C - Capacity'!$B:$B,0),1)</f>
        <v>1.0353716015668704</v>
      </c>
      <c r="O11" s="140">
        <f>$B$11</f>
        <v>2025</v>
      </c>
      <c r="P11" s="131">
        <f>SUMPRODUCT(Q11:T11,Profiles!N11:Q11)/SUM(Profiles!N11:Q11)</f>
        <v>52.345705765756762</v>
      </c>
      <c r="Q11" s="132">
        <f>'Table B - Energy'!P11+INDEX('Table C - Capacity'!$12:$32,MATCH($B11,'Table C - Capacity'!$B$12:$B$32,0),MATCH(P$4,'Table C - Capacity'!$4:$4,0)+IF(Q$7="Winter",2,3))</f>
        <v>56.916951637578421</v>
      </c>
      <c r="R11" s="133">
        <f>'Table B - Energy'!Q11+INDEX('Table C - Capacity'!$12:$32,MATCH($B11,'Table C - Capacity'!$B$12:$B$32,0),MATCH(P$4,'Table C - Capacity'!$4:$4,0)+IF(R$7="Winter",2,3))</f>
        <v>46.260346036523472</v>
      </c>
      <c r="S11" s="133">
        <f>'Table B - Energy'!R11+INDEX('Table C - Capacity'!$12:$32,MATCH($B11,'Table C - Capacity'!$B$12:$B$32,0),MATCH(P$4,'Table C - Capacity'!$4:$4,0)+IF(S$7="Winter",2,3))</f>
        <v>73.478522093043651</v>
      </c>
      <c r="T11" s="134">
        <f>'Table B - Energy'!S11+INDEX('Table C - Capacity'!$12:$32,MATCH($B11,'Table C - Capacity'!$B$12:$B$32,0),MATCH(P$4,'Table C - Capacity'!$4:$4,0)+IF(T$7="Winter",2,3))</f>
        <v>54.957153812922861</v>
      </c>
      <c r="U11" s="131">
        <f>SUMPRODUCT(V11:Y11,Profiles!S11:V11)/SUM(Profiles!S11:V11)</f>
        <v>50.044501738830249</v>
      </c>
      <c r="V11" s="132">
        <f>'Table B - Energy'!U11+INDEX('Table C - Capacity'!$12:$32,MATCH($B11,'Table C - Capacity'!$B$12:$B$32,0),MATCH(U$4,'Table C - Capacity'!$4:$4,0)+IF(V$7="Winter",2,3))</f>
        <v>55.679432575436557</v>
      </c>
      <c r="W11" s="133">
        <f>'Table B - Energy'!V11+INDEX('Table C - Capacity'!$12:$32,MATCH($B11,'Table C - Capacity'!$B$12:$B$32,0),MATCH(U$4,'Table C - Capacity'!$4:$4,0)+IF(W$7="Winter",2,3))</f>
        <v>38.404762964055855</v>
      </c>
      <c r="X11" s="133">
        <f>'Table B - Energy'!W11+INDEX('Table C - Capacity'!$12:$32,MATCH($B11,'Table C - Capacity'!$B$12:$B$32,0),MATCH(U$4,'Table C - Capacity'!$4:$4,0)+IF(X$7="Winter",2,3))</f>
        <v>73.538462491254506</v>
      </c>
      <c r="Y11" s="134">
        <f>'Table B - Energy'!X11+INDEX('Table C - Capacity'!$12:$32,MATCH($B11,'Table C - Capacity'!$B$12:$B$32,0),MATCH(U$4,'Table C - Capacity'!$4:$4,0)+IF(Y$7="Winter",2,3))</f>
        <v>54.20066793385331</v>
      </c>
      <c r="Z11" s="349">
        <f>INDEX('Table C - Capacity'!$D:$D,MATCH($B11,'Table C - Capacity'!$B:$B,0),1)</f>
        <v>1.0353716015668704</v>
      </c>
    </row>
    <row r="12" spans="2:26">
      <c r="B12" s="140">
        <f t="shared" ref="B12:B30" si="0">B11+1</f>
        <v>2026</v>
      </c>
      <c r="C12" s="131">
        <f>SUMPRODUCT(D12:G12,Profiles!D12:G12)/SUM(Profiles!D12:G12)</f>
        <v>84.566251980575146</v>
      </c>
      <c r="D12" s="132">
        <f>'Table B - Energy'!D12+INDEX('Table C - Capacity'!$12:$32,MATCH($B12,'Table C - Capacity'!$B$12:$B$32,0),MATCH(C$4,'Table C - Capacity'!$4:$4,0)+IF(D$7="Winter",2,3))</f>
        <v>99.765465740284313</v>
      </c>
      <c r="E12" s="133">
        <f>'Table B - Energy'!E12+INDEX('Table C - Capacity'!$12:$32,MATCH($B12,'Table C - Capacity'!$B$12:$B$32,0),MATCH(C$4,'Table C - Capacity'!$4:$4,0)+IF(E$7="Winter",2,3))</f>
        <v>71.311774896663096</v>
      </c>
      <c r="F12" s="133">
        <f>'Table B - Energy'!F12+INDEX('Table C - Capacity'!$12:$32,MATCH($B12,'Table C - Capacity'!$B$12:$B$32,0),MATCH(C$4,'Table C - Capacity'!$4:$4,0)+IF(F$7="Winter",2,3))</f>
        <v>126.57450517503392</v>
      </c>
      <c r="G12" s="134">
        <f>'Table B - Energy'!G12+INDEX('Table C - Capacity'!$12:$32,MATCH($B12,'Table C - Capacity'!$B$12:$B$32,0),MATCH(C$4,'Table C - Capacity'!$4:$4,0)+IF(G$7="Winter",2,3))</f>
        <v>74.825514396345511</v>
      </c>
      <c r="H12" s="131">
        <f>SUMPRODUCT(I12:L12,Profiles!I12:L12)/SUM(Profiles!I12:L12)</f>
        <v>79.182460952781625</v>
      </c>
      <c r="I12" s="132">
        <f>'Table B - Energy'!I12+INDEX('Table C - Capacity'!$12:$32,MATCH($B12,'Table C - Capacity'!$B$12:$B$32,0),MATCH(H$4,'Table C - Capacity'!$4:$4,0)+IF(I$7="Winter",2,3))</f>
        <v>88.55195886270586</v>
      </c>
      <c r="J12" s="133">
        <f>'Table B - Energy'!J12+INDEX('Table C - Capacity'!$12:$32,MATCH($B12,'Table C - Capacity'!$B$12:$B$32,0),MATCH(H$4,'Table C - Capacity'!$4:$4,0)+IF(J$7="Winter",2,3))</f>
        <v>60.068819438345642</v>
      </c>
      <c r="K12" s="133">
        <f>'Table B - Energy'!K12+INDEX('Table C - Capacity'!$12:$32,MATCH($B12,'Table C - Capacity'!$B$12:$B$32,0),MATCH(H$4,'Table C - Capacity'!$4:$4,0)+IF(K$7="Winter",2,3))</f>
        <v>125.55620157084851</v>
      </c>
      <c r="L12" s="133">
        <f>'Table B - Energy'!L12+INDEX('Table C - Capacity'!$12:$32,MATCH($B12,'Table C - Capacity'!$B$12:$B$32,0),MATCH(H$4,'Table C - Capacity'!$4:$4,0)+IF(L$7="Winter",2,3))</f>
        <v>72.020599613412571</v>
      </c>
      <c r="M12" s="349">
        <f>INDEX('Table C - Capacity'!$D:$D,MATCH($B12,'Table C - Capacity'!$B:$B,0),1)</f>
        <v>1.0588745369224382</v>
      </c>
      <c r="O12" s="140">
        <f t="shared" ref="O12:O30" si="1">O11+1</f>
        <v>2026</v>
      </c>
      <c r="P12" s="131">
        <f>SUMPRODUCT(Q12:T12,Profiles!N12:Q12)/SUM(Profiles!N12:Q12)</f>
        <v>54.657416135089584</v>
      </c>
      <c r="Q12" s="132">
        <f>'Table B - Energy'!P12+INDEX('Table C - Capacity'!$12:$32,MATCH($B12,'Table C - Capacity'!$B$12:$B$32,0),MATCH(P$4,'Table C - Capacity'!$4:$4,0)+IF(Q$7="Winter",2,3))</f>
        <v>61.081891388419848</v>
      </c>
      <c r="R12" s="133">
        <f>'Table B - Energy'!Q12+INDEX('Table C - Capacity'!$12:$32,MATCH($B12,'Table C - Capacity'!$B$12:$B$32,0),MATCH(P$4,'Table C - Capacity'!$4:$4,0)+IF(R$7="Winter",2,3))</f>
        <v>49.644249551784476</v>
      </c>
      <c r="S12" s="133">
        <f>'Table B - Energy'!R12+INDEX('Table C - Capacity'!$12:$32,MATCH($B12,'Table C - Capacity'!$B$12:$B$32,0),MATCH(P$4,'Table C - Capacity'!$4:$4,0)+IF(S$7="Winter",2,3))</f>
        <v>74.778016913312172</v>
      </c>
      <c r="T12" s="134">
        <f>'Table B - Energy'!S12+INDEX('Table C - Capacity'!$12:$32,MATCH($B12,'Table C - Capacity'!$B$12:$B$32,0),MATCH(P$4,'Table C - Capacity'!$4:$4,0)+IF(T$7="Winter",2,3))</f>
        <v>55.632641172192358</v>
      </c>
      <c r="U12" s="131">
        <f>SUMPRODUCT(V12:Y12,Profiles!S12:V12)/SUM(Profiles!S12:V12)</f>
        <v>52.191955019225468</v>
      </c>
      <c r="V12" s="132">
        <f>'Table B - Energy'!U12+INDEX('Table C - Capacity'!$12:$32,MATCH($B12,'Table C - Capacity'!$B$12:$B$32,0),MATCH(U$4,'Table C - Capacity'!$4:$4,0)+IF(V$7="Winter",2,3))</f>
        <v>58.74905635624814</v>
      </c>
      <c r="W12" s="133">
        <f>'Table B - Energy'!V12+INDEX('Table C - Capacity'!$12:$32,MATCH($B12,'Table C - Capacity'!$B$12:$B$32,0),MATCH(U$4,'Table C - Capacity'!$4:$4,0)+IF(W$7="Winter",2,3))</f>
        <v>41.115978372611657</v>
      </c>
      <c r="X12" s="133">
        <f>'Table B - Energy'!W12+INDEX('Table C - Capacity'!$12:$32,MATCH($B12,'Table C - Capacity'!$B$12:$B$32,0),MATCH(U$4,'Table C - Capacity'!$4:$4,0)+IF(X$7="Winter",2,3))</f>
        <v>75.778165744524031</v>
      </c>
      <c r="Y12" s="134">
        <f>'Table B - Energy'!X12+INDEX('Table C - Capacity'!$12:$32,MATCH($B12,'Table C - Capacity'!$B$12:$B$32,0),MATCH(U$4,'Table C - Capacity'!$4:$4,0)+IF(Y$7="Winter",2,3))</f>
        <v>55.526273302451415</v>
      </c>
      <c r="Z12" s="349">
        <f>INDEX('Table C - Capacity'!$D:$D,MATCH($B12,'Table C - Capacity'!$B:$B,0),1)</f>
        <v>1.0588745369224382</v>
      </c>
    </row>
    <row r="13" spans="2:26">
      <c r="B13" s="140">
        <f t="shared" si="0"/>
        <v>2027</v>
      </c>
      <c r="C13" s="131">
        <f>SUMPRODUCT(D13:G13,Profiles!D13:G13)/SUM(Profiles!D13:G13)</f>
        <v>87.323977395739647</v>
      </c>
      <c r="D13" s="132">
        <f>'Table B - Energy'!D13+INDEX('Table C - Capacity'!$12:$32,MATCH($B13,'Table C - Capacity'!$B$12:$B$32,0),MATCH(C$4,'Table C - Capacity'!$4:$4,0)+IF(D$7="Winter",2,3))</f>
        <v>97.099939447877105</v>
      </c>
      <c r="E13" s="133">
        <f>'Table B - Energy'!E13+INDEX('Table C - Capacity'!$12:$32,MATCH($B13,'Table C - Capacity'!$B$12:$B$32,0),MATCH(C$4,'Table C - Capacity'!$4:$4,0)+IF(E$7="Winter",2,3))</f>
        <v>69.099728542527089</v>
      </c>
      <c r="F13" s="133">
        <f>'Table B - Energy'!F13+INDEX('Table C - Capacity'!$12:$32,MATCH($B13,'Table C - Capacity'!$B$12:$B$32,0),MATCH(C$4,'Table C - Capacity'!$4:$4,0)+IF(F$7="Winter",2,3))</f>
        <v>142.28085216074479</v>
      </c>
      <c r="G13" s="134">
        <f>'Table B - Energy'!G13+INDEX('Table C - Capacity'!$12:$32,MATCH($B13,'Table C - Capacity'!$B$12:$B$32,0),MATCH(C$4,'Table C - Capacity'!$4:$4,0)+IF(G$7="Winter",2,3))</f>
        <v>86.408761996810398</v>
      </c>
      <c r="H13" s="131">
        <f>SUMPRODUCT(I13:L13,Profiles!I13:L13)/SUM(Profiles!I13:L13)</f>
        <v>85.197281058177083</v>
      </c>
      <c r="I13" s="132">
        <f>'Table B - Energy'!I13+INDEX('Table C - Capacity'!$12:$32,MATCH($B13,'Table C - Capacity'!$B$12:$B$32,0),MATCH(H$4,'Table C - Capacity'!$4:$4,0)+IF(I$7="Winter",2,3))</f>
        <v>89.888538742546459</v>
      </c>
      <c r="J13" s="133">
        <f>'Table B - Energy'!J13+INDEX('Table C - Capacity'!$12:$32,MATCH($B13,'Table C - Capacity'!$B$12:$B$32,0),MATCH(H$4,'Table C - Capacity'!$4:$4,0)+IF(J$7="Winter",2,3))</f>
        <v>60.872644641907435</v>
      </c>
      <c r="K13" s="133">
        <f>'Table B - Energy'!K13+INDEX('Table C - Capacity'!$12:$32,MATCH($B13,'Table C - Capacity'!$B$12:$B$32,0),MATCH(H$4,'Table C - Capacity'!$4:$4,0)+IF(K$7="Winter",2,3))</f>
        <v>141.93391915373928</v>
      </c>
      <c r="L13" s="133">
        <f>'Table B - Energy'!L13+INDEX('Table C - Capacity'!$12:$32,MATCH($B13,'Table C - Capacity'!$B$12:$B$32,0),MATCH(H$4,'Table C - Capacity'!$4:$4,0)+IF(L$7="Winter",2,3))</f>
        <v>84.632346158301687</v>
      </c>
      <c r="M13" s="349">
        <f>INDEX('Table C - Capacity'!$D:$D,MATCH($B13,'Table C - Capacity'!$B:$B,0),1)</f>
        <v>1.0829109889105775</v>
      </c>
      <c r="O13" s="140">
        <f t="shared" si="1"/>
        <v>2027</v>
      </c>
      <c r="P13" s="131">
        <f>SUMPRODUCT(Q13:T13,Profiles!N13:Q13)/SUM(Profiles!N13:Q13)</f>
        <v>59.099252130095692</v>
      </c>
      <c r="Q13" s="132">
        <f>'Table B - Energy'!P13+INDEX('Table C - Capacity'!$12:$32,MATCH($B13,'Table C - Capacity'!$B$12:$B$32,0),MATCH(P$4,'Table C - Capacity'!$4:$4,0)+IF(Q$7="Winter",2,3))</f>
        <v>64.665025970442088</v>
      </c>
      <c r="R13" s="133">
        <f>'Table B - Energy'!Q13+INDEX('Table C - Capacity'!$12:$32,MATCH($B13,'Table C - Capacity'!$B$12:$B$32,0),MATCH(P$4,'Table C - Capacity'!$4:$4,0)+IF(R$7="Winter",2,3))</f>
        <v>49.595540943916781</v>
      </c>
      <c r="S13" s="133">
        <f>'Table B - Energy'!R13+INDEX('Table C - Capacity'!$12:$32,MATCH($B13,'Table C - Capacity'!$B$12:$B$32,0),MATCH(P$4,'Table C - Capacity'!$4:$4,0)+IF(S$7="Winter",2,3))</f>
        <v>87.068209442070128</v>
      </c>
      <c r="T13" s="134">
        <f>'Table B - Energy'!S13+INDEX('Table C - Capacity'!$12:$32,MATCH($B13,'Table C - Capacity'!$B$12:$B$32,0),MATCH(P$4,'Table C - Capacity'!$4:$4,0)+IF(T$7="Winter",2,3))</f>
        <v>65.038572232119961</v>
      </c>
      <c r="U13" s="131">
        <f>SUMPRODUCT(V13:Y13,Profiles!S13:V13)/SUM(Profiles!S13:V13)</f>
        <v>58.034472863176589</v>
      </c>
      <c r="V13" s="132">
        <f>'Table B - Energy'!U13+INDEX('Table C - Capacity'!$12:$32,MATCH($B13,'Table C - Capacity'!$B$12:$B$32,0),MATCH(U$4,'Table C - Capacity'!$4:$4,0)+IF(V$7="Winter",2,3))</f>
        <v>61.342726785298886</v>
      </c>
      <c r="W13" s="133">
        <f>'Table B - Energy'!V13+INDEX('Table C - Capacity'!$12:$32,MATCH($B13,'Table C - Capacity'!$B$12:$B$32,0),MATCH(U$4,'Table C - Capacity'!$4:$4,0)+IF(W$7="Winter",2,3))</f>
        <v>42.034731625733656</v>
      </c>
      <c r="X13" s="133">
        <f>'Table B - Energy'!W13+INDEX('Table C - Capacity'!$12:$32,MATCH($B13,'Table C - Capacity'!$B$12:$B$32,0),MATCH(U$4,'Table C - Capacity'!$4:$4,0)+IF(X$7="Winter",2,3))</f>
        <v>87.926677276567347</v>
      </c>
      <c r="Y13" s="134">
        <f>'Table B - Energy'!X13+INDEX('Table C - Capacity'!$12:$32,MATCH($B13,'Table C - Capacity'!$B$12:$B$32,0),MATCH(U$4,'Table C - Capacity'!$4:$4,0)+IF(Y$7="Winter",2,3))</f>
        <v>65.269564563282273</v>
      </c>
      <c r="Z13" s="349">
        <f>INDEX('Table C - Capacity'!$D:$D,MATCH($B13,'Table C - Capacity'!$B:$B,0),1)</f>
        <v>1.0829109889105775</v>
      </c>
    </row>
    <row r="14" spans="2:26">
      <c r="B14" s="140">
        <f t="shared" si="0"/>
        <v>2028</v>
      </c>
      <c r="C14" s="131">
        <f>SUMPRODUCT(D14:G14,Profiles!D14:G14)/SUM(Profiles!D14:G14)</f>
        <v>75.969403380251507</v>
      </c>
      <c r="D14" s="132">
        <f>'Table B - Energy'!D14+INDEX('Table C - Capacity'!$12:$32,MATCH($B14,'Table C - Capacity'!$B$12:$B$32,0),MATCH(C$4,'Table C - Capacity'!$4:$4,0)+IF(D$7="Winter",2,3))</f>
        <v>82.02142755705205</v>
      </c>
      <c r="E14" s="133">
        <f>'Table B - Energy'!E14+INDEX('Table C - Capacity'!$12:$32,MATCH($B14,'Table C - Capacity'!$B$12:$B$32,0),MATCH(C$4,'Table C - Capacity'!$4:$4,0)+IF(E$7="Winter",2,3))</f>
        <v>59.300838417706679</v>
      </c>
      <c r="F14" s="133">
        <f>'Table B - Energy'!F14+INDEX('Table C - Capacity'!$12:$32,MATCH($B14,'Table C - Capacity'!$B$12:$B$32,0),MATCH(C$4,'Table C - Capacity'!$4:$4,0)+IF(F$7="Winter",2,3))</f>
        <v>122.78048480807252</v>
      </c>
      <c r="G14" s="134">
        <f>'Table B - Energy'!G14+INDEX('Table C - Capacity'!$12:$32,MATCH($B14,'Table C - Capacity'!$B$12:$B$32,0),MATCH(C$4,'Table C - Capacity'!$4:$4,0)+IF(G$7="Winter",2,3))</f>
        <v>79.848968414630065</v>
      </c>
      <c r="H14" s="131">
        <f>SUMPRODUCT(I14:L14,Profiles!I14:L14)/SUM(Profiles!I14:L14)</f>
        <v>76.120890642992777</v>
      </c>
      <c r="I14" s="132">
        <f>'Table B - Energy'!I14+INDEX('Table C - Capacity'!$12:$32,MATCH($B14,'Table C - Capacity'!$B$12:$B$32,0),MATCH(H$4,'Table C - Capacity'!$4:$4,0)+IF(I$7="Winter",2,3))</f>
        <v>77.370430244659616</v>
      </c>
      <c r="J14" s="133">
        <f>'Table B - Energy'!J14+INDEX('Table C - Capacity'!$12:$32,MATCH($B14,'Table C - Capacity'!$B$12:$B$32,0),MATCH(H$4,'Table C - Capacity'!$4:$4,0)+IF(J$7="Winter",2,3))</f>
        <v>53.598003301927953</v>
      </c>
      <c r="K14" s="133">
        <f>'Table B - Energy'!K14+INDEX('Table C - Capacity'!$12:$32,MATCH($B14,'Table C - Capacity'!$B$12:$B$32,0),MATCH(H$4,'Table C - Capacity'!$4:$4,0)+IF(K$7="Winter",2,3))</f>
        <v>124.97905731862645</v>
      </c>
      <c r="L14" s="133">
        <f>'Table B - Energy'!L14+INDEX('Table C - Capacity'!$12:$32,MATCH($B14,'Table C - Capacity'!$B$12:$B$32,0),MATCH(H$4,'Table C - Capacity'!$4:$4,0)+IF(L$7="Winter",2,3))</f>
        <v>81.270110747566335</v>
      </c>
      <c r="M14" s="349">
        <f>INDEX('Table C - Capacity'!$D:$D,MATCH($B14,'Table C - Capacity'!$B:$B,0),1)</f>
        <v>1.1074930683588475</v>
      </c>
      <c r="O14" s="140">
        <f t="shared" si="1"/>
        <v>2028</v>
      </c>
      <c r="P14" s="131">
        <f>SUMPRODUCT(Q14:T14,Profiles!N14:Q14)/SUM(Profiles!N14:Q14)</f>
        <v>52.166821639566642</v>
      </c>
      <c r="Q14" s="132">
        <f>'Table B - Energy'!P14+INDEX('Table C - Capacity'!$12:$32,MATCH($B14,'Table C - Capacity'!$B$12:$B$32,0),MATCH(P$4,'Table C - Capacity'!$4:$4,0)+IF(Q$7="Winter",2,3))</f>
        <v>58.07081118459098</v>
      </c>
      <c r="R14" s="133">
        <f>'Table B - Energy'!Q14+INDEX('Table C - Capacity'!$12:$32,MATCH($B14,'Table C - Capacity'!$B$12:$B$32,0),MATCH(P$4,'Table C - Capacity'!$4:$4,0)+IF(R$7="Winter",2,3))</f>
        <v>43.735618879658439</v>
      </c>
      <c r="S14" s="133">
        <f>'Table B - Energy'!R14+INDEX('Table C - Capacity'!$12:$32,MATCH($B14,'Table C - Capacity'!$B$12:$B$32,0),MATCH(P$4,'Table C - Capacity'!$4:$4,0)+IF(S$7="Winter",2,3))</f>
        <v>75.947634636061281</v>
      </c>
      <c r="T14" s="134">
        <f>'Table B - Energy'!S14+INDEX('Table C - Capacity'!$12:$32,MATCH($B14,'Table C - Capacity'!$B$12:$B$32,0),MATCH(P$4,'Table C - Capacity'!$4:$4,0)+IF(T$7="Winter",2,3))</f>
        <v>57.743177548002294</v>
      </c>
      <c r="U14" s="131">
        <f>SUMPRODUCT(V14:Y14,Profiles!S14:V14)/SUM(Profiles!S14:V14)</f>
        <v>51.528850339452241</v>
      </c>
      <c r="V14" s="132">
        <f>'Table B - Energy'!U14+INDEX('Table C - Capacity'!$12:$32,MATCH($B14,'Table C - Capacity'!$B$12:$B$32,0),MATCH(U$4,'Table C - Capacity'!$4:$4,0)+IF(V$7="Winter",2,3))</f>
        <v>55.420141591603652</v>
      </c>
      <c r="W14" s="133">
        <f>'Table B - Energy'!V14+INDEX('Table C - Capacity'!$12:$32,MATCH($B14,'Table C - Capacity'!$B$12:$B$32,0),MATCH(U$4,'Table C - Capacity'!$4:$4,0)+IF(W$7="Winter",2,3))</f>
        <v>37.212835276334133</v>
      </c>
      <c r="X14" s="133">
        <f>'Table B - Energy'!W14+INDEX('Table C - Capacity'!$12:$32,MATCH($B14,'Table C - Capacity'!$B$12:$B$32,0),MATCH(U$4,'Table C - Capacity'!$4:$4,0)+IF(X$7="Winter",2,3))</f>
        <v>77.007628975211162</v>
      </c>
      <c r="Y14" s="134">
        <f>'Table B - Energy'!X14+INDEX('Table C - Capacity'!$12:$32,MATCH($B14,'Table C - Capacity'!$B$12:$B$32,0),MATCH(U$4,'Table C - Capacity'!$4:$4,0)+IF(Y$7="Winter",2,3))</f>
        <v>58.359850501917514</v>
      </c>
      <c r="Z14" s="349">
        <f>INDEX('Table C - Capacity'!$D:$D,MATCH($B14,'Table C - Capacity'!$B:$B,0),1)</f>
        <v>1.1074930683588475</v>
      </c>
    </row>
    <row r="15" spans="2:26">
      <c r="B15" s="140">
        <f t="shared" si="0"/>
        <v>2029</v>
      </c>
      <c r="C15" s="131">
        <f>SUMPRODUCT(D15:G15,Profiles!D15:G15)/SUM(Profiles!D15:G15)</f>
        <v>67.079027578686251</v>
      </c>
      <c r="D15" s="132">
        <f>'Table B - Energy'!D15+INDEX('Table C - Capacity'!$12:$32,MATCH($B15,'Table C - Capacity'!$B$12:$B$32,0),MATCH(C$4,'Table C - Capacity'!$4:$4,0)+IF(D$7="Winter",2,3))</f>
        <v>71.321584680589325</v>
      </c>
      <c r="E15" s="133">
        <f>'Table B - Energy'!E15+INDEX('Table C - Capacity'!$12:$32,MATCH($B15,'Table C - Capacity'!$B$12:$B$32,0),MATCH(C$4,'Table C - Capacity'!$4:$4,0)+IF(E$7="Winter",2,3))</f>
        <v>52.886569248490218</v>
      </c>
      <c r="F15" s="133">
        <f>'Table B - Energy'!F15+INDEX('Table C - Capacity'!$12:$32,MATCH($B15,'Table C - Capacity'!$B$12:$B$32,0),MATCH(C$4,'Table C - Capacity'!$4:$4,0)+IF(F$7="Winter",2,3))</f>
        <v>103.11274581014193</v>
      </c>
      <c r="G15" s="134">
        <f>'Table B - Energy'!G15+INDEX('Table C - Capacity'!$12:$32,MATCH($B15,'Table C - Capacity'!$B$12:$B$32,0),MATCH(C$4,'Table C - Capacity'!$4:$4,0)+IF(G$7="Winter",2,3))</f>
        <v>73.105583924896166</v>
      </c>
      <c r="H15" s="131">
        <f>SUMPRODUCT(I15:L15,Profiles!I15:L15)/SUM(Profiles!I15:L15)</f>
        <v>67.069969857999979</v>
      </c>
      <c r="I15" s="132">
        <f>'Table B - Energy'!I15+INDEX('Table C - Capacity'!$12:$32,MATCH($B15,'Table C - Capacity'!$B$12:$B$32,0),MATCH(H$4,'Table C - Capacity'!$4:$4,0)+IF(I$7="Winter",2,3))</f>
        <v>66.305093543759128</v>
      </c>
      <c r="J15" s="133">
        <f>'Table B - Energy'!J15+INDEX('Table C - Capacity'!$12:$32,MATCH($B15,'Table C - Capacity'!$B$12:$B$32,0),MATCH(H$4,'Table C - Capacity'!$4:$4,0)+IF(J$7="Winter",2,3))</f>
        <v>47.18918288628015</v>
      </c>
      <c r="K15" s="133">
        <f>'Table B - Energy'!K15+INDEX('Table C - Capacity'!$12:$32,MATCH($B15,'Table C - Capacity'!$B$12:$B$32,0),MATCH(H$4,'Table C - Capacity'!$4:$4,0)+IF(K$7="Winter",2,3))</f>
        <v>106.22734412299226</v>
      </c>
      <c r="L15" s="133">
        <f>'Table B - Energy'!L15+INDEX('Table C - Capacity'!$12:$32,MATCH($B15,'Table C - Capacity'!$B$12:$B$32,0),MATCH(H$4,'Table C - Capacity'!$4:$4,0)+IF(L$7="Winter",2,3))</f>
        <v>76.04125500814601</v>
      </c>
      <c r="M15" s="349">
        <f>INDEX('Table C - Capacity'!$D:$D,MATCH($B15,'Table C - Capacity'!$B:$B,0),1)</f>
        <v>1.1326331610105933</v>
      </c>
      <c r="O15" s="140">
        <f t="shared" si="1"/>
        <v>2029</v>
      </c>
      <c r="P15" s="131">
        <f>SUMPRODUCT(Q15:T15,Profiles!N15:Q15)/SUM(Profiles!N15:Q15)</f>
        <v>43.591546493653333</v>
      </c>
      <c r="Q15" s="132">
        <f>'Table B - Energy'!P15+INDEX('Table C - Capacity'!$12:$32,MATCH($B15,'Table C - Capacity'!$B$12:$B$32,0),MATCH(P$4,'Table C - Capacity'!$4:$4,0)+IF(Q$7="Winter",2,3))</f>
        <v>49.21799230834786</v>
      </c>
      <c r="R15" s="133">
        <f>'Table B - Energy'!Q15+INDEX('Table C - Capacity'!$12:$32,MATCH($B15,'Table C - Capacity'!$B$12:$B$32,0),MATCH(P$4,'Table C - Capacity'!$4:$4,0)+IF(R$7="Winter",2,3))</f>
        <v>37.359737375892507</v>
      </c>
      <c r="S15" s="133">
        <f>'Table B - Energy'!R15+INDEX('Table C - Capacity'!$12:$32,MATCH($B15,'Table C - Capacity'!$B$12:$B$32,0),MATCH(P$4,'Table C - Capacity'!$4:$4,0)+IF(S$7="Winter",2,3))</f>
        <v>61.755399332010811</v>
      </c>
      <c r="T15" s="134">
        <f>'Table B - Energy'!S15+INDEX('Table C - Capacity'!$12:$32,MATCH($B15,'Table C - Capacity'!$B$12:$B$32,0),MATCH(P$4,'Table C - Capacity'!$4:$4,0)+IF(T$7="Winter",2,3))</f>
        <v>47.355984731609297</v>
      </c>
      <c r="U15" s="131">
        <f>SUMPRODUCT(V15:Y15,Profiles!S15:V15)/SUM(Profiles!S15:V15)</f>
        <v>42.938674629834281</v>
      </c>
      <c r="V15" s="132">
        <f>'Table B - Energy'!U15+INDEX('Table C - Capacity'!$12:$32,MATCH($B15,'Table C - Capacity'!$B$12:$B$32,0),MATCH(U$4,'Table C - Capacity'!$4:$4,0)+IF(V$7="Winter",2,3))</f>
        <v>46.731380624337191</v>
      </c>
      <c r="W15" s="133">
        <f>'Table B - Energy'!V15+INDEX('Table C - Capacity'!$12:$32,MATCH($B15,'Table C - Capacity'!$B$12:$B$32,0),MATCH(U$4,'Table C - Capacity'!$4:$4,0)+IF(W$7="Winter",2,3))</f>
        <v>31.452879583848972</v>
      </c>
      <c r="X15" s="133">
        <f>'Table B - Energy'!W15+INDEX('Table C - Capacity'!$12:$32,MATCH($B15,'Table C - Capacity'!$B$12:$B$32,0),MATCH(U$4,'Table C - Capacity'!$4:$4,0)+IF(X$7="Winter",2,3))</f>
        <v>63.160954948924022</v>
      </c>
      <c r="Y15" s="134">
        <f>'Table B - Energy'!X15+INDEX('Table C - Capacity'!$12:$32,MATCH($B15,'Table C - Capacity'!$B$12:$B$32,0),MATCH(U$4,'Table C - Capacity'!$4:$4,0)+IF(Y$7="Winter",2,3))</f>
        <v>48.369908632940529</v>
      </c>
      <c r="Z15" s="349">
        <f>INDEX('Table C - Capacity'!$D:$D,MATCH($B15,'Table C - Capacity'!$B:$B,0),1)</f>
        <v>1.1326331610105933</v>
      </c>
    </row>
    <row r="16" spans="2:26">
      <c r="B16" s="141">
        <f t="shared" si="0"/>
        <v>2030</v>
      </c>
      <c r="C16" s="131">
        <f>SUMPRODUCT(D16:G16,Profiles!D16:G16)/SUM(Profiles!D16:G16)</f>
        <v>67.692346408489868</v>
      </c>
      <c r="D16" s="132">
        <f>'Table B - Energy'!D16+INDEX('Table C - Capacity'!$12:$32,MATCH($B16,'Table C - Capacity'!$B$12:$B$32,0),MATCH(C$4,'Table C - Capacity'!$4:$4,0)+IF(D$7="Winter",2,3))</f>
        <v>72.586952174443809</v>
      </c>
      <c r="E16" s="133">
        <f>'Table B - Energy'!E16+INDEX('Table C - Capacity'!$12:$32,MATCH($B16,'Table C - Capacity'!$B$12:$B$32,0),MATCH(C$4,'Table C - Capacity'!$4:$4,0)+IF(E$7="Winter",2,3))</f>
        <v>53.822409993373867</v>
      </c>
      <c r="F16" s="133">
        <f>'Table B - Energy'!F16+INDEX('Table C - Capacity'!$12:$32,MATCH($B16,'Table C - Capacity'!$B$12:$B$32,0),MATCH(C$4,'Table C - Capacity'!$4:$4,0)+IF(F$7="Winter",2,3))</f>
        <v>102.86860295663111</v>
      </c>
      <c r="G16" s="134">
        <f>'Table B - Energy'!G16+INDEX('Table C - Capacity'!$12:$32,MATCH($B16,'Table C - Capacity'!$B$12:$B$32,0),MATCH(C$4,'Table C - Capacity'!$4:$4,0)+IF(G$7="Winter",2,3))</f>
        <v>72.855857054991276</v>
      </c>
      <c r="H16" s="131">
        <f>SUMPRODUCT(I16:L16,Profiles!I16:L16)/SUM(Profiles!I16:L16)</f>
        <v>67.517680078007757</v>
      </c>
      <c r="I16" s="132">
        <f>'Table B - Energy'!I16+INDEX('Table C - Capacity'!$12:$32,MATCH($B16,'Table C - Capacity'!$B$12:$B$32,0),MATCH(H$4,'Table C - Capacity'!$4:$4,0)+IF(I$7="Winter",2,3))</f>
        <v>67.276511524707345</v>
      </c>
      <c r="J16" s="133">
        <f>'Table B - Energy'!J16+INDEX('Table C - Capacity'!$12:$32,MATCH($B16,'Table C - Capacity'!$B$12:$B$32,0),MATCH(H$4,'Table C - Capacity'!$4:$4,0)+IF(J$7="Winter",2,3))</f>
        <v>47.988616844746339</v>
      </c>
      <c r="K16" s="133">
        <f>'Table B - Energy'!K16+INDEX('Table C - Capacity'!$12:$32,MATCH($B16,'Table C - Capacity'!$B$12:$B$32,0),MATCH(H$4,'Table C - Capacity'!$4:$4,0)+IF(K$7="Winter",2,3))</f>
        <v>105.9841475314434</v>
      </c>
      <c r="L16" s="133">
        <f>'Table B - Energy'!L16+INDEX('Table C - Capacity'!$12:$32,MATCH($B16,'Table C - Capacity'!$B$12:$B$32,0),MATCH(H$4,'Table C - Capacity'!$4:$4,0)+IF(L$7="Winter",2,3))</f>
        <v>75.837415276289292</v>
      </c>
      <c r="M16" s="349">
        <f>INDEX('Table C - Capacity'!$D:$D,MATCH($B16,'Table C - Capacity'!$B:$B,0),1)</f>
        <v>1.1583439337655337</v>
      </c>
      <c r="O16" s="141">
        <f t="shared" si="1"/>
        <v>2030</v>
      </c>
      <c r="P16" s="131">
        <f>SUMPRODUCT(Q16:T16,Profiles!N16:Q16)/SUM(Profiles!N16:Q16)</f>
        <v>43.809197320205307</v>
      </c>
      <c r="Q16" s="132">
        <f>'Table B - Energy'!P16+INDEX('Table C - Capacity'!$12:$32,MATCH($B16,'Table C - Capacity'!$B$12:$B$32,0),MATCH(P$4,'Table C - Capacity'!$4:$4,0)+IF(Q$7="Winter",2,3))</f>
        <v>49.330612045669163</v>
      </c>
      <c r="R16" s="133">
        <f>'Table B - Energy'!Q16+INDEX('Table C - Capacity'!$12:$32,MATCH($B16,'Table C - Capacity'!$B$12:$B$32,0),MATCH(P$4,'Table C - Capacity'!$4:$4,0)+IF(R$7="Winter",2,3))</f>
        <v>38.169639908712959</v>
      </c>
      <c r="S16" s="133">
        <f>'Table B - Energy'!R16+INDEX('Table C - Capacity'!$12:$32,MATCH($B16,'Table C - Capacity'!$B$12:$B$32,0),MATCH(P$4,'Table C - Capacity'!$4:$4,0)+IF(S$7="Winter",2,3))</f>
        <v>61.10685473356699</v>
      </c>
      <c r="T16" s="134">
        <f>'Table B - Energy'!S16+INDEX('Table C - Capacity'!$12:$32,MATCH($B16,'Table C - Capacity'!$B$12:$B$32,0),MATCH(P$4,'Table C - Capacity'!$4:$4,0)+IF(T$7="Winter",2,3))</f>
        <v>46.882535651564353</v>
      </c>
      <c r="U16" s="131">
        <f>SUMPRODUCT(V16:Y16,Profiles!S16:V16)/SUM(Profiles!S16:V16)</f>
        <v>42.781549351570732</v>
      </c>
      <c r="V16" s="132">
        <f>'Table B - Energy'!U16+INDEX('Table C - Capacity'!$12:$32,MATCH($B16,'Table C - Capacity'!$B$12:$B$32,0),MATCH(U$4,'Table C - Capacity'!$4:$4,0)+IF(V$7="Winter",2,3))</f>
        <v>46.508345990018327</v>
      </c>
      <c r="W16" s="133">
        <f>'Table B - Energy'!V16+INDEX('Table C - Capacity'!$12:$32,MATCH($B16,'Table C - Capacity'!$B$12:$B$32,0),MATCH(U$4,'Table C - Capacity'!$4:$4,0)+IF(W$7="Winter",2,3))</f>
        <v>31.981624203542282</v>
      </c>
      <c r="X16" s="133">
        <f>'Table B - Energy'!W16+INDEX('Table C - Capacity'!$12:$32,MATCH($B16,'Table C - Capacity'!$B$12:$B$32,0),MATCH(U$4,'Table C - Capacity'!$4:$4,0)+IF(X$7="Winter",2,3))</f>
        <v>62.210401075190084</v>
      </c>
      <c r="Y16" s="134">
        <f>'Table B - Energy'!X16+INDEX('Table C - Capacity'!$12:$32,MATCH($B16,'Table C - Capacity'!$B$12:$B$32,0),MATCH(U$4,'Table C - Capacity'!$4:$4,0)+IF(Y$7="Winter",2,3))</f>
        <v>47.715219643312288</v>
      </c>
      <c r="Z16" s="349">
        <f>INDEX('Table C - Capacity'!$D:$D,MATCH($B16,'Table C - Capacity'!$B:$B,0),1)</f>
        <v>1.1583439337655337</v>
      </c>
    </row>
    <row r="17" spans="2:26">
      <c r="B17" s="140">
        <f t="shared" si="0"/>
        <v>2031</v>
      </c>
      <c r="C17" s="131">
        <f>SUMPRODUCT(D17:G17,Profiles!D17:G17)/SUM(Profiles!D17:G17)</f>
        <v>68.600373270706839</v>
      </c>
      <c r="D17" s="132">
        <f>'Table B - Energy'!D17+INDEX('Table C - Capacity'!$12:$32,MATCH($B17,'Table C - Capacity'!$B$12:$B$32,0),MATCH(C$4,'Table C - Capacity'!$4:$4,0)+IF(D$7="Winter",2,3))</f>
        <v>73.89138524909221</v>
      </c>
      <c r="E17" s="133">
        <f>'Table B - Energy'!E17+INDEX('Table C - Capacity'!$12:$32,MATCH($B17,'Table C - Capacity'!$B$12:$B$32,0),MATCH(C$4,'Table C - Capacity'!$4:$4,0)+IF(E$7="Winter",2,3))</f>
        <v>54.885575063906579</v>
      </c>
      <c r="F17" s="133">
        <f>'Table B - Energy'!F17+INDEX('Table C - Capacity'!$12:$32,MATCH($B17,'Table C - Capacity'!$B$12:$B$32,0),MATCH(C$4,'Table C - Capacity'!$4:$4,0)+IF(F$7="Winter",2,3))</f>
        <v>103.27453247222961</v>
      </c>
      <c r="G17" s="134">
        <f>'Table B - Energy'!G17+INDEX('Table C - Capacity'!$12:$32,MATCH($B17,'Table C - Capacity'!$B$12:$B$32,0),MATCH(C$4,'Table C - Capacity'!$4:$4,0)+IF(G$7="Winter",2,3))</f>
        <v>73.3111462017376</v>
      </c>
      <c r="H17" s="131">
        <f>SUMPRODUCT(I17:L17,Profiles!I17:L17)/SUM(Profiles!I17:L17)</f>
        <v>68.269698742132519</v>
      </c>
      <c r="I17" s="132">
        <f>'Table B - Energy'!I17+INDEX('Table C - Capacity'!$12:$32,MATCH($B17,'Table C - Capacity'!$B$12:$B$32,0),MATCH(H$4,'Table C - Capacity'!$4:$4,0)+IF(I$7="Winter",2,3))</f>
        <v>68.32870183864415</v>
      </c>
      <c r="J17" s="133">
        <f>'Table B - Energy'!J17+INDEX('Table C - Capacity'!$12:$32,MATCH($B17,'Table C - Capacity'!$B$12:$B$32,0),MATCH(H$4,'Table C - Capacity'!$4:$4,0)+IF(J$7="Winter",2,3))</f>
        <v>48.825479991990981</v>
      </c>
      <c r="K17" s="133">
        <f>'Table B - Energy'!K17+INDEX('Table C - Capacity'!$12:$32,MATCH($B17,'Table C - Capacity'!$B$12:$B$32,0),MATCH(H$4,'Table C - Capacity'!$4:$4,0)+IF(K$7="Winter",2,3))</f>
        <v>106.38851332966841</v>
      </c>
      <c r="L17" s="133">
        <f>'Table B - Energy'!L17+INDEX('Table C - Capacity'!$12:$32,MATCH($B17,'Table C - Capacity'!$B$12:$B$32,0),MATCH(H$4,'Table C - Capacity'!$4:$4,0)+IF(L$7="Winter",2,3))</f>
        <v>76.390257699962689</v>
      </c>
      <c r="M17" s="349">
        <f>INDEX('Table C - Capacity'!$D:$D,MATCH($B17,'Table C - Capacity'!$B:$B,0),1)</f>
        <v>1.1846383410620112</v>
      </c>
      <c r="O17" s="140">
        <f t="shared" si="1"/>
        <v>2031</v>
      </c>
      <c r="P17" s="131">
        <f>SUMPRODUCT(Q17:T17,Profiles!N17:Q17)/SUM(Profiles!N17:Q17)</f>
        <v>44.388116136190689</v>
      </c>
      <c r="Q17" s="132">
        <f>'Table B - Energy'!P17+INDEX('Table C - Capacity'!$12:$32,MATCH($B17,'Table C - Capacity'!$B$12:$B$32,0),MATCH(P$4,'Table C - Capacity'!$4:$4,0)+IF(Q$7="Winter",2,3))</f>
        <v>49.920153560071867</v>
      </c>
      <c r="R17" s="133">
        <f>'Table B - Energy'!Q17+INDEX('Table C - Capacity'!$12:$32,MATCH($B17,'Table C - Capacity'!$B$12:$B$32,0),MATCH(P$4,'Table C - Capacity'!$4:$4,0)+IF(R$7="Winter",2,3))</f>
        <v>38.956261527882717</v>
      </c>
      <c r="S17" s="133">
        <f>'Table B - Energy'!R17+INDEX('Table C - Capacity'!$12:$32,MATCH($B17,'Table C - Capacity'!$B$12:$B$32,0),MATCH(P$4,'Table C - Capacity'!$4:$4,0)+IF(S$7="Winter",2,3))</f>
        <v>61.407107948896098</v>
      </c>
      <c r="T17" s="134">
        <f>'Table B - Energy'!S17+INDEX('Table C - Capacity'!$12:$32,MATCH($B17,'Table C - Capacity'!$B$12:$B$32,0),MATCH(P$4,'Table C - Capacity'!$4:$4,0)+IF(T$7="Winter",2,3))</f>
        <v>47.2059997718532</v>
      </c>
      <c r="U17" s="131">
        <f>SUMPRODUCT(V17:Y17,Profiles!S17:V17)/SUM(Profiles!S17:V17)</f>
        <v>43.155395387493016</v>
      </c>
      <c r="V17" s="132">
        <f>'Table B - Energy'!U17+INDEX('Table C - Capacity'!$12:$32,MATCH($B17,'Table C - Capacity'!$B$12:$B$32,0),MATCH(U$4,'Table C - Capacity'!$4:$4,0)+IF(V$7="Winter",2,3))</f>
        <v>46.893249970762497</v>
      </c>
      <c r="W17" s="133">
        <f>'Table B - Energy'!V17+INDEX('Table C - Capacity'!$12:$32,MATCH($B17,'Table C - Capacity'!$B$12:$B$32,0),MATCH(U$4,'Table C - Capacity'!$4:$4,0)+IF(W$7="Winter",2,3))</f>
        <v>32.492135947711091</v>
      </c>
      <c r="X17" s="133">
        <f>'Table B - Energy'!W17+INDEX('Table C - Capacity'!$12:$32,MATCH($B17,'Table C - Capacity'!$B$12:$B$32,0),MATCH(U$4,'Table C - Capacity'!$4:$4,0)+IF(X$7="Winter",2,3))</f>
        <v>62.46050903600203</v>
      </c>
      <c r="Y17" s="134">
        <f>'Table B - Energy'!X17+INDEX('Table C - Capacity'!$12:$32,MATCH($B17,'Table C - Capacity'!$B$12:$B$32,0),MATCH(U$4,'Table C - Capacity'!$4:$4,0)+IF(Y$7="Winter",2,3))</f>
        <v>47.9739449259732</v>
      </c>
      <c r="Z17" s="349">
        <f>INDEX('Table C - Capacity'!$D:$D,MATCH($B17,'Table C - Capacity'!$B:$B,0),1)</f>
        <v>1.1846383410620112</v>
      </c>
    </row>
    <row r="18" spans="2:26">
      <c r="B18" s="140">
        <f t="shared" si="0"/>
        <v>2032</v>
      </c>
      <c r="C18" s="131">
        <f>SUMPRODUCT(D18:G18,Profiles!D18:G18)/SUM(Profiles!D18:G18)</f>
        <v>67.082423883442772</v>
      </c>
      <c r="D18" s="132">
        <f>'Table B - Energy'!D18+INDEX('Table C - Capacity'!$12:$32,MATCH($B18,'Table C - Capacity'!$B$12:$B$32,0),MATCH(C$4,'Table C - Capacity'!$4:$4,0)+IF(D$7="Winter",2,3))</f>
        <v>72.238172009389814</v>
      </c>
      <c r="E18" s="133">
        <f>'Table B - Energy'!E18+INDEX('Table C - Capacity'!$12:$32,MATCH($B18,'Table C - Capacity'!$B$12:$B$32,0),MATCH(C$4,'Table C - Capacity'!$4:$4,0)+IF(E$7="Winter",2,3))</f>
        <v>53.963579283979868</v>
      </c>
      <c r="F18" s="133">
        <f>'Table B - Energy'!F18+INDEX('Table C - Capacity'!$12:$32,MATCH($B18,'Table C - Capacity'!$B$12:$B$32,0),MATCH(C$4,'Table C - Capacity'!$4:$4,0)+IF(F$7="Winter",2,3))</f>
        <v>100.81327735832491</v>
      </c>
      <c r="G18" s="134">
        <f>'Table B - Energy'!G18+INDEX('Table C - Capacity'!$12:$32,MATCH($B18,'Table C - Capacity'!$B$12:$B$32,0),MATCH(C$4,'Table C - Capacity'!$4:$4,0)+IF(G$7="Winter",2,3))</f>
        <v>71.298938218980496</v>
      </c>
      <c r="H18" s="131">
        <f>SUMPRODUCT(I18:L18,Profiles!I18:L18)/SUM(Profiles!I18:L18)</f>
        <v>66.672360322650206</v>
      </c>
      <c r="I18" s="132">
        <f>'Table B - Energy'!I18+INDEX('Table C - Capacity'!$12:$32,MATCH($B18,'Table C - Capacity'!$B$12:$B$32,0),MATCH(H$4,'Table C - Capacity'!$4:$4,0)+IF(I$7="Winter",2,3))</f>
        <v>66.442372478837157</v>
      </c>
      <c r="J18" s="133">
        <f>'Table B - Energy'!J18+INDEX('Table C - Capacity'!$12:$32,MATCH($B18,'Table C - Capacity'!$B$12:$B$32,0),MATCH(H$4,'Table C - Capacity'!$4:$4,0)+IF(J$7="Winter",2,3))</f>
        <v>47.804600819761021</v>
      </c>
      <c r="K18" s="133">
        <f>'Table B - Energy'!K18+INDEX('Table C - Capacity'!$12:$32,MATCH($B18,'Table C - Capacity'!$B$12:$B$32,0),MATCH(H$4,'Table C - Capacity'!$4:$4,0)+IF(K$7="Winter",2,3))</f>
        <v>104.39397403521656</v>
      </c>
      <c r="L18" s="133">
        <f>'Table B - Energy'!L18+INDEX('Table C - Capacity'!$12:$32,MATCH($B18,'Table C - Capacity'!$B$12:$B$32,0),MATCH(H$4,'Table C - Capacity'!$4:$4,0)+IF(L$7="Winter",2,3))</f>
        <v>74.444795545935747</v>
      </c>
      <c r="M18" s="349">
        <f>INDEX('Table C - Capacity'!$D:$D,MATCH($B18,'Table C - Capacity'!$B:$B,0),1)</f>
        <v>1.2115296314041188</v>
      </c>
      <c r="O18" s="140">
        <f t="shared" si="1"/>
        <v>2032</v>
      </c>
      <c r="P18" s="131">
        <f>SUMPRODUCT(Q18:T18,Profiles!N18:Q18)/SUM(Profiles!N18:Q18)</f>
        <v>43.331250463318739</v>
      </c>
      <c r="Q18" s="132">
        <f>'Table B - Energy'!P18+INDEX('Table C - Capacity'!$12:$32,MATCH($B18,'Table C - Capacity'!$B$12:$B$32,0),MATCH(P$4,'Table C - Capacity'!$4:$4,0)+IF(Q$7="Winter",2,3))</f>
        <v>48.13379430143921</v>
      </c>
      <c r="R18" s="133">
        <f>'Table B - Energy'!Q18+INDEX('Table C - Capacity'!$12:$32,MATCH($B18,'Table C - Capacity'!$B$12:$B$32,0),MATCH(P$4,'Table C - Capacity'!$4:$4,0)+IF(R$7="Winter",2,3))</f>
        <v>38.164818135897185</v>
      </c>
      <c r="S18" s="133">
        <f>'Table B - Energy'!R18+INDEX('Table C - Capacity'!$12:$32,MATCH($B18,'Table C - Capacity'!$B$12:$B$32,0),MATCH(P$4,'Table C - Capacity'!$4:$4,0)+IF(S$7="Winter",2,3))</f>
        <v>59.745373493900168</v>
      </c>
      <c r="T18" s="134">
        <f>'Table B - Energy'!S18+INDEX('Table C - Capacity'!$12:$32,MATCH($B18,'Table C - Capacity'!$B$12:$B$32,0),MATCH(P$4,'Table C - Capacity'!$4:$4,0)+IF(T$7="Winter",2,3))</f>
        <v>46.008819049599467</v>
      </c>
      <c r="U18" s="131">
        <f>SUMPRODUCT(V18:Y18,Profiles!S18:V18)/SUM(Profiles!S18:V18)</f>
        <v>42.037755630307998</v>
      </c>
      <c r="V18" s="132">
        <f>'Table B - Energy'!U18+INDEX('Table C - Capacity'!$12:$32,MATCH($B18,'Table C - Capacity'!$B$12:$B$32,0),MATCH(U$4,'Table C - Capacity'!$4:$4,0)+IF(V$7="Winter",2,3))</f>
        <v>44.973890411372587</v>
      </c>
      <c r="W18" s="133">
        <f>'Table B - Energy'!V18+INDEX('Table C - Capacity'!$12:$32,MATCH($B18,'Table C - Capacity'!$B$12:$B$32,0),MATCH(U$4,'Table C - Capacity'!$4:$4,0)+IF(W$7="Winter",2,3))</f>
        <v>31.601733859254821</v>
      </c>
      <c r="X18" s="133">
        <f>'Table B - Energy'!W18+INDEX('Table C - Capacity'!$12:$32,MATCH($B18,'Table C - Capacity'!$B$12:$B$32,0),MATCH(U$4,'Table C - Capacity'!$4:$4,0)+IF(X$7="Winter",2,3))</f>
        <v>61.268586320201564</v>
      </c>
      <c r="Y18" s="134">
        <f>'Table B - Energy'!X18+INDEX('Table C - Capacity'!$12:$32,MATCH($B18,'Table C - Capacity'!$B$12:$B$32,0),MATCH(U$4,'Table C - Capacity'!$4:$4,0)+IF(Y$7="Winter",2,3))</f>
        <v>46.765271732944065</v>
      </c>
      <c r="Z18" s="349">
        <f>INDEX('Table C - Capacity'!$D:$D,MATCH($B18,'Table C - Capacity'!$B:$B,0),1)</f>
        <v>1.2115296314041188</v>
      </c>
    </row>
    <row r="19" spans="2:26">
      <c r="B19" s="140">
        <f t="shared" si="0"/>
        <v>2033</v>
      </c>
      <c r="C19" s="131">
        <f>SUMPRODUCT(D19:G19,Profiles!D19:G19)/SUM(Profiles!D19:G19)</f>
        <v>68.347978593648207</v>
      </c>
      <c r="D19" s="132">
        <f>'Table B - Energy'!D19+INDEX('Table C - Capacity'!$12:$32,MATCH($B19,'Table C - Capacity'!$B$12:$B$32,0),MATCH(C$4,'Table C - Capacity'!$4:$4,0)+IF(D$7="Winter",2,3))</f>
        <v>73.737880123387455</v>
      </c>
      <c r="E19" s="133">
        <f>'Table B - Energy'!E19+INDEX('Table C - Capacity'!$12:$32,MATCH($B19,'Table C - Capacity'!$B$12:$B$32,0),MATCH(C$4,'Table C - Capacity'!$4:$4,0)+IF(E$7="Winter",2,3))</f>
        <v>55.396733004046048</v>
      </c>
      <c r="F19" s="133">
        <f>'Table B - Energy'!F19+INDEX('Table C - Capacity'!$12:$32,MATCH($B19,'Table C - Capacity'!$B$12:$B$32,0),MATCH(C$4,'Table C - Capacity'!$4:$4,0)+IF(F$7="Winter",2,3))</f>
        <v>100.87423688550585</v>
      </c>
      <c r="G19" s="134">
        <f>'Table B - Energy'!G19+INDEX('Table C - Capacity'!$12:$32,MATCH($B19,'Table C - Capacity'!$B$12:$B$32,0),MATCH(C$4,'Table C - Capacity'!$4:$4,0)+IF(G$7="Winter",2,3))</f>
        <v>72.513371106817772</v>
      </c>
      <c r="H19" s="131">
        <f>SUMPRODUCT(I19:L19,Profiles!I19:L19)/SUM(Profiles!I19:L19)</f>
        <v>67.708619982335492</v>
      </c>
      <c r="I19" s="132">
        <f>'Table B - Energy'!I19+INDEX('Table C - Capacity'!$12:$32,MATCH($B19,'Table C - Capacity'!$B$12:$B$32,0),MATCH(H$4,'Table C - Capacity'!$4:$4,0)+IF(I$7="Winter",2,3))</f>
        <v>67.661025476686817</v>
      </c>
      <c r="J19" s="133">
        <f>'Table B - Energy'!J19+INDEX('Table C - Capacity'!$12:$32,MATCH($B19,'Table C - Capacity'!$B$12:$B$32,0),MATCH(H$4,'Table C - Capacity'!$4:$4,0)+IF(J$7="Winter",2,3))</f>
        <v>49.037599589572977</v>
      </c>
      <c r="K19" s="133">
        <f>'Table B - Energy'!K19+INDEX('Table C - Capacity'!$12:$32,MATCH($B19,'Table C - Capacity'!$B$12:$B$32,0),MATCH(H$4,'Table C - Capacity'!$4:$4,0)+IF(K$7="Winter",2,3))</f>
        <v>104.20392112247202</v>
      </c>
      <c r="L19" s="133">
        <f>'Table B - Energy'!L19+INDEX('Table C - Capacity'!$12:$32,MATCH($B19,'Table C - Capacity'!$B$12:$B$32,0),MATCH(H$4,'Table C - Capacity'!$4:$4,0)+IF(L$7="Winter",2,3))</f>
        <v>75.681397825219122</v>
      </c>
      <c r="M19" s="349">
        <f>INDEX('Table C - Capacity'!$D:$D,MATCH($B19,'Table C - Capacity'!$B:$B,0),1)</f>
        <v>1.2390313540369924</v>
      </c>
      <c r="O19" s="140">
        <f t="shared" si="1"/>
        <v>2033</v>
      </c>
      <c r="P19" s="131">
        <f>SUMPRODUCT(Q19:T19,Profiles!N19:Q19)/SUM(Profiles!N19:Q19)</f>
        <v>43.985067202643357</v>
      </c>
      <c r="Q19" s="132">
        <f>'Table B - Energy'!P19+INDEX('Table C - Capacity'!$12:$32,MATCH($B19,'Table C - Capacity'!$B$12:$B$32,0),MATCH(P$4,'Table C - Capacity'!$4:$4,0)+IF(Q$7="Winter",2,3))</f>
        <v>48.318478715053395</v>
      </c>
      <c r="R19" s="133">
        <f>'Table B - Energy'!Q19+INDEX('Table C - Capacity'!$12:$32,MATCH($B19,'Table C - Capacity'!$B$12:$B$32,0),MATCH(P$4,'Table C - Capacity'!$4:$4,0)+IF(R$7="Winter",2,3))</f>
        <v>39.223124678033976</v>
      </c>
      <c r="S19" s="133">
        <f>'Table B - Energy'!R19+INDEX('Table C - Capacity'!$12:$32,MATCH($B19,'Table C - Capacity'!$B$12:$B$32,0),MATCH(P$4,'Table C - Capacity'!$4:$4,0)+IF(S$7="Winter",2,3))</f>
        <v>59.812453410190479</v>
      </c>
      <c r="T19" s="134">
        <f>'Table B - Energy'!S19+INDEX('Table C - Capacity'!$12:$32,MATCH($B19,'Table C - Capacity'!$B$12:$B$32,0),MATCH(P$4,'Table C - Capacity'!$4:$4,0)+IF(T$7="Winter",2,3))</f>
        <v>46.196895595741815</v>
      </c>
      <c r="U19" s="131">
        <f>SUMPRODUCT(V19:Y19,Profiles!S19:V19)/SUM(Profiles!S19:V19)</f>
        <v>42.33586793993787</v>
      </c>
      <c r="V19" s="132">
        <f>'Table B - Energy'!U19+INDEX('Table C - Capacity'!$12:$32,MATCH($B19,'Table C - Capacity'!$B$12:$B$32,0),MATCH(U$4,'Table C - Capacity'!$4:$4,0)+IF(V$7="Winter",2,3))</f>
        <v>44.912977064258925</v>
      </c>
      <c r="W19" s="133">
        <f>'Table B - Energy'!V19+INDEX('Table C - Capacity'!$12:$32,MATCH($B19,'Table C - Capacity'!$B$12:$B$32,0),MATCH(U$4,'Table C - Capacity'!$4:$4,0)+IF(W$7="Winter",2,3))</f>
        <v>32.323865986145577</v>
      </c>
      <c r="X19" s="133">
        <f>'Table B - Energy'!W19+INDEX('Table C - Capacity'!$12:$32,MATCH($B19,'Table C - Capacity'!$B$12:$B$32,0),MATCH(U$4,'Table C - Capacity'!$4:$4,0)+IF(X$7="Winter",2,3))</f>
        <v>60.804381961444001</v>
      </c>
      <c r="Y19" s="134">
        <f>'Table B - Energy'!X19+INDEX('Table C - Capacity'!$12:$32,MATCH($B19,'Table C - Capacity'!$B$12:$B$32,0),MATCH(U$4,'Table C - Capacity'!$4:$4,0)+IF(Y$7="Winter",2,3))</f>
        <v>46.874033171134052</v>
      </c>
      <c r="Z19" s="349">
        <f>INDEX('Table C - Capacity'!$D:$D,MATCH($B19,'Table C - Capacity'!$B:$B,0),1)</f>
        <v>1.2390313540369924</v>
      </c>
    </row>
    <row r="20" spans="2:26">
      <c r="B20" s="140">
        <f t="shared" si="0"/>
        <v>2034</v>
      </c>
      <c r="C20" s="131">
        <f>SUMPRODUCT(D20:G20,Profiles!D20:G20)/SUM(Profiles!D20:G20)</f>
        <v>70.751886987746815</v>
      </c>
      <c r="D20" s="132">
        <f>'Table B - Energy'!D20+INDEX('Table C - Capacity'!$12:$32,MATCH($B20,'Table C - Capacity'!$B$12:$B$32,0),MATCH(C$4,'Table C - Capacity'!$4:$4,0)+IF(D$7="Winter",2,3))</f>
        <v>77.160632610213298</v>
      </c>
      <c r="E20" s="133">
        <f>'Table B - Energy'!E20+INDEX('Table C - Capacity'!$12:$32,MATCH($B20,'Table C - Capacity'!$B$12:$B$32,0),MATCH(C$4,'Table C - Capacity'!$4:$4,0)+IF(E$7="Winter",2,3))</f>
        <v>57.756247322147004</v>
      </c>
      <c r="F20" s="133">
        <f>'Table B - Energy'!F20+INDEX('Table C - Capacity'!$12:$32,MATCH($B20,'Table C - Capacity'!$B$12:$B$32,0),MATCH(C$4,'Table C - Capacity'!$4:$4,0)+IF(F$7="Winter",2,3))</f>
        <v>102.4373806796105</v>
      </c>
      <c r="G20" s="134">
        <f>'Table B - Energy'!G20+INDEX('Table C - Capacity'!$12:$32,MATCH($B20,'Table C - Capacity'!$B$12:$B$32,0),MATCH(C$4,'Table C - Capacity'!$4:$4,0)+IF(G$7="Winter",2,3))</f>
        <v>74.411417564856578</v>
      </c>
      <c r="H20" s="131">
        <f>SUMPRODUCT(I20:L20,Profiles!I20:L20)/SUM(Profiles!I20:L20)</f>
        <v>69.845605132435296</v>
      </c>
      <c r="I20" s="132">
        <f>'Table B - Energy'!I20+INDEX('Table C - Capacity'!$12:$32,MATCH($B20,'Table C - Capacity'!$B$12:$B$32,0),MATCH(H$4,'Table C - Capacity'!$4:$4,0)+IF(I$7="Winter",2,3))</f>
        <v>70.520410171347521</v>
      </c>
      <c r="J20" s="133">
        <f>'Table B - Energy'!J20+INDEX('Table C - Capacity'!$12:$32,MATCH($B20,'Table C - Capacity'!$B$12:$B$32,0),MATCH(H$4,'Table C - Capacity'!$4:$4,0)+IF(J$7="Winter",2,3))</f>
        <v>50.966918614599535</v>
      </c>
      <c r="K20" s="133">
        <f>'Table B - Energy'!K20+INDEX('Table C - Capacity'!$12:$32,MATCH($B20,'Table C - Capacity'!$B$12:$B$32,0),MATCH(H$4,'Table C - Capacity'!$4:$4,0)+IF(K$7="Winter",2,3))</f>
        <v>105.84859864996852</v>
      </c>
      <c r="L20" s="133">
        <f>'Table B - Energy'!L20+INDEX('Table C - Capacity'!$12:$32,MATCH($B20,'Table C - Capacity'!$B$12:$B$32,0),MATCH(H$4,'Table C - Capacity'!$4:$4,0)+IF(L$7="Winter",2,3))</f>
        <v>77.833299198724973</v>
      </c>
      <c r="M20" s="349">
        <f>INDEX('Table C - Capacity'!$D:$D,MATCH($B20,'Table C - Capacity'!$B:$B,0),1)</f>
        <v>1.2671573657736321</v>
      </c>
      <c r="O20" s="140">
        <f t="shared" si="1"/>
        <v>2034</v>
      </c>
      <c r="P20" s="131">
        <f>SUMPRODUCT(Q20:T20,Profiles!N20:Q20)/SUM(Profiles!N20:Q20)</f>
        <v>45.407077055607537</v>
      </c>
      <c r="Q20" s="132">
        <f>'Table B - Energy'!P20+INDEX('Table C - Capacity'!$12:$32,MATCH($B20,'Table C - Capacity'!$B$12:$B$32,0),MATCH(P$4,'Table C - Capacity'!$4:$4,0)+IF(Q$7="Winter",2,3))</f>
        <v>49.70007109361562</v>
      </c>
      <c r="R20" s="133">
        <f>'Table B - Energy'!Q20+INDEX('Table C - Capacity'!$12:$32,MATCH($B20,'Table C - Capacity'!$B$12:$B$32,0),MATCH(P$4,'Table C - Capacity'!$4:$4,0)+IF(R$7="Winter",2,3))</f>
        <v>41.152427533546906</v>
      </c>
      <c r="S20" s="133">
        <f>'Table B - Energy'!R20+INDEX('Table C - Capacity'!$12:$32,MATCH($B20,'Table C - Capacity'!$B$12:$B$32,0),MATCH(P$4,'Table C - Capacity'!$4:$4,0)+IF(S$7="Winter",2,3))</f>
        <v>60.694582213589875</v>
      </c>
      <c r="T20" s="134">
        <f>'Table B - Energy'!S20+INDEX('Table C - Capacity'!$12:$32,MATCH($B20,'Table C - Capacity'!$B$12:$B$32,0),MATCH(P$4,'Table C - Capacity'!$4:$4,0)+IF(T$7="Winter",2,3))</f>
        <v>46.953567218653063</v>
      </c>
      <c r="U20" s="131">
        <f>SUMPRODUCT(V20:Y20,Profiles!S20:V20)/SUM(Profiles!S20:V20)</f>
        <v>43.475327808296484</v>
      </c>
      <c r="V20" s="132">
        <f>'Table B - Energy'!U20+INDEX('Table C - Capacity'!$12:$32,MATCH($B20,'Table C - Capacity'!$B$12:$B$32,0),MATCH(U$4,'Table C - Capacity'!$4:$4,0)+IF(V$7="Winter",2,3))</f>
        <v>46.131006196250105</v>
      </c>
      <c r="W20" s="133">
        <f>'Table B - Energy'!V20+INDEX('Table C - Capacity'!$12:$32,MATCH($B20,'Table C - Capacity'!$B$12:$B$32,0),MATCH(U$4,'Table C - Capacity'!$4:$4,0)+IF(W$7="Winter",2,3))</f>
        <v>33.757709001727193</v>
      </c>
      <c r="X20" s="133">
        <f>'Table B - Energy'!W20+INDEX('Table C - Capacity'!$12:$32,MATCH($B20,'Table C - Capacity'!$B$12:$B$32,0),MATCH(U$4,'Table C - Capacity'!$4:$4,0)+IF(X$7="Winter",2,3))</f>
        <v>61.784353624702561</v>
      </c>
      <c r="Y20" s="134">
        <f>'Table B - Energy'!X20+INDEX('Table C - Capacity'!$12:$32,MATCH($B20,'Table C - Capacity'!$B$12:$B$32,0),MATCH(U$4,'Table C - Capacity'!$4:$4,0)+IF(Y$7="Winter",2,3))</f>
        <v>47.718784536907748</v>
      </c>
      <c r="Z20" s="349">
        <f>INDEX('Table C - Capacity'!$D:$D,MATCH($B20,'Table C - Capacity'!$B:$B,0),1)</f>
        <v>1.2671573657736321</v>
      </c>
    </row>
    <row r="21" spans="2:26">
      <c r="B21" s="140">
        <f t="shared" si="0"/>
        <v>2035</v>
      </c>
      <c r="C21" s="131">
        <f>SUMPRODUCT(D21:G21,Profiles!D21:G21)/SUM(Profiles!D21:G21)</f>
        <v>71.443927161980284</v>
      </c>
      <c r="D21" s="132">
        <f>'Table B - Energy'!D21+INDEX('Table C - Capacity'!$12:$32,MATCH($B21,'Table C - Capacity'!$B$12:$B$32,0),MATCH(C$4,'Table C - Capacity'!$4:$4,0)+IF(D$7="Winter",2,3))</f>
        <v>78.9361572749918</v>
      </c>
      <c r="E21" s="133">
        <f>'Table B - Energy'!E21+INDEX('Table C - Capacity'!$12:$32,MATCH($B21,'Table C - Capacity'!$B$12:$B$32,0),MATCH(C$4,'Table C - Capacity'!$4:$4,0)+IF(E$7="Winter",2,3))</f>
        <v>58.896846575402826</v>
      </c>
      <c r="F21" s="133">
        <f>'Table B - Energy'!F21+INDEX('Table C - Capacity'!$12:$32,MATCH($B21,'Table C - Capacity'!$B$12:$B$32,0),MATCH(C$4,'Table C - Capacity'!$4:$4,0)+IF(F$7="Winter",2,3))</f>
        <v>100.43231649972594</v>
      </c>
      <c r="G21" s="134">
        <f>'Table B - Energy'!G21+INDEX('Table C - Capacity'!$12:$32,MATCH($B21,'Table C - Capacity'!$B$12:$B$32,0),MATCH(C$4,'Table C - Capacity'!$4:$4,0)+IF(G$7="Winter",2,3))</f>
        <v>74.479524491528935</v>
      </c>
      <c r="H21" s="131">
        <f>SUMPRODUCT(I21:L21,Profiles!I21:L21)/SUM(Profiles!I21:L21)</f>
        <v>70.158250833922892</v>
      </c>
      <c r="I21" s="132">
        <f>'Table B - Energy'!I21+INDEX('Table C - Capacity'!$12:$32,MATCH($B21,'Table C - Capacity'!$B$12:$B$32,0),MATCH(H$4,'Table C - Capacity'!$4:$4,0)+IF(I$7="Winter",2,3))</f>
        <v>72.018287206161901</v>
      </c>
      <c r="J21" s="133">
        <f>'Table B - Energy'!J21+INDEX('Table C - Capacity'!$12:$32,MATCH($B21,'Table C - Capacity'!$B$12:$B$32,0),MATCH(H$4,'Table C - Capacity'!$4:$4,0)+IF(J$7="Winter",2,3))</f>
        <v>51.785941408625881</v>
      </c>
      <c r="K21" s="133">
        <f>'Table B - Energy'!K21+INDEX('Table C - Capacity'!$12:$32,MATCH($B21,'Table C - Capacity'!$B$12:$B$32,0),MATCH(H$4,'Table C - Capacity'!$4:$4,0)+IF(K$7="Winter",2,3))</f>
        <v>103.51380939621816</v>
      </c>
      <c r="L21" s="133">
        <f>'Table B - Energy'!L21+INDEX('Table C - Capacity'!$12:$32,MATCH($B21,'Table C - Capacity'!$B$12:$B$32,0),MATCH(H$4,'Table C - Capacity'!$4:$4,0)+IF(L$7="Winter",2,3))</f>
        <v>77.938314641109258</v>
      </c>
      <c r="M21" s="349">
        <f>INDEX('Table C - Capacity'!$D:$D,MATCH($B21,'Table C - Capacity'!$B:$B,0),1)</f>
        <v>1.2959218379766935</v>
      </c>
      <c r="O21" s="140">
        <f t="shared" si="1"/>
        <v>2035</v>
      </c>
      <c r="P21" s="131">
        <f>SUMPRODUCT(Q21:T21,Profiles!N21:Q21)/SUM(Profiles!N21:Q21)</f>
        <v>45.174849208099033</v>
      </c>
      <c r="Q21" s="132">
        <f>'Table B - Energy'!P21+INDEX('Table C - Capacity'!$12:$32,MATCH($B21,'Table C - Capacity'!$B$12:$B$32,0),MATCH(P$4,'Table C - Capacity'!$4:$4,0)+IF(Q$7="Winter",2,3))</f>
        <v>50.510156149338563</v>
      </c>
      <c r="R21" s="133">
        <f>'Table B - Energy'!Q21+INDEX('Table C - Capacity'!$12:$32,MATCH($B21,'Table C - Capacity'!$B$12:$B$32,0),MATCH(P$4,'Table C - Capacity'!$4:$4,0)+IF(R$7="Winter",2,3))</f>
        <v>41.917544550481942</v>
      </c>
      <c r="S21" s="133">
        <f>'Table B - Energy'!R21+INDEX('Table C - Capacity'!$12:$32,MATCH($B21,'Table C - Capacity'!$B$12:$B$32,0),MATCH(P$4,'Table C - Capacity'!$4:$4,0)+IF(S$7="Winter",2,3))</f>
        <v>58.715819549414512</v>
      </c>
      <c r="T21" s="134">
        <f>'Table B - Energy'!S21+INDEX('Table C - Capacity'!$12:$32,MATCH($B21,'Table C - Capacity'!$B$12:$B$32,0),MATCH(P$4,'Table C - Capacity'!$4:$4,0)+IF(T$7="Winter",2,3))</f>
        <v>45.538174625076053</v>
      </c>
      <c r="U21" s="131">
        <f>SUMPRODUCT(V21:Y21,Profiles!S21:V21)/SUM(Profiles!S21:V21)</f>
        <v>42.865530384654882</v>
      </c>
      <c r="V21" s="132">
        <f>'Table B - Energy'!U21+INDEX('Table C - Capacity'!$12:$32,MATCH($B21,'Table C - Capacity'!$B$12:$B$32,0),MATCH(U$4,'Table C - Capacity'!$4:$4,0)+IF(V$7="Winter",2,3))</f>
        <v>46.873630961026372</v>
      </c>
      <c r="W21" s="133">
        <f>'Table B - Energy'!V21+INDEX('Table C - Capacity'!$12:$32,MATCH($B21,'Table C - Capacity'!$B$12:$B$32,0),MATCH(U$4,'Table C - Capacity'!$4:$4,0)+IF(W$7="Winter",2,3))</f>
        <v>34.33394235010212</v>
      </c>
      <c r="X21" s="133">
        <f>'Table B - Energy'!W21+INDEX('Table C - Capacity'!$12:$32,MATCH($B21,'Table C - Capacity'!$B$12:$B$32,0),MATCH(U$4,'Table C - Capacity'!$4:$4,0)+IF(X$7="Winter",2,3))</f>
        <v>59.229273056430557</v>
      </c>
      <c r="Y21" s="134">
        <f>'Table B - Energy'!X21+INDEX('Table C - Capacity'!$12:$32,MATCH($B21,'Table C - Capacity'!$B$12:$B$32,0),MATCH(U$4,'Table C - Capacity'!$4:$4,0)+IF(Y$7="Winter",2,3))</f>
        <v>46.239241650610566</v>
      </c>
      <c r="Z21" s="349">
        <f>INDEX('Table C - Capacity'!$D:$D,MATCH($B21,'Table C - Capacity'!$B:$B,0),1)</f>
        <v>1.2959218379766935</v>
      </c>
    </row>
    <row r="22" spans="2:26">
      <c r="B22" s="140">
        <f t="shared" si="0"/>
        <v>2036</v>
      </c>
      <c r="C22" s="131">
        <f>SUMPRODUCT(D22:G22,Profiles!D22:G22)/SUM(Profiles!D22:G22)</f>
        <v>71.632576005984163</v>
      </c>
      <c r="D22" s="132">
        <f>'Table B - Energy'!D22+INDEX('Table C - Capacity'!$12:$32,MATCH($B22,'Table C - Capacity'!$B$12:$B$32,0),MATCH(C$4,'Table C - Capacity'!$4:$4,0)+IF(D$7="Winter",2,3))</f>
        <v>79.801072977258642</v>
      </c>
      <c r="E22" s="133">
        <f>'Table B - Energy'!E22+INDEX('Table C - Capacity'!$12:$32,MATCH($B22,'Table C - Capacity'!$B$12:$B$32,0),MATCH(C$4,'Table C - Capacity'!$4:$4,0)+IF(E$7="Winter",2,3))</f>
        <v>59.625693878896989</v>
      </c>
      <c r="F22" s="133">
        <f>'Table B - Energy'!F22+INDEX('Table C - Capacity'!$12:$32,MATCH($B22,'Table C - Capacity'!$B$12:$B$32,0),MATCH(C$4,'Table C - Capacity'!$4:$4,0)+IF(F$7="Winter",2,3))</f>
        <v>99.297388757425409</v>
      </c>
      <c r="G22" s="134">
        <f>'Table B - Energy'!G22+INDEX('Table C - Capacity'!$12:$32,MATCH($B22,'Table C - Capacity'!$B$12:$B$32,0),MATCH(C$4,'Table C - Capacity'!$4:$4,0)+IF(G$7="Winter",2,3))</f>
        <v>73.645436913163451</v>
      </c>
      <c r="H22" s="131">
        <f>SUMPRODUCT(I22:L22,Profiles!I22:L22)/SUM(Profiles!I22:L22)</f>
        <v>69.871223694037724</v>
      </c>
      <c r="I22" s="132">
        <f>'Table B - Energy'!I22+INDEX('Table C - Capacity'!$12:$32,MATCH($B22,'Table C - Capacity'!$B$12:$B$32,0),MATCH(H$4,'Table C - Capacity'!$4:$4,0)+IF(I$7="Winter",2,3))</f>
        <v>72.308363406126375</v>
      </c>
      <c r="J22" s="133">
        <f>'Table B - Energy'!J22+INDEX('Table C - Capacity'!$12:$32,MATCH($B22,'Table C - Capacity'!$B$12:$B$32,0),MATCH(H$4,'Table C - Capacity'!$4:$4,0)+IF(J$7="Winter",2,3))</f>
        <v>52.062498892021054</v>
      </c>
      <c r="K22" s="133">
        <f>'Table B - Energy'!K22+INDEX('Table C - Capacity'!$12:$32,MATCH($B22,'Table C - Capacity'!$B$12:$B$32,0),MATCH(H$4,'Table C - Capacity'!$4:$4,0)+IF(K$7="Winter",2,3))</f>
        <v>102.19987645281037</v>
      </c>
      <c r="L22" s="133">
        <f>'Table B - Energy'!L22+INDEX('Table C - Capacity'!$12:$32,MATCH($B22,'Table C - Capacity'!$B$12:$B$32,0),MATCH(H$4,'Table C - Capacity'!$4:$4,0)+IF(L$7="Winter",2,3))</f>
        <v>76.911352109476212</v>
      </c>
      <c r="M22" s="349">
        <f>INDEX('Table C - Capacity'!$D:$D,MATCH($B22,'Table C - Capacity'!$B:$B,0),1)</f>
        <v>1.3253392636987644</v>
      </c>
      <c r="O22" s="140">
        <f t="shared" si="1"/>
        <v>2036</v>
      </c>
      <c r="P22" s="131">
        <f>SUMPRODUCT(Q22:T22,Profiles!N22:Q22)/SUM(Profiles!N22:Q22)</f>
        <v>44.981052662152521</v>
      </c>
      <c r="Q22" s="132">
        <f>'Table B - Energy'!P22+INDEX('Table C - Capacity'!$12:$32,MATCH($B22,'Table C - Capacity'!$B$12:$B$32,0),MATCH(P$4,'Table C - Capacity'!$4:$4,0)+IF(Q$7="Winter",2,3))</f>
        <v>50.102604437099224</v>
      </c>
      <c r="R22" s="133">
        <f>'Table B - Energy'!Q22+INDEX('Table C - Capacity'!$12:$32,MATCH($B22,'Table C - Capacity'!$B$12:$B$32,0),MATCH(P$4,'Table C - Capacity'!$4:$4,0)+IF(R$7="Winter",2,3))</f>
        <v>42.327096597162615</v>
      </c>
      <c r="S22" s="133">
        <f>'Table B - Energy'!R22+INDEX('Table C - Capacity'!$12:$32,MATCH($B22,'Table C - Capacity'!$B$12:$B$32,0),MATCH(P$4,'Table C - Capacity'!$4:$4,0)+IF(S$7="Winter",2,3))</f>
        <v>57.631907049222299</v>
      </c>
      <c r="T22" s="134">
        <f>'Table B - Energy'!S22+INDEX('Table C - Capacity'!$12:$32,MATCH($B22,'Table C - Capacity'!$B$12:$B$32,0),MATCH(P$4,'Table C - Capacity'!$4:$4,0)+IF(T$7="Winter",2,3))</f>
        <v>44.668282561446816</v>
      </c>
      <c r="U22" s="131">
        <f>SUMPRODUCT(V22:Y22,Profiles!S22:V22)/SUM(Profiles!S22:V22)</f>
        <v>42.298799672589119</v>
      </c>
      <c r="V22" s="132">
        <f>'Table B - Energy'!U22+INDEX('Table C - Capacity'!$12:$32,MATCH($B22,'Table C - Capacity'!$B$12:$B$32,0),MATCH(U$4,'Table C - Capacity'!$4:$4,0)+IF(V$7="Winter",2,3))</f>
        <v>46.152930008091879</v>
      </c>
      <c r="W22" s="133">
        <f>'Table B - Energy'!V22+INDEX('Table C - Capacity'!$12:$32,MATCH($B22,'Table C - Capacity'!$B$12:$B$32,0),MATCH(U$4,'Table C - Capacity'!$4:$4,0)+IF(W$7="Winter",2,3))</f>
        <v>34.463594548253951</v>
      </c>
      <c r="X22" s="133">
        <f>'Table B - Energy'!W22+INDEX('Table C - Capacity'!$12:$32,MATCH($B22,'Table C - Capacity'!$B$12:$B$32,0),MATCH(U$4,'Table C - Capacity'!$4:$4,0)+IF(X$7="Winter",2,3))</f>
        <v>57.959774539222593</v>
      </c>
      <c r="Y22" s="134">
        <f>'Table B - Energy'!X22+INDEX('Table C - Capacity'!$12:$32,MATCH($B22,'Table C - Capacity'!$B$12:$B$32,0),MATCH(U$4,'Table C - Capacity'!$4:$4,0)+IF(Y$7="Winter",2,3))</f>
        <v>45.162653453931931</v>
      </c>
      <c r="Z22" s="349">
        <f>INDEX('Table C - Capacity'!$D:$D,MATCH($B22,'Table C - Capacity'!$B:$B,0),1)</f>
        <v>1.3253392636987644</v>
      </c>
    </row>
    <row r="23" spans="2:26">
      <c r="B23" s="140">
        <f t="shared" si="0"/>
        <v>2037</v>
      </c>
      <c r="C23" s="131">
        <f>SUMPRODUCT(D23:G23,Profiles!D23:G23)/SUM(Profiles!D23:G23)</f>
        <v>74.852423859460686</v>
      </c>
      <c r="D23" s="132">
        <f>'Table B - Energy'!D23+INDEX('Table C - Capacity'!$12:$32,MATCH($B23,'Table C - Capacity'!$B$12:$B$32,0),MATCH(C$4,'Table C - Capacity'!$4:$4,0)+IF(D$7="Winter",2,3))</f>
        <v>83.857022262849455</v>
      </c>
      <c r="E23" s="133">
        <f>'Table B - Energy'!E23+INDEX('Table C - Capacity'!$12:$32,MATCH($B23,'Table C - Capacity'!$B$12:$B$32,0),MATCH(C$4,'Table C - Capacity'!$4:$4,0)+IF(E$7="Winter",2,3))</f>
        <v>62.240702818405097</v>
      </c>
      <c r="F23" s="133">
        <f>'Table B - Energy'!F23+INDEX('Table C - Capacity'!$12:$32,MATCH($B23,'Table C - Capacity'!$B$12:$B$32,0),MATCH(C$4,'Table C - Capacity'!$4:$4,0)+IF(F$7="Winter",2,3))</f>
        <v>104.17428933467792</v>
      </c>
      <c r="G23" s="134">
        <f>'Table B - Energy'!G23+INDEX('Table C - Capacity'!$12:$32,MATCH($B23,'Table C - Capacity'!$B$12:$B$32,0),MATCH(C$4,'Table C - Capacity'!$4:$4,0)+IF(G$7="Winter",2,3))</f>
        <v>76.34386412976005</v>
      </c>
      <c r="H23" s="131">
        <f>SUMPRODUCT(I23:L23,Profiles!I23:L23)/SUM(Profiles!I23:L23)</f>
        <v>73.178352659071408</v>
      </c>
      <c r="I23" s="132">
        <f>'Table B - Energy'!I23+INDEX('Table C - Capacity'!$12:$32,MATCH($B23,'Table C - Capacity'!$B$12:$B$32,0),MATCH(H$4,'Table C - Capacity'!$4:$4,0)+IF(I$7="Winter",2,3))</f>
        <v>76.258758780658823</v>
      </c>
      <c r="J23" s="133">
        <f>'Table B - Energy'!J23+INDEX('Table C - Capacity'!$12:$32,MATCH($B23,'Table C - Capacity'!$B$12:$B$32,0),MATCH(H$4,'Table C - Capacity'!$4:$4,0)+IF(J$7="Winter",2,3))</f>
        <v>54.595881346186395</v>
      </c>
      <c r="K23" s="133">
        <f>'Table B - Energy'!K23+INDEX('Table C - Capacity'!$12:$32,MATCH($B23,'Table C - Capacity'!$B$12:$B$32,0),MATCH(H$4,'Table C - Capacity'!$4:$4,0)+IF(K$7="Winter",2,3))</f>
        <v>107.24078700568104</v>
      </c>
      <c r="L23" s="133">
        <f>'Table B - Energy'!L23+INDEX('Table C - Capacity'!$12:$32,MATCH($B23,'Table C - Capacity'!$B$12:$B$32,0),MATCH(H$4,'Table C - Capacity'!$4:$4,0)+IF(L$7="Winter",2,3))</f>
        <v>79.666540917139969</v>
      </c>
      <c r="M23" s="349">
        <f>INDEX('Table C - Capacity'!$D:$D,MATCH($B23,'Table C - Capacity'!$B:$B,0),1)</f>
        <v>1.3554244649847262</v>
      </c>
      <c r="O23" s="140">
        <f t="shared" si="1"/>
        <v>2037</v>
      </c>
      <c r="P23" s="131">
        <f>SUMPRODUCT(Q23:T23,Profiles!N23:Q23)/SUM(Profiles!N23:Q23)</f>
        <v>47.808832569443034</v>
      </c>
      <c r="Q23" s="132">
        <f>'Table B - Energy'!P23+INDEX('Table C - Capacity'!$12:$32,MATCH($B23,'Table C - Capacity'!$B$12:$B$32,0),MATCH(P$4,'Table C - Capacity'!$4:$4,0)+IF(Q$7="Winter",2,3))</f>
        <v>53.032294764244227</v>
      </c>
      <c r="R23" s="133">
        <f>'Table B - Energy'!Q23+INDEX('Table C - Capacity'!$12:$32,MATCH($B23,'Table C - Capacity'!$B$12:$B$32,0),MATCH(P$4,'Table C - Capacity'!$4:$4,0)+IF(R$7="Winter",2,3))</f>
        <v>45.011505687287055</v>
      </c>
      <c r="S23" s="133">
        <f>'Table B - Energy'!R23+INDEX('Table C - Capacity'!$12:$32,MATCH($B23,'Table C - Capacity'!$B$12:$B$32,0),MATCH(P$4,'Table C - Capacity'!$4:$4,0)+IF(S$7="Winter",2,3))</f>
        <v>61.112371783873911</v>
      </c>
      <c r="T23" s="134">
        <f>'Table B - Energy'!S23+INDEX('Table C - Capacity'!$12:$32,MATCH($B23,'Table C - Capacity'!$B$12:$B$32,0),MATCH(P$4,'Table C - Capacity'!$4:$4,0)+IF(T$7="Winter",2,3))</f>
        <v>47.490490334875659</v>
      </c>
      <c r="U23" s="131">
        <f>SUMPRODUCT(V23:Y23,Profiles!S23:V23)/SUM(Profiles!S23:V23)</f>
        <v>44.953778933142651</v>
      </c>
      <c r="V23" s="132">
        <f>'Table B - Energy'!U23+INDEX('Table C - Capacity'!$12:$32,MATCH($B23,'Table C - Capacity'!$B$12:$B$32,0),MATCH(U$4,'Table C - Capacity'!$4:$4,0)+IF(V$7="Winter",2,3))</f>
        <v>48.867970345573021</v>
      </c>
      <c r="W23" s="133">
        <f>'Table B - Energy'!V23+INDEX('Table C - Capacity'!$12:$32,MATCH($B23,'Table C - Capacity'!$B$12:$B$32,0),MATCH(U$4,'Table C - Capacity'!$4:$4,0)+IF(W$7="Winter",2,3))</f>
        <v>36.713937353243168</v>
      </c>
      <c r="X23" s="133">
        <f>'Table B - Energy'!W23+INDEX('Table C - Capacity'!$12:$32,MATCH($B23,'Table C - Capacity'!$B$12:$B$32,0),MATCH(U$4,'Table C - Capacity'!$4:$4,0)+IF(X$7="Winter",2,3))</f>
        <v>61.54482120633444</v>
      </c>
      <c r="Y23" s="134">
        <f>'Table B - Energy'!X23+INDEX('Table C - Capacity'!$12:$32,MATCH($B23,'Table C - Capacity'!$B$12:$B$32,0),MATCH(U$4,'Table C - Capacity'!$4:$4,0)+IF(Y$7="Winter",2,3))</f>
        <v>47.921607447743355</v>
      </c>
      <c r="Z23" s="349">
        <f>INDEX('Table C - Capacity'!$D:$D,MATCH($B23,'Table C - Capacity'!$B:$B,0),1)</f>
        <v>1.3554244649847262</v>
      </c>
    </row>
    <row r="24" spans="2:26">
      <c r="B24" s="140">
        <f t="shared" si="0"/>
        <v>2038</v>
      </c>
      <c r="C24" s="131">
        <f>SUMPRODUCT(D24:G24,Profiles!D24:G24)/SUM(Profiles!D24:G24)</f>
        <v>79.846142714061742</v>
      </c>
      <c r="D24" s="132">
        <f>'Table B - Energy'!D24+INDEX('Table C - Capacity'!$12:$32,MATCH($B24,'Table C - Capacity'!$B$12:$B$32,0),MATCH(C$4,'Table C - Capacity'!$4:$4,0)+IF(D$7="Winter",2,3))</f>
        <v>89.667931598772483</v>
      </c>
      <c r="E24" s="133">
        <f>'Table B - Energy'!E24+INDEX('Table C - Capacity'!$12:$32,MATCH($B24,'Table C - Capacity'!$B$12:$B$32,0),MATCH(C$4,'Table C - Capacity'!$4:$4,0)+IF(E$7="Winter",2,3))</f>
        <v>66.404966063792799</v>
      </c>
      <c r="F24" s="133">
        <f>'Table B - Energy'!F24+INDEX('Table C - Capacity'!$12:$32,MATCH($B24,'Table C - Capacity'!$B$12:$B$32,0),MATCH(C$4,'Table C - Capacity'!$4:$4,0)+IF(F$7="Winter",2,3))</f>
        <v>112.35013766773946</v>
      </c>
      <c r="G24" s="134">
        <f>'Table B - Energy'!G24+INDEX('Table C - Capacity'!$12:$32,MATCH($B24,'Table C - Capacity'!$B$12:$B$32,0),MATCH(C$4,'Table C - Capacity'!$4:$4,0)+IF(G$7="Winter",2,3))</f>
        <v>80.584789307083511</v>
      </c>
      <c r="H24" s="131">
        <f>SUMPRODUCT(I24:L24,Profiles!I24:L24)/SUM(Profiles!I24:L24)</f>
        <v>77.883147492206902</v>
      </c>
      <c r="I24" s="132">
        <f>'Table B - Energy'!I24+INDEX('Table C - Capacity'!$12:$32,MATCH($B24,'Table C - Capacity'!$B$12:$B$32,0),MATCH(H$4,'Table C - Capacity'!$4:$4,0)+IF(I$7="Winter",2,3))</f>
        <v>81.225136065392348</v>
      </c>
      <c r="J24" s="133">
        <f>'Table B - Energy'!J24+INDEX('Table C - Capacity'!$12:$32,MATCH($B24,'Table C - Capacity'!$B$12:$B$32,0),MATCH(H$4,'Table C - Capacity'!$4:$4,0)+IF(J$7="Winter",2,3))</f>
        <v>58.058442002208551</v>
      </c>
      <c r="K24" s="133">
        <f>'Table B - Energy'!K24+INDEX('Table C - Capacity'!$12:$32,MATCH($B24,'Table C - Capacity'!$B$12:$B$32,0),MATCH(H$4,'Table C - Capacity'!$4:$4,0)+IF(K$7="Winter",2,3))</f>
        <v>115.60147323623907</v>
      </c>
      <c r="L24" s="133">
        <f>'Table B - Energy'!L24+INDEX('Table C - Capacity'!$12:$32,MATCH($B24,'Table C - Capacity'!$B$12:$B$32,0),MATCH(H$4,'Table C - Capacity'!$4:$4,0)+IF(L$7="Winter",2,3))</f>
        <v>83.795446530677935</v>
      </c>
      <c r="M24" s="349">
        <f>INDEX('Table C - Capacity'!$D:$D,MATCH($B24,'Table C - Capacity'!$B:$B,0),1)</f>
        <v>1.3861926003398795</v>
      </c>
      <c r="O24" s="140">
        <f t="shared" si="1"/>
        <v>2038</v>
      </c>
      <c r="P24" s="131">
        <f>SUMPRODUCT(Q24:T24,Profiles!N24:Q24)/SUM(Profiles!N24:Q24)</f>
        <v>51.471646072021706</v>
      </c>
      <c r="Q24" s="132">
        <f>'Table B - Energy'!P24+INDEX('Table C - Capacity'!$12:$32,MATCH($B24,'Table C - Capacity'!$B$12:$B$32,0),MATCH(P$4,'Table C - Capacity'!$4:$4,0)+IF(Q$7="Winter",2,3))</f>
        <v>56.621793355107933</v>
      </c>
      <c r="R24" s="133">
        <f>'Table B - Energy'!Q24+INDEX('Table C - Capacity'!$12:$32,MATCH($B24,'Table C - Capacity'!$B$12:$B$32,0),MATCH(P$4,'Table C - Capacity'!$4:$4,0)+IF(R$7="Winter",2,3))</f>
        <v>48.082604400699388</v>
      </c>
      <c r="S24" s="133">
        <f>'Table B - Energy'!R24+INDEX('Table C - Capacity'!$12:$32,MATCH($B24,'Table C - Capacity'!$B$12:$B$32,0),MATCH(P$4,'Table C - Capacity'!$4:$4,0)+IF(S$7="Winter",2,3))</f>
        <v>66.59601355112575</v>
      </c>
      <c r="T24" s="134">
        <f>'Table B - Energy'!S24+INDEX('Table C - Capacity'!$12:$32,MATCH($B24,'Table C - Capacity'!$B$12:$B$32,0),MATCH(P$4,'Table C - Capacity'!$4:$4,0)+IF(T$7="Winter",2,3))</f>
        <v>51.536449366832485</v>
      </c>
      <c r="U24" s="131">
        <f>SUMPRODUCT(V24:Y24,Profiles!S24:V24)/SUM(Profiles!S24:V24)</f>
        <v>48.666977396347356</v>
      </c>
      <c r="V24" s="132">
        <f>'Table B - Energy'!U24+INDEX('Table C - Capacity'!$12:$32,MATCH($B24,'Table C - Capacity'!$B$12:$B$32,0),MATCH(U$4,'Table C - Capacity'!$4:$4,0)+IF(V$7="Winter",2,3))</f>
        <v>52.687784796681058</v>
      </c>
      <c r="W24" s="133">
        <f>'Table B - Energy'!V24+INDEX('Table C - Capacity'!$12:$32,MATCH($B24,'Table C - Capacity'!$B$12:$B$32,0),MATCH(U$4,'Table C - Capacity'!$4:$4,0)+IF(W$7="Winter",2,3))</f>
        <v>39.36906768326805</v>
      </c>
      <c r="X24" s="133">
        <f>'Table B - Energy'!W24+INDEX('Table C - Capacity'!$12:$32,MATCH($B24,'Table C - Capacity'!$B$12:$B$32,0),MATCH(U$4,'Table C - Capacity'!$4:$4,0)+IF(X$7="Winter",2,3))</f>
        <v>67.354786340955613</v>
      </c>
      <c r="Y24" s="134">
        <f>'Table B - Energy'!X24+INDEX('Table C - Capacity'!$12:$32,MATCH($B24,'Table C - Capacity'!$B$12:$B$32,0),MATCH(U$4,'Table C - Capacity'!$4:$4,0)+IF(Y$7="Winter",2,3))</f>
        <v>52.086484845731277</v>
      </c>
      <c r="Z24" s="349">
        <f>INDEX('Table C - Capacity'!$D:$D,MATCH($B24,'Table C - Capacity'!$B:$B,0),1)</f>
        <v>1.3861926003398795</v>
      </c>
    </row>
    <row r="25" spans="2:26">
      <c r="B25" s="140">
        <f t="shared" si="0"/>
        <v>2039</v>
      </c>
      <c r="C25" s="131">
        <f>SUMPRODUCT(D25:G25,Profiles!D25:G25)/SUM(Profiles!D25:G25)</f>
        <v>90.871164329698601</v>
      </c>
      <c r="D25" s="132">
        <f>'Table B - Energy'!D25+INDEX('Table C - Capacity'!$12:$32,MATCH($B25,'Table C - Capacity'!$B$12:$B$32,0),MATCH(C$4,'Table C - Capacity'!$4:$4,0)+IF(D$7="Winter",2,3))</f>
        <v>104.71644468515997</v>
      </c>
      <c r="E25" s="133">
        <f>'Table B - Energy'!E25+INDEX('Table C - Capacity'!$12:$32,MATCH($B25,'Table C - Capacity'!$B$12:$B$32,0),MATCH(C$4,'Table C - Capacity'!$4:$4,0)+IF(E$7="Winter",2,3))</f>
        <v>77.670207545241524</v>
      </c>
      <c r="F25" s="133">
        <f>'Table B - Energy'!F25+INDEX('Table C - Capacity'!$12:$32,MATCH($B25,'Table C - Capacity'!$B$12:$B$32,0),MATCH(C$4,'Table C - Capacity'!$4:$4,0)+IF(F$7="Winter",2,3))</f>
        <v>121.29377190037926</v>
      </c>
      <c r="G25" s="134">
        <f>'Table B - Energy'!G25+INDEX('Table C - Capacity'!$12:$32,MATCH($B25,'Table C - Capacity'!$B$12:$B$32,0),MATCH(C$4,'Table C - Capacity'!$4:$4,0)+IF(G$7="Winter",2,3))</f>
        <v>88.16503214628051</v>
      </c>
      <c r="H25" s="131">
        <f>SUMPRODUCT(I25:L25,Profiles!I25:L25)/SUM(Profiles!I25:L25)</f>
        <v>88.074599380726326</v>
      </c>
      <c r="I25" s="132">
        <f>'Table B - Energy'!I25+INDEX('Table C - Capacity'!$12:$32,MATCH($B25,'Table C - Capacity'!$B$12:$B$32,0),MATCH(H$4,'Table C - Capacity'!$4:$4,0)+IF(I$7="Winter",2,3))</f>
        <v>94.838459863508206</v>
      </c>
      <c r="J25" s="133">
        <f>'Table B - Energy'!J25+INDEX('Table C - Capacity'!$12:$32,MATCH($B25,'Table C - Capacity'!$B$12:$B$32,0),MATCH(H$4,'Table C - Capacity'!$4:$4,0)+IF(J$7="Winter",2,3))</f>
        <v>67.987843800701796</v>
      </c>
      <c r="K25" s="133">
        <f>'Table B - Energy'!K25+INDEX('Table C - Capacity'!$12:$32,MATCH($B25,'Table C - Capacity'!$B$12:$B$32,0),MATCH(H$4,'Table C - Capacity'!$4:$4,0)+IF(K$7="Winter",2,3))</f>
        <v>124.81472529051482</v>
      </c>
      <c r="L25" s="133">
        <f>'Table B - Energy'!L25+INDEX('Table C - Capacity'!$12:$32,MATCH($B25,'Table C - Capacity'!$B$12:$B$32,0),MATCH(H$4,'Table C - Capacity'!$4:$4,0)+IF(L$7="Winter",2,3))</f>
        <v>91.834580708856919</v>
      </c>
      <c r="M25" s="349">
        <f>INDEX('Table C - Capacity'!$D:$D,MATCH($B25,'Table C - Capacity'!$B:$B,0),1)</f>
        <v>1.4176591723675946</v>
      </c>
      <c r="O25" s="140">
        <f t="shared" si="1"/>
        <v>2039</v>
      </c>
      <c r="P25" s="131">
        <f>SUMPRODUCT(Q25:T25,Profiles!N25:Q25)/SUM(Profiles!N25:Q25)</f>
        <v>58.188648607722058</v>
      </c>
      <c r="Q25" s="132">
        <f>'Table B - Energy'!P25+INDEX('Table C - Capacity'!$12:$32,MATCH($B25,'Table C - Capacity'!$B$12:$B$32,0),MATCH(P$4,'Table C - Capacity'!$4:$4,0)+IF(Q$7="Winter",2,3))</f>
        <v>64.384545474736953</v>
      </c>
      <c r="R25" s="133">
        <f>'Table B - Energy'!Q25+INDEX('Table C - Capacity'!$12:$32,MATCH($B25,'Table C - Capacity'!$B$12:$B$32,0),MATCH(P$4,'Table C - Capacity'!$4:$4,0)+IF(R$7="Winter",2,3))</f>
        <v>56.269646348417417</v>
      </c>
      <c r="S25" s="133">
        <f>'Table B - Energy'!R25+INDEX('Table C - Capacity'!$12:$32,MATCH($B25,'Table C - Capacity'!$B$12:$B$32,0),MATCH(P$4,'Table C - Capacity'!$4:$4,0)+IF(S$7="Winter",2,3))</f>
        <v>72.616723181877319</v>
      </c>
      <c r="T25" s="134">
        <f>'Table B - Energy'!S25+INDEX('Table C - Capacity'!$12:$32,MATCH($B25,'Table C - Capacity'!$B$12:$B$32,0),MATCH(P$4,'Table C - Capacity'!$4:$4,0)+IF(T$7="Winter",2,3))</f>
        <v>55.918891224793015</v>
      </c>
      <c r="U25" s="131">
        <f>SUMPRODUCT(V25:Y25,Profiles!S25:V25)/SUM(Profiles!S25:V25)</f>
        <v>54.686386029432988</v>
      </c>
      <c r="V25" s="132">
        <f>'Table B - Energy'!U25+INDEX('Table C - Capacity'!$12:$32,MATCH($B25,'Table C - Capacity'!$B$12:$B$32,0),MATCH(U$4,'Table C - Capacity'!$4:$4,0)+IF(V$7="Winter",2,3))</f>
        <v>60.038031675788005</v>
      </c>
      <c r="W25" s="133">
        <f>'Table B - Energy'!V25+INDEX('Table C - Capacity'!$12:$32,MATCH($B25,'Table C - Capacity'!$B$12:$B$32,0),MATCH(U$4,'Table C - Capacity'!$4:$4,0)+IF(W$7="Winter",2,3))</f>
        <v>45.868653145465096</v>
      </c>
      <c r="X25" s="133">
        <f>'Table B - Energy'!W25+INDEX('Table C - Capacity'!$12:$32,MATCH($B25,'Table C - Capacity'!$B$12:$B$32,0),MATCH(U$4,'Table C - Capacity'!$4:$4,0)+IF(X$7="Winter",2,3))</f>
        <v>73.97667578778676</v>
      </c>
      <c r="Y25" s="134">
        <f>'Table B - Energy'!X25+INDEX('Table C - Capacity'!$12:$32,MATCH($B25,'Table C - Capacity'!$B$12:$B$32,0),MATCH(U$4,'Table C - Capacity'!$4:$4,0)+IF(Y$7="Winter",2,3))</f>
        <v>57.136240486109585</v>
      </c>
      <c r="Z25" s="349">
        <f>INDEX('Table C - Capacity'!$D:$D,MATCH($B25,'Table C - Capacity'!$B:$B,0),1)</f>
        <v>1.4176591723675946</v>
      </c>
    </row>
    <row r="26" spans="2:26">
      <c r="B26" s="140">
        <f t="shared" si="0"/>
        <v>2040</v>
      </c>
      <c r="C26" s="131">
        <f>SUMPRODUCT(D26:G26,Profiles!D26:G26)/SUM(Profiles!D26:G26)</f>
        <v>94.853517515511129</v>
      </c>
      <c r="D26" s="132">
        <f>'Table B - Energy'!D26+INDEX('Table C - Capacity'!$12:$32,MATCH($B26,'Table C - Capacity'!$B$12:$B$32,0),MATCH(C$4,'Table C - Capacity'!$4:$4,0)+IF(D$7="Winter",2,3))</f>
        <v>111.49933821999991</v>
      </c>
      <c r="E26" s="133">
        <f>'Table B - Energy'!E26+INDEX('Table C - Capacity'!$12:$32,MATCH($B26,'Table C - Capacity'!$B$12:$B$32,0),MATCH(C$4,'Table C - Capacity'!$4:$4,0)+IF(E$7="Winter",2,3))</f>
        <v>81.827012400327433</v>
      </c>
      <c r="F26" s="133">
        <f>'Table B - Energy'!F26+INDEX('Table C - Capacity'!$12:$32,MATCH($B26,'Table C - Capacity'!$B$12:$B$32,0),MATCH(C$4,'Table C - Capacity'!$4:$4,0)+IF(F$7="Winter",2,3))</f>
        <v>123.93782897538694</v>
      </c>
      <c r="G26" s="134">
        <f>'Table B - Energy'!G26+INDEX('Table C - Capacity'!$12:$32,MATCH($B26,'Table C - Capacity'!$B$12:$B$32,0),MATCH(C$4,'Table C - Capacity'!$4:$4,0)+IF(G$7="Winter",2,3))</f>
        <v>89.718551311451819</v>
      </c>
      <c r="H26" s="131">
        <f>SUMPRODUCT(I26:L26,Profiles!I26:L26)/SUM(Profiles!I26:L26)</f>
        <v>91.59718454285148</v>
      </c>
      <c r="I26" s="132">
        <f>'Table B - Energy'!I26+INDEX('Table C - Capacity'!$12:$32,MATCH($B26,'Table C - Capacity'!$B$12:$B$32,0),MATCH(H$4,'Table C - Capacity'!$4:$4,0)+IF(I$7="Winter",2,3))</f>
        <v>101.04557913984777</v>
      </c>
      <c r="J26" s="133">
        <f>'Table B - Energy'!J26+INDEX('Table C - Capacity'!$12:$32,MATCH($B26,'Table C - Capacity'!$B$12:$B$32,0),MATCH(H$4,'Table C - Capacity'!$4:$4,0)+IF(J$7="Winter",2,3))</f>
        <v>71.582380289086132</v>
      </c>
      <c r="K26" s="133">
        <f>'Table B - Energy'!K26+INDEX('Table C - Capacity'!$12:$32,MATCH($B26,'Table C - Capacity'!$B$12:$B$32,0),MATCH(H$4,'Table C - Capacity'!$4:$4,0)+IF(K$7="Winter",2,3))</f>
        <v>127.47494642940313</v>
      </c>
      <c r="L26" s="133">
        <f>'Table B - Energy'!L26+INDEX('Table C - Capacity'!$12:$32,MATCH($B26,'Table C - Capacity'!$B$12:$B$32,0),MATCH(H$4,'Table C - Capacity'!$4:$4,0)+IF(L$7="Winter",2,3))</f>
        <v>93.335935958359272</v>
      </c>
      <c r="M26" s="349">
        <f>INDEX('Table C - Capacity'!$D:$D,MATCH($B26,'Table C - Capacity'!$B:$B,0),1)</f>
        <v>1.4498400355803389</v>
      </c>
      <c r="O26" s="140">
        <f t="shared" si="1"/>
        <v>2040</v>
      </c>
      <c r="P26" s="131">
        <f>SUMPRODUCT(Q26:T26,Profiles!N26:Q26)/SUM(Profiles!N26:Q26)</f>
        <v>60.62546242705988</v>
      </c>
      <c r="Q26" s="132">
        <f>'Table B - Energy'!P26+INDEX('Table C - Capacity'!$12:$32,MATCH($B26,'Table C - Capacity'!$B$12:$B$32,0),MATCH(P$4,'Table C - Capacity'!$4:$4,0)+IF(Q$7="Winter",2,3))</f>
        <v>68.399732817063523</v>
      </c>
      <c r="R26" s="133">
        <f>'Table B - Energy'!Q26+INDEX('Table C - Capacity'!$12:$32,MATCH($B26,'Table C - Capacity'!$B$12:$B$32,0),MATCH(P$4,'Table C - Capacity'!$4:$4,0)+IF(R$7="Winter",2,3))</f>
        <v>59.677616834403494</v>
      </c>
      <c r="S26" s="133">
        <f>'Table B - Energy'!R26+INDEX('Table C - Capacity'!$12:$32,MATCH($B26,'Table C - Capacity'!$B$12:$B$32,0),MATCH(P$4,'Table C - Capacity'!$4:$4,0)+IF(S$7="Winter",2,3))</f>
        <v>73.896715946334055</v>
      </c>
      <c r="T26" s="134">
        <f>'Table B - Energy'!S26+INDEX('Table C - Capacity'!$12:$32,MATCH($B26,'Table C - Capacity'!$B$12:$B$32,0),MATCH(P$4,'Table C - Capacity'!$4:$4,0)+IF(T$7="Winter",2,3))</f>
        <v>56.969146185591427</v>
      </c>
      <c r="U26" s="131">
        <f>SUMPRODUCT(V26:Y26,Profiles!S26:V26)/SUM(Profiles!S26:V26)</f>
        <v>56.651289868735233</v>
      </c>
      <c r="V26" s="132">
        <f>'Table B - Energy'!U26+INDEX('Table C - Capacity'!$12:$32,MATCH($B26,'Table C - Capacity'!$B$12:$B$32,0),MATCH(U$4,'Table C - Capacity'!$4:$4,0)+IF(V$7="Winter",2,3))</f>
        <v>64.627361666961846</v>
      </c>
      <c r="W26" s="133">
        <f>'Table B - Energy'!V26+INDEX('Table C - Capacity'!$12:$32,MATCH($B26,'Table C - Capacity'!$B$12:$B$32,0),MATCH(U$4,'Table C - Capacity'!$4:$4,0)+IF(W$7="Winter",2,3))</f>
        <v>48.629966200356321</v>
      </c>
      <c r="X26" s="133">
        <f>'Table B - Energy'!W26+INDEX('Table C - Capacity'!$12:$32,MATCH($B26,'Table C - Capacity'!$B$12:$B$32,0),MATCH(U$4,'Table C - Capacity'!$4:$4,0)+IF(X$7="Winter",2,3))</f>
        <v>75.303982014899319</v>
      </c>
      <c r="Y26" s="134">
        <f>'Table B - Energy'!X26+INDEX('Table C - Capacity'!$12:$32,MATCH($B26,'Table C - Capacity'!$B$12:$B$32,0),MATCH(U$4,'Table C - Capacity'!$4:$4,0)+IF(Y$7="Winter",2,3))</f>
        <v>58.041205980895974</v>
      </c>
      <c r="Z26" s="349">
        <f>INDEX('Table C - Capacity'!$D:$D,MATCH($B26,'Table C - Capacity'!$B:$B,0),1)</f>
        <v>1.4498400355803389</v>
      </c>
    </row>
    <row r="27" spans="2:26">
      <c r="B27" s="140">
        <f t="shared" si="0"/>
        <v>2041</v>
      </c>
      <c r="C27" s="131">
        <f>SUMPRODUCT(D27:G27,Profiles!D27:G27)/SUM(Profiles!D27:G27)</f>
        <v>97.301309629690593</v>
      </c>
      <c r="D27" s="132">
        <f>'Table B - Energy'!D27+INDEX('Table C - Capacity'!$12:$32,MATCH($B27,'Table C - Capacity'!$B$12:$B$32,0),MATCH(C$4,'Table C - Capacity'!$4:$4,0)+IF(D$7="Winter",2,3))</f>
        <v>115.02662509372655</v>
      </c>
      <c r="E27" s="133">
        <f>'Table B - Energy'!E27+INDEX('Table C - Capacity'!$12:$32,MATCH($B27,'Table C - Capacity'!$B$12:$B$32,0),MATCH(C$4,'Table C - Capacity'!$4:$4,0)+IF(E$7="Winter",2,3))</f>
        <v>84.068960484672658</v>
      </c>
      <c r="F27" s="133">
        <f>'Table B - Energy'!F27+INDEX('Table C - Capacity'!$12:$32,MATCH($B27,'Table C - Capacity'!$B$12:$B$32,0),MATCH(C$4,'Table C - Capacity'!$4:$4,0)+IF(F$7="Winter",2,3))</f>
        <v>126.41035341853745</v>
      </c>
      <c r="G27" s="134">
        <f>'Table B - Energy'!G27+INDEX('Table C - Capacity'!$12:$32,MATCH($B27,'Table C - Capacity'!$B$12:$B$32,0),MATCH(C$4,'Table C - Capacity'!$4:$4,0)+IF(G$7="Winter",2,3))</f>
        <v>91.450353418537588</v>
      </c>
      <c r="H27" s="131">
        <f>SUMPRODUCT(I27:L27,Profiles!I27:L27)/SUM(Profiles!I27:L27)</f>
        <v>93.411601211255601</v>
      </c>
      <c r="I27" s="132">
        <f>'Table B - Energy'!I27+INDEX('Table C - Capacity'!$12:$32,MATCH($B27,'Table C - Capacity'!$B$12:$B$32,0),MATCH(H$4,'Table C - Capacity'!$4:$4,0)+IF(I$7="Winter",2,3))</f>
        <v>103.7606881714442</v>
      </c>
      <c r="J27" s="133">
        <f>'Table B - Energy'!J27+INDEX('Table C - Capacity'!$12:$32,MATCH($B27,'Table C - Capacity'!$B$12:$B$32,0),MATCH(H$4,'Table C - Capacity'!$4:$4,0)+IF(J$7="Winter",2,3))</f>
        <v>73.275919836241172</v>
      </c>
      <c r="K27" s="133">
        <f>'Table B - Energy'!K27+INDEX('Table C - Capacity'!$12:$32,MATCH($B27,'Table C - Capacity'!$B$12:$B$32,0),MATCH(H$4,'Table C - Capacity'!$4:$4,0)+IF(K$7="Winter",2,3))</f>
        <v>129.30532684563667</v>
      </c>
      <c r="L27" s="133">
        <f>'Table B - Energy'!L27+INDEX('Table C - Capacity'!$12:$32,MATCH($B27,'Table C - Capacity'!$B$12:$B$32,0),MATCH(H$4,'Table C - Capacity'!$4:$4,0)+IF(L$7="Winter",2,3))</f>
        <v>94.39117389971122</v>
      </c>
      <c r="M27" s="349">
        <f>INDEX('Table C - Capacity'!$D:$D,MATCH($B27,'Table C - Capacity'!$B:$B,0),1)</f>
        <v>1.4827514043880126</v>
      </c>
      <c r="O27" s="140">
        <f t="shared" si="1"/>
        <v>2041</v>
      </c>
      <c r="P27" s="131">
        <f>SUMPRODUCT(Q27:T27,Profiles!N27:Q27)/SUM(Profiles!N27:Q27)</f>
        <v>61.891965509715774</v>
      </c>
      <c r="Q27" s="132">
        <f>'Table B - Energy'!P27+INDEX('Table C - Capacity'!$12:$32,MATCH($B27,'Table C - Capacity'!$B$12:$B$32,0),MATCH(P$4,'Table C - Capacity'!$4:$4,0)+IF(Q$7="Winter",2,3))</f>
        <v>68.001206382335312</v>
      </c>
      <c r="R27" s="133">
        <f>'Table B - Energy'!Q27+INDEX('Table C - Capacity'!$12:$32,MATCH($B27,'Table C - Capacity'!$B$12:$B$32,0),MATCH(P$4,'Table C - Capacity'!$4:$4,0)+IF(R$7="Winter",2,3))</f>
        <v>61.534664776804796</v>
      </c>
      <c r="S27" s="133">
        <f>'Table B - Energy'!R27+INDEX('Table C - Capacity'!$12:$32,MATCH($B27,'Table C - Capacity'!$B$12:$B$32,0),MATCH(P$4,'Table C - Capacity'!$4:$4,0)+IF(S$7="Winter",2,3))</f>
        <v>74.78271626926869</v>
      </c>
      <c r="T27" s="134">
        <f>'Table B - Energy'!S27+INDEX('Table C - Capacity'!$12:$32,MATCH($B27,'Table C - Capacity'!$B$12:$B$32,0),MATCH(P$4,'Table C - Capacity'!$4:$4,0)+IF(T$7="Winter",2,3))</f>
        <v>57.527989121608719</v>
      </c>
      <c r="U27" s="131">
        <f>SUMPRODUCT(V27:Y27,Profiles!S27:V27)/SUM(Profiles!S27:V27)</f>
        <v>57.165722763758097</v>
      </c>
      <c r="V27" s="132">
        <f>'Table B - Energy'!U27+INDEX('Table C - Capacity'!$12:$32,MATCH($B27,'Table C - Capacity'!$B$12:$B$32,0),MATCH(U$4,'Table C - Capacity'!$4:$4,0)+IF(V$7="Winter",2,3))</f>
        <v>63.33383066160949</v>
      </c>
      <c r="W27" s="133">
        <f>'Table B - Energy'!V27+INDEX('Table C - Capacity'!$12:$32,MATCH($B27,'Table C - Capacity'!$B$12:$B$32,0),MATCH(U$4,'Table C - Capacity'!$4:$4,0)+IF(W$7="Winter",2,3))</f>
        <v>49.629334385378165</v>
      </c>
      <c r="X27" s="133">
        <f>'Table B - Energy'!W27+INDEX('Table C - Capacity'!$12:$32,MATCH($B27,'Table C - Capacity'!$B$12:$B$32,0),MATCH(U$4,'Table C - Capacity'!$4:$4,0)+IF(X$7="Winter",2,3))</f>
        <v>75.662747131607006</v>
      </c>
      <c r="Y27" s="134">
        <f>'Table B - Energy'!X27+INDEX('Table C - Capacity'!$12:$32,MATCH($B27,'Table C - Capacity'!$B$12:$B$32,0),MATCH(U$4,'Table C - Capacity'!$4:$4,0)+IF(Y$7="Winter",2,3))</f>
        <v>58.298587983742713</v>
      </c>
      <c r="Z27" s="349">
        <f>INDEX('Table C - Capacity'!$D:$D,MATCH($B27,'Table C - Capacity'!$B:$B,0),1)</f>
        <v>1.4827514043880126</v>
      </c>
    </row>
    <row r="28" spans="2:26">
      <c r="B28" s="140">
        <f t="shared" si="0"/>
        <v>2042</v>
      </c>
      <c r="C28" s="131">
        <f>SUMPRODUCT(D28:G28,Profiles!D28:G28)/SUM(Profiles!D28:G28)</f>
        <v>100.3195844332848</v>
      </c>
      <c r="D28" s="132">
        <f>'Table B - Energy'!D28+INDEX('Table C - Capacity'!$12:$32,MATCH($B28,'Table C - Capacity'!$B$12:$B$32,0),MATCH(C$4,'Table C - Capacity'!$4:$4,0)+IF(D$7="Winter",2,3))</f>
        <v>119.82343835681085</v>
      </c>
      <c r="E28" s="133">
        <f>'Table B - Energy'!E28+INDEX('Table C - Capacity'!$12:$32,MATCH($B28,'Table C - Capacity'!$B$12:$B$32,0),MATCH(C$4,'Table C - Capacity'!$4:$4,0)+IF(E$7="Winter",2,3))</f>
        <v>86.202136916482033</v>
      </c>
      <c r="F28" s="133">
        <f>'Table B - Energy'!F28+INDEX('Table C - Capacity'!$12:$32,MATCH($B28,'Table C - Capacity'!$B$12:$B$32,0),MATCH(C$4,'Table C - Capacity'!$4:$4,0)+IF(F$7="Winter",2,3))</f>
        <v>130.56711309380177</v>
      </c>
      <c r="G28" s="134">
        <f>'Table B - Energy'!G28+INDEX('Table C - Capacity'!$12:$32,MATCH($B28,'Table C - Capacity'!$B$12:$B$32,0),MATCH(C$4,'Table C - Capacity'!$4:$4,0)+IF(G$7="Winter",2,3))</f>
        <v>93.891078257736623</v>
      </c>
      <c r="H28" s="131">
        <f>SUMPRODUCT(I28:L28,Profiles!I28:L28)/SUM(Profiles!I28:L28)</f>
        <v>96.506471741492817</v>
      </c>
      <c r="I28" s="132">
        <f>'Table B - Energy'!I28+INDEX('Table C - Capacity'!$12:$32,MATCH($B28,'Table C - Capacity'!$B$12:$B$32,0),MATCH(H$4,'Table C - Capacity'!$4:$4,0)+IF(I$7="Winter",2,3))</f>
        <v>108.65787420250398</v>
      </c>
      <c r="J28" s="133">
        <f>'Table B - Energy'!J28+INDEX('Table C - Capacity'!$12:$32,MATCH($B28,'Table C - Capacity'!$B$12:$B$32,0),MATCH(H$4,'Table C - Capacity'!$4:$4,0)+IF(J$7="Winter",2,3))</f>
        <v>75.258511122303858</v>
      </c>
      <c r="K28" s="133">
        <f>'Table B - Energy'!K28+INDEX('Table C - Capacity'!$12:$32,MATCH($B28,'Table C - Capacity'!$B$12:$B$32,0),MATCH(H$4,'Table C - Capacity'!$4:$4,0)+IF(K$7="Winter",2,3))</f>
        <v>133.51826177464667</v>
      </c>
      <c r="L28" s="133">
        <f>'Table B - Energy'!L28+INDEX('Table C - Capacity'!$12:$32,MATCH($B28,'Table C - Capacity'!$B$12:$B$32,0),MATCH(H$4,'Table C - Capacity'!$4:$4,0)+IF(L$7="Winter",2,3))</f>
        <v>96.953962053778724</v>
      </c>
      <c r="M28" s="349">
        <f>INDEX('Table C - Capacity'!$D:$D,MATCH($B28,'Table C - Capacity'!$B:$B,0),1)</f>
        <v>1.5164098612676205</v>
      </c>
      <c r="O28" s="140">
        <f t="shared" si="1"/>
        <v>2042</v>
      </c>
      <c r="P28" s="131">
        <f>SUMPRODUCT(Q28:T28,Profiles!N28:Q28)/SUM(Profiles!N28:Q28)</f>
        <v>64.273569574460282</v>
      </c>
      <c r="Q28" s="132">
        <f>'Table B - Energy'!P28+INDEX('Table C - Capacity'!$12:$32,MATCH($B28,'Table C - Capacity'!$B$12:$B$32,0),MATCH(P$4,'Table C - Capacity'!$4:$4,0)+IF(Q$7="Winter",2,3))</f>
        <v>72.564095748323126</v>
      </c>
      <c r="R28" s="133">
        <f>'Table B - Energy'!Q28+INDEX('Table C - Capacity'!$12:$32,MATCH($B28,'Table C - Capacity'!$B$12:$B$32,0),MATCH(P$4,'Table C - Capacity'!$4:$4,0)+IF(R$7="Winter",2,3))</f>
        <v>64.02111329818058</v>
      </c>
      <c r="S28" s="133">
        <f>'Table B - Energy'!R28+INDEX('Table C - Capacity'!$12:$32,MATCH($B28,'Table C - Capacity'!$B$12:$B$32,0),MATCH(P$4,'Table C - Capacity'!$4:$4,0)+IF(S$7="Winter",2,3))</f>
        <v>77.391893981144122</v>
      </c>
      <c r="T28" s="134">
        <f>'Table B - Energy'!S28+INDEX('Table C - Capacity'!$12:$32,MATCH($B28,'Table C - Capacity'!$B$12:$B$32,0),MATCH(P$4,'Table C - Capacity'!$4:$4,0)+IF(T$7="Winter",2,3))</f>
        <v>59.446566612311983</v>
      </c>
      <c r="U28" s="131">
        <f>SUMPRODUCT(V28:Y28,Profiles!S28:V28)/SUM(Profiles!S28:V28)</f>
        <v>59.489109308776221</v>
      </c>
      <c r="V28" s="132">
        <f>'Table B - Energy'!U28+INDEX('Table C - Capacity'!$12:$32,MATCH($B28,'Table C - Capacity'!$B$12:$B$32,0),MATCH(U$4,'Table C - Capacity'!$4:$4,0)+IF(V$7="Winter",2,3))</f>
        <v>68.164486040119542</v>
      </c>
      <c r="W28" s="133">
        <f>'Table B - Energy'!V28+INDEX('Table C - Capacity'!$12:$32,MATCH($B28,'Table C - Capacity'!$B$12:$B$32,0),MATCH(U$4,'Table C - Capacity'!$4:$4,0)+IF(W$7="Winter",2,3))</f>
        <v>51.816883082077538</v>
      </c>
      <c r="X28" s="133">
        <f>'Table B - Energy'!W28+INDEX('Table C - Capacity'!$12:$32,MATCH($B28,'Table C - Capacity'!$B$12:$B$32,0),MATCH(U$4,'Table C - Capacity'!$4:$4,0)+IF(X$7="Winter",2,3))</f>
        <v>78.367872859385045</v>
      </c>
      <c r="Y28" s="134">
        <f>'Table B - Energy'!X28+INDEX('Table C - Capacity'!$12:$32,MATCH($B28,'Table C - Capacity'!$B$12:$B$32,0),MATCH(U$4,'Table C - Capacity'!$4:$4,0)+IF(Y$7="Winter",2,3))</f>
        <v>60.271419748913182</v>
      </c>
      <c r="Z28" s="349">
        <f>INDEX('Table C - Capacity'!$D:$D,MATCH($B28,'Table C - Capacity'!$B:$B,0),1)</f>
        <v>1.5164098612676205</v>
      </c>
    </row>
    <row r="29" spans="2:26">
      <c r="B29" s="140">
        <f t="shared" si="0"/>
        <v>2043</v>
      </c>
      <c r="C29" s="131">
        <f>SUMPRODUCT(D29:G29,Profiles!D29:G29)/SUM(Profiles!D29:G29)</f>
        <v>106.03411742263721</v>
      </c>
      <c r="D29" s="132">
        <f>'Table B - Energy'!D29+INDEX('Table C - Capacity'!$12:$32,MATCH($B29,'Table C - Capacity'!$B$12:$B$32,0),MATCH(C$4,'Table C - Capacity'!$4:$4,0)+IF(D$7="Winter",2,3))</f>
        <v>128.96277188127564</v>
      </c>
      <c r="E29" s="133">
        <f>'Table B - Energy'!E29+INDEX('Table C - Capacity'!$12:$32,MATCH($B29,'Table C - Capacity'!$B$12:$B$32,0),MATCH(C$4,'Table C - Capacity'!$4:$4,0)+IF(E$7="Winter",2,3))</f>
        <v>92.191269823663191</v>
      </c>
      <c r="F29" s="133">
        <f>'Table B - Energy'!F29+INDEX('Table C - Capacity'!$12:$32,MATCH($B29,'Table C - Capacity'!$B$12:$B$32,0),MATCH(C$4,'Table C - Capacity'!$4:$4,0)+IF(F$7="Winter",2,3))</f>
        <v>133.80732684791687</v>
      </c>
      <c r="G29" s="134">
        <f>'Table B - Energy'!G29+INDEX('Table C - Capacity'!$12:$32,MATCH($B29,'Table C - Capacity'!$B$12:$B$32,0),MATCH(C$4,'Table C - Capacity'!$4:$4,0)+IF(G$7="Winter",2,3))</f>
        <v>96.885057380703245</v>
      </c>
      <c r="H29" s="131">
        <f>SUMPRODUCT(I29:L29,Profiles!I29:L29)/SUM(Profiles!I29:L29)</f>
        <v>101.57865630601498</v>
      </c>
      <c r="I29" s="132">
        <f>'Table B - Energy'!I29+INDEX('Table C - Capacity'!$12:$32,MATCH($B29,'Table C - Capacity'!$B$12:$B$32,0),MATCH(H$4,'Table C - Capacity'!$4:$4,0)+IF(I$7="Winter",2,3))</f>
        <v>116.83713499611665</v>
      </c>
      <c r="J29" s="133">
        <f>'Table B - Energy'!J29+INDEX('Table C - Capacity'!$12:$32,MATCH($B29,'Table C - Capacity'!$B$12:$B$32,0),MATCH(H$4,'Table C - Capacity'!$4:$4,0)+IF(J$7="Winter",2,3))</f>
        <v>80.273416563640581</v>
      </c>
      <c r="K29" s="133">
        <f>'Table B - Energy'!K29+INDEX('Table C - Capacity'!$12:$32,MATCH($B29,'Table C - Capacity'!$B$12:$B$32,0),MATCH(H$4,'Table C - Capacity'!$4:$4,0)+IF(K$7="Winter",2,3))</f>
        <v>136.93035716163988</v>
      </c>
      <c r="L29" s="133">
        <f>'Table B - Energy'!L29+INDEX('Table C - Capacity'!$12:$32,MATCH($B29,'Table C - Capacity'!$B$12:$B$32,0),MATCH(H$4,'Table C - Capacity'!$4:$4,0)+IF(L$7="Winter",2,3))</f>
        <v>100.28546308331494</v>
      </c>
      <c r="M29" s="349">
        <f>INDEX('Table C - Capacity'!$D:$D,MATCH($B29,'Table C - Capacity'!$B:$B,0),1)</f>
        <v>1.5508323651183953</v>
      </c>
      <c r="O29" s="140">
        <f t="shared" si="1"/>
        <v>2043</v>
      </c>
      <c r="P29" s="131">
        <f>SUMPRODUCT(Q29:T29,Profiles!N29:Q29)/SUM(Profiles!N29:Q29)</f>
        <v>67.907744411116809</v>
      </c>
      <c r="Q29" s="132">
        <f>'Table B - Energy'!P29+INDEX('Table C - Capacity'!$12:$32,MATCH($B29,'Table C - Capacity'!$B$12:$B$32,0),MATCH(P$4,'Table C - Capacity'!$4:$4,0)+IF(Q$7="Winter",2,3))</f>
        <v>77.563343670539922</v>
      </c>
      <c r="R29" s="133">
        <f>'Table B - Energy'!Q29+INDEX('Table C - Capacity'!$12:$32,MATCH($B29,'Table C - Capacity'!$B$12:$B$32,0),MATCH(P$4,'Table C - Capacity'!$4:$4,0)+IF(R$7="Winter",2,3))</f>
        <v>69.110002721781527</v>
      </c>
      <c r="S29" s="133">
        <f>'Table B - Energy'!R29+INDEX('Table C - Capacity'!$12:$32,MATCH($B29,'Table C - Capacity'!$B$12:$B$32,0),MATCH(P$4,'Table C - Capacity'!$4:$4,0)+IF(S$7="Winter",2,3))</f>
        <v>79.431609119284829</v>
      </c>
      <c r="T29" s="134">
        <f>'Table B - Energy'!S29+INDEX('Table C - Capacity'!$12:$32,MATCH($B29,'Table C - Capacity'!$B$12:$B$32,0),MATCH(P$4,'Table C - Capacity'!$4:$4,0)+IF(T$7="Winter",2,3))</f>
        <v>61.046269611160199</v>
      </c>
      <c r="U29" s="131">
        <f>SUMPRODUCT(V29:Y29,Profiles!S29:V29)/SUM(Profiles!S29:V29)</f>
        <v>62.510194415775501</v>
      </c>
      <c r="V29" s="132">
        <f>'Table B - Energy'!U29+INDEX('Table C - Capacity'!$12:$32,MATCH($B29,'Table C - Capacity'!$B$12:$B$32,0),MATCH(U$4,'Table C - Capacity'!$4:$4,0)+IF(V$7="Winter",2,3))</f>
        <v>73.782828764840275</v>
      </c>
      <c r="W29" s="133">
        <f>'Table B - Energy'!V29+INDEX('Table C - Capacity'!$12:$32,MATCH($B29,'Table C - Capacity'!$B$12:$B$32,0),MATCH(U$4,'Table C - Capacity'!$4:$4,0)+IF(W$7="Winter",2,3))</f>
        <v>55.7458385891617</v>
      </c>
      <c r="X29" s="133">
        <f>'Table B - Energy'!W29+INDEX('Table C - Capacity'!$12:$32,MATCH($B29,'Table C - Capacity'!$B$12:$B$32,0),MATCH(U$4,'Table C - Capacity'!$4:$4,0)+IF(X$7="Winter",2,3))</f>
        <v>80.65184725849349</v>
      </c>
      <c r="Y29" s="134">
        <f>'Table B - Energy'!X29+INDEX('Table C - Capacity'!$12:$32,MATCH($B29,'Table C - Capacity'!$B$12:$B$32,0),MATCH(U$4,'Table C - Capacity'!$4:$4,0)+IF(Y$7="Winter",2,3))</f>
        <v>62.124748070036915</v>
      </c>
      <c r="Z29" s="349">
        <f>INDEX('Table C - Capacity'!$D:$D,MATCH($B29,'Table C - Capacity'!$B:$B,0),1)</f>
        <v>1.5508323651183953</v>
      </c>
    </row>
    <row r="30" spans="2:26" ht="13.5" thickBot="1">
      <c r="B30" s="142">
        <f t="shared" si="0"/>
        <v>2044</v>
      </c>
      <c r="C30" s="135">
        <f>SUMPRODUCT(D30:G30,Profiles!D30:G30)/SUM(Profiles!D30:G30)</f>
        <v>110.28462044791921</v>
      </c>
      <c r="D30" s="136">
        <f>'Table B - Energy'!D30+INDEX('Table C - Capacity'!$12:$32,MATCH($B30,'Table C - Capacity'!$B$12:$B$32,0),MATCH(C$4,'Table C - Capacity'!$4:$4,0)+IF(D$7="Winter",2,3))</f>
        <v>132.805598663333</v>
      </c>
      <c r="E30" s="137">
        <f>'Table B - Energy'!E30+INDEX('Table C - Capacity'!$12:$32,MATCH($B30,'Table C - Capacity'!$B$12:$B$32,0),MATCH(C$4,'Table C - Capacity'!$4:$4,0)+IF(E$7="Winter",2,3))</f>
        <v>96.676213417431626</v>
      </c>
      <c r="F30" s="137">
        <f>'Table B - Energy'!F30+INDEX('Table C - Capacity'!$12:$32,MATCH($B30,'Table C - Capacity'!$B$12:$B$32,0),MATCH(C$4,'Table C - Capacity'!$4:$4,0)+IF(F$7="Winter",2,3))</f>
        <v>139.15526306080744</v>
      </c>
      <c r="G30" s="138">
        <f>'Table B - Energy'!G30+INDEX('Table C - Capacity'!$12:$32,MATCH($B30,'Table C - Capacity'!$B$12:$B$32,0),MATCH(C$4,'Table C - Capacity'!$4:$4,0)+IF(G$7="Winter",2,3))</f>
        <v>100.54513498703649</v>
      </c>
      <c r="H30" s="135">
        <f>SUMPRODUCT(I30:L30,Profiles!I30:L30)/SUM(Profiles!I30:L30)</f>
        <v>105.25431198230918</v>
      </c>
      <c r="I30" s="136">
        <f>'Table B - Energy'!I30+INDEX('Table C - Capacity'!$12:$32,MATCH($B30,'Table C - Capacity'!$B$12:$B$32,0),MATCH(H$4,'Table C - Capacity'!$4:$4,0)+IF(I$7="Winter",2,3))</f>
        <v>119.46150457216255</v>
      </c>
      <c r="J30" s="137">
        <f>'Table B - Energy'!J30+INDEX('Table C - Capacity'!$12:$32,MATCH($B30,'Table C - Capacity'!$B$12:$B$32,0),MATCH(H$4,'Table C - Capacity'!$4:$4,0)+IF(J$7="Winter",2,3))</f>
        <v>83.809419060371155</v>
      </c>
      <c r="K30" s="137">
        <f>'Table B - Energy'!K30+INDEX('Table C - Capacity'!$12:$32,MATCH($B30,'Table C - Capacity'!$B$12:$B$32,0),MATCH(H$4,'Table C - Capacity'!$4:$4,0)+IF(K$7="Winter",2,3))</f>
        <v>142.5490886787079</v>
      </c>
      <c r="L30" s="137">
        <f>'Table B - Energy'!L30+INDEX('Table C - Capacity'!$12:$32,MATCH($B30,'Table C - Capacity'!$B$12:$B$32,0),MATCH(H$4,'Table C - Capacity'!$4:$4,0)+IF(L$7="Winter",2,3))</f>
        <v>103.96239988881094</v>
      </c>
      <c r="M30" s="350">
        <f>INDEX('Table C - Capacity'!$D:$D,MATCH($B30,'Table C - Capacity'!$B:$B,0),1)</f>
        <v>1.5860362598065827</v>
      </c>
      <c r="O30" s="142">
        <f t="shared" si="1"/>
        <v>2044</v>
      </c>
      <c r="P30" s="135">
        <f>SUMPRODUCT(Q30:T30,Profiles!N30:Q30)/SUM(Profiles!N30:Q30)</f>
        <v>70.109181095144976</v>
      </c>
      <c r="Q30" s="136">
        <f>'Table B - Energy'!P30+INDEX('Table C - Capacity'!$12:$32,MATCH($B30,'Table C - Capacity'!$B$12:$B$32,0),MATCH(P$4,'Table C - Capacity'!$4:$4,0)+IF(Q$7="Winter",2,3))</f>
        <v>78.816774366667943</v>
      </c>
      <c r="R30" s="137">
        <f>'Table B - Energy'!Q30+INDEX('Table C - Capacity'!$12:$32,MATCH($B30,'Table C - Capacity'!$B$12:$B$32,0),MATCH(P$4,'Table C - Capacity'!$4:$4,0)+IF(R$7="Winter",2,3))</f>
        <v>70.84234841718974</v>
      </c>
      <c r="S30" s="137">
        <f>'Table B - Energy'!R30+INDEX('Table C - Capacity'!$12:$32,MATCH($B30,'Table C - Capacity'!$B$12:$B$32,0),MATCH(P$4,'Table C - Capacity'!$4:$4,0)+IF(S$7="Winter",2,3))</f>
        <v>82.976479189880507</v>
      </c>
      <c r="T30" s="138">
        <f>'Table B - Energy'!S30+INDEX('Table C - Capacity'!$12:$32,MATCH($B30,'Table C - Capacity'!$B$12:$B$32,0),MATCH(P$4,'Table C - Capacity'!$4:$4,0)+IF(T$7="Winter",2,3))</f>
        <v>63.664981819369679</v>
      </c>
      <c r="U30" s="135">
        <f>SUMPRODUCT(V30:Y30,Profiles!S30:V30)/SUM(Profiles!S30:V30)</f>
        <v>64.87646469002425</v>
      </c>
      <c r="V30" s="136">
        <f>'Table B - Energy'!U30+INDEX('Table C - Capacity'!$12:$32,MATCH($B30,'Table C - Capacity'!$B$12:$B$32,0),MATCH(U$4,'Table C - Capacity'!$4:$4,0)+IF(V$7="Winter",2,3))</f>
        <v>74.724716772824507</v>
      </c>
      <c r="W30" s="137">
        <f>'Table B - Energy'!V30+INDEX('Table C - Capacity'!$12:$32,MATCH($B30,'Table C - Capacity'!$B$12:$B$32,0),MATCH(U$4,'Table C - Capacity'!$4:$4,0)+IF(W$7="Winter",2,3))</f>
        <v>57.379185805326614</v>
      </c>
      <c r="X30" s="137">
        <f>'Table B - Energy'!W30+INDEX('Table C - Capacity'!$12:$32,MATCH($B30,'Table C - Capacity'!$B$12:$B$32,0),MATCH(U$4,'Table C - Capacity'!$4:$4,0)+IF(X$7="Winter",2,3))</f>
        <v>84.57727250740902</v>
      </c>
      <c r="Y30" s="138">
        <f>'Table B - Energy'!X30+INDEX('Table C - Capacity'!$12:$32,MATCH($B30,'Table C - Capacity'!$B$12:$B$32,0),MATCH(U$4,'Table C - Capacity'!$4:$4,0)+IF(Y$7="Winter",2,3))</f>
        <v>65.00315160503564</v>
      </c>
      <c r="Z30" s="350">
        <f>INDEX('Table C - Capacity'!$D:$D,MATCH($B30,'Table C - Capacity'!$B:$B,0),1)</f>
        <v>1.5860362598065827</v>
      </c>
    </row>
    <row r="31" spans="2:26" ht="4.5" customHeight="1" thickTop="1">
      <c r="B31" s="109"/>
      <c r="D31" s="24"/>
      <c r="E31" s="24"/>
      <c r="F31" s="24"/>
      <c r="G31" s="24"/>
      <c r="H31" s="24"/>
      <c r="I31" s="24"/>
      <c r="J31" s="24"/>
      <c r="K31" s="24"/>
      <c r="L31" s="24"/>
      <c r="M31" s="24"/>
      <c r="O31" s="109"/>
      <c r="Q31" s="24"/>
      <c r="R31" s="24"/>
      <c r="S31" s="24"/>
      <c r="T31" s="24"/>
      <c r="U31" s="24"/>
      <c r="V31" s="24"/>
      <c r="W31" s="24"/>
      <c r="X31" s="24"/>
      <c r="Y31" s="24"/>
      <c r="Z31" s="24"/>
    </row>
    <row r="32" spans="2:26">
      <c r="B32" s="407" t="str">
        <f>'Table B - Energy'!B32</f>
        <v>(1) Avoided cost prices have been reduced by wind and solar integration charges.</v>
      </c>
      <c r="C32" s="407"/>
      <c r="D32" s="407"/>
      <c r="E32" s="407"/>
      <c r="F32" s="407"/>
      <c r="G32" s="407"/>
      <c r="H32" s="407"/>
      <c r="I32" s="407"/>
      <c r="J32" s="407"/>
      <c r="K32" s="407"/>
      <c r="L32" s="407"/>
      <c r="M32" s="407"/>
      <c r="N32" s="408"/>
      <c r="O32" s="407" t="str">
        <f t="shared" ref="O32:P40" si="2">B32</f>
        <v>(1) Avoided cost prices have been reduced by wind and solar integration charges.</v>
      </c>
      <c r="P32" s="407"/>
      <c r="Q32" s="407"/>
      <c r="R32" s="407"/>
      <c r="S32" s="407"/>
      <c r="T32" s="407"/>
      <c r="U32" s="407"/>
      <c r="V32" s="407"/>
      <c r="W32" s="407"/>
      <c r="X32" s="407"/>
      <c r="Y32" s="407"/>
      <c r="Z32" s="407"/>
    </row>
    <row r="33" spans="2:26">
      <c r="B33" s="409" t="str">
        <f>'Table B - Energy'!B33</f>
        <v xml:space="preserve">      If the QF resource is not in PacifiCorp's BAA, prices will be increased by the applicable integration charges.</v>
      </c>
      <c r="C33" s="407"/>
      <c r="D33" s="407"/>
      <c r="E33" s="407"/>
      <c r="F33" s="407"/>
      <c r="G33" s="407"/>
      <c r="H33" s="407"/>
      <c r="I33" s="407"/>
      <c r="J33" s="407"/>
      <c r="K33" s="407"/>
      <c r="L33" s="407"/>
      <c r="M33" s="407"/>
      <c r="N33" s="408"/>
      <c r="O33" s="409" t="str">
        <f t="shared" si="2"/>
        <v xml:space="preserve">      If the QF resource is not in PacifiCorp's BAA, prices will be increased by the applicable integration charges.</v>
      </c>
      <c r="P33" s="407"/>
      <c r="Q33" s="407"/>
      <c r="R33" s="407"/>
      <c r="S33" s="407"/>
      <c r="T33" s="407"/>
      <c r="U33" s="407"/>
      <c r="V33" s="407"/>
      <c r="W33" s="407"/>
      <c r="X33" s="407"/>
      <c r="Y33" s="407"/>
      <c r="Z33" s="407"/>
    </row>
    <row r="34" spans="2:26">
      <c r="B34" s="407" t="str">
        <f>"(2) "&amp;MID('Table C - Capacity'!B40,5,99)</f>
        <v>(2) Starting in 2030, the Company will receive RECs generated by renewable QF resources</v>
      </c>
      <c r="C34" s="407"/>
      <c r="D34" s="407"/>
      <c r="E34" s="407"/>
      <c r="F34" s="407"/>
      <c r="G34" s="407"/>
      <c r="H34" s="407"/>
      <c r="I34" s="407"/>
      <c r="J34" s="407"/>
      <c r="K34" s="407"/>
      <c r="L34" s="407"/>
      <c r="M34" s="407"/>
      <c r="N34" s="408"/>
      <c r="O34" s="409" t="str">
        <f t="shared" si="2"/>
        <v>(2) Starting in 2030, the Company will receive RECs generated by renewable QF resources</v>
      </c>
      <c r="P34" s="407"/>
      <c r="Q34" s="407"/>
      <c r="R34" s="407"/>
      <c r="S34" s="407"/>
      <c r="T34" s="407"/>
      <c r="U34" s="407"/>
      <c r="V34" s="407"/>
      <c r="W34" s="407"/>
      <c r="X34" s="407"/>
      <c r="Y34" s="407"/>
      <c r="Z34" s="407"/>
    </row>
    <row r="35" spans="2:26">
      <c r="B35" s="407" t="str">
        <f>'Table C - Capacity'!B41</f>
        <v xml:space="preserve">      If the QF resource is not renewable, the levelized Clean Energy Premium will be removed from prices in all years.</v>
      </c>
      <c r="C35" s="407"/>
      <c r="D35" s="407"/>
      <c r="E35" s="407"/>
      <c r="F35" s="407"/>
      <c r="G35" s="407"/>
      <c r="H35" s="407"/>
      <c r="I35" s="407"/>
      <c r="J35" s="407"/>
      <c r="K35" s="407"/>
      <c r="L35" s="407"/>
      <c r="M35" s="407"/>
      <c r="N35" s="408"/>
      <c r="O35" s="409" t="str">
        <f t="shared" si="2"/>
        <v xml:space="preserve">      If the QF resource is not renewable, the levelized Clean Energy Premium will be removed from prices in all years.</v>
      </c>
      <c r="P35" s="407"/>
      <c r="Q35" s="407"/>
      <c r="R35" s="407"/>
      <c r="S35" s="407"/>
      <c r="T35" s="407"/>
      <c r="U35" s="407"/>
      <c r="V35" s="407"/>
      <c r="W35" s="407"/>
      <c r="X35" s="407"/>
      <c r="Y35" s="407"/>
      <c r="Z35" s="407"/>
    </row>
    <row r="36" spans="2:26">
      <c r="B36" s="410" t="str">
        <f>'Table B - Energy'!B34</f>
        <v>(a)</v>
      </c>
      <c r="C36" s="411" t="str">
        <f>'Table B - Energy'!C34</f>
        <v>Illustrative price for all hours</v>
      </c>
      <c r="D36" s="407"/>
      <c r="E36" s="407"/>
      <c r="F36" s="407"/>
      <c r="G36" s="407"/>
      <c r="H36" s="407"/>
      <c r="I36" s="407"/>
      <c r="J36" s="407"/>
      <c r="K36" s="407"/>
      <c r="L36" s="407"/>
      <c r="M36" s="407"/>
      <c r="N36" s="408"/>
      <c r="O36" s="410" t="str">
        <f t="shared" si="2"/>
        <v>(a)</v>
      </c>
      <c r="P36" s="411" t="str">
        <f t="shared" si="2"/>
        <v>Illustrative price for all hours</v>
      </c>
      <c r="Q36" s="407"/>
      <c r="R36" s="407"/>
      <c r="S36" s="407"/>
      <c r="T36" s="407"/>
      <c r="U36" s="407"/>
      <c r="V36" s="407"/>
      <c r="W36" s="407"/>
      <c r="X36" s="407"/>
      <c r="Y36" s="407"/>
      <c r="Z36" s="407"/>
    </row>
    <row r="37" spans="2:26">
      <c r="B37" s="410" t="str">
        <f>'Table B - Energy'!B35</f>
        <v>(b)</v>
      </c>
      <c r="C37" s="411" t="str">
        <f>'Table B - Energy'!C35</f>
        <v>On-peak Winter hours:  6:00a - 8:00a and 5:00p - 11:00p Pacific Prevailing Time (PPT), Oct. through May</v>
      </c>
      <c r="D37" s="407"/>
      <c r="E37" s="407"/>
      <c r="F37" s="407"/>
      <c r="G37" s="407"/>
      <c r="H37" s="407"/>
      <c r="I37" s="407"/>
      <c r="J37" s="407"/>
      <c r="K37" s="407"/>
      <c r="L37" s="407"/>
      <c r="M37" s="407"/>
      <c r="N37" s="408"/>
      <c r="O37" s="410" t="str">
        <f t="shared" si="2"/>
        <v>(b)</v>
      </c>
      <c r="P37" s="411" t="str">
        <f t="shared" si="2"/>
        <v>On-peak Winter hours:  6:00a - 8:00a and 5:00p - 11:00p Pacific Prevailing Time (PPT), Oct. through May</v>
      </c>
      <c r="Q37" s="407"/>
      <c r="R37" s="407"/>
      <c r="S37" s="407"/>
      <c r="T37" s="407"/>
      <c r="U37" s="407"/>
      <c r="V37" s="407"/>
      <c r="W37" s="407"/>
      <c r="X37" s="407"/>
      <c r="Y37" s="407"/>
      <c r="Z37" s="407"/>
    </row>
    <row r="38" spans="2:26">
      <c r="B38" s="410" t="str">
        <f>'Table B - Energy'!B36</f>
        <v>(c)</v>
      </c>
      <c r="C38" s="411" t="str">
        <f>'Table B - Energy'!C36</f>
        <v>Off-peak Winter hours:  All other hours, Oct. through May</v>
      </c>
      <c r="D38" s="407"/>
      <c r="E38" s="407"/>
      <c r="F38" s="407"/>
      <c r="G38" s="407"/>
      <c r="H38" s="407"/>
      <c r="I38" s="407"/>
      <c r="J38" s="407"/>
      <c r="K38" s="407"/>
      <c r="L38" s="407"/>
      <c r="M38" s="407"/>
      <c r="N38" s="408"/>
      <c r="O38" s="410" t="str">
        <f t="shared" si="2"/>
        <v>(c)</v>
      </c>
      <c r="P38" s="411" t="str">
        <f t="shared" si="2"/>
        <v>Off-peak Winter hours:  All other hours, Oct. through May</v>
      </c>
      <c r="Q38" s="407"/>
      <c r="R38" s="407"/>
      <c r="S38" s="407"/>
      <c r="T38" s="407"/>
      <c r="U38" s="407"/>
      <c r="V38" s="407"/>
      <c r="W38" s="407"/>
      <c r="X38" s="407"/>
      <c r="Y38" s="407"/>
      <c r="Z38" s="407"/>
    </row>
    <row r="39" spans="2:26">
      <c r="B39" s="410" t="str">
        <f>'Table B - Energy'!B37</f>
        <v>(d)</v>
      </c>
      <c r="C39" s="411" t="str">
        <f>'Table B - Energy'!C37</f>
        <v>On-peak Summer hours:  2:00p - 10:00p PPT, June through September</v>
      </c>
      <c r="D39" s="407"/>
      <c r="E39" s="407"/>
      <c r="F39" s="407"/>
      <c r="G39" s="407"/>
      <c r="H39" s="407"/>
      <c r="I39" s="407"/>
      <c r="J39" s="407"/>
      <c r="K39" s="407"/>
      <c r="L39" s="407"/>
      <c r="M39" s="407"/>
      <c r="N39" s="408"/>
      <c r="O39" s="410" t="str">
        <f t="shared" si="2"/>
        <v>(d)</v>
      </c>
      <c r="P39" s="411" t="str">
        <f t="shared" si="2"/>
        <v>On-peak Summer hours:  2:00p - 10:00p PPT, June through September</v>
      </c>
      <c r="Q39" s="407"/>
      <c r="R39" s="407"/>
      <c r="S39" s="407"/>
      <c r="T39" s="407"/>
      <c r="U39" s="407"/>
      <c r="V39" s="407"/>
      <c r="W39" s="407"/>
      <c r="X39" s="407"/>
      <c r="Y39" s="407"/>
      <c r="Z39" s="407"/>
    </row>
    <row r="40" spans="2:26">
      <c r="B40" s="410" t="str">
        <f>'Table B - Energy'!B38</f>
        <v>(e)</v>
      </c>
      <c r="C40" s="411" t="str">
        <f>'Table B - Energy'!C38</f>
        <v>Off-peak Summer hours:  All other hours, June through September</v>
      </c>
      <c r="D40" s="407"/>
      <c r="E40" s="407"/>
      <c r="F40" s="407"/>
      <c r="G40" s="407"/>
      <c r="H40" s="407"/>
      <c r="I40" s="407"/>
      <c r="J40" s="407"/>
      <c r="K40" s="407"/>
      <c r="L40" s="407"/>
      <c r="M40" s="407"/>
      <c r="N40" s="408"/>
      <c r="O40" s="410" t="str">
        <f>B40</f>
        <v>(e)</v>
      </c>
      <c r="P40" s="411" t="str">
        <f t="shared" si="2"/>
        <v>Off-peak Summer hours:  All other hours, June through September</v>
      </c>
      <c r="Q40" s="407"/>
      <c r="R40" s="407"/>
      <c r="S40" s="407"/>
      <c r="T40" s="407"/>
      <c r="U40" s="407"/>
      <c r="V40" s="407"/>
      <c r="W40" s="407"/>
      <c r="X40" s="407"/>
      <c r="Y40" s="407"/>
      <c r="Z40" s="407"/>
    </row>
    <row r="41" spans="2:26">
      <c r="B41" s="410" t="s">
        <v>9</v>
      </c>
      <c r="C41" s="411" t="s">
        <v>136</v>
      </c>
      <c r="D41" s="407"/>
      <c r="E41" s="407"/>
      <c r="F41" s="407"/>
      <c r="G41" s="407"/>
      <c r="H41" s="407"/>
      <c r="I41" s="407"/>
      <c r="J41" s="407"/>
      <c r="K41" s="407"/>
      <c r="L41" s="407"/>
      <c r="M41" s="407"/>
      <c r="N41" s="408"/>
      <c r="O41" s="410" t="s">
        <v>9</v>
      </c>
      <c r="P41" s="411" t="s">
        <v>136</v>
      </c>
      <c r="Q41" s="407"/>
      <c r="R41" s="407"/>
      <c r="S41" s="407"/>
      <c r="T41" s="407"/>
      <c r="U41" s="407"/>
      <c r="V41" s="407"/>
      <c r="W41" s="407"/>
      <c r="X41" s="407"/>
      <c r="Y41" s="407"/>
      <c r="Z41" s="407"/>
    </row>
    <row r="42" spans="2:26">
      <c r="B42" s="5"/>
    </row>
    <row r="43" spans="2:26">
      <c r="B43" s="5"/>
    </row>
    <row r="44" spans="2:26">
      <c r="B44" s="5"/>
      <c r="F44" s="95"/>
      <c r="G44" s="5"/>
    </row>
    <row r="45" spans="2:26">
      <c r="B45" s="5"/>
      <c r="G45" s="5"/>
    </row>
    <row r="46" spans="2:26">
      <c r="B46" s="5"/>
    </row>
    <row r="47" spans="2:26">
      <c r="B47" s="5"/>
    </row>
    <row r="49" spans="2:2">
      <c r="B49" s="8"/>
    </row>
  </sheetData>
  <mergeCells count="42">
    <mergeCell ref="C41:M41"/>
    <mergeCell ref="O32:Z32"/>
    <mergeCell ref="O33:Z33"/>
    <mergeCell ref="O34:Z34"/>
    <mergeCell ref="O35:Z35"/>
    <mergeCell ref="P36:Z36"/>
    <mergeCell ref="P37:Z37"/>
    <mergeCell ref="P38:Z38"/>
    <mergeCell ref="P39:Z39"/>
    <mergeCell ref="P40:Z40"/>
    <mergeCell ref="P41:Z41"/>
    <mergeCell ref="C36:M36"/>
    <mergeCell ref="C37:M37"/>
    <mergeCell ref="C38:M38"/>
    <mergeCell ref="C39:M39"/>
    <mergeCell ref="C40:M40"/>
    <mergeCell ref="B33:M33"/>
    <mergeCell ref="B32:M32"/>
    <mergeCell ref="B34:M34"/>
    <mergeCell ref="B35:M35"/>
    <mergeCell ref="C8:G8"/>
    <mergeCell ref="H8:L8"/>
    <mergeCell ref="P8:T8"/>
    <mergeCell ref="U8:Y8"/>
    <mergeCell ref="B6:B7"/>
    <mergeCell ref="C6:C7"/>
    <mergeCell ref="H6:H7"/>
    <mergeCell ref="O6:O7"/>
    <mergeCell ref="P6:P7"/>
    <mergeCell ref="U6:U7"/>
    <mergeCell ref="C5:G5"/>
    <mergeCell ref="H5:L5"/>
    <mergeCell ref="P5:T5"/>
    <mergeCell ref="U5:Y5"/>
    <mergeCell ref="B1:I1"/>
    <mergeCell ref="B2:I2"/>
    <mergeCell ref="C4:G4"/>
    <mergeCell ref="H4:L4"/>
    <mergeCell ref="P4:T4"/>
    <mergeCell ref="U4:Y4"/>
    <mergeCell ref="O1:V1"/>
    <mergeCell ref="O2:V2"/>
  </mergeCells>
  <printOptions horizontalCentered="1"/>
  <pageMargins left="0.8" right="0.3" top="0.4" bottom="0.4" header="0.5" footer="0.2"/>
  <pageSetup scale="67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4">
    <tabColor theme="0" tint="-0.499984740745262"/>
    <pageSetUpPr fitToPage="1"/>
  </sheetPr>
  <dimension ref="A1"/>
  <sheetViews>
    <sheetView workbookViewId="0"/>
  </sheetViews>
  <sheetFormatPr defaultRowHeight="12.75"/>
  <sheetData/>
  <printOptions horizontalCentered="1"/>
  <pageMargins left="0.8" right="0.3" top="0.4" bottom="0.4" header="0.5" footer="0.2"/>
  <pageSetup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EBB011-6E90-445A-923A-BA7971665131}">
  <sheetPr>
    <tabColor theme="0" tint="-0.499984740745262"/>
  </sheetPr>
  <dimension ref="B1:Z59"/>
  <sheetViews>
    <sheetView workbookViewId="0">
      <selection activeCell="R30" sqref="R30"/>
    </sheetView>
  </sheetViews>
  <sheetFormatPr defaultColWidth="9.33203125" defaultRowHeight="12.75"/>
  <cols>
    <col min="1" max="1" width="1.83203125" style="1" customWidth="1"/>
    <col min="2" max="2" width="12.5" style="1" customWidth="1"/>
    <col min="3" max="14" width="10" style="1" customWidth="1"/>
    <col min="15" max="16" width="2.83203125" style="9" customWidth="1"/>
    <col min="17" max="17" width="18.6640625" style="9" customWidth="1"/>
    <col min="18" max="18" width="19.6640625" style="9" customWidth="1"/>
    <col min="19" max="16384" width="9.33203125" style="1"/>
  </cols>
  <sheetData>
    <row r="1" spans="2:26" s="38" customFormat="1" ht="15.75">
      <c r="B1" s="391" t="s">
        <v>168</v>
      </c>
      <c r="C1" s="371"/>
      <c r="D1" s="371"/>
      <c r="E1" s="371"/>
      <c r="F1" s="371"/>
      <c r="G1" s="371"/>
      <c r="H1" s="371"/>
      <c r="I1" s="371"/>
      <c r="J1" s="371"/>
      <c r="K1" s="371"/>
      <c r="L1" s="371"/>
      <c r="M1" s="371"/>
      <c r="N1" s="371"/>
      <c r="O1" s="35"/>
      <c r="P1" s="35"/>
      <c r="Q1" s="35"/>
      <c r="R1" s="35"/>
    </row>
    <row r="2" spans="2:26" s="38" customFormat="1" ht="15.75">
      <c r="B2" s="389" t="s">
        <v>169</v>
      </c>
      <c r="C2" s="390"/>
      <c r="D2" s="390"/>
      <c r="E2" s="390"/>
      <c r="F2" s="390"/>
      <c r="G2" s="390"/>
      <c r="H2" s="390"/>
      <c r="I2" s="390"/>
      <c r="J2" s="390"/>
      <c r="K2" s="390"/>
      <c r="L2" s="390"/>
      <c r="M2" s="390"/>
      <c r="N2" s="390"/>
      <c r="O2" s="35"/>
      <c r="P2" s="35"/>
      <c r="Q2" s="35"/>
      <c r="R2" s="35"/>
    </row>
    <row r="3" spans="2:26" s="39" customFormat="1" ht="15">
      <c r="B3" s="389" t="s">
        <v>170</v>
      </c>
      <c r="C3" s="390"/>
      <c r="D3" s="390"/>
      <c r="E3" s="390"/>
      <c r="F3" s="390"/>
      <c r="G3" s="390"/>
      <c r="H3" s="390"/>
      <c r="I3" s="390"/>
      <c r="J3" s="390"/>
      <c r="K3" s="390"/>
      <c r="L3" s="390"/>
      <c r="M3" s="390"/>
      <c r="N3" s="390"/>
      <c r="O3" s="37"/>
      <c r="P3" s="37"/>
      <c r="Q3" s="36"/>
      <c r="R3" s="36"/>
    </row>
    <row r="4" spans="2:26">
      <c r="B4" s="177"/>
      <c r="C4" s="178"/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8"/>
      <c r="R4" s="1"/>
    </row>
    <row r="5" spans="2:26" s="40" customFormat="1" ht="12.75" customHeight="1">
      <c r="B5" s="179"/>
      <c r="C5" s="392" t="s">
        <v>15</v>
      </c>
      <c r="D5" s="393" t="s">
        <v>26</v>
      </c>
      <c r="E5" s="394" t="s">
        <v>26</v>
      </c>
      <c r="F5" s="392" t="s">
        <v>15</v>
      </c>
      <c r="G5" s="393" t="s">
        <v>26</v>
      </c>
      <c r="H5" s="394" t="s">
        <v>26</v>
      </c>
      <c r="I5" s="392" t="s">
        <v>15</v>
      </c>
      <c r="J5" s="393" t="s">
        <v>26</v>
      </c>
      <c r="K5" s="394" t="s">
        <v>26</v>
      </c>
      <c r="L5" s="392" t="s">
        <v>15</v>
      </c>
      <c r="M5" s="393" t="s">
        <v>26</v>
      </c>
      <c r="N5" s="394" t="s">
        <v>26</v>
      </c>
      <c r="O5" s="41"/>
      <c r="P5" s="41"/>
    </row>
    <row r="6" spans="2:26" s="40" customFormat="1" ht="12.75" customHeight="1">
      <c r="B6" s="180"/>
      <c r="C6" s="386" t="s">
        <v>44</v>
      </c>
      <c r="D6" s="387"/>
      <c r="E6" s="388"/>
      <c r="F6" s="386" t="s">
        <v>53</v>
      </c>
      <c r="G6" s="387"/>
      <c r="H6" s="388"/>
      <c r="I6" s="386" t="s">
        <v>54</v>
      </c>
      <c r="J6" s="387" t="s">
        <v>21</v>
      </c>
      <c r="K6" s="388" t="s">
        <v>21</v>
      </c>
      <c r="L6" s="386" t="s">
        <v>55</v>
      </c>
      <c r="M6" s="387" t="s">
        <v>22</v>
      </c>
      <c r="N6" s="388" t="s">
        <v>22</v>
      </c>
      <c r="O6" s="43"/>
      <c r="P6" s="43"/>
    </row>
    <row r="7" spans="2:26" s="40" customFormat="1" ht="12.75" customHeight="1">
      <c r="B7" s="180" t="s">
        <v>2</v>
      </c>
      <c r="C7" s="181" t="s">
        <v>69</v>
      </c>
      <c r="D7" s="182" t="s">
        <v>70</v>
      </c>
      <c r="E7" s="182" t="s">
        <v>71</v>
      </c>
      <c r="F7" s="181" t="s">
        <v>69</v>
      </c>
      <c r="G7" s="182" t="s">
        <v>70</v>
      </c>
      <c r="H7" s="182" t="s">
        <v>71</v>
      </c>
      <c r="I7" s="181" t="s">
        <v>69</v>
      </c>
      <c r="J7" s="182" t="s">
        <v>70</v>
      </c>
      <c r="K7" s="182" t="s">
        <v>71</v>
      </c>
      <c r="L7" s="181" t="s">
        <v>69</v>
      </c>
      <c r="M7" s="182" t="s">
        <v>70</v>
      </c>
      <c r="N7" s="182" t="s">
        <v>71</v>
      </c>
      <c r="O7" s="43"/>
      <c r="P7" s="43"/>
    </row>
    <row r="8" spans="2:26" ht="6.75" customHeight="1">
      <c r="B8" s="183"/>
      <c r="C8" s="184"/>
      <c r="D8" s="184"/>
      <c r="E8" s="184"/>
      <c r="F8" s="184"/>
      <c r="G8" s="184"/>
      <c r="H8" s="184"/>
      <c r="I8" s="184"/>
      <c r="J8" s="184"/>
      <c r="K8" s="184"/>
      <c r="L8" s="184"/>
      <c r="M8" s="184"/>
      <c r="N8" s="184"/>
      <c r="O8" s="10"/>
      <c r="P8" s="10"/>
      <c r="Q8" s="1"/>
      <c r="R8" s="1"/>
    </row>
    <row r="9" spans="2:26">
      <c r="B9" s="185"/>
      <c r="C9" s="186"/>
      <c r="D9" s="187"/>
      <c r="E9" s="188"/>
      <c r="F9" s="186"/>
      <c r="G9" s="187"/>
      <c r="H9" s="188"/>
      <c r="I9" s="186"/>
      <c r="J9" s="189"/>
      <c r="K9" s="188"/>
      <c r="L9" s="186"/>
      <c r="M9" s="189"/>
      <c r="N9" s="188"/>
      <c r="O9" s="6"/>
      <c r="P9" s="6"/>
      <c r="Q9" s="24"/>
      <c r="R9" s="24"/>
    </row>
    <row r="10" spans="2:26">
      <c r="B10" s="195">
        <f>'Table A - Combined'!B11</f>
        <v>2025</v>
      </c>
      <c r="C10" s="187">
        <f>INDEX('Table B - Energy'!$C$10:$X$30,MATCH($B10,'Table B - Energy'!$B$10:$B$30,0),MATCH(C$6,'Table B - Energy'!$C$4:$X$4,0))</f>
        <v>65.334206621004171</v>
      </c>
      <c r="D10" s="187">
        <f>INDEX('[5]Table B - Energy'!$C$10:$X$30,MATCH($B10,'[5]Table B - Energy'!$B$10:$B$30,0),MATCH(C$6,'[5]Table B - Energy'!$C$4:$X$4,0))</f>
        <v>86.227154109588284</v>
      </c>
      <c r="E10" s="188">
        <f t="shared" ref="E10:E29" si="0">C10-D10</f>
        <v>-20.892947488584113</v>
      </c>
      <c r="F10" s="186">
        <f>INDEX('Table B - Energy'!$C$10:$X$30,MATCH($B10,'Table B - Energy'!$B$10:$B$30,0),MATCH(F$6,'Table B - Energy'!$C$4:$X$4,0))</f>
        <v>57.908675203086091</v>
      </c>
      <c r="G10" s="187">
        <f>INDEX('[5]Table B - Energy'!$C$10:$X$30,MATCH($B10,'[5]Table B - Energy'!$B$10:$B$30,0),MATCH(F$6,'[5]Table B - Energy'!$C$4:$X$4,0))</f>
        <v>81.280929606786572</v>
      </c>
      <c r="H10" s="188">
        <f t="shared" ref="H10:H29" si="1">F10-G10</f>
        <v>-23.372254403700481</v>
      </c>
      <c r="I10" s="186">
        <f>INDEX('Table B - Energy'!$C$10:$X$30,MATCH($B10,'Table B - Energy'!$B$10:$B$30,0),MATCH(I$6,'Table B - Energy'!$C$4:$X$4,0))</f>
        <v>46.257702693799892</v>
      </c>
      <c r="J10" s="187">
        <f>INDEX('[5]Table B - Energy'!$C$10:$X$30,MATCH($B10,'[5]Table B - Energy'!$B$10:$B$30,0),MATCH(I$6,'[5]Table B - Energy'!$C$4:$X$4,0))</f>
        <v>67.369107015951514</v>
      </c>
      <c r="K10" s="188">
        <f t="shared" ref="K10:K29" si="2">I10-J10</f>
        <v>-21.111404322151621</v>
      </c>
      <c r="L10" s="186">
        <f>INDEX('Table B - Energy'!$C$10:$X$30,MATCH($B10,'Table B - Energy'!$B$10:$B$30,0),MATCH(L$6,'Table B - Energy'!$C$4:$X$4,0))</f>
        <v>45.426400037030625</v>
      </c>
      <c r="M10" s="187">
        <f>INDEX('[5]Table B - Energy'!$C$10:$X$30,MATCH($B10,'[5]Table B - Energy'!$B$10:$B$30,0),MATCH(L$6,'[5]Table B - Energy'!$C$4:$X$4,0))</f>
        <v>69.621622467845867</v>
      </c>
      <c r="N10" s="188">
        <f t="shared" ref="N10:N29" si="3">L10-M10</f>
        <v>-24.195222430815242</v>
      </c>
      <c r="O10" s="24"/>
      <c r="P10" s="24"/>
      <c r="Q10"/>
      <c r="R10"/>
      <c r="S10"/>
      <c r="T10"/>
      <c r="U10"/>
      <c r="V10"/>
      <c r="W10"/>
      <c r="X10"/>
      <c r="Y10"/>
      <c r="Z10"/>
    </row>
    <row r="11" spans="2:26">
      <c r="B11" s="195">
        <f t="shared" ref="B11:B29" si="4">B10+1</f>
        <v>2026</v>
      </c>
      <c r="C11" s="187">
        <f>INDEX('Table B - Energy'!$C$10:$X$30,MATCH($B11,'Table B - Energy'!$B$10:$B$30,0),MATCH(C$6,'Table B - Energy'!$C$4:$X$4,0))</f>
        <v>70.583819634702749</v>
      </c>
      <c r="D11" s="187">
        <f>INDEX('[5]Table B - Energy'!$C$10:$X$30,MATCH($B11,'[5]Table B - Energy'!$B$10:$B$30,0),MATCH(C$6,'[5]Table B - Energy'!$C$4:$X$4,0))</f>
        <v>84.809750000000733</v>
      </c>
      <c r="E11" s="188">
        <f t="shared" si="0"/>
        <v>-14.225930365297984</v>
      </c>
      <c r="F11" s="186">
        <f>INDEX('Table B - Energy'!$C$10:$X$30,MATCH($B11,'Table B - Energy'!$B$10:$B$30,0),MATCH(F$6,'Table B - Energy'!$C$4:$X$4,0))</f>
        <v>65.413252159103095</v>
      </c>
      <c r="G11" s="187">
        <f>INDEX('[5]Table B - Energy'!$C$10:$X$30,MATCH($B11,'[5]Table B - Energy'!$B$10:$B$30,0),MATCH(F$6,'[5]Table B - Energy'!$C$4:$X$4,0))</f>
        <v>82.966699786275271</v>
      </c>
      <c r="H11" s="188">
        <f t="shared" si="1"/>
        <v>-17.553447627172176</v>
      </c>
      <c r="I11" s="186">
        <f>INDEX('Table B - Energy'!$C$10:$X$30,MATCH($B11,'Table B - Energy'!$B$10:$B$30,0),MATCH(I$6,'Table B - Energy'!$C$4:$X$4,0))</f>
        <v>48.431215393400009</v>
      </c>
      <c r="J11" s="187">
        <f>INDEX('[5]Table B - Energy'!$C$10:$X$30,MATCH($B11,'[5]Table B - Energy'!$B$10:$B$30,0),MATCH(I$6,'[5]Table B - Energy'!$C$4:$X$4,0))</f>
        <v>64.561766772428484</v>
      </c>
      <c r="K11" s="188">
        <f t="shared" si="2"/>
        <v>-16.130551379028475</v>
      </c>
      <c r="L11" s="186">
        <f>INDEX('Table B - Energy'!$C$10:$X$30,MATCH($B11,'Table B - Energy'!$B$10:$B$30,0),MATCH(L$6,'Table B - Energy'!$C$4:$X$4,0))</f>
        <v>47.469022408794309</v>
      </c>
      <c r="M11" s="187">
        <f>INDEX('[5]Table B - Energy'!$C$10:$X$30,MATCH($B11,'[5]Table B - Energy'!$B$10:$B$30,0),MATCH(L$6,'[5]Table B - Energy'!$C$4:$X$4,0))</f>
        <v>67.5709346746889</v>
      </c>
      <c r="N11" s="188">
        <f t="shared" si="3"/>
        <v>-20.10191226589459</v>
      </c>
      <c r="O11" s="24"/>
      <c r="P11" s="24"/>
      <c r="Q11" s="24"/>
      <c r="R11" s="24"/>
    </row>
    <row r="12" spans="2:26">
      <c r="B12" s="195">
        <f t="shared" si="4"/>
        <v>2027</v>
      </c>
      <c r="C12" s="187">
        <f>INDEX('Table B - Energy'!$C$10:$X$30,MATCH($B12,'Table B - Energy'!$B$10:$B$30,0),MATCH(C$6,'Table B - Energy'!$C$4:$X$4,0))</f>
        <v>73.024143835615774</v>
      </c>
      <c r="D12" s="187">
        <f>INDEX('[5]Table B - Energy'!$C$10:$X$30,MATCH($B12,'[5]Table B - Energy'!$B$10:$B$30,0),MATCH(C$6,'[5]Table B - Energy'!$C$4:$X$4,0))</f>
        <v>67.928550228310243</v>
      </c>
      <c r="E12" s="188">
        <f t="shared" si="0"/>
        <v>5.0955936073055312</v>
      </c>
      <c r="F12" s="186">
        <f>INDEX('Table B - Energy'!$C$10:$X$30,MATCH($B12,'Table B - Energy'!$B$10:$B$30,0),MATCH(F$6,'Table B - Energy'!$C$4:$X$4,0))</f>
        <v>71.11551122488062</v>
      </c>
      <c r="G12" s="187">
        <f>INDEX('[5]Table B - Energy'!$C$10:$X$30,MATCH($B12,'[5]Table B - Energy'!$B$10:$B$30,0),MATCH(F$6,'[5]Table B - Energy'!$C$4:$X$4,0))</f>
        <v>66.807691382564215</v>
      </c>
      <c r="H12" s="188">
        <f t="shared" si="1"/>
        <v>4.3078198423164054</v>
      </c>
      <c r="I12" s="186">
        <f>INDEX('Table B - Energy'!$C$10:$X$30,MATCH($B12,'Table B - Energy'!$B$10:$B$30,0),MATCH(I$6,'Table B - Energy'!$C$4:$X$4,0))</f>
        <v>52.731716631569498</v>
      </c>
      <c r="J12" s="187">
        <f>INDEX('[5]Table B - Energy'!$C$10:$X$30,MATCH($B12,'[5]Table B - Energy'!$B$10:$B$30,0),MATCH(I$6,'[5]Table B - Energy'!$C$4:$X$4,0))</f>
        <v>50.110293204310594</v>
      </c>
      <c r="K12" s="188">
        <f t="shared" si="2"/>
        <v>2.6214234272589039</v>
      </c>
      <c r="L12" s="186">
        <f>INDEX('Table B - Energy'!$C$10:$X$30,MATCH($B12,'Table B - Energy'!$B$10:$B$30,0),MATCH(L$6,'Table B - Energy'!$C$4:$X$4,0))</f>
        <v>53.204329682490105</v>
      </c>
      <c r="M12" s="187">
        <f>INDEX('[5]Table B - Energy'!$C$10:$X$30,MATCH($B12,'[5]Table B - Energy'!$B$10:$B$30,0),MATCH(L$6,'[5]Table B - Energy'!$C$4:$X$4,0))</f>
        <v>52.036660384819768</v>
      </c>
      <c r="N12" s="188">
        <f t="shared" si="3"/>
        <v>1.1676692976703364</v>
      </c>
      <c r="O12" s="24"/>
      <c r="P12" s="24"/>
      <c r="Q12" s="24"/>
      <c r="R12" s="24"/>
    </row>
    <row r="13" spans="2:26">
      <c r="B13" s="195">
        <f t="shared" si="4"/>
        <v>2028</v>
      </c>
      <c r="C13" s="187">
        <f>INDEX('Table B - Energy'!$C$10:$X$30,MATCH($B13,'Table B - Energy'!$B$10:$B$30,0),MATCH(C$6,'Table B - Energy'!$C$4:$X$4,0))</f>
        <v>61.358641848815807</v>
      </c>
      <c r="D13" s="187">
        <f>INDEX('[5]Table B - Energy'!$C$10:$X$30,MATCH($B13,'[5]Table B - Energy'!$B$10:$B$30,0),MATCH(C$6,'[5]Table B - Energy'!$C$4:$X$4,0))</f>
        <v>53.465872040072924</v>
      </c>
      <c r="E13" s="188">
        <f t="shared" si="0"/>
        <v>7.8927698087428837</v>
      </c>
      <c r="F13" s="186">
        <f>INDEX('Table B - Energy'!$C$10:$X$30,MATCH($B13,'Table B - Energy'!$B$10:$B$30,0),MATCH(F$6,'Table B - Energy'!$C$4:$X$4,0))</f>
        <v>61.73786109503456</v>
      </c>
      <c r="G13" s="187">
        <f>INDEX('[5]Table B - Energy'!$C$10:$X$30,MATCH($B13,'[5]Table B - Energy'!$B$10:$B$30,0),MATCH(F$6,'[5]Table B - Energy'!$C$4:$X$4,0))</f>
        <v>52.994584228770002</v>
      </c>
      <c r="H13" s="188">
        <f t="shared" si="1"/>
        <v>8.7432768662645586</v>
      </c>
      <c r="I13" s="186">
        <f>INDEX('Table B - Energy'!$C$10:$X$30,MATCH($B13,'Table B - Energy'!$B$10:$B$30,0),MATCH(I$6,'Table B - Energy'!$C$4:$X$4,0))</f>
        <v>45.657466990365108</v>
      </c>
      <c r="J13" s="187">
        <f>INDEX('[5]Table B - Energy'!$C$10:$X$30,MATCH($B13,'[5]Table B - Energy'!$B$10:$B$30,0),MATCH(I$6,'[5]Table B - Energy'!$C$4:$X$4,0))</f>
        <v>38.429260128098122</v>
      </c>
      <c r="K13" s="188">
        <f t="shared" si="2"/>
        <v>7.2282068622669868</v>
      </c>
      <c r="L13" s="186">
        <f>INDEX('Table B - Energy'!$C$10:$X$30,MATCH($B13,'Table B - Energy'!$B$10:$B$30,0),MATCH(L$6,'Table B - Energy'!$C$4:$X$4,0))</f>
        <v>46.591467230660953</v>
      </c>
      <c r="M13" s="187">
        <f>INDEX('[5]Table B - Energy'!$C$10:$X$30,MATCH($B13,'[5]Table B - Energy'!$B$10:$B$30,0),MATCH(L$6,'[5]Table B - Energy'!$C$4:$X$4,0))</f>
        <v>38.836196324440863</v>
      </c>
      <c r="N13" s="188">
        <f t="shared" si="3"/>
        <v>7.7552709062200904</v>
      </c>
      <c r="O13" s="24"/>
      <c r="P13" s="24"/>
      <c r="Q13" s="24"/>
      <c r="R13" s="24"/>
    </row>
    <row r="14" spans="2:26">
      <c r="B14" s="190">
        <f t="shared" si="4"/>
        <v>2029</v>
      </c>
      <c r="C14" s="191">
        <f>INDEX('Table B - Energy'!$C$10:$X$30,MATCH($B14,'Table B - Energy'!$B$10:$B$30,0),MATCH(C$6,'Table B - Energy'!$C$4:$X$4,0))</f>
        <v>52.122613013699223</v>
      </c>
      <c r="D14" s="192">
        <f>INDEX('[5]Table B - Energy'!$C$10:$X$30,MATCH($B14,'[5]Table B - Energy'!$B$10:$B$30,0),MATCH(C$6,'[5]Table B - Energy'!$C$4:$X$4,0))</f>
        <v>56.122111872146618</v>
      </c>
      <c r="E14" s="193">
        <f t="shared" si="0"/>
        <v>-3.9994988584473958</v>
      </c>
      <c r="F14" s="191">
        <f>INDEX('Table B - Energy'!$C$10:$X$30,MATCH($B14,'Table B - Energy'!$B$10:$B$30,0),MATCH(F$6,'Table B - Energy'!$C$4:$X$4,0))</f>
        <v>52.341631479094623</v>
      </c>
      <c r="G14" s="192">
        <f>INDEX('[5]Table B - Energy'!$C$10:$X$30,MATCH($B14,'[5]Table B - Energy'!$B$10:$B$30,0),MATCH(F$6,'[5]Table B - Energy'!$C$4:$X$4,0))</f>
        <v>55.527936157932373</v>
      </c>
      <c r="H14" s="193">
        <f t="shared" si="1"/>
        <v>-3.1863046788377503</v>
      </c>
      <c r="I14" s="191">
        <f>INDEX('Table B - Energy'!$C$10:$X$30,MATCH($B14,'Table B - Energy'!$B$10:$B$30,0),MATCH(I$6,'Table B - Energy'!$C$4:$X$4,0))</f>
        <v>36.931643756126647</v>
      </c>
      <c r="J14" s="192">
        <f>INDEX('[5]Table B - Energy'!$C$10:$X$30,MATCH($B14,'[5]Table B - Energy'!$B$10:$B$30,0),MATCH(I$6,'[5]Table B - Energy'!$C$4:$X$4,0))</f>
        <v>40.051308974113191</v>
      </c>
      <c r="K14" s="193">
        <f t="shared" si="2"/>
        <v>-3.1196652179865438</v>
      </c>
      <c r="L14" s="191">
        <f>INDEX('Table B - Energy'!$C$10:$X$30,MATCH($B14,'Table B - Energy'!$B$10:$B$30,0),MATCH(L$6,'Table B - Energy'!$C$4:$X$4,0))</f>
        <v>37.886754024264285</v>
      </c>
      <c r="M14" s="192">
        <f>INDEX('[5]Table B - Energy'!$C$10:$X$30,MATCH($B14,'[5]Table B - Energy'!$B$10:$B$30,0),MATCH(L$6,'[5]Table B - Energy'!$C$4:$X$4,0))</f>
        <v>40.29193300263443</v>
      </c>
      <c r="N14" s="193">
        <f t="shared" si="3"/>
        <v>-2.4051789783701452</v>
      </c>
      <c r="O14" s="24"/>
      <c r="P14" s="24"/>
      <c r="Q14" s="24"/>
      <c r="R14" s="24"/>
    </row>
    <row r="15" spans="2:26">
      <c r="B15" s="194">
        <f t="shared" si="4"/>
        <v>2030</v>
      </c>
      <c r="C15" s="187">
        <f>INDEX('Table B - Energy'!$C$10:$X$30,MATCH($B15,'Table B - Energy'!$B$10:$B$30,0),MATCH(C$6,'Table B - Energy'!$C$4:$X$4,0))</f>
        <v>52.3964212328763</v>
      </c>
      <c r="D15" s="187">
        <f>INDEX('[5]Table B - Energy'!$C$10:$X$30,MATCH($B15,'[5]Table B - Energy'!$B$10:$B$30,0),MATCH(C$6,'[5]Table B - Energy'!$C$4:$X$4,0))</f>
        <v>56.287170091323873</v>
      </c>
      <c r="E15" s="188">
        <f t="shared" si="0"/>
        <v>-3.8907488584475729</v>
      </c>
      <c r="F15" s="186">
        <f>INDEX('Table B - Energy'!$C$10:$X$30,MATCH($B15,'Table B - Energy'!$B$10:$B$30,0),MATCH(F$6,'Table B - Energy'!$C$4:$X$4,0))</f>
        <v>52.455008417900203</v>
      </c>
      <c r="G15" s="187">
        <f>INDEX('[5]Table B - Energy'!$C$10:$X$30,MATCH($B15,'[5]Table B - Energy'!$B$10:$B$30,0),MATCH(F$6,'[5]Table B - Energy'!$C$4:$X$4,0))</f>
        <v>55.582310952832003</v>
      </c>
      <c r="H15" s="188">
        <f t="shared" si="1"/>
        <v>-3.1273025349318004</v>
      </c>
      <c r="I15" s="186">
        <f>INDEX('Table B - Energy'!$C$10:$X$30,MATCH($B15,'Table B - Energy'!$B$10:$B$30,0),MATCH(I$6,'Table B - Energy'!$C$4:$X$4,0))</f>
        <v>36.99811479053713</v>
      </c>
      <c r="J15" s="187">
        <f>INDEX('[5]Table B - Energy'!$C$10:$X$30,MATCH($B15,'[5]Table B - Energy'!$B$10:$B$30,0),MATCH(I$6,'[5]Table B - Energy'!$C$4:$X$4,0))</f>
        <v>39.533998954321646</v>
      </c>
      <c r="K15" s="188">
        <f t="shared" si="2"/>
        <v>-2.535884163784516</v>
      </c>
      <c r="L15" s="186">
        <f>INDEX('Table B - Energy'!$C$10:$X$30,MATCH($B15,'Table B - Energy'!$B$10:$B$30,0),MATCH(L$6,'Table B - Energy'!$C$4:$X$4,0))</f>
        <v>37.614950148254479</v>
      </c>
      <c r="M15" s="187">
        <f>INDEX('[5]Table B - Energy'!$C$10:$X$30,MATCH($B15,'[5]Table B - Energy'!$B$10:$B$30,0),MATCH(L$6,'[5]Table B - Energy'!$C$4:$X$4,0))</f>
        <v>39.688630118958088</v>
      </c>
      <c r="N15" s="188">
        <f t="shared" si="3"/>
        <v>-2.0736799707036084</v>
      </c>
      <c r="O15" s="24"/>
      <c r="P15" s="24"/>
      <c r="Q15" s="24"/>
      <c r="R15" s="24"/>
    </row>
    <row r="16" spans="2:26">
      <c r="B16" s="195">
        <f t="shared" si="4"/>
        <v>2031</v>
      </c>
      <c r="C16" s="187">
        <f>INDEX('Table B - Energy'!$C$10:$X$30,MATCH($B16,'Table B - Energy'!$B$10:$B$30,0),MATCH(C$6,'Table B - Energy'!$C$4:$X$4,0))</f>
        <v>52.957230593607726</v>
      </c>
      <c r="D16" s="187">
        <f>INDEX('[5]Table B - Energy'!$C$10:$X$30,MATCH($B16,'[5]Table B - Energy'!$B$10:$B$30,0),MATCH(C$6,'[5]Table B - Energy'!$C$4:$X$4,0))</f>
        <v>56.637075342465124</v>
      </c>
      <c r="E16" s="188">
        <f t="shared" si="0"/>
        <v>-3.6798447488573984</v>
      </c>
      <c r="F16" s="186">
        <f>INDEX('Table B - Energy'!$C$10:$X$30,MATCH($B16,'Table B - Energy'!$B$10:$B$30,0),MATCH(F$6,'Table B - Energy'!$C$4:$X$4,0))</f>
        <v>52.865104435342396</v>
      </c>
      <c r="G16" s="187">
        <f>INDEX('[5]Table B - Energy'!$C$10:$X$30,MATCH($B16,'[5]Table B - Energy'!$B$10:$B$30,0),MATCH(F$6,'[5]Table B - Energy'!$C$4:$X$4,0))</f>
        <v>55.817043477303571</v>
      </c>
      <c r="H16" s="188">
        <f t="shared" si="1"/>
        <v>-2.9519390419611753</v>
      </c>
      <c r="I16" s="186">
        <f>INDEX('Table B - Energy'!$C$10:$X$30,MATCH($B16,'Table B - Energy'!$B$10:$B$30,0),MATCH(I$6,'Table B - Energy'!$C$4:$X$4,0))</f>
        <v>37.422422033098833</v>
      </c>
      <c r="J16" s="187">
        <f>INDEX('[5]Table B - Energy'!$C$10:$X$30,MATCH($B16,'[5]Table B - Energy'!$B$10:$B$30,0),MATCH(I$6,'[5]Table B - Energy'!$C$4:$X$4,0))</f>
        <v>39.837682813716079</v>
      </c>
      <c r="K16" s="188">
        <f t="shared" si="2"/>
        <v>-2.4152607806172455</v>
      </c>
      <c r="L16" s="186">
        <f>INDEX('Table B - Energy'!$C$10:$X$30,MATCH($B16,'Table B - Energy'!$B$10:$B$30,0),MATCH(L$6,'Table B - Energy'!$C$4:$X$4,0))</f>
        <v>37.871514382261388</v>
      </c>
      <c r="M16" s="187">
        <f>INDEX('[5]Table B - Energy'!$C$10:$X$30,MATCH($B16,'[5]Table B - Energy'!$B$10:$B$30,0),MATCH(L$6,'[5]Table B - Energy'!$C$4:$X$4,0))</f>
        <v>39.941388788549247</v>
      </c>
      <c r="N16" s="188">
        <f t="shared" si="3"/>
        <v>-2.0698744062878589</v>
      </c>
      <c r="O16" s="24"/>
      <c r="P16" s="24"/>
      <c r="Q16" s="24"/>
      <c r="R16" s="24"/>
    </row>
    <row r="17" spans="2:18">
      <c r="B17" s="195">
        <f t="shared" si="4"/>
        <v>2032</v>
      </c>
      <c r="C17" s="187">
        <f>INDEX('Table B - Energy'!$C$10:$X$30,MATCH($B17,'Table B - Energy'!$B$10:$B$30,0),MATCH(C$6,'Table B - Energy'!$C$4:$X$4,0))</f>
        <v>51.09914503642915</v>
      </c>
      <c r="D17" s="187">
        <f>INDEX('[5]Table B - Energy'!$C$10:$X$30,MATCH($B17,'[5]Table B - Energy'!$B$10:$B$30,0),MATCH(C$6,'[5]Table B - Energy'!$C$4:$X$4,0))</f>
        <v>55.460201502731941</v>
      </c>
      <c r="E17" s="188">
        <f t="shared" si="0"/>
        <v>-4.3610564663027915</v>
      </c>
      <c r="F17" s="186">
        <f>INDEX('Table B - Energy'!$C$10:$X$30,MATCH($B17,'Table B - Energy'!$B$10:$B$30,0),MATCH(F$6,'Table B - Energy'!$C$4:$X$4,0))</f>
        <v>50.938206326963602</v>
      </c>
      <c r="G17" s="187">
        <f>INDEX('[5]Table B - Energy'!$C$10:$X$30,MATCH($B17,'[5]Table B - Energy'!$B$10:$B$30,0),MATCH(F$6,'[5]Table B - Energy'!$C$4:$X$4,0))</f>
        <v>54.580411242726242</v>
      </c>
      <c r="H17" s="188">
        <f t="shared" si="1"/>
        <v>-3.6422049157626404</v>
      </c>
      <c r="I17" s="186">
        <f>INDEX('Table B - Energy'!$C$10:$X$30,MATCH($B17,'Table B - Energy'!$B$10:$B$30,0),MATCH(I$6,'Table B - Energy'!$C$4:$X$4,0))</f>
        <v>36.210414889590695</v>
      </c>
      <c r="J17" s="187">
        <f>INDEX('[5]Table B - Energy'!$C$10:$X$30,MATCH($B17,'[5]Table B - Energy'!$B$10:$B$30,0),MATCH(I$6,'[5]Table B - Energy'!$C$4:$X$4,0))</f>
        <v>38.728341426769504</v>
      </c>
      <c r="K17" s="188">
        <f t="shared" si="2"/>
        <v>-2.5179265371788091</v>
      </c>
      <c r="L17" s="186">
        <f>INDEX('Table B - Energy'!$C$10:$X$30,MATCH($B17,'Table B - Energy'!$B$10:$B$30,0),MATCH(L$6,'Table B - Energy'!$C$4:$X$4,0))</f>
        <v>36.636560707472817</v>
      </c>
      <c r="M17" s="187">
        <f>INDEX('[5]Table B - Energy'!$C$10:$X$30,MATCH($B17,'[5]Table B - Energy'!$B$10:$B$30,0),MATCH(L$6,'[5]Table B - Energy'!$C$4:$X$4,0))</f>
        <v>38.813522092367641</v>
      </c>
      <c r="N17" s="188">
        <f t="shared" si="3"/>
        <v>-2.1769613848948239</v>
      </c>
      <c r="O17" s="24"/>
      <c r="P17" s="24"/>
      <c r="Q17" s="24"/>
      <c r="R17" s="24"/>
    </row>
    <row r="18" spans="2:18">
      <c r="B18" s="195">
        <f t="shared" si="4"/>
        <v>2033</v>
      </c>
      <c r="C18" s="187">
        <f>INDEX('Table B - Energy'!$C$10:$X$30,MATCH($B18,'Table B - Energy'!$B$10:$B$30,0),MATCH(C$6,'Table B - Energy'!$C$4:$X$4,0))</f>
        <v>51.986576484017903</v>
      </c>
      <c r="D18" s="187">
        <f>INDEX('[5]Table B - Energy'!$C$10:$X$30,MATCH($B18,'[5]Table B - Energy'!$B$10:$B$30,0),MATCH(C$6,'[5]Table B - Energy'!$C$4:$X$4,0))</f>
        <v>49.090985159817187</v>
      </c>
      <c r="E18" s="197">
        <f t="shared" si="0"/>
        <v>2.8955913242007156</v>
      </c>
      <c r="F18" s="186">
        <f>INDEX('Table B - Energy'!$C$10:$X$30,MATCH($B18,'Table B - Energy'!$B$10:$B$30,0),MATCH(F$6,'Table B - Energy'!$C$4:$X$4,0))</f>
        <v>51.596719260617483</v>
      </c>
      <c r="G18" s="187">
        <f>INDEX('[5]Table B - Energy'!$C$10:$X$30,MATCH($B18,'[5]Table B - Energy'!$B$10:$B$30,0),MATCH(F$6,'[5]Table B - Energy'!$C$4:$X$4,0))</f>
        <v>48.010418885485365</v>
      </c>
      <c r="H18" s="197">
        <f t="shared" si="1"/>
        <v>3.5863003751321187</v>
      </c>
      <c r="I18" s="186">
        <f>INDEX('Table B - Energy'!$C$10:$X$30,MATCH($B18,'Table B - Energy'!$B$10:$B$30,0),MATCH(I$6,'Table B - Energy'!$C$4:$X$4,0))</f>
        <v>36.699541234756659</v>
      </c>
      <c r="J18" s="187">
        <f>INDEX('[5]Table B - Energy'!$C$10:$X$30,MATCH($B18,'[5]Table B - Energy'!$B$10:$B$30,0),MATCH(I$6,'[5]Table B - Energy'!$C$4:$X$4,0))</f>
        <v>34.180455182520987</v>
      </c>
      <c r="K18" s="197">
        <f t="shared" si="2"/>
        <v>2.5190860522356715</v>
      </c>
      <c r="L18" s="186">
        <f>INDEX('Table B - Energy'!$C$10:$X$30,MATCH($B18,'Table B - Energy'!$B$10:$B$30,0),MATCH(L$6,'Table B - Energy'!$C$4:$X$4,0))</f>
        <v>36.80937600602573</v>
      </c>
      <c r="M18" s="187">
        <f>INDEX('[5]Table B - Energy'!$C$10:$X$30,MATCH($B18,'[5]Table B - Energy'!$B$10:$B$30,0),MATCH(L$6,'[5]Table B - Energy'!$C$4:$X$4,0))</f>
        <v>33.997178783503735</v>
      </c>
      <c r="N18" s="197">
        <f t="shared" si="3"/>
        <v>2.8121972225219949</v>
      </c>
      <c r="O18" s="277"/>
      <c r="P18" s="24"/>
      <c r="Q18" s="24"/>
      <c r="R18" s="24"/>
    </row>
    <row r="19" spans="2:18">
      <c r="B19" s="195">
        <f t="shared" si="4"/>
        <v>2034</v>
      </c>
      <c r="C19" s="187">
        <f>INDEX('Table B - Energy'!$C$10:$X$30,MATCH($B19,'Table B - Energy'!$B$10:$B$30,0),MATCH(C$6,'Table B - Energy'!$C$4:$X$4,0))</f>
        <v>54.019081050228209</v>
      </c>
      <c r="D19" s="187">
        <f>INDEX('[5]Table B - Energy'!$C$10:$X$30,MATCH($B19,'[5]Table B - Energy'!$B$10:$B$30,0),MATCH(C$6,'[5]Table B - Energy'!$C$4:$X$4,0))</f>
        <v>52.076077625570811</v>
      </c>
      <c r="E19" s="197">
        <f t="shared" si="0"/>
        <v>1.9430034246573982</v>
      </c>
      <c r="F19" s="186">
        <f>INDEX('Table B - Energy'!$C$10:$X$30,MATCH($B19,'Table B - Energy'!$B$10:$B$30,0),MATCH(F$6,'Table B - Energy'!$C$4:$X$4,0))</f>
        <v>53.367964264334319</v>
      </c>
      <c r="G19" s="187">
        <f>INDEX('[5]Table B - Energy'!$C$10:$X$30,MATCH($B19,'[5]Table B - Energy'!$B$10:$B$30,0),MATCH(F$6,'[5]Table B - Energy'!$C$4:$X$4,0))</f>
        <v>51.032290081298498</v>
      </c>
      <c r="H19" s="197">
        <f t="shared" si="1"/>
        <v>2.3356741830358203</v>
      </c>
      <c r="I19" s="186">
        <f>INDEX('Table B - Energy'!$C$10:$X$30,MATCH($B19,'Table B - Energy'!$B$10:$B$30,0),MATCH(I$6,'Table B - Energy'!$C$4:$X$4,0))</f>
        <v>37.956169648249599</v>
      </c>
      <c r="J19" s="187">
        <f>INDEX('[5]Table B - Energy'!$C$10:$X$30,MATCH($B19,'[5]Table B - Energy'!$B$10:$B$30,0),MATCH(I$6,'[5]Table B - Energy'!$C$4:$X$4,0))</f>
        <v>36.530039618680668</v>
      </c>
      <c r="K19" s="197">
        <f t="shared" si="2"/>
        <v>1.426130029568931</v>
      </c>
      <c r="L19" s="186">
        <f>INDEX('Table B - Energy'!$C$10:$X$30,MATCH($B19,'Table B - Energy'!$B$10:$B$30,0),MATCH(L$6,'Table B - Energy'!$C$4:$X$4,0))</f>
        <v>37.823384507484349</v>
      </c>
      <c r="M19" s="187">
        <f>INDEX('[5]Table B - Energy'!$C$10:$X$30,MATCH($B19,'[5]Table B - Energy'!$B$10:$B$30,0),MATCH(L$6,'[5]Table B - Energy'!$C$4:$X$4,0))</f>
        <v>36.415884368724235</v>
      </c>
      <c r="N19" s="197">
        <f t="shared" si="3"/>
        <v>1.4075001387601134</v>
      </c>
      <c r="O19" s="25"/>
      <c r="P19" s="24"/>
      <c r="Q19" s="24"/>
      <c r="R19" s="24"/>
    </row>
    <row r="20" spans="2:18">
      <c r="B20" s="195">
        <f t="shared" si="4"/>
        <v>2035</v>
      </c>
      <c r="C20" s="187">
        <f>INDEX('Table B - Energy'!$C$10:$X$30,MATCH($B20,'Table B - Energy'!$B$10:$B$30,0),MATCH(C$6,'Table B - Energy'!$C$4:$X$4,0))</f>
        <v>54.331286529681371</v>
      </c>
      <c r="D20" s="187">
        <f>INDEX('[5]Table B - Energy'!$C$10:$X$30,MATCH($B20,'[5]Table B - Energy'!$B$10:$B$30,0),MATCH(C$6,'[5]Table B - Energy'!$C$4:$X$4,0))</f>
        <v>52.625021689497999</v>
      </c>
      <c r="E20" s="197">
        <f t="shared" si="0"/>
        <v>1.7062648401833727</v>
      </c>
      <c r="F20" s="186">
        <f>INDEX('Table B - Energy'!$C$10:$X$30,MATCH($B20,'Table B - Energy'!$B$10:$B$30,0),MATCH(F$6,'Table B - Energy'!$C$4:$X$4,0))</f>
        <v>53.306567518115536</v>
      </c>
      <c r="G20" s="187">
        <f>INDEX('[5]Table B - Energy'!$C$10:$X$30,MATCH($B20,'[5]Table B - Energy'!$B$10:$B$30,0),MATCH(F$6,'[5]Table B - Energy'!$C$4:$X$4,0))</f>
        <v>51.283082572420057</v>
      </c>
      <c r="H20" s="197">
        <f t="shared" si="1"/>
        <v>2.0234849456954791</v>
      </c>
      <c r="I20" s="186">
        <f>INDEX('Table B - Energy'!$C$10:$X$30,MATCH($B20,'Table B - Energy'!$B$10:$B$30,0),MATCH(I$6,'Table B - Energy'!$C$4:$X$4,0))</f>
        <v>37.554806202594548</v>
      </c>
      <c r="J20" s="187">
        <f>INDEX('[5]Table B - Energy'!$C$10:$X$30,MATCH($B20,'[5]Table B - Energy'!$B$10:$B$30,0),MATCH(I$6,'[5]Table B - Energy'!$C$4:$X$4,0))</f>
        <v>36.993748207813844</v>
      </c>
      <c r="K20" s="197">
        <f t="shared" si="2"/>
        <v>0.56105799478070395</v>
      </c>
      <c r="L20" s="186">
        <f>INDEX('Table B - Energy'!$C$10:$X$30,MATCH($B20,'Table B - Energy'!$B$10:$B$30,0),MATCH(L$6,'Table B - Energy'!$C$4:$X$4,0))</f>
        <v>37.085287970914308</v>
      </c>
      <c r="M20" s="187">
        <f>INDEX('[5]Table B - Energy'!$C$10:$X$30,MATCH($B20,'[5]Table B - Energy'!$B$10:$B$30,0),MATCH(L$6,'[5]Table B - Energy'!$C$4:$X$4,0))</f>
        <v>36.663912330030357</v>
      </c>
      <c r="N20" s="197">
        <f t="shared" si="3"/>
        <v>0.42137564088395152</v>
      </c>
      <c r="O20" s="25"/>
      <c r="P20" s="24"/>
      <c r="Q20" s="24"/>
      <c r="R20" s="24"/>
    </row>
    <row r="21" spans="2:18">
      <c r="B21" s="195">
        <f t="shared" si="4"/>
        <v>2036</v>
      </c>
      <c r="C21" s="187">
        <f>INDEX('Table B - Energy'!$C$10:$X$30,MATCH($B21,'Table B - Energy'!$B$10:$B$30,0),MATCH(C$6,'Table B - Energy'!$C$4:$X$4,0))</f>
        <v>54.147847222222694</v>
      </c>
      <c r="D21" s="187">
        <f>INDEX('[5]Table B - Energy'!$C$10:$X$30,MATCH($B21,'[5]Table B - Energy'!$B$10:$B$30,0),MATCH(C$6,'[5]Table B - Energy'!$C$4:$X$4,0))</f>
        <v>49.663039617486469</v>
      </c>
      <c r="E21" s="197">
        <f t="shared" si="0"/>
        <v>4.4848076047362255</v>
      </c>
      <c r="F21" s="186">
        <f>INDEX('Table B - Energy'!$C$10:$X$30,MATCH($B21,'Table B - Energy'!$B$10:$B$30,0),MATCH(F$6,'Table B - Energy'!$C$4:$X$4,0))</f>
        <v>52.65902224965577</v>
      </c>
      <c r="G21" s="187">
        <f>INDEX('[5]Table B - Energy'!$C$10:$X$30,MATCH($B21,'[5]Table B - Energy'!$B$10:$B$30,0),MATCH(F$6,'[5]Table B - Energy'!$C$4:$X$4,0))</f>
        <v>47.960372087047077</v>
      </c>
      <c r="H21" s="197">
        <f t="shared" si="1"/>
        <v>4.6986501626086934</v>
      </c>
      <c r="I21" s="186">
        <f>INDEX('Table B - Energy'!$C$10:$X$30,MATCH($B21,'Table B - Energy'!$B$10:$B$30,0),MATCH(I$6,'Table B - Energy'!$C$4:$X$4,0))</f>
        <v>37.191294383383493</v>
      </c>
      <c r="J21" s="187">
        <f>INDEX('[5]Table B - Energy'!$C$10:$X$30,MATCH($B21,'[5]Table B - Energy'!$B$10:$B$30,0),MATCH(I$6,'[5]Table B - Energy'!$C$4:$X$4,0))</f>
        <v>34.475143661407479</v>
      </c>
      <c r="K21" s="197">
        <f t="shared" si="2"/>
        <v>2.7161507219760139</v>
      </c>
      <c r="L21" s="186">
        <f>INDEX('Table B - Energy'!$C$10:$X$30,MATCH($B21,'Table B - Energy'!$B$10:$B$30,0),MATCH(L$6,'Table B - Energy'!$C$4:$X$4,0))</f>
        <v>36.390223013323691</v>
      </c>
      <c r="M21" s="187">
        <f>INDEX('[5]Table B - Energy'!$C$10:$X$30,MATCH($B21,'[5]Table B - Energy'!$B$10:$B$30,0),MATCH(L$6,'[5]Table B - Energy'!$C$4:$X$4,0))</f>
        <v>33.97090540835358</v>
      </c>
      <c r="N21" s="197">
        <f t="shared" si="3"/>
        <v>2.4193176049701108</v>
      </c>
      <c r="O21" s="25"/>
      <c r="P21" s="24"/>
      <c r="Q21" s="24"/>
      <c r="R21" s="24"/>
    </row>
    <row r="22" spans="2:18">
      <c r="B22" s="195">
        <f t="shared" si="4"/>
        <v>2037</v>
      </c>
      <c r="C22" s="187">
        <f>INDEX('Table B - Energy'!$C$10:$X$30,MATCH($B22,'Table B - Energy'!$B$10:$B$30,0),MATCH(C$6,'Table B - Energy'!$C$4:$X$4,0))</f>
        <v>56.954051369863826</v>
      </c>
      <c r="D22" s="187">
        <f>INDEX('[5]Table B - Energy'!$C$10:$X$30,MATCH($B22,'[5]Table B - Energy'!$B$10:$B$30,0),MATCH(C$6,'[5]Table B - Energy'!$C$4:$X$4,0))</f>
        <v>52.965321917808133</v>
      </c>
      <c r="E22" s="188">
        <f t="shared" si="0"/>
        <v>3.9887294520556935</v>
      </c>
      <c r="F22" s="186">
        <f>INDEX('Table B - Energy'!$C$10:$X$30,MATCH($B22,'Table B - Energy'!$B$10:$B$30,0),MATCH(F$6,'Table B - Energy'!$C$4:$X$4,0))</f>
        <v>55.552919416830932</v>
      </c>
      <c r="G22" s="187">
        <f>INDEX('[5]Table B - Energy'!$C$10:$X$30,MATCH($B22,'[5]Table B - Energy'!$B$10:$B$30,0),MATCH(F$6,'[5]Table B - Energy'!$C$4:$X$4,0))</f>
        <v>51.287160490847008</v>
      </c>
      <c r="H22" s="188">
        <f t="shared" si="1"/>
        <v>4.2657589259839241</v>
      </c>
      <c r="I22" s="186">
        <f>INDEX('Table B - Energy'!$C$10:$X$30,MATCH($B22,'Table B - Energy'!$B$10:$B$30,0),MATCH(I$6,'Table B - Energy'!$C$4:$X$4,0))</f>
        <v>39.83891307952802</v>
      </c>
      <c r="J22" s="187">
        <f>INDEX('[5]Table B - Energy'!$C$10:$X$30,MATCH($B22,'[5]Table B - Energy'!$B$10:$B$30,0),MATCH(I$6,'[5]Table B - Energy'!$C$4:$X$4,0))</f>
        <v>37.482332211329123</v>
      </c>
      <c r="K22" s="188">
        <f t="shared" si="2"/>
        <v>2.3565808681988969</v>
      </c>
      <c r="L22" s="186">
        <f>INDEX('Table B - Energy'!$C$10:$X$30,MATCH($B22,'Table B - Energy'!$B$10:$B$30,0),MATCH(L$6,'Table B - Energy'!$C$4:$X$4,0))</f>
        <v>38.908135012704683</v>
      </c>
      <c r="M22" s="187">
        <f>INDEX('[5]Table B - Energy'!$C$10:$X$30,MATCH($B22,'[5]Table B - Energy'!$B$10:$B$30,0),MATCH(L$6,'[5]Table B - Energy'!$C$4:$X$4,0))</f>
        <v>36.919805555092459</v>
      </c>
      <c r="N22" s="188">
        <f t="shared" si="3"/>
        <v>1.9883294576122239</v>
      </c>
      <c r="O22" s="24"/>
      <c r="P22" s="24"/>
      <c r="Q22" s="24"/>
      <c r="R22" s="24"/>
    </row>
    <row r="23" spans="2:18">
      <c r="B23" s="195">
        <f t="shared" si="4"/>
        <v>2038</v>
      </c>
      <c r="C23" s="187">
        <f>INDEX('Table B - Energy'!$C$10:$X$30,MATCH($B23,'Table B - Energy'!$B$10:$B$30,0),MATCH(C$6,'Table B - Energy'!$C$4:$X$4,0))</f>
        <v>61.541477168949754</v>
      </c>
      <c r="D23" s="187">
        <f>INDEX('[5]Table B - Energy'!$C$10:$X$30,MATCH($B23,'[5]Table B - Energy'!$B$10:$B$30,0),MATCH(C$6,'[5]Table B - Energy'!$C$4:$X$4,0))</f>
        <v>55.296573059360149</v>
      </c>
      <c r="E23" s="188">
        <f t="shared" si="0"/>
        <v>6.244904109589605</v>
      </c>
      <c r="F23" s="186">
        <f>INDEX('Table B - Energy'!$C$10:$X$30,MATCH($B23,'Table B - Energy'!$B$10:$B$30,0),MATCH(F$6,'Table B - Energy'!$C$4:$X$4,0))</f>
        <v>59.857616915366918</v>
      </c>
      <c r="G23" s="187">
        <f>INDEX('[5]Table B - Energy'!$C$10:$X$30,MATCH($B23,'[5]Table B - Energy'!$B$10:$B$30,0),MATCH(F$6,'[5]Table B - Energy'!$C$4:$X$4,0))</f>
        <v>53.550017129935661</v>
      </c>
      <c r="H23" s="188">
        <f t="shared" si="1"/>
        <v>6.3075997854312575</v>
      </c>
      <c r="I23" s="186">
        <f>INDEX('Table B - Energy'!$C$10:$X$30,MATCH($B23,'Table B - Energy'!$B$10:$B$30,0),MATCH(I$6,'Table B - Energy'!$C$4:$X$4,0))</f>
        <v>43.320809409685985</v>
      </c>
      <c r="J23" s="187">
        <f>INDEX('[5]Table B - Energy'!$C$10:$X$30,MATCH($B23,'[5]Table B - Energy'!$B$10:$B$30,0),MATCH(I$6,'[5]Table B - Energy'!$C$4:$X$4,0))</f>
        <v>39.37442739316203</v>
      </c>
      <c r="K23" s="188">
        <f t="shared" si="2"/>
        <v>3.9463820165239554</v>
      </c>
      <c r="L23" s="186">
        <f>INDEX('Table B - Energy'!$C$10:$X$30,MATCH($B23,'Table B - Energy'!$B$10:$B$30,0),MATCH(L$6,'Table B - Energy'!$C$4:$X$4,0))</f>
        <v>42.484097358916358</v>
      </c>
      <c r="M23" s="187">
        <f>INDEX('[5]Table B - Energy'!$C$10:$X$30,MATCH($B23,'[5]Table B - Energy'!$B$10:$B$30,0),MATCH(L$6,'[5]Table B - Energy'!$C$4:$X$4,0))</f>
        <v>38.745689721502444</v>
      </c>
      <c r="N23" s="188">
        <f t="shared" si="3"/>
        <v>3.7384076374139141</v>
      </c>
      <c r="O23" s="24"/>
      <c r="P23" s="24"/>
      <c r="Q23" s="24"/>
      <c r="R23" s="24"/>
    </row>
    <row r="24" spans="2:18">
      <c r="B24" s="195">
        <f t="shared" si="4"/>
        <v>2039</v>
      </c>
      <c r="C24" s="187">
        <f>INDEX('Table B - Energy'!$C$10:$X$30,MATCH($B24,'Table B - Energy'!$B$10:$B$30,0),MATCH(C$6,'Table B - Energy'!$C$4:$X$4,0))</f>
        <v>72.150982876711709</v>
      </c>
      <c r="D24" s="187">
        <f>INDEX('[5]Table B - Energy'!$C$10:$X$30,MATCH($B24,'[5]Table B - Energy'!$B$10:$B$30,0),MATCH(C$6,'[5]Table B - Energy'!$C$4:$X$4,0))</f>
        <v>59.39827168949774</v>
      </c>
      <c r="E24" s="188">
        <f t="shared" si="0"/>
        <v>12.752711187213968</v>
      </c>
      <c r="F24" s="186">
        <f>INDEX('Table B - Energy'!$C$10:$X$30,MATCH($B24,'Table B - Energy'!$B$10:$B$30,0),MATCH(F$6,'Table B - Energy'!$C$4:$X$4,0))</f>
        <v>69.639889259791659</v>
      </c>
      <c r="G24" s="187">
        <f>INDEX('[5]Table B - Energy'!$C$10:$X$30,MATCH($B24,'[5]Table B - Energy'!$B$10:$B$30,0),MATCH(F$6,'[5]Table B - Energy'!$C$4:$X$4,0))</f>
        <v>57.461474269913154</v>
      </c>
      <c r="H24" s="188">
        <f t="shared" si="1"/>
        <v>12.178414989878505</v>
      </c>
      <c r="I24" s="186">
        <f>INDEX('Table B - Energy'!$C$10:$X$30,MATCH($B24,'Table B - Energy'!$B$10:$B$30,0),MATCH(I$6,'Table B - Energy'!$C$4:$X$4,0))</f>
        <v>49.852787953151037</v>
      </c>
      <c r="J24" s="187">
        <f>INDEX('[5]Table B - Energy'!$C$10:$X$30,MATCH($B24,'[5]Table B - Energy'!$B$10:$B$30,0),MATCH(I$6,'[5]Table B - Energy'!$C$4:$X$4,0))</f>
        <v>42.035988397951286</v>
      </c>
      <c r="K24" s="188">
        <f t="shared" si="2"/>
        <v>7.8167995551997507</v>
      </c>
      <c r="L24" s="186">
        <f>INDEX('Table B - Energy'!$C$10:$X$30,MATCH($B24,'Table B - Energy'!$B$10:$B$30,0),MATCH(L$6,'Table B - Energy'!$C$4:$X$4,0))</f>
        <v>48.363154615151643</v>
      </c>
      <c r="M24" s="187">
        <f>INDEX('[5]Table B - Energy'!$C$10:$X$30,MATCH($B24,'[5]Table B - Energy'!$B$10:$B$30,0),MATCH(L$6,'[5]Table B - Energy'!$C$4:$X$4,0))</f>
        <v>41.305926163469707</v>
      </c>
      <c r="N24" s="188">
        <f t="shared" si="3"/>
        <v>7.0572284516819366</v>
      </c>
      <c r="O24" s="24"/>
      <c r="P24" s="24"/>
      <c r="Q24" s="24"/>
      <c r="R24" s="24"/>
    </row>
    <row r="25" spans="2:18">
      <c r="B25" s="195">
        <f t="shared" si="4"/>
        <v>2040</v>
      </c>
      <c r="C25" s="187">
        <f>INDEX('Table B - Energy'!$C$10:$X$30,MATCH($B25,'Table B - Energy'!$B$10:$B$30,0),MATCH(C$6,'Table B - Energy'!$C$4:$X$4,0))</f>
        <v>75.726294398906902</v>
      </c>
      <c r="D25" s="187">
        <f>INDEX('[5]Table B - Energy'!$C$10:$X$30,MATCH($B25,'[5]Table B - Energy'!$B$10:$B$30,0),MATCH(C$6,'[5]Table B - Energy'!$C$4:$X$4,0))</f>
        <v>63.38492600182105</v>
      </c>
      <c r="E25" s="188">
        <f t="shared" si="0"/>
        <v>12.341368397085851</v>
      </c>
      <c r="F25" s="186">
        <f>INDEX('Table B - Energy'!$C$10:$X$30,MATCH($B25,'Table B - Energy'!$B$10:$B$30,0),MATCH(F$6,'Table B - Energy'!$C$4:$X$4,0))</f>
        <v>72.768089655180447</v>
      </c>
      <c r="G25" s="187">
        <f>INDEX('[5]Table B - Energy'!$C$10:$X$30,MATCH($B25,'[5]Table B - Energy'!$B$10:$B$30,0),MATCH(F$6,'[5]Table B - Energy'!$C$4:$X$4,0))</f>
        <v>61.36913419465187</v>
      </c>
      <c r="H25" s="188">
        <f t="shared" si="1"/>
        <v>11.398955460528576</v>
      </c>
      <c r="I25" s="186">
        <f>INDEX('Table B - Energy'!$C$10:$X$30,MATCH($B25,'Table B - Energy'!$B$10:$B$30,0),MATCH(I$6,'Table B - Energy'!$C$4:$X$4,0))</f>
        <v>52.103943651155646</v>
      </c>
      <c r="J25" s="187">
        <f>INDEX('[5]Table B - Energy'!$C$10:$X$30,MATCH($B25,'[5]Table B - Energy'!$B$10:$B$30,0),MATCH(I$6,'[5]Table B - Energy'!$C$4:$X$4,0))</f>
        <v>45.153972282774355</v>
      </c>
      <c r="K25" s="188">
        <f t="shared" si="2"/>
        <v>6.9499713683812914</v>
      </c>
      <c r="L25" s="186">
        <f>INDEX('Table B - Energy'!$C$10:$X$30,MATCH($B25,'Table B - Energy'!$B$10:$B$30,0),MATCH(L$6,'Table B - Energy'!$C$4:$X$4,0))</f>
        <v>50.187668644693375</v>
      </c>
      <c r="M25" s="187">
        <f>INDEX('[5]Table B - Energy'!$C$10:$X$30,MATCH($B25,'[5]Table B - Energy'!$B$10:$B$30,0),MATCH(L$6,'[5]Table B - Energy'!$C$4:$X$4,0))</f>
        <v>44.561696241634131</v>
      </c>
      <c r="N25" s="188">
        <f t="shared" si="3"/>
        <v>5.6259724030592437</v>
      </c>
      <c r="O25" s="24"/>
      <c r="P25" s="24"/>
      <c r="Q25" s="24"/>
      <c r="R25" s="24"/>
    </row>
    <row r="26" spans="2:18">
      <c r="B26" s="195">
        <f t="shared" si="4"/>
        <v>2041</v>
      </c>
      <c r="C26" s="187">
        <f>INDEX('Table B - Energy'!$C$10:$X$30,MATCH($B26,'Table B - Energy'!$B$10:$B$30,0),MATCH(C$6,'Table B - Energy'!$C$4:$X$4,0))</f>
        <v>77.721585616439754</v>
      </c>
      <c r="D26" s="187">
        <f>INDEX('[5]Table B - Energy'!$C$10:$X$30,MATCH($B26,'[5]Table B - Energy'!$B$10:$B$30,0),MATCH(C$6,'[5]Table B - Energy'!$C$4:$X$4,0))</f>
        <v>66.602622146118833</v>
      </c>
      <c r="E26" s="188">
        <f t="shared" si="0"/>
        <v>11.118963470320921</v>
      </c>
      <c r="F26" s="186">
        <f>INDEX('Table B - Energy'!$C$10:$X$30,MATCH($B26,'Table B - Energy'!$B$10:$B$30,0),MATCH(F$6,'Table B - Energy'!$C$4:$X$4,0))</f>
        <v>74.130456029051871</v>
      </c>
      <c r="G26" s="187">
        <f>INDEX('[5]Table B - Energy'!$C$10:$X$30,MATCH($B26,'[5]Table B - Energy'!$B$10:$B$30,0),MATCH(F$6,'[5]Table B - Energy'!$C$4:$X$4,0))</f>
        <v>64.145201310945637</v>
      </c>
      <c r="H26" s="188">
        <f t="shared" si="1"/>
        <v>9.9852547181062334</v>
      </c>
      <c r="I26" s="186">
        <f>INDEX('Table B - Energy'!$C$10:$X$30,MATCH($B26,'Table B - Energy'!$B$10:$B$30,0),MATCH(I$6,'Table B - Energy'!$C$4:$X$4,0))</f>
        <v>53.17336139579033</v>
      </c>
      <c r="J26" s="187">
        <f>INDEX('[5]Table B - Energy'!$C$10:$X$30,MATCH($B26,'[5]Table B - Energy'!$B$10:$B$30,0),MATCH(I$6,'[5]Table B - Energy'!$C$4:$X$4,0))</f>
        <v>46.845244111485101</v>
      </c>
      <c r="K26" s="188">
        <f t="shared" si="2"/>
        <v>6.3281172843052289</v>
      </c>
      <c r="L26" s="186">
        <f>INDEX('Table B - Energy'!$C$10:$X$30,MATCH($B26,'Table B - Energy'!$B$10:$B$30,0),MATCH(L$6,'Table B - Energy'!$C$4:$X$4,0))</f>
        <v>50.552158345352254</v>
      </c>
      <c r="M26" s="187">
        <f>INDEX('[5]Table B - Energy'!$C$10:$X$30,MATCH($B26,'[5]Table B - Energy'!$B$10:$B$30,0),MATCH(L$6,'[5]Table B - Energy'!$C$4:$X$4,0))</f>
        <v>46.153998703557129</v>
      </c>
      <c r="N26" s="188">
        <f t="shared" si="3"/>
        <v>4.3981596417951252</v>
      </c>
      <c r="O26" s="24"/>
      <c r="P26" s="24"/>
      <c r="Q26" s="24"/>
      <c r="R26" s="24"/>
    </row>
    <row r="27" spans="2:18">
      <c r="B27" s="195">
        <f t="shared" si="4"/>
        <v>2042</v>
      </c>
      <c r="C27" s="187">
        <f>INDEX('Table B - Energy'!$C$10:$X$30,MATCH($B27,'Table B - Energy'!$B$10:$B$30,0),MATCH(C$6,'Table B - Energy'!$C$4:$X$4,0))</f>
        <v>80.295400684932105</v>
      </c>
      <c r="D27" s="187">
        <f>INDEX('[5]Table B - Energy'!$C$10:$X$30,MATCH($B27,'[5]Table B - Energy'!$B$10:$B$30,0),MATCH(C$6,'[5]Table B - Energy'!$C$4:$X$4,0))</f>
        <v>69.498347031964087</v>
      </c>
      <c r="E27" s="188">
        <f t="shared" si="0"/>
        <v>10.797053652968017</v>
      </c>
      <c r="F27" s="186">
        <f>INDEX('Table B - Energy'!$C$10:$X$30,MATCH($B27,'Table B - Energy'!$B$10:$B$30,0),MATCH(F$6,'Table B - Energy'!$C$4:$X$4,0))</f>
        <v>76.787644563653274</v>
      </c>
      <c r="G27" s="187">
        <f>INDEX('[5]Table B - Energy'!$C$10:$X$30,MATCH($B27,'[5]Table B - Energy'!$B$10:$B$30,0),MATCH(F$6,'[5]Table B - Energy'!$C$4:$X$4,0))</f>
        <v>66.660965529130479</v>
      </c>
      <c r="H27" s="188">
        <f t="shared" si="1"/>
        <v>10.126679034522795</v>
      </c>
      <c r="I27" s="186">
        <f>INDEX('Table B - Energy'!$C$10:$X$30,MATCH($B27,'Table B - Energy'!$B$10:$B$30,0),MATCH(I$6,'Table B - Energy'!$C$4:$X$4,0))</f>
        <v>55.357053147149244</v>
      </c>
      <c r="J27" s="187">
        <f>INDEX('[5]Table B - Energy'!$C$10:$X$30,MATCH($B27,'[5]Table B - Energy'!$B$10:$B$30,0),MATCH(I$6,'[5]Table B - Energy'!$C$4:$X$4,0))</f>
        <v>49.116010603495489</v>
      </c>
      <c r="K27" s="188">
        <f t="shared" si="2"/>
        <v>6.2410425436537551</v>
      </c>
      <c r="L27" s="186">
        <f>INDEX('Table B - Energy'!$C$10:$X$30,MATCH($B27,'Table B - Energy'!$B$10:$B$30,0),MATCH(L$6,'Table B - Energy'!$C$4:$X$4,0))</f>
        <v>52.725416978073362</v>
      </c>
      <c r="M27" s="187">
        <f>INDEX('[5]Table B - Energy'!$C$10:$X$30,MATCH($B27,'[5]Table B - Energy'!$B$10:$B$30,0),MATCH(L$6,'[5]Table B - Energy'!$C$4:$X$4,0))</f>
        <v>48.295346347518986</v>
      </c>
      <c r="N27" s="188">
        <f t="shared" si="3"/>
        <v>4.4300706305543756</v>
      </c>
      <c r="O27" s="24"/>
      <c r="P27" s="24"/>
      <c r="Q27" s="24"/>
      <c r="R27" s="24"/>
    </row>
    <row r="28" spans="2:18">
      <c r="B28" s="195">
        <f t="shared" si="4"/>
        <v>2043</v>
      </c>
      <c r="C28" s="187">
        <f>INDEX('Table B - Energy'!$C$10:$X$30,MATCH($B28,'Table B - Energy'!$B$10:$B$30,0),MATCH(C$6,'Table B - Energy'!$C$4:$X$4,0))</f>
        <v>85.555384703197888</v>
      </c>
      <c r="D28" s="187">
        <f>INDEX('[5]Table B - Energy'!$C$10:$X$30,MATCH($B28,'[5]Table B - Energy'!$B$10:$B$30,0),MATCH(C$6,'[5]Table B - Energy'!$C$4:$X$4,0))</f>
        <v>72.417025114155805</v>
      </c>
      <c r="E28" s="188">
        <f t="shared" si="0"/>
        <v>13.138359589042082</v>
      </c>
      <c r="F28" s="186">
        <f>INDEX('Table B - Energy'!$C$10:$X$30,MATCH($B28,'Table B - Energy'!$B$10:$B$30,0),MATCH(F$6,'Table B - Energy'!$C$4:$X$4,0))</f>
        <v>81.412211751237464</v>
      </c>
      <c r="G28" s="187">
        <f>INDEX('[5]Table B - Energy'!$C$10:$X$30,MATCH($B28,'[5]Table B - Energy'!$B$10:$B$30,0),MATCH(F$6,'[5]Table B - Energy'!$C$4:$X$4,0))</f>
        <v>69.413962500553112</v>
      </c>
      <c r="H28" s="188">
        <f t="shared" si="1"/>
        <v>11.998249250684353</v>
      </c>
      <c r="I28" s="186">
        <f>INDEX('Table B - Energy'!$C$10:$X$30,MATCH($B28,'Table B - Energy'!$B$10:$B$30,0),MATCH(I$6,'Table B - Energy'!$C$4:$X$4,0))</f>
        <v>58.788823060905933</v>
      </c>
      <c r="J28" s="187">
        <f>INDEX('[5]Table B - Energy'!$C$10:$X$30,MATCH($B28,'[5]Table B - Energy'!$B$10:$B$30,0),MATCH(I$6,'[5]Table B - Energy'!$C$4:$X$4,0))</f>
        <v>50.997055206535052</v>
      </c>
      <c r="K28" s="188">
        <f t="shared" si="2"/>
        <v>7.7917678543708817</v>
      </c>
      <c r="L28" s="186">
        <f>INDEX('Table B - Energy'!$C$10:$X$30,MATCH($B28,'Table B - Energy'!$B$10:$B$30,0),MATCH(L$6,'Table B - Energy'!$C$4:$X$4,0))</f>
        <v>55.592966269165757</v>
      </c>
      <c r="M28" s="187">
        <f>INDEX('[5]Table B - Energy'!$C$10:$X$30,MATCH($B28,'[5]Table B - Energy'!$B$10:$B$30,0),MATCH(L$6,'[5]Table B - Energy'!$C$4:$X$4,0))</f>
        <v>50.172088093363037</v>
      </c>
      <c r="N28" s="188">
        <f t="shared" si="3"/>
        <v>5.42087817580272</v>
      </c>
      <c r="O28" s="24"/>
      <c r="P28" s="24"/>
      <c r="Q28" s="24"/>
      <c r="R28" s="24"/>
    </row>
    <row r="29" spans="2:18">
      <c r="B29" s="195">
        <f t="shared" si="4"/>
        <v>2044</v>
      </c>
      <c r="C29" s="187">
        <f>INDEX('Table B - Energy'!$C$10:$X$30,MATCH($B29,'Table B - Energy'!$B$10:$B$30,0),MATCH(C$6,'Table B - Energy'!$C$4:$X$4,0))</f>
        <v>89.360609061931356</v>
      </c>
      <c r="D29" s="196">
        <f>ROUND(D28*(1+$R$40),2)</f>
        <v>74.06</v>
      </c>
      <c r="E29" s="188">
        <f t="shared" si="0"/>
        <v>15.300609061931354</v>
      </c>
      <c r="F29" s="186">
        <f>INDEX('Table B - Energy'!$C$10:$X$30,MATCH($B29,'Table B - Energy'!$B$10:$B$30,0),MATCH(F$6,'Table B - Energy'!$C$4:$X$4,0))</f>
        <v>84.656434631496225</v>
      </c>
      <c r="G29" s="196">
        <f>ROUND(G28*(1+$R$40),2)</f>
        <v>70.989999999999995</v>
      </c>
      <c r="H29" s="188">
        <f t="shared" si="1"/>
        <v>13.66643463149623</v>
      </c>
      <c r="I29" s="186">
        <f>INDEX('Table B - Energy'!$C$10:$X$30,MATCH($B29,'Table B - Energy'!$B$10:$B$30,0),MATCH(I$6,'Table B - Energy'!$C$4:$X$4,0))</f>
        <v>60.787161123613522</v>
      </c>
      <c r="J29" s="196">
        <f>ROUND(J28*(1+$R$40),2)</f>
        <v>52.15</v>
      </c>
      <c r="K29" s="188">
        <f t="shared" si="2"/>
        <v>8.6371611236135237</v>
      </c>
      <c r="L29" s="186">
        <f>INDEX('Table B - Energy'!$C$10:$X$30,MATCH($B29,'Table B - Energy'!$B$10:$B$30,0),MATCH(L$6,'Table B - Energy'!$C$4:$X$4,0))</f>
        <v>57.805658684255491</v>
      </c>
      <c r="M29" s="196">
        <f>ROUND(M28*(1+$R$40),2)</f>
        <v>51.31</v>
      </c>
      <c r="N29" s="188">
        <f t="shared" si="3"/>
        <v>6.4956586842554884</v>
      </c>
      <c r="O29" s="24"/>
      <c r="P29" s="24"/>
      <c r="Q29" s="24"/>
      <c r="R29" s="24"/>
    </row>
    <row r="30" spans="2:18">
      <c r="B30" s="198"/>
      <c r="C30" s="192"/>
      <c r="D30" s="192"/>
      <c r="E30" s="193"/>
      <c r="F30" s="191"/>
      <c r="G30" s="192"/>
      <c r="H30" s="193"/>
      <c r="I30" s="191"/>
      <c r="J30" s="192"/>
      <c r="K30" s="193"/>
      <c r="L30" s="192"/>
      <c r="M30" s="192"/>
      <c r="N30" s="193"/>
      <c r="O30" s="24"/>
      <c r="P30" s="24"/>
      <c r="Q30" s="24"/>
      <c r="R30" s="1"/>
    </row>
    <row r="31" spans="2:18" ht="2.25" customHeight="1">
      <c r="B31" s="199"/>
      <c r="C31" s="187"/>
      <c r="D31" s="187"/>
      <c r="E31" s="187"/>
      <c r="F31" s="187"/>
      <c r="G31" s="187"/>
      <c r="H31" s="187"/>
      <c r="I31" s="187"/>
      <c r="J31" s="187"/>
      <c r="K31" s="187"/>
      <c r="L31" s="187"/>
      <c r="M31" s="187"/>
      <c r="N31" s="187"/>
      <c r="O31" s="24"/>
      <c r="P31" s="24"/>
      <c r="Q31" s="1"/>
    </row>
    <row r="32" spans="2:18" ht="12" customHeight="1">
      <c r="B32" s="200"/>
      <c r="C32" s="187"/>
      <c r="D32" s="187"/>
      <c r="E32" s="187"/>
      <c r="F32" s="187"/>
      <c r="G32" s="187"/>
      <c r="H32" s="187"/>
      <c r="I32" s="187"/>
      <c r="J32" s="187"/>
      <c r="K32" s="187"/>
      <c r="L32" s="187"/>
      <c r="M32" s="187"/>
      <c r="N32" s="187"/>
      <c r="O32" s="24"/>
      <c r="P32" s="24"/>
      <c r="Q32" s="1"/>
    </row>
    <row r="33" spans="2:18" s="2" customFormat="1" ht="12" customHeight="1">
      <c r="B33" s="200" t="s">
        <v>96</v>
      </c>
      <c r="C33" s="187"/>
      <c r="D33" s="187"/>
      <c r="E33" s="187"/>
      <c r="F33" s="187"/>
      <c r="G33" s="187"/>
      <c r="H33" s="187"/>
      <c r="I33" s="187"/>
      <c r="J33" s="187"/>
      <c r="K33" s="187"/>
      <c r="L33" s="187"/>
      <c r="M33" s="187"/>
      <c r="N33" s="187"/>
      <c r="O33" s="24"/>
      <c r="P33" s="24"/>
      <c r="Q33" s="11"/>
    </row>
    <row r="34" spans="2:18" ht="2.25" customHeight="1">
      <c r="B34" s="199"/>
      <c r="C34" s="187"/>
      <c r="D34" s="187"/>
      <c r="E34" s="187"/>
      <c r="F34" s="187"/>
      <c r="G34" s="187"/>
      <c r="H34" s="187"/>
      <c r="I34" s="187"/>
      <c r="J34" s="187"/>
      <c r="K34" s="187"/>
      <c r="L34" s="187"/>
      <c r="M34" s="187"/>
      <c r="N34" s="187"/>
      <c r="O34" s="24"/>
      <c r="P34" s="24"/>
      <c r="Q34" s="1"/>
    </row>
    <row r="35" spans="2:18" s="2" customFormat="1">
      <c r="B35" s="201" t="str">
        <f>"Nominal Levelized Price ($/MWh) by commercial operation date at "&amp;TEXT(R38,"0.000%")&amp;" Discount Rate (2023 IRP)"</f>
        <v>Nominal Levelized Price ($/MWh) by commercial operation date at 6.770% Discount Rate (2023 IRP)</v>
      </c>
      <c r="C35" s="187"/>
      <c r="D35" s="187"/>
      <c r="E35" s="187"/>
      <c r="F35" s="187"/>
      <c r="G35" s="187"/>
      <c r="H35" s="187"/>
      <c r="I35" s="187"/>
      <c r="J35" s="187"/>
      <c r="K35" s="187"/>
      <c r="L35" s="187"/>
      <c r="M35" s="187"/>
      <c r="N35" s="187"/>
      <c r="O35" s="24"/>
      <c r="P35" s="24"/>
      <c r="Q35" s="11"/>
    </row>
    <row r="36" spans="2:18" s="2" customFormat="1">
      <c r="B36" s="289"/>
      <c r="C36" s="386" t="s">
        <v>44</v>
      </c>
      <c r="D36" s="387"/>
      <c r="E36" s="388"/>
      <c r="F36" s="386" t="s">
        <v>53</v>
      </c>
      <c r="G36" s="387"/>
      <c r="H36" s="388"/>
      <c r="I36" s="386" t="s">
        <v>54</v>
      </c>
      <c r="J36" s="387" t="s">
        <v>21</v>
      </c>
      <c r="K36" s="388" t="s">
        <v>21</v>
      </c>
      <c r="L36" s="386" t="s">
        <v>55</v>
      </c>
      <c r="M36" s="387" t="s">
        <v>22</v>
      </c>
      <c r="N36" s="388" t="s">
        <v>22</v>
      </c>
      <c r="O36" s="24"/>
      <c r="P36" s="24"/>
      <c r="Q36" s="11"/>
      <c r="R36"/>
    </row>
    <row r="37" spans="2:18" s="2" customFormat="1">
      <c r="B37" s="180" t="s">
        <v>167</v>
      </c>
      <c r="C37" s="181" t="s">
        <v>69</v>
      </c>
      <c r="D37" s="182" t="s">
        <v>70</v>
      </c>
      <c r="E37" s="182" t="s">
        <v>71</v>
      </c>
      <c r="F37" s="181" t="s">
        <v>69</v>
      </c>
      <c r="G37" s="182" t="s">
        <v>70</v>
      </c>
      <c r="H37" s="182" t="s">
        <v>71</v>
      </c>
      <c r="I37" s="181" t="s">
        <v>69</v>
      </c>
      <c r="J37" s="182" t="s">
        <v>70</v>
      </c>
      <c r="K37" s="182" t="s">
        <v>71</v>
      </c>
      <c r="L37" s="181" t="s">
        <v>69</v>
      </c>
      <c r="M37" s="182" t="s">
        <v>70</v>
      </c>
      <c r="N37" s="182" t="s">
        <v>71</v>
      </c>
      <c r="O37" s="24"/>
      <c r="P37" s="24"/>
      <c r="Q37" s="11"/>
      <c r="R37" t="s">
        <v>225</v>
      </c>
    </row>
    <row r="38" spans="2:18" s="2" customFormat="1" ht="15" customHeight="1">
      <c r="B38" s="280" t="str">
        <f>"("&amp;B10&amp;"-"&amp;B24&amp;")"</f>
        <v>(2025-2039)</v>
      </c>
      <c r="C38" s="286">
        <f t="shared" ref="C38" si="5">-PMT(DiscountRate,COUNT(C10:C24),NPV(DiscountRate,C10:C24))</f>
        <v>59.608715148806212</v>
      </c>
      <c r="D38" s="281">
        <f t="shared" ref="D38:N38" si="6">-PMT(DiscountRate,COUNT(D10:D24),NPV(DiscountRate,D10:D24))</f>
        <v>61.528745007087792</v>
      </c>
      <c r="E38" s="282">
        <f t="shared" si="6"/>
        <v>-1.9200298582815609</v>
      </c>
      <c r="F38" s="286">
        <f t="shared" si="6"/>
        <v>57.805484718422868</v>
      </c>
      <c r="G38" s="281">
        <f t="shared" si="6"/>
        <v>59.99381023217331</v>
      </c>
      <c r="H38" s="282">
        <f t="shared" si="6"/>
        <v>-2.1883255137504687</v>
      </c>
      <c r="I38" s="286">
        <f t="shared" si="6"/>
        <v>42.11485927394726</v>
      </c>
      <c r="J38" s="281">
        <f t="shared" si="6"/>
        <v>44.714751816884231</v>
      </c>
      <c r="K38" s="282">
        <f t="shared" si="6"/>
        <v>-2.5998925429369644</v>
      </c>
      <c r="L38" s="281">
        <f t="shared" si="6"/>
        <v>42.03204201418086</v>
      </c>
      <c r="M38" s="281">
        <f t="shared" si="6"/>
        <v>45.334029028597271</v>
      </c>
      <c r="N38" s="282">
        <f t="shared" si="6"/>
        <v>-3.3019870144164014</v>
      </c>
      <c r="O38" s="24"/>
      <c r="P38" s="24"/>
      <c r="Q38" s="11"/>
      <c r="R38" s="99">
        <v>6.7699999999999996E-2</v>
      </c>
    </row>
    <row r="39" spans="2:18" ht="15" customHeight="1">
      <c r="B39" s="283" t="str">
        <f>"("&amp;B11&amp;"-"&amp;B24&amp;")"</f>
        <v>(2026-2039)</v>
      </c>
      <c r="C39" s="287">
        <f t="shared" ref="C39:N39" si="7">-PMT(DiscountRate,COUNT(C11:C24),NPV(DiscountRate,C11:C24))</f>
        <v>58.963035021090747</v>
      </c>
      <c r="D39" s="197">
        <f t="shared" si="7"/>
        <v>58.743434432247348</v>
      </c>
      <c r="E39" s="188">
        <f t="shared" si="7"/>
        <v>0.2196005888433927</v>
      </c>
      <c r="F39" s="287">
        <f t="shared" si="7"/>
        <v>57.79384763090993</v>
      </c>
      <c r="G39" s="197">
        <f t="shared" si="7"/>
        <v>57.593200603596145</v>
      </c>
      <c r="H39" s="188">
        <f t="shared" si="7"/>
        <v>0.20064702731380257</v>
      </c>
      <c r="I39" s="287">
        <f t="shared" si="7"/>
        <v>41.647658915440978</v>
      </c>
      <c r="J39" s="197">
        <f t="shared" si="7"/>
        <v>42.159955075106843</v>
      </c>
      <c r="K39" s="188">
        <f t="shared" si="7"/>
        <v>-0.51229615966587339</v>
      </c>
      <c r="L39" s="197">
        <f t="shared" si="7"/>
        <v>41.649250504954445</v>
      </c>
      <c r="M39" s="197">
        <f t="shared" si="7"/>
        <v>42.595047316738125</v>
      </c>
      <c r="N39" s="188">
        <f t="shared" si="7"/>
        <v>-0.94579681178368491</v>
      </c>
      <c r="R39" s="1" t="s">
        <v>219</v>
      </c>
    </row>
    <row r="40" spans="2:18" ht="15" customHeight="1">
      <c r="B40" s="283" t="str">
        <f>"("&amp;B12&amp;"-"&amp;B24&amp;")"</f>
        <v>(2027-2039)</v>
      </c>
      <c r="C40" s="287">
        <f t="shared" ref="C40:N40" si="8">-PMT(DiscountRate,COUNT(C12:C24),NPV(DiscountRate,C12:C24))</f>
        <v>57.590669275247606</v>
      </c>
      <c r="D40" s="197">
        <f t="shared" si="8"/>
        <v>55.665112288351757</v>
      </c>
      <c r="E40" s="188">
        <f t="shared" si="8"/>
        <v>1.9255569868958324</v>
      </c>
      <c r="F40" s="287">
        <f t="shared" si="8"/>
        <v>56.894028029575438</v>
      </c>
      <c r="G40" s="197">
        <f t="shared" si="8"/>
        <v>54.596697158407089</v>
      </c>
      <c r="H40" s="188">
        <f t="shared" si="8"/>
        <v>2.2973308711683491</v>
      </c>
      <c r="I40" s="287">
        <f t="shared" si="8"/>
        <v>40.846549450384813</v>
      </c>
      <c r="J40" s="197">
        <f t="shared" si="8"/>
        <v>39.514395412790975</v>
      </c>
      <c r="K40" s="188">
        <f t="shared" si="8"/>
        <v>1.3321540375938523</v>
      </c>
      <c r="L40" s="197">
        <f t="shared" si="8"/>
        <v>40.961959941106038</v>
      </c>
      <c r="M40" s="197">
        <f t="shared" si="8"/>
        <v>39.645500154325383</v>
      </c>
      <c r="N40" s="188">
        <f t="shared" si="8"/>
        <v>1.3164597867806525</v>
      </c>
      <c r="R40" s="279">
        <v>2.2700000000000001E-2</v>
      </c>
    </row>
    <row r="41" spans="2:18" s="2" customFormat="1">
      <c r="B41" s="284" t="str">
        <f>"("&amp;B13&amp;"-"&amp;B24&amp;")"</f>
        <v>(2028-2039)</v>
      </c>
      <c r="C41" s="288">
        <f t="shared" ref="C41:N41" si="9">-PMT(DiscountRate,COUNT(C13:C24),NPV(DiscountRate,C13:C24))</f>
        <v>55.671313441382758</v>
      </c>
      <c r="D41" s="285">
        <f t="shared" si="9"/>
        <v>54.139992260374257</v>
      </c>
      <c r="E41" s="193">
        <f t="shared" si="9"/>
        <v>1.5313211810084899</v>
      </c>
      <c r="F41" s="288">
        <f t="shared" si="9"/>
        <v>55.12539928493657</v>
      </c>
      <c r="G41" s="285">
        <f t="shared" si="9"/>
        <v>53.07809919721884</v>
      </c>
      <c r="H41" s="193">
        <f t="shared" si="9"/>
        <v>2.0473000877177361</v>
      </c>
      <c r="I41" s="288">
        <f t="shared" si="9"/>
        <v>39.368472373415742</v>
      </c>
      <c r="J41" s="285">
        <f t="shared" si="9"/>
        <v>38.196655965225936</v>
      </c>
      <c r="K41" s="193">
        <f t="shared" si="9"/>
        <v>1.1718164081898128</v>
      </c>
      <c r="L41" s="285">
        <f t="shared" si="9"/>
        <v>39.439460021107763</v>
      </c>
      <c r="M41" s="285">
        <f t="shared" si="9"/>
        <v>38.104496177306103</v>
      </c>
      <c r="N41" s="193">
        <f t="shared" si="9"/>
        <v>1.3349638438016707</v>
      </c>
      <c r="O41" s="4"/>
      <c r="P41" s="4"/>
      <c r="Q41" s="4"/>
      <c r="R41" s="4"/>
    </row>
    <row r="42" spans="2:18" s="2" customFormat="1">
      <c r="B42" s="5"/>
      <c r="C42"/>
      <c r="O42" s="4"/>
      <c r="P42" s="4"/>
      <c r="Q42" s="4"/>
      <c r="R42" s="4"/>
    </row>
    <row r="43" spans="2:18" s="2" customFormat="1">
      <c r="B43" s="5"/>
      <c r="C43"/>
      <c r="O43" s="4"/>
      <c r="P43" s="4"/>
      <c r="Q43" s="4"/>
      <c r="R43" s="4"/>
    </row>
    <row r="44" spans="2:18" s="2" customFormat="1">
      <c r="B44" s="5"/>
      <c r="C44" s="1"/>
      <c r="O44" s="4"/>
      <c r="P44" s="4"/>
      <c r="Q44" s="4"/>
      <c r="R44" s="4"/>
    </row>
    <row r="46" spans="2:18" s="2" customFormat="1">
      <c r="B46" s="5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</row>
    <row r="47" spans="2:18" s="2" customFormat="1">
      <c r="B47" s="22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</row>
    <row r="48" spans="2:18">
      <c r="B48" s="5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</row>
    <row r="49" spans="2:18" customFormat="1">
      <c r="B49" s="62"/>
    </row>
    <row r="50" spans="2:18" customFormat="1">
      <c r="B50" s="63"/>
    </row>
    <row r="51" spans="2:18"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</row>
    <row r="52" spans="2:18">
      <c r="B52" s="60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</row>
    <row r="53" spans="2:18"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</row>
    <row r="54" spans="2:18"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</row>
    <row r="55" spans="2:18"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</row>
    <row r="56" spans="2:18"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</row>
    <row r="57" spans="2:18"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</row>
    <row r="58" spans="2:18"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</row>
    <row r="59" spans="2:18"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</row>
  </sheetData>
  <mergeCells count="15">
    <mergeCell ref="B1:N1"/>
    <mergeCell ref="B2:N2"/>
    <mergeCell ref="B3:N3"/>
    <mergeCell ref="C5:E5"/>
    <mergeCell ref="F5:H5"/>
    <mergeCell ref="I5:K5"/>
    <mergeCell ref="L5:N5"/>
    <mergeCell ref="C6:E6"/>
    <mergeCell ref="F6:H6"/>
    <mergeCell ref="I6:K6"/>
    <mergeCell ref="L6:N6"/>
    <mergeCell ref="C36:E36"/>
    <mergeCell ref="F36:H36"/>
    <mergeCell ref="I36:K36"/>
    <mergeCell ref="L36:N36"/>
  </mergeCells>
  <printOptions horizontalCentered="1"/>
  <pageMargins left="0.25" right="0.25" top="0.75" bottom="0.75" header="0.3" footer="0.3"/>
  <pageSetup scale="60" orientation="landscape" r:id="rId1"/>
  <headerFooter alignWithMargins="0">
    <oddFooter>&amp;RPage &amp;P</oddFooter>
  </headerFooter>
  <colBreaks count="2" manualBreakCount="2">
    <brk id="14" max="1048575" man="1"/>
    <brk id="16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F8AE5D-9EB5-4D5B-B446-34B3DBC8CB47}">
  <sheetPr>
    <tabColor theme="0" tint="-0.499984740745262"/>
  </sheetPr>
  <dimension ref="B1:Z59"/>
  <sheetViews>
    <sheetView workbookViewId="0">
      <selection activeCell="B10" sqref="B10:N29"/>
    </sheetView>
  </sheetViews>
  <sheetFormatPr defaultColWidth="9.33203125" defaultRowHeight="12.75"/>
  <cols>
    <col min="1" max="1" width="1.83203125" style="1" customWidth="1"/>
    <col min="2" max="2" width="12.5" style="1" customWidth="1"/>
    <col min="3" max="14" width="10" style="1" customWidth="1"/>
    <col min="15" max="16" width="2.83203125" style="9" customWidth="1"/>
    <col min="17" max="17" width="18.6640625" style="9" customWidth="1"/>
    <col min="18" max="18" width="19.6640625" style="9" customWidth="1"/>
    <col min="19" max="16384" width="9.33203125" style="1"/>
  </cols>
  <sheetData>
    <row r="1" spans="2:26" s="38" customFormat="1" ht="15.75">
      <c r="B1" s="391" t="s">
        <v>168</v>
      </c>
      <c r="C1" s="371"/>
      <c r="D1" s="371"/>
      <c r="E1" s="371"/>
      <c r="F1" s="371"/>
      <c r="G1" s="371"/>
      <c r="H1" s="371"/>
      <c r="I1" s="371"/>
      <c r="J1" s="371"/>
      <c r="K1" s="371"/>
      <c r="L1" s="371"/>
      <c r="M1" s="371"/>
      <c r="N1" s="371"/>
      <c r="O1" s="35"/>
      <c r="P1" s="35"/>
      <c r="Q1" s="35"/>
      <c r="R1" s="35"/>
    </row>
    <row r="2" spans="2:26" s="38" customFormat="1" ht="15.75">
      <c r="B2" s="389" t="s">
        <v>209</v>
      </c>
      <c r="C2" s="390"/>
      <c r="D2" s="390"/>
      <c r="E2" s="390"/>
      <c r="F2" s="390"/>
      <c r="G2" s="390"/>
      <c r="H2" s="390"/>
      <c r="I2" s="390"/>
      <c r="J2" s="390"/>
      <c r="K2" s="390"/>
      <c r="L2" s="390"/>
      <c r="M2" s="390"/>
      <c r="N2" s="390"/>
      <c r="O2" s="35"/>
      <c r="P2" s="35"/>
      <c r="Q2" s="35"/>
      <c r="R2" s="35"/>
    </row>
    <row r="3" spans="2:26" s="39" customFormat="1" ht="15">
      <c r="B3" s="389" t="s">
        <v>208</v>
      </c>
      <c r="C3" s="390"/>
      <c r="D3" s="390"/>
      <c r="E3" s="390"/>
      <c r="F3" s="390"/>
      <c r="G3" s="390"/>
      <c r="H3" s="390"/>
      <c r="I3" s="390"/>
      <c r="J3" s="390"/>
      <c r="K3" s="390"/>
      <c r="L3" s="390"/>
      <c r="M3" s="390"/>
      <c r="N3" s="390"/>
      <c r="O3" s="37"/>
      <c r="P3" s="37"/>
      <c r="Q3" s="36"/>
      <c r="R3" s="36"/>
    </row>
    <row r="4" spans="2:26">
      <c r="B4" s="177"/>
      <c r="C4" s="178"/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8"/>
      <c r="R4" s="1"/>
    </row>
    <row r="5" spans="2:26" s="40" customFormat="1" ht="12.75" customHeight="1">
      <c r="B5" s="179"/>
      <c r="C5" s="392" t="s">
        <v>15</v>
      </c>
      <c r="D5" s="393" t="s">
        <v>26</v>
      </c>
      <c r="E5" s="394" t="s">
        <v>26</v>
      </c>
      <c r="F5" s="392" t="s">
        <v>15</v>
      </c>
      <c r="G5" s="393" t="s">
        <v>26</v>
      </c>
      <c r="H5" s="394" t="s">
        <v>26</v>
      </c>
      <c r="I5" s="392" t="s">
        <v>15</v>
      </c>
      <c r="J5" s="393" t="s">
        <v>26</v>
      </c>
      <c r="K5" s="394" t="s">
        <v>26</v>
      </c>
      <c r="L5" s="392" t="s">
        <v>15</v>
      </c>
      <c r="M5" s="393" t="s">
        <v>26</v>
      </c>
      <c r="N5" s="394" t="s">
        <v>26</v>
      </c>
      <c r="O5" s="41"/>
      <c r="P5" s="41"/>
    </row>
    <row r="6" spans="2:26" s="40" customFormat="1" ht="12.75" customHeight="1">
      <c r="B6" s="180"/>
      <c r="C6" s="386" t="s">
        <v>44</v>
      </c>
      <c r="D6" s="387"/>
      <c r="E6" s="388"/>
      <c r="F6" s="386" t="s">
        <v>53</v>
      </c>
      <c r="G6" s="387"/>
      <c r="H6" s="388"/>
      <c r="I6" s="386" t="s">
        <v>54</v>
      </c>
      <c r="J6" s="387" t="s">
        <v>21</v>
      </c>
      <c r="K6" s="388" t="s">
        <v>21</v>
      </c>
      <c r="L6" s="386" t="s">
        <v>55</v>
      </c>
      <c r="M6" s="387" t="s">
        <v>22</v>
      </c>
      <c r="N6" s="388" t="s">
        <v>22</v>
      </c>
      <c r="O6" s="43"/>
      <c r="P6" s="43"/>
    </row>
    <row r="7" spans="2:26" s="40" customFormat="1" ht="12.75" customHeight="1">
      <c r="B7" s="180" t="s">
        <v>2</v>
      </c>
      <c r="C7" s="181" t="s">
        <v>69</v>
      </c>
      <c r="D7" s="182" t="s">
        <v>70</v>
      </c>
      <c r="E7" s="182" t="s">
        <v>71</v>
      </c>
      <c r="F7" s="181" t="s">
        <v>69</v>
      </c>
      <c r="G7" s="182" t="s">
        <v>70</v>
      </c>
      <c r="H7" s="182" t="s">
        <v>71</v>
      </c>
      <c r="I7" s="181" t="s">
        <v>69</v>
      </c>
      <c r="J7" s="182" t="s">
        <v>70</v>
      </c>
      <c r="K7" s="182" t="s">
        <v>71</v>
      </c>
      <c r="L7" s="181" t="s">
        <v>69</v>
      </c>
      <c r="M7" s="182" t="s">
        <v>70</v>
      </c>
      <c r="N7" s="182" t="s">
        <v>71</v>
      </c>
      <c r="O7" s="43"/>
      <c r="P7" s="43"/>
    </row>
    <row r="8" spans="2:26" ht="6.75" customHeight="1">
      <c r="B8" s="183"/>
      <c r="C8" s="184"/>
      <c r="D8" s="184"/>
      <c r="E8" s="184"/>
      <c r="F8" s="184"/>
      <c r="G8" s="184"/>
      <c r="H8" s="184"/>
      <c r="I8" s="184"/>
      <c r="J8" s="184"/>
      <c r="K8" s="184"/>
      <c r="L8" s="184"/>
      <c r="M8" s="184"/>
      <c r="N8" s="184"/>
      <c r="O8" s="10"/>
      <c r="P8" s="10"/>
      <c r="Q8" s="1"/>
      <c r="R8" s="1"/>
    </row>
    <row r="9" spans="2:26">
      <c r="B9" s="185"/>
      <c r="C9" s="186"/>
      <c r="D9" s="187"/>
      <c r="E9" s="188"/>
      <c r="F9" s="186"/>
      <c r="G9" s="187"/>
      <c r="H9" s="188"/>
      <c r="I9" s="186"/>
      <c r="J9" s="189"/>
      <c r="K9" s="188"/>
      <c r="L9" s="186"/>
      <c r="M9" s="189"/>
      <c r="N9" s="188"/>
      <c r="O9" s="6"/>
      <c r="P9" s="6"/>
      <c r="Q9" s="24"/>
      <c r="R9" s="24"/>
    </row>
    <row r="10" spans="2:26">
      <c r="B10" s="195">
        <f>'Table A - Combined'!B11</f>
        <v>2025</v>
      </c>
      <c r="C10" s="187">
        <f>'Exhibit 4 - Comparison'!C10-'Energy Only Compare'!C10</f>
        <v>13.672076215774354</v>
      </c>
      <c r="D10" s="187">
        <f>'Exhibit 4 - Comparison'!D10-'Energy Only Compare'!D10</f>
        <v>14.746278968431554</v>
      </c>
      <c r="E10" s="188">
        <f>'Exhibit 4 - Comparison'!E10-'Energy Only Compare'!E10</f>
        <v>-1.0742027526572002</v>
      </c>
      <c r="F10" s="186">
        <f>'Exhibit 4 - Comparison'!F10-'Energy Only Compare'!F10</f>
        <v>13.463585404986389</v>
      </c>
      <c r="G10" s="187">
        <f>'Exhibit 4 - Comparison'!G10-'Energy Only Compare'!G10</f>
        <v>14.537788159811399</v>
      </c>
      <c r="H10" s="188">
        <f>'Exhibit 4 - Comparison'!H10-'Energy Only Compare'!H10</f>
        <v>-1.0742027548250093</v>
      </c>
      <c r="I10" s="186">
        <f>'Exhibit 4 - Comparison'!I10-'Energy Only Compare'!I10</f>
        <v>6.0880030719568694</v>
      </c>
      <c r="J10" s="187">
        <f>'Exhibit 4 - Comparison'!J10-'Energy Only Compare'!J10</f>
        <v>7.1622059034845762</v>
      </c>
      <c r="K10" s="188">
        <f>'Exhibit 4 - Comparison'!K10-'Energy Only Compare'!K10</f>
        <v>-1.0742028315277068</v>
      </c>
      <c r="L10" s="186">
        <f>'Exhibit 4 - Comparison'!L10-'Energy Only Compare'!L10</f>
        <v>4.618101701799624</v>
      </c>
      <c r="M10" s="187">
        <f>'Exhibit 4 - Comparison'!M10-'Energy Only Compare'!M10</f>
        <v>5.6923045486154109</v>
      </c>
      <c r="N10" s="188">
        <f>'Exhibit 4 - Comparison'!N10-'Energy Only Compare'!N10</f>
        <v>-1.0742028468157869</v>
      </c>
      <c r="O10" s="24"/>
      <c r="P10" s="24"/>
      <c r="Q10"/>
      <c r="R10"/>
      <c r="S10"/>
      <c r="T10"/>
      <c r="U10"/>
      <c r="V10"/>
      <c r="W10"/>
      <c r="X10"/>
      <c r="Y10"/>
      <c r="Z10"/>
    </row>
    <row r="11" spans="2:26">
      <c r="B11" s="195">
        <f t="shared" ref="B11:B29" si="0">B10+1</f>
        <v>2026</v>
      </c>
      <c r="C11" s="187">
        <f>'Exhibit 4 - Comparison'!C11-'Energy Only Compare'!C11</f>
        <v>13.982432345872397</v>
      </c>
      <c r="D11" s="187">
        <f>'Exhibit 4 - Comparison'!D11-'Energy Only Compare'!D11</f>
        <v>15.081019501013174</v>
      </c>
      <c r="E11" s="188">
        <f>'Exhibit 4 - Comparison'!E11-'Energy Only Compare'!E11</f>
        <v>-1.0985871551407769</v>
      </c>
      <c r="F11" s="186">
        <f>'Exhibit 4 - Comparison'!F11-'Energy Only Compare'!F11</f>
        <v>13.76920879367853</v>
      </c>
      <c r="G11" s="187">
        <f>'Exhibit 4 - Comparison'!G11-'Energy Only Compare'!G11</f>
        <v>14.867795951038815</v>
      </c>
      <c r="H11" s="188">
        <f>'Exhibit 4 - Comparison'!H11-'Energy Only Compare'!H11</f>
        <v>-1.098587157360285</v>
      </c>
      <c r="I11" s="186">
        <f>'Exhibit 4 - Comparison'!I11-'Energy Only Compare'!I11</f>
        <v>6.2262007416895742</v>
      </c>
      <c r="J11" s="187">
        <f>'Exhibit 4 - Comparison'!J11-'Energy Only Compare'!J11</f>
        <v>7.3247879774946512</v>
      </c>
      <c r="K11" s="188">
        <f>'Exhibit 4 - Comparison'!K11-'Energy Only Compare'!K11</f>
        <v>-1.098587235805077</v>
      </c>
      <c r="L11" s="186">
        <f>'Exhibit 4 - Comparison'!L11-'Energy Only Compare'!L11</f>
        <v>4.7229326104311582</v>
      </c>
      <c r="M11" s="187">
        <f>'Exhibit 4 - Comparison'!M11-'Energy Only Compare'!M11</f>
        <v>5.8215198618689499</v>
      </c>
      <c r="N11" s="188">
        <f>'Exhibit 4 - Comparison'!N11-'Energy Only Compare'!N11</f>
        <v>-1.0985872514377917</v>
      </c>
      <c r="O11" s="24"/>
      <c r="P11" s="24"/>
      <c r="Q11" s="24"/>
      <c r="R11" s="24"/>
    </row>
    <row r="12" spans="2:26">
      <c r="B12" s="195">
        <f t="shared" si="0"/>
        <v>2027</v>
      </c>
      <c r="C12" s="187">
        <f>'Exhibit 4 - Comparison'!C12-'Energy Only Compare'!C12</f>
        <v>14.299833560123872</v>
      </c>
      <c r="D12" s="187">
        <f>'Exhibit 4 - Comparison'!D12-'Energy Only Compare'!D12</f>
        <v>15.423358643687195</v>
      </c>
      <c r="E12" s="188">
        <f>'Exhibit 4 - Comparison'!E12-'Energy Only Compare'!E12</f>
        <v>-1.1235250835633224</v>
      </c>
      <c r="F12" s="186">
        <f>'Exhibit 4 - Comparison'!F12-'Energy Only Compare'!F12</f>
        <v>14.081769833296462</v>
      </c>
      <c r="G12" s="187">
        <f>'Exhibit 4 - Comparison'!G12-'Energy Only Compare'!G12</f>
        <v>15.205294919127056</v>
      </c>
      <c r="H12" s="188">
        <f>'Exhibit 4 - Comparison'!H12-'Energy Only Compare'!H12</f>
        <v>-1.1235250858305932</v>
      </c>
      <c r="I12" s="186">
        <f>'Exhibit 4 - Comparison'!I12-'Energy Only Compare'!I12</f>
        <v>6.3675354985261947</v>
      </c>
      <c r="J12" s="187">
        <f>'Exhibit 4 - Comparison'!J12-'Energy Only Compare'!J12</f>
        <v>7.4910606645840616</v>
      </c>
      <c r="K12" s="188">
        <f>'Exhibit 4 - Comparison'!K12-'Energy Only Compare'!K12</f>
        <v>-1.1235251660578669</v>
      </c>
      <c r="L12" s="186">
        <f>'Exhibit 4 - Comparison'!L12-'Energy Only Compare'!L12</f>
        <v>4.8301431806864841</v>
      </c>
      <c r="M12" s="187">
        <f>'Exhibit 4 - Comparison'!M12-'Energy Only Compare'!M12</f>
        <v>5.9536683627334313</v>
      </c>
      <c r="N12" s="188">
        <f>'Exhibit 4 - Comparison'!N12-'Energy Only Compare'!N12</f>
        <v>-1.1235251820469472</v>
      </c>
      <c r="O12" s="24"/>
      <c r="P12" s="24"/>
      <c r="Q12" s="24"/>
      <c r="R12" s="24"/>
    </row>
    <row r="13" spans="2:26">
      <c r="B13" s="195">
        <f t="shared" si="0"/>
        <v>2028</v>
      </c>
      <c r="C13" s="187">
        <f>'Exhibit 4 - Comparison'!C13-'Energy Only Compare'!C13</f>
        <v>14.610761531435699</v>
      </c>
      <c r="D13" s="187">
        <f>'Exhibit 4 - Comparison'!D13-'Energy Only Compare'!D13</f>
        <v>15.759790634538419</v>
      </c>
      <c r="E13" s="188">
        <f>'Exhibit 4 - Comparison'!E13-'Energy Only Compare'!E13</f>
        <v>-1.1490291031027198</v>
      </c>
      <c r="F13" s="186">
        <f>'Exhibit 4 - Comparison'!F13-'Energy Only Compare'!F13</f>
        <v>14.383029547958216</v>
      </c>
      <c r="G13" s="187">
        <f>'Exhibit 4 - Comparison'!G13-'Energy Only Compare'!G13</f>
        <v>15.532058653430077</v>
      </c>
      <c r="H13" s="188">
        <f>'Exhibit 4 - Comparison'!H13-'Energy Only Compare'!H13</f>
        <v>-1.1490291054718611</v>
      </c>
      <c r="I13" s="186">
        <f>'Exhibit 4 - Comparison'!I13-'Energy Only Compare'!I13</f>
        <v>6.5093546492015335</v>
      </c>
      <c r="J13" s="187">
        <f>'Exhibit 4 - Comparison'!J13-'Energy Only Compare'!J13</f>
        <v>7.6583838365572561</v>
      </c>
      <c r="K13" s="188">
        <f>'Exhibit 4 - Comparison'!K13-'Energy Only Compare'!K13</f>
        <v>-1.1490291873557226</v>
      </c>
      <c r="L13" s="186">
        <f>'Exhibit 4 - Comparison'!L13-'Energy Only Compare'!L13</f>
        <v>4.9373831087912876</v>
      </c>
      <c r="M13" s="187">
        <f>'Exhibit 4 - Comparison'!M13-'Energy Only Compare'!M13</f>
        <v>6.0864123124941756</v>
      </c>
      <c r="N13" s="188">
        <f>'Exhibit 4 - Comparison'!N13-'Energy Only Compare'!N13</f>
        <v>-1.149029203702888</v>
      </c>
      <c r="O13" s="24"/>
      <c r="P13" s="24"/>
      <c r="Q13" s="24"/>
      <c r="R13" s="24"/>
    </row>
    <row r="14" spans="2:26">
      <c r="B14" s="190">
        <f t="shared" si="0"/>
        <v>2029</v>
      </c>
      <c r="C14" s="191">
        <f>'Exhibit 4 - Comparison'!C14-'Energy Only Compare'!C14</f>
        <v>14.956414564987028</v>
      </c>
      <c r="D14" s="192">
        <f>'Exhibit 4 - Comparison'!D14-'Energy Only Compare'!D14</f>
        <v>16.131526628585462</v>
      </c>
      <c r="E14" s="193">
        <f>'Exhibit 4 - Comparison'!E14-'Energy Only Compare'!E14</f>
        <v>-1.1751120635984336</v>
      </c>
      <c r="F14" s="191">
        <f>'Exhibit 4 - Comparison'!F14-'Energy Only Compare'!F14</f>
        <v>14.728338378905356</v>
      </c>
      <c r="G14" s="192">
        <f>'Exhibit 4 - Comparison'!G14-'Energy Only Compare'!G14</f>
        <v>15.90345044487546</v>
      </c>
      <c r="H14" s="193">
        <f>'Exhibit 4 - Comparison'!H14-'Energy Only Compare'!H14</f>
        <v>-1.1751120659701044</v>
      </c>
      <c r="I14" s="191">
        <f>'Exhibit 4 - Comparison'!I14-'Energy Only Compare'!I14</f>
        <v>6.6599027375266857</v>
      </c>
      <c r="J14" s="192">
        <f>'Exhibit 4 - Comparison'!J14-'Energy Only Compare'!J14</f>
        <v>7.8350148874059826</v>
      </c>
      <c r="K14" s="193">
        <f>'Exhibit 4 - Comparison'!K14-'Energy Only Compare'!K14</f>
        <v>-1.1751121498792969</v>
      </c>
      <c r="L14" s="191">
        <f>'Exhibit 4 - Comparison'!L14-'Energy Only Compare'!L14</f>
        <v>5.0519206055699968</v>
      </c>
      <c r="M14" s="192">
        <f>'Exhibit 4 - Comparison'!M14-'Energy Only Compare'!M14</f>
        <v>6.2270327721720236</v>
      </c>
      <c r="N14" s="193">
        <f>'Exhibit 4 - Comparison'!N14-'Energy Only Compare'!N14</f>
        <v>-1.1751121666020268</v>
      </c>
      <c r="O14" s="24"/>
      <c r="P14" s="24"/>
      <c r="Q14" s="24"/>
      <c r="R14" s="24"/>
    </row>
    <row r="15" spans="2:26">
      <c r="B15" s="194">
        <f t="shared" si="0"/>
        <v>2030</v>
      </c>
      <c r="C15" s="187">
        <f>'Exhibit 4 - Comparison'!C15-'Energy Only Compare'!C15</f>
        <v>15.295925175613569</v>
      </c>
      <c r="D15" s="187">
        <f>'Exhibit 4 - Comparison'!D15-'Energy Only Compare'!D15</f>
        <v>16.497712283055534</v>
      </c>
      <c r="E15" s="188">
        <f>'Exhibit 4 - Comparison'!E15-'Energy Only Compare'!E15</f>
        <v>-1.2017871074419659</v>
      </c>
      <c r="F15" s="186">
        <f>'Exhibit 4 - Comparison'!F15-'Energy Only Compare'!F15</f>
        <v>15.062671660107554</v>
      </c>
      <c r="G15" s="187">
        <f>'Exhibit 4 - Comparison'!G15-'Energy Only Compare'!G15</f>
        <v>16.264458769972606</v>
      </c>
      <c r="H15" s="188">
        <f>'Exhibit 4 - Comparison'!H15-'Energy Only Compare'!H15</f>
        <v>-1.2017871098650517</v>
      </c>
      <c r="I15" s="186">
        <f>'Exhibit 4 - Comparison'!I15-'Energy Only Compare'!I15</f>
        <v>6.8110825296681767</v>
      </c>
      <c r="J15" s="187">
        <f>'Exhibit 4 - Comparison'!J15-'Energy Only Compare'!J15</f>
        <v>8.0128697253495034</v>
      </c>
      <c r="K15" s="188">
        <f>'Exhibit 4 - Comparison'!K15-'Energy Only Compare'!K15</f>
        <v>-1.2017871956813266</v>
      </c>
      <c r="L15" s="186">
        <f>'Exhibit 4 - Comparison'!L15-'Energy Only Compare'!L15</f>
        <v>5.1665992033162524</v>
      </c>
      <c r="M15" s="187">
        <f>'Exhibit 4 - Comparison'!M15-'Energy Only Compare'!M15</f>
        <v>6.3683864161000656</v>
      </c>
      <c r="N15" s="188">
        <f>'Exhibit 4 - Comparison'!N15-'Energy Only Compare'!N15</f>
        <v>-1.2017872127838132</v>
      </c>
      <c r="O15" s="24"/>
      <c r="P15" s="24"/>
      <c r="Q15" s="24"/>
      <c r="R15" s="24"/>
    </row>
    <row r="16" spans="2:26">
      <c r="B16" s="195">
        <f t="shared" si="0"/>
        <v>2031</v>
      </c>
      <c r="C16" s="187">
        <f>'Exhibit 4 - Comparison'!C16-'Energy Only Compare'!C16</f>
        <v>15.643142677099114</v>
      </c>
      <c r="D16" s="187">
        <f>'Exhibit 4 - Comparison'!D16-'Energy Only Compare'!D16</f>
        <v>16.872210351880753</v>
      </c>
      <c r="E16" s="188">
        <f>'Exhibit 4 - Comparison'!E16-'Energy Only Compare'!E16</f>
        <v>-1.2290676747816391</v>
      </c>
      <c r="F16" s="186">
        <f>'Exhibit 4 - Comparison'!F16-'Energy Only Compare'!F16</f>
        <v>15.404594306790123</v>
      </c>
      <c r="G16" s="187">
        <f>'Exhibit 4 - Comparison'!G16-'Energy Only Compare'!G16</f>
        <v>16.633661984051443</v>
      </c>
      <c r="H16" s="188">
        <f>'Exhibit 4 - Comparison'!H16-'Energy Only Compare'!H16</f>
        <v>-1.2290676772613196</v>
      </c>
      <c r="I16" s="186">
        <f>'Exhibit 4 - Comparison'!I16-'Energy Only Compare'!I16</f>
        <v>6.965694103091856</v>
      </c>
      <c r="J16" s="187">
        <f>'Exhibit 4 - Comparison'!J16-'Energy Only Compare'!J16</f>
        <v>8.1947618681151155</v>
      </c>
      <c r="K16" s="188">
        <f>'Exhibit 4 - Comparison'!K16-'Energy Only Compare'!K16</f>
        <v>-1.2290677650232595</v>
      </c>
      <c r="L16" s="186">
        <f>'Exhibit 4 - Comparison'!L16-'Energy Only Compare'!L16</f>
        <v>5.2838810052316276</v>
      </c>
      <c r="M16" s="187">
        <f>'Exhibit 4 - Comparison'!M16-'Energy Only Compare'!M16</f>
        <v>6.5129487877457919</v>
      </c>
      <c r="N16" s="188">
        <f>'Exhibit 4 - Comparison'!N16-'Energy Only Compare'!N16</f>
        <v>-1.2290677825141643</v>
      </c>
      <c r="O16" s="24"/>
      <c r="P16" s="24"/>
      <c r="Q16" s="24"/>
      <c r="R16" s="24"/>
    </row>
    <row r="17" spans="2:18">
      <c r="B17" s="195">
        <f t="shared" si="0"/>
        <v>2032</v>
      </c>
      <c r="C17" s="187">
        <f>'Exhibit 4 - Comparison'!C17-'Energy Only Compare'!C17</f>
        <v>15.983278847013622</v>
      </c>
      <c r="D17" s="187">
        <f>'Exhibit 4 - Comparison'!D17-'Energy Only Compare'!D17</f>
        <v>17.240246358166935</v>
      </c>
      <c r="E17" s="188">
        <f>'Exhibit 4 - Comparison'!E17-'Energy Only Compare'!E17</f>
        <v>-1.256967511153313</v>
      </c>
      <c r="F17" s="186">
        <f>'Exhibit 4 - Comparison'!F17-'Energy Only Compare'!F17</f>
        <v>15.734153995686604</v>
      </c>
      <c r="G17" s="187">
        <f>'Exhibit 4 - Comparison'!G17-'Energy Only Compare'!G17</f>
        <v>16.9911215094304</v>
      </c>
      <c r="H17" s="188">
        <f>'Exhibit 4 - Comparison'!H17-'Energy Only Compare'!H17</f>
        <v>-1.2569675137437955</v>
      </c>
      <c r="I17" s="186">
        <f>'Exhibit 4 - Comparison'!I17-'Energy Only Compare'!I17</f>
        <v>7.1208355737280442</v>
      </c>
      <c r="J17" s="187">
        <f>'Exhibit 4 - Comparison'!J17-'Energy Only Compare'!J17</f>
        <v>8.3778031770481505</v>
      </c>
      <c r="K17" s="188">
        <f>'Exhibit 4 - Comparison'!K17-'Energy Only Compare'!K17</f>
        <v>-1.2569676033201063</v>
      </c>
      <c r="L17" s="186">
        <f>'Exhibit 4 - Comparison'!L17-'Energy Only Compare'!L17</f>
        <v>5.401194922835181</v>
      </c>
      <c r="M17" s="187">
        <f>'Exhibit 4 - Comparison'!M17-'Energy Only Compare'!M17</f>
        <v>6.6581625440393495</v>
      </c>
      <c r="N17" s="188">
        <f>'Exhibit 4 - Comparison'!N17-'Energy Only Compare'!N17</f>
        <v>-1.2569676212041685</v>
      </c>
      <c r="O17" s="24"/>
      <c r="P17" s="24"/>
      <c r="Q17" s="24"/>
      <c r="R17" s="24"/>
    </row>
    <row r="18" spans="2:18">
      <c r="B18" s="195">
        <f t="shared" si="0"/>
        <v>2033</v>
      </c>
      <c r="C18" s="187">
        <f>'Exhibit 4 - Comparison'!C18-'Energy Only Compare'!C18</f>
        <v>16.361402109630305</v>
      </c>
      <c r="D18" s="187">
        <f>'Exhibit 4 - Comparison'!D18-'Energy Only Compare'!D18</f>
        <v>17.646902783127622</v>
      </c>
      <c r="E18" s="197">
        <f>'Exhibit 4 - Comparison'!E18-'Energy Only Compare'!E18</f>
        <v>-1.2855006734973173</v>
      </c>
      <c r="F18" s="186">
        <f>'Exhibit 4 - Comparison'!F18-'Energy Only Compare'!F18</f>
        <v>16.111900721718008</v>
      </c>
      <c r="G18" s="187">
        <f>'Exhibit 4 - Comparison'!G18-'Energy Only Compare'!G18</f>
        <v>17.397401397811365</v>
      </c>
      <c r="H18" s="197">
        <f>'Exhibit 4 - Comparison'!H18-'Energy Only Compare'!H18</f>
        <v>-1.2855006760933563</v>
      </c>
      <c r="I18" s="186">
        <f>'Exhibit 4 - Comparison'!I18-'Energy Only Compare'!I18</f>
        <v>7.2855259678866986</v>
      </c>
      <c r="J18" s="187">
        <f>'Exhibit 4 - Comparison'!J18-'Energy Only Compare'!J18</f>
        <v>8.5710267357710492</v>
      </c>
      <c r="K18" s="197">
        <f>'Exhibit 4 - Comparison'!K18-'Energy Only Compare'!K18</f>
        <v>-1.2855007678843506</v>
      </c>
      <c r="L18" s="186">
        <f>'Exhibit 4 - Comparison'!L18-'Energy Only Compare'!L18</f>
        <v>5.5264919339121406</v>
      </c>
      <c r="M18" s="187">
        <f>'Exhibit 4 - Comparison'!M18-'Energy Only Compare'!M18</f>
        <v>6.8119927200900676</v>
      </c>
      <c r="N18" s="197">
        <f>'Exhibit 4 - Comparison'!N18-'Energy Only Compare'!N18</f>
        <v>-1.2855007861779271</v>
      </c>
      <c r="O18" s="277"/>
      <c r="P18" s="24"/>
      <c r="Q18" s="24"/>
      <c r="R18" s="24"/>
    </row>
    <row r="19" spans="2:18">
      <c r="B19" s="195">
        <f t="shared" si="0"/>
        <v>2034</v>
      </c>
      <c r="C19" s="187">
        <f>'Exhibit 4 - Comparison'!C19-'Energy Only Compare'!C19</f>
        <v>16.732805937518606</v>
      </c>
      <c r="D19" s="187">
        <f>'Exhibit 4 - Comparison'!D19-'Energy Only Compare'!D19</f>
        <v>18.047487476304902</v>
      </c>
      <c r="E19" s="197">
        <f>'Exhibit 4 - Comparison'!E19-'Energy Only Compare'!E19</f>
        <v>-1.3146815387862958</v>
      </c>
      <c r="F19" s="186">
        <f>'Exhibit 4 - Comparison'!F19-'Energy Only Compare'!F19</f>
        <v>16.477640868100977</v>
      </c>
      <c r="G19" s="187">
        <f>'Exhibit 4 - Comparison'!G19-'Energy Only Compare'!G19</f>
        <v>17.792322409541271</v>
      </c>
      <c r="H19" s="197">
        <f>'Exhibit 4 - Comparison'!H19-'Energy Only Compare'!H19</f>
        <v>-1.3146815414402937</v>
      </c>
      <c r="I19" s="186">
        <f>'Exhibit 4 - Comparison'!I19-'Energy Only Compare'!I19</f>
        <v>7.4509074073579384</v>
      </c>
      <c r="J19" s="187">
        <f>'Exhibit 4 - Comparison'!J19-'Energy Only Compare'!J19</f>
        <v>8.7655890426726373</v>
      </c>
      <c r="K19" s="197">
        <f>'Exhibit 4 - Comparison'!K19-'Energy Only Compare'!K19</f>
        <v>-1.3146816353146988</v>
      </c>
      <c r="L19" s="186">
        <f>'Exhibit 4 - Comparison'!L19-'Energy Only Compare'!L19</f>
        <v>5.6519433008121354</v>
      </c>
      <c r="M19" s="187">
        <f>'Exhibit 4 - Comparison'!M19-'Energy Only Compare'!M19</f>
        <v>6.9666249548364405</v>
      </c>
      <c r="N19" s="197">
        <f>'Exhibit 4 - Comparison'!N19-'Energy Only Compare'!N19</f>
        <v>-1.3146816540243051</v>
      </c>
      <c r="O19" s="25"/>
      <c r="P19" s="24"/>
      <c r="Q19" s="24"/>
      <c r="R19" s="24"/>
    </row>
    <row r="20" spans="2:18">
      <c r="B20" s="195">
        <f t="shared" si="0"/>
        <v>2035</v>
      </c>
      <c r="C20" s="187">
        <f>'Exhibit 4 - Comparison'!C20-'Energy Only Compare'!C20</f>
        <v>17.112640632298913</v>
      </c>
      <c r="D20" s="187">
        <f>'Exhibit 4 - Comparison'!D20-'Energy Only Compare'!D20</f>
        <v>18.457165442016716</v>
      </c>
      <c r="E20" s="197">
        <f>'Exhibit 4 - Comparison'!E20-'Energy Only Compare'!E20</f>
        <v>-1.3445248097178037</v>
      </c>
      <c r="F20" s="186">
        <f>'Exhibit 4 - Comparison'!F20-'Energy Only Compare'!F20</f>
        <v>16.851683315807357</v>
      </c>
      <c r="G20" s="187">
        <f>'Exhibit 4 - Comparison'!G20-'Energy Only Compare'!G20</f>
        <v>18.196208128239348</v>
      </c>
      <c r="H20" s="197">
        <f>'Exhibit 4 - Comparison'!H20-'Energy Only Compare'!H20</f>
        <v>-1.3445248124319917</v>
      </c>
      <c r="I20" s="186">
        <f>'Exhibit 4 - Comparison'!I20-'Energy Only Compare'!I20</f>
        <v>7.6200430055044848</v>
      </c>
      <c r="J20" s="187">
        <f>'Exhibit 4 - Comparison'!J20-'Energy Only Compare'!J20</f>
        <v>8.9645679139415364</v>
      </c>
      <c r="K20" s="197">
        <f>'Exhibit 4 - Comparison'!K20-'Energy Only Compare'!K20</f>
        <v>-1.3445249084370516</v>
      </c>
      <c r="L20" s="186">
        <f>'Exhibit 4 - Comparison'!L20-'Energy Only Compare'!L20</f>
        <v>5.7802424137405737</v>
      </c>
      <c r="M20" s="187">
        <f>'Exhibit 4 - Comparison'!M20-'Energy Only Compare'!M20</f>
        <v>7.1247673413111627</v>
      </c>
      <c r="N20" s="197">
        <f>'Exhibit 4 - Comparison'!N20-'Energy Only Compare'!N20</f>
        <v>-1.3445249275705891</v>
      </c>
      <c r="O20" s="25"/>
      <c r="P20" s="24"/>
      <c r="Q20" s="24"/>
      <c r="R20" s="24"/>
    </row>
    <row r="21" spans="2:18">
      <c r="B21" s="195">
        <f t="shared" si="0"/>
        <v>2036</v>
      </c>
      <c r="C21" s="187">
        <f>'Exhibit 4 - Comparison'!C21-'Energy Only Compare'!C21</f>
        <v>17.484728783761469</v>
      </c>
      <c r="D21" s="187">
        <f>'Exhibit 4 - Comparison'!D21-'Energy Only Compare'!D21</f>
        <v>18.859774306829316</v>
      </c>
      <c r="E21" s="197">
        <f>'Exhibit 4 - Comparison'!E21-'Energy Only Compare'!E21</f>
        <v>-1.3750455230678469</v>
      </c>
      <c r="F21" s="186">
        <f>'Exhibit 4 - Comparison'!F21-'Energy Only Compare'!F21</f>
        <v>17.212201444381954</v>
      </c>
      <c r="G21" s="187">
        <f>'Exhibit 4 - Comparison'!G21-'Energy Only Compare'!G21</f>
        <v>18.587246970283061</v>
      </c>
      <c r="H21" s="197">
        <f>'Exhibit 4 - Comparison'!H21-'Energy Only Compare'!H21</f>
        <v>-1.3750455259011076</v>
      </c>
      <c r="I21" s="186">
        <f>'Exhibit 4 - Comparison'!I21-'Energy Only Compare'!I21</f>
        <v>7.7897582787690283</v>
      </c>
      <c r="J21" s="187">
        <f>'Exhibit 4 - Comparison'!J21-'Energy Only Compare'!J21</f>
        <v>9.1648039026608359</v>
      </c>
      <c r="K21" s="197">
        <f>'Exhibit 4 - Comparison'!K21-'Energy Only Compare'!K21</f>
        <v>-1.3750456238918076</v>
      </c>
      <c r="L21" s="186">
        <f>'Exhibit 4 - Comparison'!L21-'Energy Only Compare'!L21</f>
        <v>5.9085766592654281</v>
      </c>
      <c r="M21" s="187">
        <f>'Exhibit 4 - Comparison'!M21-'Energy Only Compare'!M21</f>
        <v>7.2836223027220868</v>
      </c>
      <c r="N21" s="197">
        <f>'Exhibit 4 - Comparison'!N21-'Energy Only Compare'!N21</f>
        <v>-1.3750456434566587</v>
      </c>
      <c r="O21" s="25"/>
      <c r="P21" s="24"/>
      <c r="Q21" s="24"/>
      <c r="R21" s="24"/>
    </row>
    <row r="22" spans="2:18">
      <c r="B22" s="195">
        <f t="shared" si="0"/>
        <v>2037</v>
      </c>
      <c r="C22" s="187">
        <f>'Exhibit 4 - Comparison'!C22-'Energy Only Compare'!C22</f>
        <v>17.898372489596859</v>
      </c>
      <c r="D22" s="187">
        <f>'Exhibit 4 - Comparison'!D22-'Energy Only Compare'!D22</f>
        <v>19.304631545865014</v>
      </c>
      <c r="E22" s="188">
        <f>'Exhibit 4 - Comparison'!E22-'Energy Only Compare'!E22</f>
        <v>-1.4062590562681549</v>
      </c>
      <c r="F22" s="186">
        <f>'Exhibit 4 - Comparison'!F22-'Energy Only Compare'!F22</f>
        <v>17.625433242240476</v>
      </c>
      <c r="G22" s="187">
        <f>'Exhibit 4 - Comparison'!G22-'Energy Only Compare'!G22</f>
        <v>19.03169230134754</v>
      </c>
      <c r="H22" s="188">
        <f>'Exhibit 4 - Comparison'!H22-'Energy Only Compare'!H22</f>
        <v>-1.4062590591070645</v>
      </c>
      <c r="I22" s="186">
        <f>'Exhibit 4 - Comparison'!I22-'Energy Only Compare'!I22</f>
        <v>7.9699194899150143</v>
      </c>
      <c r="J22" s="187">
        <f>'Exhibit 4 - Comparison'!J22-'Energy Only Compare'!J22</f>
        <v>9.3761786494350261</v>
      </c>
      <c r="K22" s="188">
        <f>'Exhibit 4 - Comparison'!K22-'Energy Only Compare'!K22</f>
        <v>-1.4062591595200118</v>
      </c>
      <c r="L22" s="186">
        <f>'Exhibit 4 - Comparison'!L22-'Energy Only Compare'!L22</f>
        <v>6.0456439204379677</v>
      </c>
      <c r="M22" s="187">
        <f>'Exhibit 4 - Comparison'!M22-'Energy Only Compare'!M22</f>
        <v>7.4519030999699325</v>
      </c>
      <c r="N22" s="188">
        <f>'Exhibit 4 - Comparison'!N22-'Energy Only Compare'!N22</f>
        <v>-1.4062591795319648</v>
      </c>
      <c r="O22" s="24"/>
      <c r="P22" s="24"/>
      <c r="Q22" s="24"/>
      <c r="R22" s="24"/>
    </row>
    <row r="23" spans="2:18">
      <c r="B23" s="195">
        <f t="shared" si="0"/>
        <v>2038</v>
      </c>
      <c r="C23" s="187">
        <f>'Exhibit 4 - Comparison'!C23-'Energy Only Compare'!C23</f>
        <v>18.304665545111988</v>
      </c>
      <c r="D23" s="187">
        <f>'Exhibit 4 - Comparison'!D23-'Energy Only Compare'!D23</f>
        <v>19.742846681956642</v>
      </c>
      <c r="E23" s="188">
        <f>'Exhibit 4 - Comparison'!E23-'Energy Only Compare'!E23</f>
        <v>-1.4381811368446549</v>
      </c>
      <c r="F23" s="186">
        <f>'Exhibit 4 - Comparison'!F23-'Energy Only Compare'!F23</f>
        <v>18.025530576839984</v>
      </c>
      <c r="G23" s="187">
        <f>'Exhibit 4 - Comparison'!G23-'Energy Only Compare'!G23</f>
        <v>19.463711716587561</v>
      </c>
      <c r="H23" s="188">
        <f>'Exhibit 4 - Comparison'!H23-'Energy Only Compare'!H23</f>
        <v>-1.4381811397475772</v>
      </c>
      <c r="I23" s="186">
        <f>'Exhibit 4 - Comparison'!I23-'Energy Only Compare'!I23</f>
        <v>8.1508366623357205</v>
      </c>
      <c r="J23" s="187">
        <f>'Exhibit 4 - Comparison'!J23-'Energy Only Compare'!J23</f>
        <v>9.5890179047771156</v>
      </c>
      <c r="K23" s="188">
        <f>'Exhibit 4 - Comparison'!K23-'Energy Only Compare'!K23</f>
        <v>-1.4381812424413951</v>
      </c>
      <c r="L23" s="186">
        <f>'Exhibit 4 - Comparison'!L23-'Energy Only Compare'!L23</f>
        <v>6.1828800374309978</v>
      </c>
      <c r="M23" s="187">
        <f>'Exhibit 4 - Comparison'!M23-'Energy Only Compare'!M23</f>
        <v>7.6210613003392282</v>
      </c>
      <c r="N23" s="188">
        <f>'Exhibit 4 - Comparison'!N23-'Energy Only Compare'!N23</f>
        <v>-1.4381812629082305</v>
      </c>
      <c r="O23" s="24"/>
      <c r="P23" s="24"/>
      <c r="Q23" s="24"/>
      <c r="R23" s="24"/>
    </row>
    <row r="24" spans="2:18">
      <c r="B24" s="195">
        <f t="shared" si="0"/>
        <v>2039</v>
      </c>
      <c r="C24" s="187">
        <f>'Exhibit 4 - Comparison'!C24-'Energy Only Compare'!C24</f>
        <v>18.720181452986893</v>
      </c>
      <c r="D24" s="187">
        <f>'Exhibit 4 - Comparison'!D24-'Energy Only Compare'!D24</f>
        <v>20.191009301636534</v>
      </c>
      <c r="E24" s="188">
        <f>'Exhibit 4 - Comparison'!E24-'Energy Only Compare'!E24</f>
        <v>-1.4708278486496411</v>
      </c>
      <c r="F24" s="186">
        <f>'Exhibit 4 - Comparison'!F24-'Energy Only Compare'!F24</f>
        <v>18.434710120934668</v>
      </c>
      <c r="G24" s="187">
        <f>'Exhibit 4 - Comparison'!G24-'Energy Only Compare'!G24</f>
        <v>19.905537972554228</v>
      </c>
      <c r="H24" s="188">
        <f>'Exhibit 4 - Comparison'!H24-'Energy Only Compare'!H24</f>
        <v>-1.4708278516195605</v>
      </c>
      <c r="I24" s="186">
        <f>'Exhibit 4 - Comparison'!I24-'Energy Only Compare'!I24</f>
        <v>8.3358606545710217</v>
      </c>
      <c r="J24" s="187">
        <f>'Exhibit 4 - Comparison'!J24-'Energy Only Compare'!J24</f>
        <v>9.8066886112154847</v>
      </c>
      <c r="K24" s="188">
        <f>'Exhibit 4 - Comparison'!K24-'Energy Only Compare'!K24</f>
        <v>-1.4708279566444631</v>
      </c>
      <c r="L24" s="186">
        <f>'Exhibit 4 - Comparison'!L24-'Energy Only Compare'!L24</f>
        <v>6.3232314142813451</v>
      </c>
      <c r="M24" s="187">
        <f>'Exhibit 4 - Comparison'!M24-'Energy Only Compare'!M24</f>
        <v>7.7940593918562229</v>
      </c>
      <c r="N24" s="188">
        <f>'Exhibit 4 - Comparison'!N24-'Energy Only Compare'!N24</f>
        <v>-1.4708279775748778</v>
      </c>
      <c r="O24" s="24"/>
      <c r="P24" s="24"/>
      <c r="Q24" s="24"/>
      <c r="R24" s="24"/>
    </row>
    <row r="25" spans="2:18">
      <c r="B25" s="195">
        <f t="shared" si="0"/>
        <v>2040</v>
      </c>
      <c r="C25" s="187">
        <f>'Exhibit 4 - Comparison'!C25-'Energy Only Compare'!C25</f>
        <v>19.127223116604227</v>
      </c>
      <c r="D25" s="187">
        <f>'Exhibit 4 - Comparison'!D25-'Energy Only Compare'!D25</f>
        <v>20.6314387576057</v>
      </c>
      <c r="E25" s="188">
        <f>'Exhibit 4 - Comparison'!E25-'Energy Only Compare'!E25</f>
        <v>-1.5042156410014726</v>
      </c>
      <c r="F25" s="186">
        <f>'Exhibit 4 - Comparison'!F25-'Energy Only Compare'!F25</f>
        <v>18.829094887671033</v>
      </c>
      <c r="G25" s="187">
        <f>'Exhibit 4 - Comparison'!G25-'Energy Only Compare'!G25</f>
        <v>20.333310531771467</v>
      </c>
      <c r="H25" s="188">
        <f>'Exhibit 4 - Comparison'!H25-'Energy Only Compare'!H25</f>
        <v>-1.5042156441004337</v>
      </c>
      <c r="I25" s="186">
        <f>'Exhibit 4 - Comparison'!I25-'Energy Only Compare'!I25</f>
        <v>8.5215187759042337</v>
      </c>
      <c r="J25" s="187">
        <f>'Exhibit 4 - Comparison'!J25-'Energy Only Compare'!J25</f>
        <v>10.025734527201827</v>
      </c>
      <c r="K25" s="188">
        <f>'Exhibit 4 - Comparison'!K25-'Energy Only Compare'!K25</f>
        <v>-1.5042157512975933</v>
      </c>
      <c r="L25" s="186">
        <f>'Exhibit 4 - Comparison'!L25-'Energy Only Compare'!L25</f>
        <v>6.4636212240418587</v>
      </c>
      <c r="M25" s="187">
        <f>'Exhibit 4 - Comparison'!M25-'Energy Only Compare'!M25</f>
        <v>7.967836996741184</v>
      </c>
      <c r="N25" s="188">
        <f>'Exhibit 4 - Comparison'!N25-'Energy Only Compare'!N25</f>
        <v>-1.5042157726993253</v>
      </c>
      <c r="O25" s="24"/>
      <c r="P25" s="24"/>
      <c r="Q25" s="24"/>
      <c r="R25" s="24"/>
    </row>
    <row r="26" spans="2:18">
      <c r="B26" s="195">
        <f t="shared" si="0"/>
        <v>2041</v>
      </c>
      <c r="C26" s="187">
        <f>'Exhibit 4 - Comparison'!C26-'Energy Only Compare'!C26</f>
        <v>19.579724013250839</v>
      </c>
      <c r="D26" s="187">
        <f>'Exhibit 4 - Comparison'!D26-'Energy Only Compare'!D26</f>
        <v>21.118085349113912</v>
      </c>
      <c r="E26" s="188">
        <f>'Exhibit 4 - Comparison'!E26-'Energy Only Compare'!E26</f>
        <v>-1.5383613358630726</v>
      </c>
      <c r="F26" s="186">
        <f>'Exhibit 4 - Comparison'!F26-'Energy Only Compare'!F26</f>
        <v>19.28114518220373</v>
      </c>
      <c r="G26" s="187">
        <f>'Exhibit 4 - Comparison'!G26-'Energy Only Compare'!G26</f>
        <v>20.819506521171007</v>
      </c>
      <c r="H26" s="188">
        <f>'Exhibit 4 - Comparison'!H26-'Energy Only Compare'!H26</f>
        <v>-1.5383613389672774</v>
      </c>
      <c r="I26" s="186">
        <f>'Exhibit 4 - Comparison'!I26-'Energy Only Compare'!I26</f>
        <v>8.7186041139254442</v>
      </c>
      <c r="J26" s="187">
        <f>'Exhibit 4 - Comparison'!J26-'Energy Only Compare'!J26</f>
        <v>10.256965562738969</v>
      </c>
      <c r="K26" s="188">
        <f>'Exhibit 4 - Comparison'!K26-'Energy Only Compare'!K26</f>
        <v>-1.5383614488135251</v>
      </c>
      <c r="L26" s="186">
        <f>'Exhibit 4 - Comparison'!L26-'Energy Only Compare'!L26</f>
        <v>6.6135644184058435</v>
      </c>
      <c r="M26" s="187">
        <f>'Exhibit 4 - Comparison'!M26-'Energy Only Compare'!M26</f>
        <v>8.151925889111503</v>
      </c>
      <c r="N26" s="188">
        <f>'Exhibit 4 - Comparison'!N26-'Energy Only Compare'!N26</f>
        <v>-1.5383614707056594</v>
      </c>
      <c r="O26" s="24"/>
      <c r="P26" s="24"/>
      <c r="Q26" s="24"/>
      <c r="R26" s="24"/>
    </row>
    <row r="27" spans="2:18">
      <c r="B27" s="195">
        <f t="shared" si="0"/>
        <v>2042</v>
      </c>
      <c r="C27" s="187">
        <f>'Exhibit 4 - Comparison'!C27-'Energy Only Compare'!C27</f>
        <v>20.024183748352698</v>
      </c>
      <c r="D27" s="187">
        <f>'Exhibit 4 - Comparison'!D27-'Energy Only Compare'!D27</f>
        <v>21.597465886538458</v>
      </c>
      <c r="E27" s="188">
        <f>'Exhibit 4 - Comparison'!E27-'Energy Only Compare'!E27</f>
        <v>-1.5732821381857605</v>
      </c>
      <c r="F27" s="186">
        <f>'Exhibit 4 - Comparison'!F27-'Energy Only Compare'!F27</f>
        <v>19.718827177839543</v>
      </c>
      <c r="G27" s="187">
        <f>'Exhibit 4 - Comparison'!G27-'Energy Only Compare'!G27</f>
        <v>21.29210931920025</v>
      </c>
      <c r="H27" s="188">
        <f>'Exhibit 4 - Comparison'!H27-'Energy Only Compare'!H27</f>
        <v>-1.573282141360707</v>
      </c>
      <c r="I27" s="186">
        <f>'Exhibit 4 - Comparison'!I27-'Energy Only Compare'!I27</f>
        <v>8.9165164273110378</v>
      </c>
      <c r="J27" s="187">
        <f>'Exhibit 4 - Comparison'!J27-'Energy Only Compare'!J27</f>
        <v>10.489798681013703</v>
      </c>
      <c r="K27" s="188">
        <f>'Exhibit 4 - Comparison'!K27-'Energy Only Compare'!K27</f>
        <v>-1.5732822537026649</v>
      </c>
      <c r="L27" s="186">
        <f>'Exhibit 4 - Comparison'!L27-'Energy Only Compare'!L27</f>
        <v>6.7636923307028596</v>
      </c>
      <c r="M27" s="187">
        <f>'Exhibit 4 - Comparison'!M27-'Energy Only Compare'!M27</f>
        <v>8.3369746067945556</v>
      </c>
      <c r="N27" s="188">
        <f>'Exhibit 4 - Comparison'!N27-'Energy Only Compare'!N27</f>
        <v>-1.573282276091696</v>
      </c>
      <c r="O27" s="24"/>
      <c r="P27" s="24"/>
      <c r="Q27" s="24"/>
      <c r="R27" s="24"/>
    </row>
    <row r="28" spans="2:18">
      <c r="B28" s="195">
        <f t="shared" si="0"/>
        <v>2043</v>
      </c>
      <c r="C28" s="187">
        <f>'Exhibit 4 - Comparison'!C28-'Energy Only Compare'!C28</f>
        <v>20.478732719439321</v>
      </c>
      <c r="D28" s="187">
        <f>'Exhibit 4 - Comparison'!D28-'Energy Only Compare'!D28</f>
        <v>22.087728362162792</v>
      </c>
      <c r="E28" s="188">
        <f>'Exhibit 4 - Comparison'!E28-'Energy Only Compare'!E28</f>
        <v>-1.6089956427234711</v>
      </c>
      <c r="F28" s="186">
        <f>'Exhibit 4 - Comparison'!F28-'Energy Only Compare'!F28</f>
        <v>20.166444554777513</v>
      </c>
      <c r="G28" s="187">
        <f>'Exhibit 4 - Comparison'!G28-'Energy Only Compare'!G28</f>
        <v>21.775440200746971</v>
      </c>
      <c r="H28" s="188">
        <f>'Exhibit 4 - Comparison'!H28-'Energy Only Compare'!H28</f>
        <v>-1.6089956459694577</v>
      </c>
      <c r="I28" s="186">
        <f>'Exhibit 4 - Comparison'!I28-'Energy Only Compare'!I28</f>
        <v>9.1189213502108757</v>
      </c>
      <c r="J28" s="187">
        <f>'Exhibit 4 - Comparison'!J28-'Energy Only Compare'!J28</f>
        <v>10.727917111071797</v>
      </c>
      <c r="K28" s="188">
        <f>'Exhibit 4 - Comparison'!K28-'Energy Only Compare'!K28</f>
        <v>-1.6089957608609211</v>
      </c>
      <c r="L28" s="186">
        <f>'Exhibit 4 - Comparison'!L28-'Energy Only Compare'!L28</f>
        <v>6.9172281466097445</v>
      </c>
      <c r="M28" s="187">
        <f>'Exhibit 4 - Comparison'!M28-'Energy Only Compare'!M28</f>
        <v>8.5262239303675713</v>
      </c>
      <c r="N28" s="188">
        <f>'Exhibit 4 - Comparison'!N28-'Energy Only Compare'!N28</f>
        <v>-1.6089957837578268</v>
      </c>
      <c r="O28" s="24"/>
      <c r="P28" s="24"/>
      <c r="Q28" s="24"/>
      <c r="R28" s="24"/>
    </row>
    <row r="29" spans="2:18">
      <c r="B29" s="195">
        <f t="shared" si="0"/>
        <v>2044</v>
      </c>
      <c r="C29" s="187">
        <f>'Exhibit 4 - Comparison'!C29-'Energy Only Compare'!C29</f>
        <v>20.924011385987853</v>
      </c>
      <c r="D29" s="196">
        <f>'Exhibit 4 - Comparison'!D29-'Energy Only Compare'!D29</f>
        <v>22.590000000000003</v>
      </c>
      <c r="E29" s="188">
        <f>'Exhibit 4 - Comparison'!E29-'Energy Only Compare'!E29</f>
        <v>-1.66598861401215</v>
      </c>
      <c r="F29" s="186">
        <f>'Exhibit 4 - Comparison'!F29-'Energy Only Compare'!F29</f>
        <v>20.597877350812951</v>
      </c>
      <c r="G29" s="196">
        <f>'Exhibit 4 - Comparison'!G29-'Energy Only Compare'!G29</f>
        <v>22.27000000000001</v>
      </c>
      <c r="H29" s="188">
        <f>'Exhibit 4 - Comparison'!H29-'Energy Only Compare'!H29</f>
        <v>-1.6721226491870596</v>
      </c>
      <c r="I29" s="186">
        <f>'Exhibit 4 - Comparison'!I29-'Energy Only Compare'!I29</f>
        <v>9.3220199715314536</v>
      </c>
      <c r="J29" s="196">
        <f>'Exhibit 4 - Comparison'!J29-'Energy Only Compare'!J29</f>
        <v>10.980000000000004</v>
      </c>
      <c r="K29" s="188">
        <f>'Exhibit 4 - Comparison'!K29-'Energy Only Compare'!K29</f>
        <v>-1.6579800284685504</v>
      </c>
      <c r="L29" s="186">
        <f>'Exhibit 4 - Comparison'!L29-'Energy Only Compare'!L29</f>
        <v>7.070806005768759</v>
      </c>
      <c r="M29" s="196">
        <f>'Exhibit 4 - Comparison'!M29-'Energy Only Compare'!M29</f>
        <v>8.7199999999999989</v>
      </c>
      <c r="N29" s="188">
        <f>'Exhibit 4 - Comparison'!N29-'Energy Only Compare'!N29</f>
        <v>-1.6491939942312399</v>
      </c>
      <c r="O29" s="24"/>
      <c r="P29" s="24"/>
      <c r="Q29" s="24"/>
      <c r="R29" s="24"/>
    </row>
    <row r="30" spans="2:18">
      <c r="B30" s="198"/>
      <c r="C30" s="192"/>
      <c r="D30" s="192"/>
      <c r="E30" s="193"/>
      <c r="F30" s="191"/>
      <c r="G30" s="192"/>
      <c r="H30" s="193"/>
      <c r="I30" s="191"/>
      <c r="J30" s="192"/>
      <c r="K30" s="193"/>
      <c r="L30" s="192"/>
      <c r="M30" s="192"/>
      <c r="N30" s="193"/>
      <c r="O30" s="24"/>
      <c r="P30" s="24"/>
      <c r="Q30" s="24"/>
      <c r="R30" s="1"/>
    </row>
    <row r="31" spans="2:18" ht="2.25" customHeight="1">
      <c r="B31" s="199"/>
      <c r="C31" s="187"/>
      <c r="D31" s="187"/>
      <c r="E31" s="187"/>
      <c r="F31" s="187"/>
      <c r="G31" s="187"/>
      <c r="H31" s="187"/>
      <c r="I31" s="187"/>
      <c r="J31" s="187"/>
      <c r="K31" s="187"/>
      <c r="L31" s="187"/>
      <c r="M31" s="187"/>
      <c r="N31" s="187"/>
      <c r="O31" s="24"/>
      <c r="P31" s="24"/>
      <c r="Q31" s="1"/>
    </row>
    <row r="32" spans="2:18" ht="12" customHeight="1">
      <c r="B32" s="200"/>
      <c r="C32" s="187"/>
      <c r="D32" s="187"/>
      <c r="E32" s="187"/>
      <c r="F32" s="187"/>
      <c r="G32" s="187"/>
      <c r="H32" s="187"/>
      <c r="I32" s="187"/>
      <c r="J32" s="187"/>
      <c r="K32" s="187"/>
      <c r="L32" s="187"/>
      <c r="M32" s="187"/>
      <c r="N32" s="187"/>
      <c r="O32" s="24"/>
      <c r="P32" s="24"/>
      <c r="Q32" s="1"/>
    </row>
    <row r="33" spans="2:18" s="2" customFormat="1" ht="12" customHeight="1">
      <c r="B33" s="200" t="s">
        <v>96</v>
      </c>
      <c r="C33" s="187"/>
      <c r="D33" s="187"/>
      <c r="E33" s="187"/>
      <c r="F33" s="187"/>
      <c r="G33" s="187"/>
      <c r="H33" s="187"/>
      <c r="I33" s="187"/>
      <c r="J33" s="187"/>
      <c r="K33" s="187"/>
      <c r="L33" s="187"/>
      <c r="M33" s="187"/>
      <c r="N33" s="187"/>
      <c r="O33" s="24"/>
      <c r="P33" s="24"/>
      <c r="Q33" s="11"/>
    </row>
    <row r="34" spans="2:18" ht="2.25" customHeight="1">
      <c r="B34" s="199"/>
      <c r="C34" s="187"/>
      <c r="D34" s="187"/>
      <c r="E34" s="187"/>
      <c r="F34" s="187"/>
      <c r="G34" s="187"/>
      <c r="H34" s="187"/>
      <c r="I34" s="187"/>
      <c r="J34" s="187"/>
      <c r="K34" s="187"/>
      <c r="L34" s="187"/>
      <c r="M34" s="187"/>
      <c r="N34" s="187"/>
      <c r="O34" s="24"/>
      <c r="P34" s="24"/>
      <c r="Q34" s="1"/>
    </row>
    <row r="35" spans="2:18" s="2" customFormat="1">
      <c r="B35" s="201" t="str">
        <f>"Nominal Levelized Price ($/MWh) by commercial operation date at "&amp;TEXT(R38,"0.000%")&amp;" Discount Rate (2023 IRP)"</f>
        <v>Nominal Levelized Price ($/MWh) by commercial operation date at 6.770% Discount Rate (2023 IRP)</v>
      </c>
      <c r="C35" s="187"/>
      <c r="D35" s="187"/>
      <c r="E35" s="187"/>
      <c r="F35" s="187"/>
      <c r="G35" s="187"/>
      <c r="H35" s="187"/>
      <c r="I35" s="187"/>
      <c r="J35" s="187"/>
      <c r="K35" s="187"/>
      <c r="L35" s="187"/>
      <c r="M35" s="187"/>
      <c r="N35" s="187"/>
      <c r="O35" s="24"/>
      <c r="P35" s="24"/>
      <c r="Q35" s="11"/>
    </row>
    <row r="36" spans="2:18" s="2" customFormat="1">
      <c r="B36" s="289"/>
      <c r="C36" s="386" t="s">
        <v>44</v>
      </c>
      <c r="D36" s="387"/>
      <c r="E36" s="388"/>
      <c r="F36" s="386" t="s">
        <v>53</v>
      </c>
      <c r="G36" s="387"/>
      <c r="H36" s="388"/>
      <c r="I36" s="386" t="s">
        <v>54</v>
      </c>
      <c r="J36" s="387" t="s">
        <v>21</v>
      </c>
      <c r="K36" s="388" t="s">
        <v>21</v>
      </c>
      <c r="L36" s="386" t="s">
        <v>55</v>
      </c>
      <c r="M36" s="387" t="s">
        <v>22</v>
      </c>
      <c r="N36" s="388" t="s">
        <v>22</v>
      </c>
      <c r="O36" s="24"/>
      <c r="P36" s="24"/>
      <c r="Q36" s="11"/>
      <c r="R36"/>
    </row>
    <row r="37" spans="2:18" s="2" customFormat="1">
      <c r="B37" s="180" t="s">
        <v>167</v>
      </c>
      <c r="C37" s="181" t="s">
        <v>69</v>
      </c>
      <c r="D37" s="182" t="s">
        <v>70</v>
      </c>
      <c r="E37" s="182" t="s">
        <v>71</v>
      </c>
      <c r="F37" s="181" t="s">
        <v>69</v>
      </c>
      <c r="G37" s="182" t="s">
        <v>70</v>
      </c>
      <c r="H37" s="182" t="s">
        <v>71</v>
      </c>
      <c r="I37" s="181" t="s">
        <v>69</v>
      </c>
      <c r="J37" s="182" t="s">
        <v>70</v>
      </c>
      <c r="K37" s="182" t="s">
        <v>71</v>
      </c>
      <c r="L37" s="181" t="s">
        <v>69</v>
      </c>
      <c r="M37" s="182" t="s">
        <v>70</v>
      </c>
      <c r="N37" s="182" t="s">
        <v>71</v>
      </c>
      <c r="O37" s="24"/>
      <c r="P37" s="24"/>
      <c r="Q37" s="11"/>
      <c r="R37" t="s">
        <v>225</v>
      </c>
    </row>
    <row r="38" spans="2:18" s="2" customFormat="1" ht="15" customHeight="1">
      <c r="B38" s="280" t="str">
        <f>"("&amp;B10&amp;"-"&amp;B24&amp;")"</f>
        <v>(2025-2039)</v>
      </c>
      <c r="C38" s="286">
        <f t="shared" ref="C38" si="1">-PMT(DiscountRate,COUNT(C10:C24),NPV(DiscountRate,C10:C24))</f>
        <v>15.639617452079534</v>
      </c>
      <c r="D38" s="281">
        <f t="shared" ref="D38:N38" si="2">-PMT(DiscountRate,COUNT(D10:D24),NPV(DiscountRate,D10:D24))</f>
        <v>16.868636362916533</v>
      </c>
      <c r="E38" s="282">
        <f t="shared" si="2"/>
        <v>-1.2290189108369989</v>
      </c>
      <c r="F38" s="286">
        <f t="shared" si="2"/>
        <v>15.400076635185638</v>
      </c>
      <c r="G38" s="281">
        <f t="shared" si="2"/>
        <v>16.629095548513774</v>
      </c>
      <c r="H38" s="282">
        <f t="shared" si="2"/>
        <v>-1.2290189133281377</v>
      </c>
      <c r="I38" s="286">
        <f t="shared" si="2"/>
        <v>6.964839314323096</v>
      </c>
      <c r="J38" s="281">
        <f t="shared" si="2"/>
        <v>8.1938583153751186</v>
      </c>
      <c r="K38" s="282">
        <f t="shared" si="2"/>
        <v>-1.2290190010520226</v>
      </c>
      <c r="L38" s="281">
        <f t="shared" si="2"/>
        <v>5.2831608067811322</v>
      </c>
      <c r="M38" s="281">
        <f t="shared" si="2"/>
        <v>6.5121798253224137</v>
      </c>
      <c r="N38" s="282">
        <f t="shared" si="2"/>
        <v>-1.229019018541283</v>
      </c>
      <c r="O38" s="24"/>
      <c r="P38" s="24"/>
      <c r="Q38" s="11"/>
      <c r="R38" s="99">
        <v>6.7699999999999996E-2</v>
      </c>
    </row>
    <row r="39" spans="2:18" ht="15" customHeight="1">
      <c r="B39" s="283" t="str">
        <f>"("&amp;B11&amp;"-"&amp;B24&amp;")"</f>
        <v>(2026-2039)</v>
      </c>
      <c r="C39" s="287">
        <f t="shared" ref="C39:N39" si="3">-PMT(DiscountRate,COUNT(C11:C24),NPV(DiscountRate,C11:C24))</f>
        <v>15.86150273178205</v>
      </c>
      <c r="D39" s="197">
        <f t="shared" si="3"/>
        <v>17.107980705700594</v>
      </c>
      <c r="E39" s="188">
        <f t="shared" si="3"/>
        <v>-1.2464779739185441</v>
      </c>
      <c r="F39" s="287">
        <f t="shared" si="3"/>
        <v>15.618460316465484</v>
      </c>
      <c r="G39" s="197">
        <f t="shared" si="3"/>
        <v>16.864938292911631</v>
      </c>
      <c r="H39" s="188">
        <f t="shared" si="3"/>
        <v>-1.2464779764461456</v>
      </c>
      <c r="I39" s="287">
        <f t="shared" si="3"/>
        <v>7.0637226572999809</v>
      </c>
      <c r="J39" s="197">
        <f t="shared" si="3"/>
        <v>8.3102007227129011</v>
      </c>
      <c r="K39" s="188">
        <f t="shared" si="3"/>
        <v>-1.2464780654129217</v>
      </c>
      <c r="L39" s="197">
        <f t="shared" si="3"/>
        <v>5.3581614333523131</v>
      </c>
      <c r="M39" s="197">
        <f t="shared" si="3"/>
        <v>6.6046395165027283</v>
      </c>
      <c r="N39" s="188">
        <f t="shared" si="3"/>
        <v>-1.2464780831504154</v>
      </c>
      <c r="R39" s="1" t="s">
        <v>219</v>
      </c>
    </row>
    <row r="40" spans="2:18" ht="15" customHeight="1">
      <c r="B40" s="283" t="str">
        <f>"("&amp;B12&amp;"-"&amp;B24&amp;")"</f>
        <v>(2027-2039)</v>
      </c>
      <c r="C40" s="287">
        <f t="shared" ref="C40:N40" si="4">-PMT(DiscountRate,COUNT(C12:C24),NPV(DiscountRate,C12:C24))</f>
        <v>16.083413034519278</v>
      </c>
      <c r="D40" s="197">
        <f t="shared" si="4"/>
        <v>17.347356291597578</v>
      </c>
      <c r="E40" s="188">
        <f t="shared" si="4"/>
        <v>-1.2639432570783034</v>
      </c>
      <c r="F40" s="287">
        <f t="shared" si="4"/>
        <v>15.836849136988709</v>
      </c>
      <c r="G40" s="197">
        <f t="shared" si="4"/>
        <v>17.100792396631</v>
      </c>
      <c r="H40" s="188">
        <f t="shared" si="4"/>
        <v>-1.2639432596422893</v>
      </c>
      <c r="I40" s="287">
        <f t="shared" si="4"/>
        <v>7.1626304700332426</v>
      </c>
      <c r="J40" s="197">
        <f t="shared" si="4"/>
        <v>8.4265738198849096</v>
      </c>
      <c r="K40" s="188">
        <f t="shared" si="4"/>
        <v>-1.2639433498516672</v>
      </c>
      <c r="L40" s="197">
        <f t="shared" si="4"/>
        <v>5.4331792833801096</v>
      </c>
      <c r="M40" s="197">
        <f t="shared" si="4"/>
        <v>6.6971226512178372</v>
      </c>
      <c r="N40" s="188">
        <f t="shared" si="4"/>
        <v>-1.263943367837727</v>
      </c>
      <c r="R40" s="279">
        <v>2.2700000000000001E-2</v>
      </c>
    </row>
    <row r="41" spans="2:18" s="2" customFormat="1">
      <c r="B41" s="284" t="str">
        <f>"("&amp;B13&amp;"-"&amp;B24&amp;")"</f>
        <v>(2028-2039)</v>
      </c>
      <c r="C41" s="288">
        <f t="shared" ref="C41:N41" si="5">-PMT(DiscountRate,COUNT(C13:C24),NPV(DiscountRate,C13:C24))</f>
        <v>16.305224633453271</v>
      </c>
      <c r="D41" s="285">
        <f t="shared" si="5"/>
        <v>17.586630739837638</v>
      </c>
      <c r="E41" s="193">
        <f t="shared" si="5"/>
        <v>-1.281406106384364</v>
      </c>
      <c r="F41" s="288">
        <f t="shared" si="5"/>
        <v>16.055116364323734</v>
      </c>
      <c r="G41" s="285">
        <f t="shared" si="5"/>
        <v>17.336522473308982</v>
      </c>
      <c r="H41" s="193">
        <f t="shared" si="5"/>
        <v>-1.2814061089852506</v>
      </c>
      <c r="I41" s="288">
        <f t="shared" si="5"/>
        <v>7.2615110018324449</v>
      </c>
      <c r="J41" s="285">
        <f t="shared" si="5"/>
        <v>8.5429172022684767</v>
      </c>
      <c r="K41" s="193">
        <f t="shared" si="5"/>
        <v>-1.2814062004360347</v>
      </c>
      <c r="L41" s="285">
        <f t="shared" si="5"/>
        <v>5.5081747652600193</v>
      </c>
      <c r="M41" s="285">
        <f t="shared" si="5"/>
        <v>6.7895809839304642</v>
      </c>
      <c r="N41" s="193">
        <f t="shared" si="5"/>
        <v>-1.2814062186704447</v>
      </c>
      <c r="O41" s="4"/>
      <c r="P41" s="4"/>
      <c r="Q41" s="4"/>
      <c r="R41" s="4"/>
    </row>
    <row r="42" spans="2:18" s="2" customFormat="1">
      <c r="B42" s="5"/>
      <c r="C42"/>
      <c r="O42" s="4"/>
      <c r="P42" s="4"/>
      <c r="Q42" s="4"/>
      <c r="R42" s="4"/>
    </row>
    <row r="43" spans="2:18" s="2" customFormat="1">
      <c r="B43" s="5"/>
      <c r="C43"/>
      <c r="O43" s="4"/>
      <c r="P43" s="4"/>
      <c r="Q43" s="4"/>
      <c r="R43" s="4"/>
    </row>
    <row r="44" spans="2:18" s="2" customFormat="1">
      <c r="B44" s="5"/>
      <c r="C44" s="1"/>
      <c r="O44" s="4"/>
      <c r="P44" s="4"/>
      <c r="Q44" s="4"/>
      <c r="R44" s="4"/>
    </row>
    <row r="46" spans="2:18" s="2" customFormat="1">
      <c r="B46" s="5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</row>
    <row r="47" spans="2:18" s="2" customFormat="1">
      <c r="B47" s="22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</row>
    <row r="48" spans="2:18">
      <c r="B48" s="5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</row>
    <row r="49" spans="2:18" customFormat="1">
      <c r="B49" s="62"/>
    </row>
    <row r="50" spans="2:18" customFormat="1">
      <c r="B50" s="63"/>
    </row>
    <row r="51" spans="2:18"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</row>
    <row r="52" spans="2:18">
      <c r="B52" s="60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</row>
    <row r="53" spans="2:18"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</row>
    <row r="54" spans="2:18"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</row>
    <row r="55" spans="2:18"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</row>
    <row r="56" spans="2:18"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</row>
    <row r="57" spans="2:18"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</row>
    <row r="58" spans="2:18"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</row>
    <row r="59" spans="2:18"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</row>
  </sheetData>
  <mergeCells count="15">
    <mergeCell ref="B1:N1"/>
    <mergeCell ref="B2:N2"/>
    <mergeCell ref="B3:N3"/>
    <mergeCell ref="C5:E5"/>
    <mergeCell ref="F5:H5"/>
    <mergeCell ref="I5:K5"/>
    <mergeCell ref="L5:N5"/>
    <mergeCell ref="C6:E6"/>
    <mergeCell ref="F6:H6"/>
    <mergeCell ref="I6:K6"/>
    <mergeCell ref="L6:N6"/>
    <mergeCell ref="C36:E36"/>
    <mergeCell ref="F36:H36"/>
    <mergeCell ref="I36:K36"/>
    <mergeCell ref="L36:N36"/>
  </mergeCells>
  <printOptions horizontalCentered="1"/>
  <pageMargins left="0.25" right="0.25" top="0.75" bottom="0.75" header="0.3" footer="0.3"/>
  <pageSetup scale="60" orientation="landscape" r:id="rId1"/>
  <headerFooter alignWithMargins="0">
    <oddFooter>&amp;RPage &amp;P</oddFooter>
  </headerFooter>
  <colBreaks count="2" manualBreakCount="2">
    <brk id="14" max="1048575" man="1"/>
    <brk id="16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0" tint="-0.499984740745262"/>
    <pageSetUpPr fitToPage="1"/>
  </sheetPr>
  <dimension ref="B1:AI37"/>
  <sheetViews>
    <sheetView topLeftCell="L1" workbookViewId="0">
      <selection activeCell="AB29" sqref="AB29"/>
    </sheetView>
  </sheetViews>
  <sheetFormatPr defaultColWidth="9.33203125" defaultRowHeight="12.75"/>
  <cols>
    <col min="1" max="1" width="1.5" style="2" customWidth="1"/>
    <col min="2" max="2" width="8.1640625" style="2" customWidth="1"/>
    <col min="3" max="3" width="10.5" style="2" customWidth="1"/>
    <col min="4" max="7" width="9.33203125" style="2" customWidth="1"/>
    <col min="8" max="8" width="10.5" style="2" customWidth="1"/>
    <col min="9" max="12" width="9.33203125" style="2" customWidth="1"/>
    <col min="13" max="13" width="10.5" style="2" customWidth="1"/>
    <col min="14" max="17" width="9.33203125" style="2" customWidth="1"/>
    <col min="18" max="18" width="10.5" style="2" customWidth="1"/>
    <col min="19" max="22" width="9.33203125" style="2" customWidth="1"/>
    <col min="23" max="24" width="9.33203125" style="2"/>
    <col min="26" max="26" width="24.83203125" customWidth="1"/>
    <col min="27" max="30" width="9.33203125" style="2"/>
    <col min="31" max="31" width="23.33203125" style="2" customWidth="1"/>
    <col min="32" max="32" width="11" style="2" customWidth="1"/>
    <col min="33" max="16384" width="9.33203125" style="2"/>
  </cols>
  <sheetData>
    <row r="1" spans="2:35" ht="15.75" customHeight="1">
      <c r="B1" s="357"/>
      <c r="C1" s="357"/>
      <c r="D1" s="357"/>
      <c r="E1" s="357"/>
      <c r="F1" s="357"/>
      <c r="G1" s="357"/>
      <c r="H1" s="357"/>
      <c r="I1" s="357"/>
    </row>
    <row r="2" spans="2:35" ht="18.75" customHeight="1">
      <c r="B2" s="357" t="s">
        <v>63</v>
      </c>
      <c r="C2" s="357"/>
      <c r="D2" s="357"/>
      <c r="E2" s="357"/>
      <c r="F2" s="357"/>
      <c r="G2" s="357"/>
      <c r="H2" s="357"/>
      <c r="I2" s="357"/>
    </row>
    <row r="3" spans="2:35" ht="14.25">
      <c r="B3" s="96"/>
      <c r="C3" s="96"/>
      <c r="D3" s="96"/>
      <c r="E3" s="96"/>
      <c r="F3" s="96"/>
      <c r="G3" s="96"/>
      <c r="H3" s="96"/>
      <c r="I3"/>
      <c r="J3"/>
    </row>
    <row r="4" spans="2:35" ht="14.25">
      <c r="B4" s="3"/>
      <c r="C4" s="395" t="s">
        <v>44</v>
      </c>
      <c r="D4" s="396"/>
      <c r="E4" s="396"/>
      <c r="F4" s="396"/>
      <c r="G4" s="397"/>
      <c r="H4" s="395" t="s">
        <v>53</v>
      </c>
      <c r="I4" s="396"/>
      <c r="J4" s="396"/>
      <c r="K4" s="396"/>
      <c r="L4" s="397"/>
      <c r="M4" s="395" t="s">
        <v>54</v>
      </c>
      <c r="N4" s="396"/>
      <c r="O4" s="396"/>
      <c r="P4" s="396"/>
      <c r="Q4" s="397"/>
      <c r="R4" s="395" t="s">
        <v>55</v>
      </c>
      <c r="S4" s="396"/>
      <c r="T4" s="396"/>
      <c r="U4" s="396"/>
      <c r="V4" s="397"/>
    </row>
    <row r="5" spans="2:35">
      <c r="C5" s="401" t="s">
        <v>62</v>
      </c>
      <c r="D5" s="402"/>
      <c r="E5" s="402"/>
      <c r="F5" s="402"/>
      <c r="G5" s="403"/>
      <c r="H5" s="401" t="s">
        <v>62</v>
      </c>
      <c r="I5" s="402"/>
      <c r="J5" s="402"/>
      <c r="K5" s="402"/>
      <c r="L5" s="403"/>
      <c r="M5" s="401" t="s">
        <v>62</v>
      </c>
      <c r="N5" s="402"/>
      <c r="O5" s="402"/>
      <c r="P5" s="402"/>
      <c r="Q5" s="403"/>
      <c r="R5" s="401" t="s">
        <v>62</v>
      </c>
      <c r="S5" s="402"/>
      <c r="T5" s="402"/>
      <c r="U5" s="402"/>
      <c r="V5" s="403"/>
    </row>
    <row r="6" spans="2:35">
      <c r="B6" s="108"/>
      <c r="C6" s="13" t="s">
        <v>56</v>
      </c>
      <c r="D6" s="13" t="s">
        <v>0</v>
      </c>
      <c r="E6" s="15" t="s">
        <v>1</v>
      </c>
      <c r="F6" s="13" t="s">
        <v>0</v>
      </c>
      <c r="G6" s="15" t="s">
        <v>1</v>
      </c>
      <c r="H6" s="13" t="s">
        <v>56</v>
      </c>
      <c r="I6" s="13" t="s">
        <v>0</v>
      </c>
      <c r="J6" s="15" t="s">
        <v>1</v>
      </c>
      <c r="K6" s="13" t="s">
        <v>0</v>
      </c>
      <c r="L6" s="15" t="s">
        <v>1</v>
      </c>
      <c r="M6" s="13" t="s">
        <v>56</v>
      </c>
      <c r="N6" s="13" t="s">
        <v>0</v>
      </c>
      <c r="O6" s="15" t="s">
        <v>1</v>
      </c>
      <c r="P6" s="13" t="s">
        <v>0</v>
      </c>
      <c r="Q6" s="15" t="s">
        <v>1</v>
      </c>
      <c r="R6" s="13" t="s">
        <v>56</v>
      </c>
      <c r="S6" s="13" t="s">
        <v>0</v>
      </c>
      <c r="T6" s="15" t="s">
        <v>1</v>
      </c>
      <c r="U6" s="13" t="s">
        <v>0</v>
      </c>
      <c r="V6" s="15" t="s">
        <v>1</v>
      </c>
    </row>
    <row r="7" spans="2:35">
      <c r="B7" s="13" t="s">
        <v>2</v>
      </c>
      <c r="C7" s="44" t="s">
        <v>58</v>
      </c>
      <c r="D7" s="44" t="s">
        <v>30</v>
      </c>
      <c r="E7" s="44" t="s">
        <v>30</v>
      </c>
      <c r="F7" s="44" t="s">
        <v>31</v>
      </c>
      <c r="G7" s="45" t="s">
        <v>31</v>
      </c>
      <c r="H7" s="44" t="s">
        <v>57</v>
      </c>
      <c r="I7" s="44" t="s">
        <v>30</v>
      </c>
      <c r="J7" s="44" t="s">
        <v>30</v>
      </c>
      <c r="K7" s="44" t="s">
        <v>31</v>
      </c>
      <c r="L7" s="45" t="s">
        <v>31</v>
      </c>
      <c r="M7" s="44" t="s">
        <v>57</v>
      </c>
      <c r="N7" s="44" t="s">
        <v>30</v>
      </c>
      <c r="O7" s="44" t="s">
        <v>30</v>
      </c>
      <c r="P7" s="44" t="s">
        <v>31</v>
      </c>
      <c r="Q7" s="45" t="s">
        <v>31</v>
      </c>
      <c r="R7" s="44" t="s">
        <v>57</v>
      </c>
      <c r="S7" s="44" t="s">
        <v>30</v>
      </c>
      <c r="T7" s="44" t="s">
        <v>30</v>
      </c>
      <c r="U7" s="44" t="s">
        <v>31</v>
      </c>
      <c r="V7" s="45" t="s">
        <v>31</v>
      </c>
    </row>
    <row r="8" spans="2:35">
      <c r="B8" s="16"/>
      <c r="C8" s="46" t="s">
        <v>59</v>
      </c>
      <c r="D8" s="46" t="s">
        <v>59</v>
      </c>
      <c r="E8" s="46" t="s">
        <v>59</v>
      </c>
      <c r="F8" s="46" t="s">
        <v>59</v>
      </c>
      <c r="G8" s="47" t="s">
        <v>59</v>
      </c>
      <c r="H8" s="46" t="s">
        <v>59</v>
      </c>
      <c r="I8" s="46" t="s">
        <v>59</v>
      </c>
      <c r="J8" s="46" t="s">
        <v>59</v>
      </c>
      <c r="K8" s="46" t="s">
        <v>59</v>
      </c>
      <c r="L8" s="47" t="s">
        <v>59</v>
      </c>
      <c r="M8" s="46" t="s">
        <v>59</v>
      </c>
      <c r="N8" s="46" t="s">
        <v>59</v>
      </c>
      <c r="O8" s="46" t="s">
        <v>59</v>
      </c>
      <c r="P8" s="46" t="s">
        <v>59</v>
      </c>
      <c r="Q8" s="47" t="s">
        <v>59</v>
      </c>
      <c r="R8" s="46" t="s">
        <v>59</v>
      </c>
      <c r="S8" s="46" t="s">
        <v>59</v>
      </c>
      <c r="T8" s="46" t="s">
        <v>59</v>
      </c>
      <c r="U8" s="46" t="s">
        <v>59</v>
      </c>
      <c r="V8" s="47" t="s">
        <v>59</v>
      </c>
      <c r="Y8" s="2"/>
      <c r="Z8" s="2"/>
    </row>
    <row r="9" spans="2:35" ht="15.75">
      <c r="B9" s="14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Y9" s="2"/>
      <c r="Z9" s="2"/>
      <c r="AE9" s="217" t="s">
        <v>110</v>
      </c>
      <c r="AF9" s="218"/>
      <c r="AG9" s="218"/>
      <c r="AH9" s="218"/>
      <c r="AI9" s="218"/>
    </row>
    <row r="10" spans="2:35" ht="13.5" thickBot="1">
      <c r="B10" s="14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Y10" s="2"/>
      <c r="Z10" s="2"/>
      <c r="AE10"/>
      <c r="AF10"/>
      <c r="AG10"/>
      <c r="AH10"/>
      <c r="AI10"/>
    </row>
    <row r="11" spans="2:35" ht="63.75" thickBot="1">
      <c r="B11" s="208">
        <f>'Table A - Combined'!B11</f>
        <v>2025</v>
      </c>
      <c r="C11" s="102">
        <f>INDEX([1]Energy!$AA$4:$AE$24,MATCH($B11,[1]Energy!$T$4:$T$24,0),1)</f>
        <v>8760</v>
      </c>
      <c r="D11" s="103">
        <f>INDEX([1]Energy!$AA$4:$AE$24,MATCH($B11,[1]Energy!$T$4:$T$24,0),4)</f>
        <v>1944</v>
      </c>
      <c r="E11" s="103">
        <f>INDEX([1]Energy!$AA$4:$AE$24,MATCH($B11,[1]Energy!$T$4:$T$24,0),5)</f>
        <v>3888</v>
      </c>
      <c r="F11" s="103">
        <f>INDEX([1]Energy!$AA$4:$AE$24,MATCH($B11,[1]Energy!$T$4:$T$24,0),2)</f>
        <v>976</v>
      </c>
      <c r="G11" s="104">
        <f>INDEX([1]Energy!$AA$4:$AE$24,MATCH($B11,[1]Energy!$T$4:$T$24,0),3)</f>
        <v>1952</v>
      </c>
      <c r="H11" s="102">
        <f>INDEX([1]Energy!$AA$29:$AE$49,MATCH($B11,[1]Energy!$T$29:$T$49,0),1)</f>
        <v>3245.5799998235552</v>
      </c>
      <c r="I11" s="103">
        <f>INDEX([1]Energy!$AA$29:$AE$49,MATCH($B11,[1]Energy!$T$29:$T$49,0),4)</f>
        <v>704.83341098765857</v>
      </c>
      <c r="J11" s="103">
        <f>INDEX([1]Energy!$AA$29:$AE$49,MATCH($B11,[1]Energy!$T$29:$T$49,0),5)</f>
        <v>1301.9963923282639</v>
      </c>
      <c r="K11" s="103">
        <f>INDEX([1]Energy!$AA$29:$AE$49,MATCH($B11,[1]Energy!$T$29:$T$49,0),2)</f>
        <v>507.20853550970435</v>
      </c>
      <c r="L11" s="104">
        <f>INDEX([1]Energy!$AA$29:$AE$49,MATCH($B11,[1]Energy!$T$29:$T$49,0),3)</f>
        <v>731.54166099792815</v>
      </c>
      <c r="M11" s="102">
        <f>INDEX([1]Energy!$AA$79:$AE$99,MATCH($B11,[1]Energy!$T$79:$T$99,0),1)</f>
        <v>2179.578</v>
      </c>
      <c r="N11" s="103">
        <f>INDEX([1]Energy!$AA$79:$AE$99,MATCH($B11,[1]Energy!$T$79:$T$99,0),4)</f>
        <v>67.189000000000163</v>
      </c>
      <c r="O11" s="103">
        <f>INDEX([1]Energy!$AA$79:$AE$99,MATCH($B11,[1]Energy!$T$79:$T$99,0),5)</f>
        <v>1175.4509999999993</v>
      </c>
      <c r="P11" s="103">
        <f>INDEX([1]Energy!$AA$79:$AE$99,MATCH($B11,[1]Energy!$T$79:$T$99,0),2)</f>
        <v>237.51699999999963</v>
      </c>
      <c r="Q11" s="104">
        <f>INDEX([1]Energy!$AA$79:$AE$99,MATCH($B11,[1]Energy!$T$79:$T$99,0),3)</f>
        <v>699.42100000000096</v>
      </c>
      <c r="R11" s="102">
        <f>INDEX([1]Energy!$AA$54:$AE$74,MATCH($B11,[1]Energy!$T$54:$T$74,0),1)</f>
        <v>2169.6683308236043</v>
      </c>
      <c r="S11" s="103">
        <f>INDEX([1]Energy!$AA$54:$AE$74,MATCH($B11,[1]Energy!$T$54:$T$74,0),4)</f>
        <v>120.07051204031042</v>
      </c>
      <c r="T11" s="103">
        <f>INDEX([1]Energy!$AA$54:$AE$74,MATCH($B11,[1]Energy!$T$54:$T$74,0),5)</f>
        <v>941.89326967499767</v>
      </c>
      <c r="U11" s="103">
        <f>INDEX([1]Energy!$AA$54:$AE$74,MATCH($B11,[1]Energy!$T$54:$T$74,0),2)</f>
        <v>293.88037834023982</v>
      </c>
      <c r="V11" s="104">
        <f>INDEX([1]Energy!$AA$54:$AE$74,MATCH($B11,[1]Energy!$T$54:$T$74,0),3)</f>
        <v>813.82417076805643</v>
      </c>
      <c r="Z11" s="111" t="s">
        <v>158</v>
      </c>
      <c r="AA11" s="2" t="s">
        <v>100</v>
      </c>
      <c r="AB11" s="2" t="s">
        <v>57</v>
      </c>
      <c r="AE11" s="219"/>
      <c r="AF11" s="220" t="s">
        <v>111</v>
      </c>
      <c r="AG11" s="398" t="s">
        <v>112</v>
      </c>
      <c r="AH11" s="399"/>
      <c r="AI11" s="399"/>
    </row>
    <row r="12" spans="2:35" ht="16.5" thickBot="1">
      <c r="B12" s="12">
        <f t="shared" ref="B12:B30" si="0">B11+1</f>
        <v>2026</v>
      </c>
      <c r="C12" s="105">
        <f>INDEX([1]Energy!$AA$4:$AE$24,MATCH($B12,[1]Energy!$T$4:$T$24,0),1)</f>
        <v>8760</v>
      </c>
      <c r="D12" s="106">
        <f>INDEX([1]Energy!$AA$4:$AE$24,MATCH($B12,[1]Energy!$T$4:$T$24,0),4)</f>
        <v>1944</v>
      </c>
      <c r="E12" s="106">
        <f>INDEX([1]Energy!$AA$4:$AE$24,MATCH($B12,[1]Energy!$T$4:$T$24,0),5)</f>
        <v>3888</v>
      </c>
      <c r="F12" s="106">
        <f>INDEX([1]Energy!$AA$4:$AE$24,MATCH($B12,[1]Energy!$T$4:$T$24,0),2)</f>
        <v>976</v>
      </c>
      <c r="G12" s="107">
        <f>INDEX([1]Energy!$AA$4:$AE$24,MATCH($B12,[1]Energy!$T$4:$T$24,0),3)</f>
        <v>1952</v>
      </c>
      <c r="H12" s="105">
        <f>INDEX([1]Energy!$AA$29:$AE$49,MATCH($B12,[1]Energy!$T$29:$T$49,0),1)</f>
        <v>3245.5799998235552</v>
      </c>
      <c r="I12" s="106">
        <f>INDEX([1]Energy!$AA$29:$AE$49,MATCH($B12,[1]Energy!$T$29:$T$49,0),4)</f>
        <v>704.83341098765857</v>
      </c>
      <c r="J12" s="106">
        <f>INDEX([1]Energy!$AA$29:$AE$49,MATCH($B12,[1]Energy!$T$29:$T$49,0),5)</f>
        <v>1301.9963923282639</v>
      </c>
      <c r="K12" s="106">
        <f>INDEX([1]Energy!$AA$29:$AE$49,MATCH($B12,[1]Energy!$T$29:$T$49,0),2)</f>
        <v>507.20853550970435</v>
      </c>
      <c r="L12" s="107">
        <f>INDEX([1]Energy!$AA$29:$AE$49,MATCH($B12,[1]Energy!$T$29:$T$49,0),3)</f>
        <v>731.54166099792815</v>
      </c>
      <c r="M12" s="105">
        <f>INDEX([1]Energy!$AA$79:$AE$99,MATCH($B12,[1]Energy!$T$79:$T$99,0),1)</f>
        <v>2179.578</v>
      </c>
      <c r="N12" s="106">
        <f>INDEX([1]Energy!$AA$79:$AE$99,MATCH($B12,[1]Energy!$T$79:$T$99,0),4)</f>
        <v>67.189000000000163</v>
      </c>
      <c r="O12" s="106">
        <f>INDEX([1]Energy!$AA$79:$AE$99,MATCH($B12,[1]Energy!$T$79:$T$99,0),5)</f>
        <v>1175.4509999999993</v>
      </c>
      <c r="P12" s="106">
        <f>INDEX([1]Energy!$AA$79:$AE$99,MATCH($B12,[1]Energy!$T$79:$T$99,0),2)</f>
        <v>237.51699999999963</v>
      </c>
      <c r="Q12" s="107">
        <f>INDEX([1]Energy!$AA$79:$AE$99,MATCH($B12,[1]Energy!$T$79:$T$99,0),3)</f>
        <v>699.42100000000096</v>
      </c>
      <c r="R12" s="105">
        <f>INDEX([1]Energy!$AA$54:$AE$74,MATCH($B12,[1]Energy!$T$54:$T$74,0),1)</f>
        <v>2169.6683308236043</v>
      </c>
      <c r="S12" s="106">
        <f>INDEX([1]Energy!$AA$54:$AE$74,MATCH($B12,[1]Energy!$T$54:$T$74,0),4)</f>
        <v>120.07051204031042</v>
      </c>
      <c r="T12" s="106">
        <f>INDEX([1]Energy!$AA$54:$AE$74,MATCH($B12,[1]Energy!$T$54:$T$74,0),5)</f>
        <v>941.89326967499767</v>
      </c>
      <c r="U12" s="106">
        <f>INDEX([1]Energy!$AA$54:$AE$74,MATCH($B12,[1]Energy!$T$54:$T$74,0),2)</f>
        <v>293.88037834023982</v>
      </c>
      <c r="V12" s="107">
        <f>INDEX([1]Energy!$AA$54:$AE$74,MATCH($B12,[1]Energy!$T$54:$T$74,0),3)</f>
        <v>813.82417076805643</v>
      </c>
      <c r="Z12" s="111"/>
      <c r="AE12" s="221"/>
      <c r="AF12" s="222"/>
      <c r="AG12" s="223"/>
      <c r="AH12" s="224"/>
      <c r="AI12"/>
    </row>
    <row r="13" spans="2:35" ht="16.5" thickBot="1">
      <c r="B13" s="12">
        <f t="shared" si="0"/>
        <v>2027</v>
      </c>
      <c r="C13" s="105">
        <f>INDEX([1]Energy!$AA$4:$AE$24,MATCH($B13,[1]Energy!$T$4:$T$24,0),1)</f>
        <v>8760</v>
      </c>
      <c r="D13" s="106">
        <f>INDEX([1]Energy!$AA$4:$AE$24,MATCH($B13,[1]Energy!$T$4:$T$24,0),4)</f>
        <v>1944</v>
      </c>
      <c r="E13" s="106">
        <f>INDEX([1]Energy!$AA$4:$AE$24,MATCH($B13,[1]Energy!$T$4:$T$24,0),5)</f>
        <v>3888</v>
      </c>
      <c r="F13" s="106">
        <f>INDEX([1]Energy!$AA$4:$AE$24,MATCH($B13,[1]Energy!$T$4:$T$24,0),2)</f>
        <v>976</v>
      </c>
      <c r="G13" s="107">
        <f>INDEX([1]Energy!$AA$4:$AE$24,MATCH($B13,[1]Energy!$T$4:$T$24,0),3)</f>
        <v>1952</v>
      </c>
      <c r="H13" s="105">
        <f>INDEX([1]Energy!$AA$29:$AE$49,MATCH($B13,[1]Energy!$T$29:$T$49,0),1)</f>
        <v>3245.5799998235552</v>
      </c>
      <c r="I13" s="106">
        <f>INDEX([1]Energy!$AA$29:$AE$49,MATCH($B13,[1]Energy!$T$29:$T$49,0),4)</f>
        <v>704.83341098765857</v>
      </c>
      <c r="J13" s="106">
        <f>INDEX([1]Energy!$AA$29:$AE$49,MATCH($B13,[1]Energy!$T$29:$T$49,0),5)</f>
        <v>1301.9963923282639</v>
      </c>
      <c r="K13" s="106">
        <f>INDEX([1]Energy!$AA$29:$AE$49,MATCH($B13,[1]Energy!$T$29:$T$49,0),2)</f>
        <v>507.20853550970435</v>
      </c>
      <c r="L13" s="107">
        <f>INDEX([1]Energy!$AA$29:$AE$49,MATCH($B13,[1]Energy!$T$29:$T$49,0),3)</f>
        <v>731.54166099792815</v>
      </c>
      <c r="M13" s="105">
        <f>INDEX([1]Energy!$AA$79:$AE$99,MATCH($B13,[1]Energy!$T$79:$T$99,0),1)</f>
        <v>2179.578</v>
      </c>
      <c r="N13" s="106">
        <f>INDEX([1]Energy!$AA$79:$AE$99,MATCH($B13,[1]Energy!$T$79:$T$99,0),4)</f>
        <v>67.189000000000163</v>
      </c>
      <c r="O13" s="106">
        <f>INDEX([1]Energy!$AA$79:$AE$99,MATCH($B13,[1]Energy!$T$79:$T$99,0),5)</f>
        <v>1175.4509999999993</v>
      </c>
      <c r="P13" s="106">
        <f>INDEX([1]Energy!$AA$79:$AE$99,MATCH($B13,[1]Energy!$T$79:$T$99,0),2)</f>
        <v>237.51699999999963</v>
      </c>
      <c r="Q13" s="107">
        <f>INDEX([1]Energy!$AA$79:$AE$99,MATCH($B13,[1]Energy!$T$79:$T$99,0),3)</f>
        <v>699.42100000000096</v>
      </c>
      <c r="R13" s="105">
        <f>INDEX([1]Energy!$AA$54:$AE$74,MATCH($B13,[1]Energy!$T$54:$T$74,0),1)</f>
        <v>2169.6683308236043</v>
      </c>
      <c r="S13" s="106">
        <f>INDEX([1]Energy!$AA$54:$AE$74,MATCH($B13,[1]Energy!$T$54:$T$74,0),4)</f>
        <v>120.07051204031042</v>
      </c>
      <c r="T13" s="106">
        <f>INDEX([1]Energy!$AA$54:$AE$74,MATCH($B13,[1]Energy!$T$54:$T$74,0),5)</f>
        <v>941.89326967499767</v>
      </c>
      <c r="U13" s="106">
        <f>INDEX([1]Energy!$AA$54:$AE$74,MATCH($B13,[1]Energy!$T$54:$T$74,0),2)</f>
        <v>293.88037834023982</v>
      </c>
      <c r="V13" s="107">
        <f>INDEX([1]Energy!$AA$54:$AE$74,MATCH($B13,[1]Energy!$T$54:$T$74,0),3)</f>
        <v>813.82417076805643</v>
      </c>
      <c r="Y13" s="60" t="s">
        <v>40</v>
      </c>
      <c r="Z13" s="111" t="s">
        <v>41</v>
      </c>
      <c r="AE13" s="221"/>
      <c r="AF13" s="225" t="s">
        <v>105</v>
      </c>
      <c r="AG13" s="226" t="s">
        <v>31</v>
      </c>
      <c r="AH13" s="227" t="s">
        <v>30</v>
      </c>
      <c r="AI13" s="228" t="s">
        <v>105</v>
      </c>
    </row>
    <row r="14" spans="2:35" ht="16.5" thickBot="1">
      <c r="B14" s="12">
        <f t="shared" si="0"/>
        <v>2028</v>
      </c>
      <c r="C14" s="105">
        <f>INDEX([1]Energy!$AA$4:$AE$24,MATCH($B14,[1]Energy!$T$4:$T$24,0),1)</f>
        <v>8784</v>
      </c>
      <c r="D14" s="106">
        <f>INDEX([1]Energy!$AA$4:$AE$24,MATCH($B14,[1]Energy!$T$4:$T$24,0),4)</f>
        <v>1952</v>
      </c>
      <c r="E14" s="106">
        <f>INDEX([1]Energy!$AA$4:$AE$24,MATCH($B14,[1]Energy!$T$4:$T$24,0),5)</f>
        <v>3904</v>
      </c>
      <c r="F14" s="106">
        <f>INDEX([1]Energy!$AA$4:$AE$24,MATCH($B14,[1]Energy!$T$4:$T$24,0),2)</f>
        <v>976</v>
      </c>
      <c r="G14" s="107">
        <f>INDEX([1]Energy!$AA$4:$AE$24,MATCH($B14,[1]Energy!$T$4:$T$24,0),3)</f>
        <v>1952</v>
      </c>
      <c r="H14" s="105">
        <f>INDEX([1]Energy!$AA$29:$AE$49,MATCH($B14,[1]Energy!$T$29:$T$49,0),1)</f>
        <v>3253.0816876229164</v>
      </c>
      <c r="I14" s="106">
        <f>INDEX([1]Energy!$AA$29:$AE$49,MATCH($B14,[1]Energy!$T$29:$T$49,0),4)</f>
        <v>707.55977448531416</v>
      </c>
      <c r="J14" s="106">
        <f>INDEX([1]Energy!$AA$29:$AE$49,MATCH($B14,[1]Energy!$T$29:$T$49,0),5)</f>
        <v>1306.7717166299694</v>
      </c>
      <c r="K14" s="106">
        <f>INDEX([1]Energy!$AA$29:$AE$49,MATCH($B14,[1]Energy!$T$29:$T$49,0),2)</f>
        <v>507.20853550970435</v>
      </c>
      <c r="L14" s="107">
        <f>INDEX([1]Energy!$AA$29:$AE$49,MATCH($B14,[1]Energy!$T$29:$T$49,0),3)</f>
        <v>731.54166099792815</v>
      </c>
      <c r="M14" s="105">
        <f>INDEX([1]Energy!$AA$79:$AE$99,MATCH($B14,[1]Energy!$T$79:$T$99,0),1)</f>
        <v>2183.9111428571432</v>
      </c>
      <c r="N14" s="106">
        <f>INDEX([1]Energy!$AA$79:$AE$99,MATCH($B14,[1]Energy!$T$79:$T$99,0),4)</f>
        <v>67.310964285714462</v>
      </c>
      <c r="O14" s="106">
        <f>INDEX([1]Energy!$AA$79:$AE$99,MATCH($B14,[1]Energy!$T$79:$T$99,0),5)</f>
        <v>1179.6621785714283</v>
      </c>
      <c r="P14" s="106">
        <f>INDEX([1]Energy!$AA$79:$AE$99,MATCH($B14,[1]Energy!$T$79:$T$99,0),2)</f>
        <v>237.51699999999963</v>
      </c>
      <c r="Q14" s="107">
        <f>INDEX([1]Energy!$AA$79:$AE$99,MATCH($B14,[1]Energy!$T$79:$T$99,0),3)</f>
        <v>699.42100000000096</v>
      </c>
      <c r="R14" s="105">
        <f>INDEX([1]Energy!$AA$54:$AE$74,MATCH($B14,[1]Energy!$T$54:$T$74,0),1)</f>
        <v>2172.1054371911878</v>
      </c>
      <c r="S14" s="106">
        <f>INDEX([1]Energy!$AA$54:$AE$74,MATCH($B14,[1]Energy!$T$54:$T$74,0),4)</f>
        <v>120.33811927987756</v>
      </c>
      <c r="T14" s="106">
        <f>INDEX([1]Energy!$AA$54:$AE$74,MATCH($B14,[1]Energy!$T$54:$T$74,0),5)</f>
        <v>944.06276880301425</v>
      </c>
      <c r="U14" s="106">
        <f>INDEX([1]Energy!$AA$54:$AE$74,MATCH($B14,[1]Energy!$T$54:$T$74,0),2)</f>
        <v>293.88037834023982</v>
      </c>
      <c r="V14" s="107">
        <f>INDEX([1]Energy!$AA$54:$AE$74,MATCH($B14,[1]Energy!$T$54:$T$74,0),3)</f>
        <v>813.82417076805643</v>
      </c>
      <c r="Y14" s="60">
        <v>1</v>
      </c>
      <c r="Z14" s="112">
        <f t="array" ref="Z14">SUM(([1]Profile!$AF$5:$AF$8764)*([1]Profile!$AD$5:$AD$8764=$Y14))</f>
        <v>0.10204081632653064</v>
      </c>
      <c r="AA14" s="206">
        <f>1/12</f>
        <v>8.3333333333333329E-2</v>
      </c>
      <c r="AB14" s="206">
        <f>AVERAGE(Z14:AA14)</f>
        <v>9.2687074829931992E-2</v>
      </c>
      <c r="AE14" s="229" t="s">
        <v>55</v>
      </c>
      <c r="AF14" s="227"/>
      <c r="AG14" s="400"/>
      <c r="AH14" s="371"/>
      <c r="AI14"/>
    </row>
    <row r="15" spans="2:35" ht="15.75">
      <c r="B15" s="12">
        <f t="shared" si="0"/>
        <v>2029</v>
      </c>
      <c r="C15" s="105">
        <f>INDEX([1]Energy!$AA$4:$AE$24,MATCH($B15,[1]Energy!$T$4:$T$24,0),1)</f>
        <v>8760</v>
      </c>
      <c r="D15" s="106">
        <f>INDEX([1]Energy!$AA$4:$AE$24,MATCH($B15,[1]Energy!$T$4:$T$24,0),4)</f>
        <v>1944</v>
      </c>
      <c r="E15" s="106">
        <f>INDEX([1]Energy!$AA$4:$AE$24,MATCH($B15,[1]Energy!$T$4:$T$24,0),5)</f>
        <v>3888</v>
      </c>
      <c r="F15" s="106">
        <f>INDEX([1]Energy!$AA$4:$AE$24,MATCH($B15,[1]Energy!$T$4:$T$24,0),2)</f>
        <v>976</v>
      </c>
      <c r="G15" s="107">
        <f>INDEX([1]Energy!$AA$4:$AE$24,MATCH($B15,[1]Energy!$T$4:$T$24,0),3)</f>
        <v>1952</v>
      </c>
      <c r="H15" s="105">
        <f>INDEX([1]Energy!$AA$29:$AE$49,MATCH($B15,[1]Energy!$T$29:$T$49,0),1)</f>
        <v>3245.5799998235552</v>
      </c>
      <c r="I15" s="106">
        <f>INDEX([1]Energy!$AA$29:$AE$49,MATCH($B15,[1]Energy!$T$29:$T$49,0),4)</f>
        <v>704.83341098765857</v>
      </c>
      <c r="J15" s="106">
        <f>INDEX([1]Energy!$AA$29:$AE$49,MATCH($B15,[1]Energy!$T$29:$T$49,0),5)</f>
        <v>1301.9963923282639</v>
      </c>
      <c r="K15" s="106">
        <f>INDEX([1]Energy!$AA$29:$AE$49,MATCH($B15,[1]Energy!$T$29:$T$49,0),2)</f>
        <v>507.20853550970435</v>
      </c>
      <c r="L15" s="107">
        <f>INDEX([1]Energy!$AA$29:$AE$49,MATCH($B15,[1]Energy!$T$29:$T$49,0),3)</f>
        <v>731.54166099792815</v>
      </c>
      <c r="M15" s="105">
        <f>INDEX([1]Energy!$AA$79:$AE$99,MATCH($B15,[1]Energy!$T$79:$T$99,0),1)</f>
        <v>2179.578</v>
      </c>
      <c r="N15" s="106">
        <f>INDEX([1]Energy!$AA$79:$AE$99,MATCH($B15,[1]Energy!$T$79:$T$99,0),4)</f>
        <v>67.189000000000163</v>
      </c>
      <c r="O15" s="106">
        <f>INDEX([1]Energy!$AA$79:$AE$99,MATCH($B15,[1]Energy!$T$79:$T$99,0),5)</f>
        <v>1175.4509999999993</v>
      </c>
      <c r="P15" s="106">
        <f>INDEX([1]Energy!$AA$79:$AE$99,MATCH($B15,[1]Energy!$T$79:$T$99,0),2)</f>
        <v>237.51699999999963</v>
      </c>
      <c r="Q15" s="107">
        <f>INDEX([1]Energy!$AA$79:$AE$99,MATCH($B15,[1]Energy!$T$79:$T$99,0),3)</f>
        <v>699.42100000000096</v>
      </c>
      <c r="R15" s="105">
        <f>INDEX([1]Energy!$AA$54:$AE$74,MATCH($B15,[1]Energy!$T$54:$T$74,0),1)</f>
        <v>2169.6683308236043</v>
      </c>
      <c r="S15" s="106">
        <f>INDEX([1]Energy!$AA$54:$AE$74,MATCH($B15,[1]Energy!$T$54:$T$74,0),4)</f>
        <v>120.07051204031042</v>
      </c>
      <c r="T15" s="106">
        <f>INDEX([1]Energy!$AA$54:$AE$74,MATCH($B15,[1]Energy!$T$54:$T$74,0),5)</f>
        <v>941.89326967499767</v>
      </c>
      <c r="U15" s="106">
        <f>INDEX([1]Energy!$AA$54:$AE$74,MATCH($B15,[1]Energy!$T$54:$T$74,0),2)</f>
        <v>293.88037834023982</v>
      </c>
      <c r="V15" s="107">
        <f>INDEX([1]Energy!$AA$54:$AE$74,MATCH($B15,[1]Energy!$T$54:$T$74,0),3)</f>
        <v>813.82417076805643</v>
      </c>
      <c r="Y15" s="60">
        <v>2</v>
      </c>
      <c r="Z15" s="112">
        <f t="array" ref="Z15">SUM(([1]Profile!$AF$5:$AF$8764)*([1]Profile!$AD$5:$AD$8764=$Y15))</f>
        <v>5.1020408163265307E-2</v>
      </c>
      <c r="AA15" s="206">
        <f t="shared" ref="AA15:AA25" si="1">1/12</f>
        <v>8.3333333333333329E-2</v>
      </c>
      <c r="AB15" s="206">
        <f t="shared" ref="AB15:AB25" si="2">AVERAGE(Z15:AA15)</f>
        <v>6.7176870748299311E-2</v>
      </c>
      <c r="AE15" s="230" t="s">
        <v>113</v>
      </c>
      <c r="AF15" s="231">
        <v>0.27895059357855467</v>
      </c>
      <c r="AG15" s="231">
        <v>0.14120663980855161</v>
      </c>
      <c r="AH15" s="232">
        <v>7.152112360511112E-2</v>
      </c>
      <c r="AI15" s="233">
        <f>AG15*$AG$29+AH15*$AH$29</f>
        <v>0.12920722056433673</v>
      </c>
    </row>
    <row r="16" spans="2:35" ht="15.75">
      <c r="B16" s="12">
        <f t="shared" si="0"/>
        <v>2030</v>
      </c>
      <c r="C16" s="105">
        <f>INDEX([1]Energy!$AA$4:$AE$24,MATCH($B16,[1]Energy!$T$4:$T$24,0),1)</f>
        <v>8760</v>
      </c>
      <c r="D16" s="106">
        <f>INDEX([1]Energy!$AA$4:$AE$24,MATCH($B16,[1]Energy!$T$4:$T$24,0),4)</f>
        <v>1944</v>
      </c>
      <c r="E16" s="106">
        <f>INDEX([1]Energy!$AA$4:$AE$24,MATCH($B16,[1]Energy!$T$4:$T$24,0),5)</f>
        <v>3888</v>
      </c>
      <c r="F16" s="106">
        <f>INDEX([1]Energy!$AA$4:$AE$24,MATCH($B16,[1]Energy!$T$4:$T$24,0),2)</f>
        <v>976</v>
      </c>
      <c r="G16" s="107">
        <f>INDEX([1]Energy!$AA$4:$AE$24,MATCH($B16,[1]Energy!$T$4:$T$24,0),3)</f>
        <v>1952</v>
      </c>
      <c r="H16" s="105">
        <f>INDEX([1]Energy!$AA$29:$AE$49,MATCH($B16,[1]Energy!$T$29:$T$49,0),1)</f>
        <v>3245.5799998235552</v>
      </c>
      <c r="I16" s="106">
        <f>INDEX([1]Energy!$AA$29:$AE$49,MATCH($B16,[1]Energy!$T$29:$T$49,0),4)</f>
        <v>704.83341098765857</v>
      </c>
      <c r="J16" s="106">
        <f>INDEX([1]Energy!$AA$29:$AE$49,MATCH($B16,[1]Energy!$T$29:$T$49,0),5)</f>
        <v>1301.9963923282639</v>
      </c>
      <c r="K16" s="106">
        <f>INDEX([1]Energy!$AA$29:$AE$49,MATCH($B16,[1]Energy!$T$29:$T$49,0),2)</f>
        <v>507.20853550970435</v>
      </c>
      <c r="L16" s="107">
        <f>INDEX([1]Energy!$AA$29:$AE$49,MATCH($B16,[1]Energy!$T$29:$T$49,0),3)</f>
        <v>731.54166099792815</v>
      </c>
      <c r="M16" s="105">
        <f>INDEX([1]Energy!$AA$79:$AE$99,MATCH($B16,[1]Energy!$T$79:$T$99,0),1)</f>
        <v>2179.578</v>
      </c>
      <c r="N16" s="106">
        <f>INDEX([1]Energy!$AA$79:$AE$99,MATCH($B16,[1]Energy!$T$79:$T$99,0),4)</f>
        <v>67.189000000000163</v>
      </c>
      <c r="O16" s="106">
        <f>INDEX([1]Energy!$AA$79:$AE$99,MATCH($B16,[1]Energy!$T$79:$T$99,0),5)</f>
        <v>1175.4509999999993</v>
      </c>
      <c r="P16" s="106">
        <f>INDEX([1]Energy!$AA$79:$AE$99,MATCH($B16,[1]Energy!$T$79:$T$99,0),2)</f>
        <v>237.51699999999963</v>
      </c>
      <c r="Q16" s="107">
        <f>INDEX([1]Energy!$AA$79:$AE$99,MATCH($B16,[1]Energy!$T$79:$T$99,0),3)</f>
        <v>699.42100000000096</v>
      </c>
      <c r="R16" s="105">
        <f>INDEX([1]Energy!$AA$54:$AE$74,MATCH($B16,[1]Energy!$T$54:$T$74,0),1)</f>
        <v>2169.6683308236043</v>
      </c>
      <c r="S16" s="106">
        <f>INDEX([1]Energy!$AA$54:$AE$74,MATCH($B16,[1]Energy!$T$54:$T$74,0),4)</f>
        <v>120.07051204031042</v>
      </c>
      <c r="T16" s="106">
        <f>INDEX([1]Energy!$AA$54:$AE$74,MATCH($B16,[1]Energy!$T$54:$T$74,0),5)</f>
        <v>941.89326967499767</v>
      </c>
      <c r="U16" s="106">
        <f>INDEX([1]Energy!$AA$54:$AE$74,MATCH($B16,[1]Energy!$T$54:$T$74,0),2)</f>
        <v>293.88037834023982</v>
      </c>
      <c r="V16" s="107">
        <f>INDEX([1]Energy!$AA$54:$AE$74,MATCH($B16,[1]Energy!$T$54:$T$74,0),3)</f>
        <v>813.82417076805643</v>
      </c>
      <c r="Y16" s="60">
        <v>3</v>
      </c>
      <c r="Z16" s="112">
        <f t="array" ref="Z16">SUM(([1]Profile!$AF$5:$AF$8764)*([1]Profile!$AD$5:$AD$8764=$Y16))</f>
        <v>0</v>
      </c>
      <c r="AA16" s="206">
        <f t="shared" si="1"/>
        <v>8.3333333333333329E-2</v>
      </c>
      <c r="AB16" s="206">
        <f t="shared" si="2"/>
        <v>4.1666666666666664E-2</v>
      </c>
      <c r="AE16" s="234" t="s">
        <v>114</v>
      </c>
      <c r="AF16" s="235">
        <v>0.29294624772838473</v>
      </c>
      <c r="AG16" s="235">
        <v>0.13426739645399077</v>
      </c>
      <c r="AH16" s="236">
        <v>0.17682663034651852</v>
      </c>
      <c r="AI16" s="237">
        <f t="shared" ref="AI16:AI19" si="3">AG16*$AG$29+AH16*$AH$29</f>
        <v>0.14159583596354594</v>
      </c>
    </row>
    <row r="17" spans="2:35" ht="15.75">
      <c r="B17" s="12">
        <f t="shared" si="0"/>
        <v>2031</v>
      </c>
      <c r="C17" s="105">
        <f>INDEX([1]Energy!$AA$4:$AE$24,MATCH($B17,[1]Energy!$T$4:$T$24,0),1)</f>
        <v>8760</v>
      </c>
      <c r="D17" s="106">
        <f>INDEX([1]Energy!$AA$4:$AE$24,MATCH($B17,[1]Energy!$T$4:$T$24,0),4)</f>
        <v>1944</v>
      </c>
      <c r="E17" s="106">
        <f>INDEX([1]Energy!$AA$4:$AE$24,MATCH($B17,[1]Energy!$T$4:$T$24,0),5)</f>
        <v>3888</v>
      </c>
      <c r="F17" s="106">
        <f>INDEX([1]Energy!$AA$4:$AE$24,MATCH($B17,[1]Energy!$T$4:$T$24,0),2)</f>
        <v>976</v>
      </c>
      <c r="G17" s="107">
        <f>INDEX([1]Energy!$AA$4:$AE$24,MATCH($B17,[1]Energy!$T$4:$T$24,0),3)</f>
        <v>1952</v>
      </c>
      <c r="H17" s="105">
        <f>INDEX([1]Energy!$AA$29:$AE$49,MATCH($B17,[1]Energy!$T$29:$T$49,0),1)</f>
        <v>3245.5799998235552</v>
      </c>
      <c r="I17" s="106">
        <f>INDEX([1]Energy!$AA$29:$AE$49,MATCH($B17,[1]Energy!$T$29:$T$49,0),4)</f>
        <v>704.83341098765857</v>
      </c>
      <c r="J17" s="106">
        <f>INDEX([1]Energy!$AA$29:$AE$49,MATCH($B17,[1]Energy!$T$29:$T$49,0),5)</f>
        <v>1301.9963923282639</v>
      </c>
      <c r="K17" s="106">
        <f>INDEX([1]Energy!$AA$29:$AE$49,MATCH($B17,[1]Energy!$T$29:$T$49,0),2)</f>
        <v>507.20853550970435</v>
      </c>
      <c r="L17" s="107">
        <f>INDEX([1]Energy!$AA$29:$AE$49,MATCH($B17,[1]Energy!$T$29:$T$49,0),3)</f>
        <v>731.54166099792815</v>
      </c>
      <c r="M17" s="105">
        <f>INDEX([1]Energy!$AA$79:$AE$99,MATCH($B17,[1]Energy!$T$79:$T$99,0),1)</f>
        <v>2179.578</v>
      </c>
      <c r="N17" s="106">
        <f>INDEX([1]Energy!$AA$79:$AE$99,MATCH($B17,[1]Energy!$T$79:$T$99,0),4)</f>
        <v>67.189000000000163</v>
      </c>
      <c r="O17" s="106">
        <f>INDEX([1]Energy!$AA$79:$AE$99,MATCH($B17,[1]Energy!$T$79:$T$99,0),5)</f>
        <v>1175.4509999999993</v>
      </c>
      <c r="P17" s="106">
        <f>INDEX([1]Energy!$AA$79:$AE$99,MATCH($B17,[1]Energy!$T$79:$T$99,0),2)</f>
        <v>237.51699999999963</v>
      </c>
      <c r="Q17" s="107">
        <f>INDEX([1]Energy!$AA$79:$AE$99,MATCH($B17,[1]Energy!$T$79:$T$99,0),3)</f>
        <v>699.42100000000096</v>
      </c>
      <c r="R17" s="105">
        <f>INDEX([1]Energy!$AA$54:$AE$74,MATCH($B17,[1]Energy!$T$54:$T$74,0),1)</f>
        <v>2169.6683308236043</v>
      </c>
      <c r="S17" s="106">
        <f>INDEX([1]Energy!$AA$54:$AE$74,MATCH($B17,[1]Energy!$T$54:$T$74,0),4)</f>
        <v>120.07051204031042</v>
      </c>
      <c r="T17" s="106">
        <f>INDEX([1]Energy!$AA$54:$AE$74,MATCH($B17,[1]Energy!$T$54:$T$74,0),5)</f>
        <v>941.89326967499767</v>
      </c>
      <c r="U17" s="106">
        <f>INDEX([1]Energy!$AA$54:$AE$74,MATCH($B17,[1]Energy!$T$54:$T$74,0),2)</f>
        <v>293.88037834023982</v>
      </c>
      <c r="V17" s="107">
        <f>INDEX([1]Energy!$AA$54:$AE$74,MATCH($B17,[1]Energy!$T$54:$T$74,0),3)</f>
        <v>813.82417076805643</v>
      </c>
      <c r="Y17" s="60">
        <v>4</v>
      </c>
      <c r="Z17" s="112">
        <f t="array" ref="Z17">SUM(([1]Profile!$AF$5:$AF$8764)*([1]Profile!$AD$5:$AD$8764=$Y17))</f>
        <v>0</v>
      </c>
      <c r="AA17" s="206">
        <f t="shared" si="1"/>
        <v>8.3333333333333329E-2</v>
      </c>
      <c r="AB17" s="206">
        <f t="shared" si="2"/>
        <v>4.1666666666666664E-2</v>
      </c>
      <c r="AE17" s="234" t="s">
        <v>115</v>
      </c>
      <c r="AF17" s="235">
        <v>0.32246556589655151</v>
      </c>
      <c r="AG17" s="235">
        <v>0.15492934179902926</v>
      </c>
      <c r="AH17" s="236">
        <v>7.0583803863777786E-2</v>
      </c>
      <c r="AI17" s="237">
        <f t="shared" si="3"/>
        <v>0.1404055565678316</v>
      </c>
    </row>
    <row r="18" spans="2:35" ht="15.75">
      <c r="B18" s="12">
        <f t="shared" si="0"/>
        <v>2032</v>
      </c>
      <c r="C18" s="105">
        <f>INDEX([1]Energy!$AA$4:$AE$24,MATCH($B18,[1]Energy!$T$4:$T$24,0),1)</f>
        <v>8784</v>
      </c>
      <c r="D18" s="106">
        <f>INDEX([1]Energy!$AA$4:$AE$24,MATCH($B18,[1]Energy!$T$4:$T$24,0),4)</f>
        <v>1952</v>
      </c>
      <c r="E18" s="106">
        <f>INDEX([1]Energy!$AA$4:$AE$24,MATCH($B18,[1]Energy!$T$4:$T$24,0),5)</f>
        <v>3904</v>
      </c>
      <c r="F18" s="106">
        <f>INDEX([1]Energy!$AA$4:$AE$24,MATCH($B18,[1]Energy!$T$4:$T$24,0),2)</f>
        <v>976</v>
      </c>
      <c r="G18" s="107">
        <f>INDEX([1]Energy!$AA$4:$AE$24,MATCH($B18,[1]Energy!$T$4:$T$24,0),3)</f>
        <v>1952</v>
      </c>
      <c r="H18" s="105">
        <f>INDEX([1]Energy!$AA$29:$AE$49,MATCH($B18,[1]Energy!$T$29:$T$49,0),1)</f>
        <v>3253.0816876229164</v>
      </c>
      <c r="I18" s="106">
        <f>INDEX([1]Energy!$AA$29:$AE$49,MATCH($B18,[1]Energy!$T$29:$T$49,0),4)</f>
        <v>707.55977448531416</v>
      </c>
      <c r="J18" s="106">
        <f>INDEX([1]Energy!$AA$29:$AE$49,MATCH($B18,[1]Energy!$T$29:$T$49,0),5)</f>
        <v>1306.7717166299694</v>
      </c>
      <c r="K18" s="106">
        <f>INDEX([1]Energy!$AA$29:$AE$49,MATCH($B18,[1]Energy!$T$29:$T$49,0),2)</f>
        <v>507.20853550970435</v>
      </c>
      <c r="L18" s="107">
        <f>INDEX([1]Energy!$AA$29:$AE$49,MATCH($B18,[1]Energy!$T$29:$T$49,0),3)</f>
        <v>731.54166099792815</v>
      </c>
      <c r="M18" s="105">
        <f>INDEX([1]Energy!$AA$79:$AE$99,MATCH($B18,[1]Energy!$T$79:$T$99,0),1)</f>
        <v>2183.9111428571432</v>
      </c>
      <c r="N18" s="106">
        <f>INDEX([1]Energy!$AA$79:$AE$99,MATCH($B18,[1]Energy!$T$79:$T$99,0),4)</f>
        <v>67.310964285714462</v>
      </c>
      <c r="O18" s="106">
        <f>INDEX([1]Energy!$AA$79:$AE$99,MATCH($B18,[1]Energy!$T$79:$T$99,0),5)</f>
        <v>1179.6621785714283</v>
      </c>
      <c r="P18" s="106">
        <f>INDEX([1]Energy!$AA$79:$AE$99,MATCH($B18,[1]Energy!$T$79:$T$99,0),2)</f>
        <v>237.51699999999963</v>
      </c>
      <c r="Q18" s="107">
        <f>INDEX([1]Energy!$AA$79:$AE$99,MATCH($B18,[1]Energy!$T$79:$T$99,0),3)</f>
        <v>699.42100000000096</v>
      </c>
      <c r="R18" s="105">
        <f>INDEX([1]Energy!$AA$54:$AE$74,MATCH($B18,[1]Energy!$T$54:$T$74,0),1)</f>
        <v>2172.1054371911878</v>
      </c>
      <c r="S18" s="106">
        <f>INDEX([1]Energy!$AA$54:$AE$74,MATCH($B18,[1]Energy!$T$54:$T$74,0),4)</f>
        <v>120.33811927987756</v>
      </c>
      <c r="T18" s="106">
        <f>INDEX([1]Energy!$AA$54:$AE$74,MATCH($B18,[1]Energy!$T$54:$T$74,0),5)</f>
        <v>944.06276880301425</v>
      </c>
      <c r="U18" s="106">
        <f>INDEX([1]Energy!$AA$54:$AE$74,MATCH($B18,[1]Energy!$T$54:$T$74,0),2)</f>
        <v>293.88037834023982</v>
      </c>
      <c r="V18" s="107">
        <f>INDEX([1]Energy!$AA$54:$AE$74,MATCH($B18,[1]Energy!$T$54:$T$74,0),3)</f>
        <v>813.82417076805643</v>
      </c>
      <c r="Y18" s="60">
        <v>5</v>
      </c>
      <c r="Z18" s="112">
        <f t="array" ref="Z18">SUM(([1]Profile!$AF$5:$AF$8764)*([1]Profile!$AD$5:$AD$8764=$Y18))</f>
        <v>0</v>
      </c>
      <c r="AA18" s="206">
        <f t="shared" si="1"/>
        <v>8.3333333333333329E-2</v>
      </c>
      <c r="AB18" s="206">
        <f t="shared" si="2"/>
        <v>4.1666666666666664E-2</v>
      </c>
      <c r="AE18" s="234" t="s">
        <v>116</v>
      </c>
      <c r="AF18" s="235">
        <v>0.24767903319904089</v>
      </c>
      <c r="AG18" s="235">
        <v>9.4813683695469969E-2</v>
      </c>
      <c r="AH18" s="236">
        <v>3.6129646290814818E-2</v>
      </c>
      <c r="AI18" s="237">
        <f t="shared" si="3"/>
        <v>8.4708651744413277E-2</v>
      </c>
    </row>
    <row r="19" spans="2:35" ht="16.5" thickBot="1">
      <c r="B19" s="12">
        <f t="shared" si="0"/>
        <v>2033</v>
      </c>
      <c r="C19" s="105">
        <f>INDEX([1]Energy!$AA$4:$AE$24,MATCH($B19,[1]Energy!$T$4:$T$24,0),1)</f>
        <v>8760</v>
      </c>
      <c r="D19" s="106">
        <f>INDEX([1]Energy!$AA$4:$AE$24,MATCH($B19,[1]Energy!$T$4:$T$24,0),4)</f>
        <v>1944</v>
      </c>
      <c r="E19" s="106">
        <f>INDEX([1]Energy!$AA$4:$AE$24,MATCH($B19,[1]Energy!$T$4:$T$24,0),5)</f>
        <v>3888</v>
      </c>
      <c r="F19" s="106">
        <f>INDEX([1]Energy!$AA$4:$AE$24,MATCH($B19,[1]Energy!$T$4:$T$24,0),2)</f>
        <v>976</v>
      </c>
      <c r="G19" s="107">
        <f>INDEX([1]Energy!$AA$4:$AE$24,MATCH($B19,[1]Energy!$T$4:$T$24,0),3)</f>
        <v>1952</v>
      </c>
      <c r="H19" s="105">
        <f>INDEX([1]Energy!$AA$29:$AE$49,MATCH($B19,[1]Energy!$T$29:$T$49,0),1)</f>
        <v>3245.5799998235552</v>
      </c>
      <c r="I19" s="106">
        <f>INDEX([1]Energy!$AA$29:$AE$49,MATCH($B19,[1]Energy!$T$29:$T$49,0),4)</f>
        <v>704.83341098765857</v>
      </c>
      <c r="J19" s="106">
        <f>INDEX([1]Energy!$AA$29:$AE$49,MATCH($B19,[1]Energy!$T$29:$T$49,0),5)</f>
        <v>1301.9963923282639</v>
      </c>
      <c r="K19" s="106">
        <f>INDEX([1]Energy!$AA$29:$AE$49,MATCH($B19,[1]Energy!$T$29:$T$49,0),2)</f>
        <v>507.20853550970435</v>
      </c>
      <c r="L19" s="107">
        <f>INDEX([1]Energy!$AA$29:$AE$49,MATCH($B19,[1]Energy!$T$29:$T$49,0),3)</f>
        <v>731.54166099792815</v>
      </c>
      <c r="M19" s="105">
        <f>INDEX([1]Energy!$AA$79:$AE$99,MATCH($B19,[1]Energy!$T$79:$T$99,0),1)</f>
        <v>2179.578</v>
      </c>
      <c r="N19" s="106">
        <f>INDEX([1]Energy!$AA$79:$AE$99,MATCH($B19,[1]Energy!$T$79:$T$99,0),4)</f>
        <v>67.189000000000163</v>
      </c>
      <c r="O19" s="106">
        <f>INDEX([1]Energy!$AA$79:$AE$99,MATCH($B19,[1]Energy!$T$79:$T$99,0),5)</f>
        <v>1175.4509999999993</v>
      </c>
      <c r="P19" s="106">
        <f>INDEX([1]Energy!$AA$79:$AE$99,MATCH($B19,[1]Energy!$T$79:$T$99,0),2)</f>
        <v>237.51699999999963</v>
      </c>
      <c r="Q19" s="107">
        <f>INDEX([1]Energy!$AA$79:$AE$99,MATCH($B19,[1]Energy!$T$79:$T$99,0),3)</f>
        <v>699.42100000000096</v>
      </c>
      <c r="R19" s="105">
        <f>INDEX([1]Energy!$AA$54:$AE$74,MATCH($B19,[1]Energy!$T$54:$T$74,0),1)</f>
        <v>2169.6683308236043</v>
      </c>
      <c r="S19" s="106">
        <f>INDEX([1]Energy!$AA$54:$AE$74,MATCH($B19,[1]Energy!$T$54:$T$74,0),4)</f>
        <v>120.07051204031042</v>
      </c>
      <c r="T19" s="106">
        <f>INDEX([1]Energy!$AA$54:$AE$74,MATCH($B19,[1]Energy!$T$54:$T$74,0),5)</f>
        <v>941.89326967499767</v>
      </c>
      <c r="U19" s="106">
        <f>INDEX([1]Energy!$AA$54:$AE$74,MATCH($B19,[1]Energy!$T$54:$T$74,0),2)</f>
        <v>293.88037834023982</v>
      </c>
      <c r="V19" s="107">
        <f>INDEX([1]Energy!$AA$54:$AE$74,MATCH($B19,[1]Energy!$T$54:$T$74,0),3)</f>
        <v>813.82417076805643</v>
      </c>
      <c r="Y19" s="60">
        <v>6</v>
      </c>
      <c r="Z19" s="112">
        <f t="array" ref="Z19">SUM(([1]Profile!$AF$5:$AF$8764)*([1]Profile!$AD$5:$AD$8764=$Y19))</f>
        <v>7.9081632653061271E-2</v>
      </c>
      <c r="AA19" s="206">
        <f t="shared" si="1"/>
        <v>8.3333333333333329E-2</v>
      </c>
      <c r="AB19" s="206">
        <f t="shared" si="2"/>
        <v>8.12074829931973E-2</v>
      </c>
      <c r="AE19" s="238" t="s">
        <v>117</v>
      </c>
      <c r="AF19" s="239">
        <v>0.29736901360526885</v>
      </c>
      <c r="AG19" s="239">
        <v>0.13919215255979966</v>
      </c>
      <c r="AH19" s="240">
        <v>0.1340604136515556</v>
      </c>
      <c r="AI19" s="241">
        <f t="shared" si="3"/>
        <v>0.13830849853860969</v>
      </c>
    </row>
    <row r="20" spans="2:35" ht="16.5" thickBot="1">
      <c r="B20" s="12">
        <f t="shared" si="0"/>
        <v>2034</v>
      </c>
      <c r="C20" s="105">
        <f>INDEX([1]Energy!$AA$4:$AE$24,MATCH($B20,[1]Energy!$T$4:$T$24,0),1)</f>
        <v>8760</v>
      </c>
      <c r="D20" s="106">
        <f>INDEX([1]Energy!$AA$4:$AE$24,MATCH($B20,[1]Energy!$T$4:$T$24,0),4)</f>
        <v>1944</v>
      </c>
      <c r="E20" s="106">
        <f>INDEX([1]Energy!$AA$4:$AE$24,MATCH($B20,[1]Energy!$T$4:$T$24,0),5)</f>
        <v>3888</v>
      </c>
      <c r="F20" s="106">
        <f>INDEX([1]Energy!$AA$4:$AE$24,MATCH($B20,[1]Energy!$T$4:$T$24,0),2)</f>
        <v>976</v>
      </c>
      <c r="G20" s="107">
        <f>INDEX([1]Energy!$AA$4:$AE$24,MATCH($B20,[1]Energy!$T$4:$T$24,0),3)</f>
        <v>1952</v>
      </c>
      <c r="H20" s="105">
        <f>INDEX([1]Energy!$AA$29:$AE$49,MATCH($B20,[1]Energy!$T$29:$T$49,0),1)</f>
        <v>3245.5799998235552</v>
      </c>
      <c r="I20" s="106">
        <f>INDEX([1]Energy!$AA$29:$AE$49,MATCH($B20,[1]Energy!$T$29:$T$49,0),4)</f>
        <v>704.83341098765857</v>
      </c>
      <c r="J20" s="106">
        <f>INDEX([1]Energy!$AA$29:$AE$49,MATCH($B20,[1]Energy!$T$29:$T$49,0),5)</f>
        <v>1301.9963923282639</v>
      </c>
      <c r="K20" s="106">
        <f>INDEX([1]Energy!$AA$29:$AE$49,MATCH($B20,[1]Energy!$T$29:$T$49,0),2)</f>
        <v>507.20853550970435</v>
      </c>
      <c r="L20" s="107">
        <f>INDEX([1]Energy!$AA$29:$AE$49,MATCH($B20,[1]Energy!$T$29:$T$49,0),3)</f>
        <v>731.54166099792815</v>
      </c>
      <c r="M20" s="105">
        <f>INDEX([1]Energy!$AA$79:$AE$99,MATCH($B20,[1]Energy!$T$79:$T$99,0),1)</f>
        <v>2179.578</v>
      </c>
      <c r="N20" s="106">
        <f>INDEX([1]Energy!$AA$79:$AE$99,MATCH($B20,[1]Energy!$T$79:$T$99,0),4)</f>
        <v>67.189000000000163</v>
      </c>
      <c r="O20" s="106">
        <f>INDEX([1]Energy!$AA$79:$AE$99,MATCH($B20,[1]Energy!$T$79:$T$99,0),5)</f>
        <v>1175.4509999999993</v>
      </c>
      <c r="P20" s="106">
        <f>INDEX([1]Energy!$AA$79:$AE$99,MATCH($B20,[1]Energy!$T$79:$T$99,0),2)</f>
        <v>237.51699999999963</v>
      </c>
      <c r="Q20" s="107">
        <f>INDEX([1]Energy!$AA$79:$AE$99,MATCH($B20,[1]Energy!$T$79:$T$99,0),3)</f>
        <v>699.42100000000096</v>
      </c>
      <c r="R20" s="105">
        <f>INDEX([1]Energy!$AA$54:$AE$74,MATCH($B20,[1]Energy!$T$54:$T$74,0),1)</f>
        <v>2169.6683308236043</v>
      </c>
      <c r="S20" s="106">
        <f>INDEX([1]Energy!$AA$54:$AE$74,MATCH($B20,[1]Energy!$T$54:$T$74,0),4)</f>
        <v>120.07051204031042</v>
      </c>
      <c r="T20" s="106">
        <f>INDEX([1]Energy!$AA$54:$AE$74,MATCH($B20,[1]Energy!$T$54:$T$74,0),5)</f>
        <v>941.89326967499767</v>
      </c>
      <c r="U20" s="106">
        <f>INDEX([1]Energy!$AA$54:$AE$74,MATCH($B20,[1]Energy!$T$54:$T$74,0),2)</f>
        <v>293.88037834023982</v>
      </c>
      <c r="V20" s="107">
        <f>INDEX([1]Energy!$AA$54:$AE$74,MATCH($B20,[1]Energy!$T$54:$T$74,0),3)</f>
        <v>813.82417076805643</v>
      </c>
      <c r="Y20" s="60">
        <v>7</v>
      </c>
      <c r="Z20" s="112">
        <f t="array" ref="Z20">SUM(([1]Profile!$AF$5:$AF$8764)*([1]Profile!$AD$5:$AD$8764=$Y20))</f>
        <v>0.21045918367346908</v>
      </c>
      <c r="AA20" s="206">
        <f t="shared" si="1"/>
        <v>8.3333333333333329E-2</v>
      </c>
      <c r="AB20" s="206">
        <f t="shared" si="2"/>
        <v>0.14689625850340121</v>
      </c>
      <c r="AE20" s="229" t="s">
        <v>53</v>
      </c>
      <c r="AF20" s="242"/>
      <c r="AG20" s="400"/>
      <c r="AH20" s="371"/>
      <c r="AI20"/>
    </row>
    <row r="21" spans="2:35" ht="15.75">
      <c r="B21" s="12">
        <f t="shared" si="0"/>
        <v>2035</v>
      </c>
      <c r="C21" s="105">
        <f>INDEX([1]Energy!$AA$4:$AE$24,MATCH($B21,[1]Energy!$T$4:$T$24,0),1)</f>
        <v>8760</v>
      </c>
      <c r="D21" s="106">
        <f>INDEX([1]Energy!$AA$4:$AE$24,MATCH($B21,[1]Energy!$T$4:$T$24,0),4)</f>
        <v>1944</v>
      </c>
      <c r="E21" s="106">
        <f>INDEX([1]Energy!$AA$4:$AE$24,MATCH($B21,[1]Energy!$T$4:$T$24,0),5)</f>
        <v>3888</v>
      </c>
      <c r="F21" s="106">
        <f>INDEX([1]Energy!$AA$4:$AE$24,MATCH($B21,[1]Energy!$T$4:$T$24,0),2)</f>
        <v>976</v>
      </c>
      <c r="G21" s="107">
        <f>INDEX([1]Energy!$AA$4:$AE$24,MATCH($B21,[1]Energy!$T$4:$T$24,0),3)</f>
        <v>1952</v>
      </c>
      <c r="H21" s="105">
        <f>INDEX([1]Energy!$AA$29:$AE$49,MATCH($B21,[1]Energy!$T$29:$T$49,0),1)</f>
        <v>3245.5799998235552</v>
      </c>
      <c r="I21" s="106">
        <f>INDEX([1]Energy!$AA$29:$AE$49,MATCH($B21,[1]Energy!$T$29:$T$49,0),4)</f>
        <v>704.83341098765857</v>
      </c>
      <c r="J21" s="106">
        <f>INDEX([1]Energy!$AA$29:$AE$49,MATCH($B21,[1]Energy!$T$29:$T$49,0),5)</f>
        <v>1301.9963923282639</v>
      </c>
      <c r="K21" s="106">
        <f>INDEX([1]Energy!$AA$29:$AE$49,MATCH($B21,[1]Energy!$T$29:$T$49,0),2)</f>
        <v>507.20853550970435</v>
      </c>
      <c r="L21" s="107">
        <f>INDEX([1]Energy!$AA$29:$AE$49,MATCH($B21,[1]Energy!$T$29:$T$49,0),3)</f>
        <v>731.54166099792815</v>
      </c>
      <c r="M21" s="105">
        <f>INDEX([1]Energy!$AA$79:$AE$99,MATCH($B21,[1]Energy!$T$79:$T$99,0),1)</f>
        <v>2179.578</v>
      </c>
      <c r="N21" s="106">
        <f>INDEX([1]Energy!$AA$79:$AE$99,MATCH($B21,[1]Energy!$T$79:$T$99,0),4)</f>
        <v>67.189000000000163</v>
      </c>
      <c r="O21" s="106">
        <f>INDEX([1]Energy!$AA$79:$AE$99,MATCH($B21,[1]Energy!$T$79:$T$99,0),5)</f>
        <v>1175.4509999999993</v>
      </c>
      <c r="P21" s="106">
        <f>INDEX([1]Energy!$AA$79:$AE$99,MATCH($B21,[1]Energy!$T$79:$T$99,0),2)</f>
        <v>237.51699999999963</v>
      </c>
      <c r="Q21" s="107">
        <f>INDEX([1]Energy!$AA$79:$AE$99,MATCH($B21,[1]Energy!$T$79:$T$99,0),3)</f>
        <v>699.42100000000096</v>
      </c>
      <c r="R21" s="105">
        <f>INDEX([1]Energy!$AA$54:$AE$74,MATCH($B21,[1]Energy!$T$54:$T$74,0),1)</f>
        <v>2169.6683308236043</v>
      </c>
      <c r="S21" s="106">
        <f>INDEX([1]Energy!$AA$54:$AE$74,MATCH($B21,[1]Energy!$T$54:$T$74,0),4)</f>
        <v>120.07051204031042</v>
      </c>
      <c r="T21" s="106">
        <f>INDEX([1]Energy!$AA$54:$AE$74,MATCH($B21,[1]Energy!$T$54:$T$74,0),5)</f>
        <v>941.89326967499767</v>
      </c>
      <c r="U21" s="106">
        <f>INDEX([1]Energy!$AA$54:$AE$74,MATCH($B21,[1]Energy!$T$54:$T$74,0),2)</f>
        <v>293.88037834023982</v>
      </c>
      <c r="V21" s="107">
        <f>INDEX([1]Energy!$AA$54:$AE$74,MATCH($B21,[1]Energy!$T$54:$T$74,0),3)</f>
        <v>813.82417076805643</v>
      </c>
      <c r="Y21" s="60">
        <v>8</v>
      </c>
      <c r="Z21" s="112">
        <f t="array" ref="Z21">SUM(([1]Profile!$AF$5:$AF$8764)*([1]Profile!$AD$5:$AD$8764=$Y21))</f>
        <v>0.26020408163265252</v>
      </c>
      <c r="AA21" s="206">
        <f t="shared" si="1"/>
        <v>8.3333333333333329E-2</v>
      </c>
      <c r="AB21" s="206">
        <f t="shared" si="2"/>
        <v>0.17176870748299292</v>
      </c>
      <c r="AE21" s="230" t="s">
        <v>118</v>
      </c>
      <c r="AF21" s="231">
        <v>0.37049999999984679</v>
      </c>
      <c r="AG21" s="231">
        <v>0.3261273870095841</v>
      </c>
      <c r="AH21" s="232">
        <v>0.38800836443555559</v>
      </c>
      <c r="AI21" s="233">
        <f>AG21*$AG$29+AH21*$AH$29</f>
        <v>0.33678291245920933</v>
      </c>
    </row>
    <row r="22" spans="2:35" ht="15.75">
      <c r="B22" s="12">
        <f t="shared" si="0"/>
        <v>2036</v>
      </c>
      <c r="C22" s="105">
        <f>INDEX([1]Energy!$AA$4:$AE$24,MATCH($B22,[1]Energy!$T$4:$T$24,0),1)</f>
        <v>8784</v>
      </c>
      <c r="D22" s="106">
        <f>INDEX([1]Energy!$AA$4:$AE$24,MATCH($B22,[1]Energy!$T$4:$T$24,0),4)</f>
        <v>1952</v>
      </c>
      <c r="E22" s="106">
        <f>INDEX([1]Energy!$AA$4:$AE$24,MATCH($B22,[1]Energy!$T$4:$T$24,0),5)</f>
        <v>3904</v>
      </c>
      <c r="F22" s="106">
        <f>INDEX([1]Energy!$AA$4:$AE$24,MATCH($B22,[1]Energy!$T$4:$T$24,0),2)</f>
        <v>976</v>
      </c>
      <c r="G22" s="107">
        <f>INDEX([1]Energy!$AA$4:$AE$24,MATCH($B22,[1]Energy!$T$4:$T$24,0),3)</f>
        <v>1952</v>
      </c>
      <c r="H22" s="105">
        <f>INDEX([1]Energy!$AA$29:$AE$49,MATCH($B22,[1]Energy!$T$29:$T$49,0),1)</f>
        <v>3253.0816876229164</v>
      </c>
      <c r="I22" s="106">
        <f>INDEX([1]Energy!$AA$29:$AE$49,MATCH($B22,[1]Energy!$T$29:$T$49,0),4)</f>
        <v>707.55977448531416</v>
      </c>
      <c r="J22" s="106">
        <f>INDEX([1]Energy!$AA$29:$AE$49,MATCH($B22,[1]Energy!$T$29:$T$49,0),5)</f>
        <v>1306.7717166299694</v>
      </c>
      <c r="K22" s="106">
        <f>INDEX([1]Energy!$AA$29:$AE$49,MATCH($B22,[1]Energy!$T$29:$T$49,0),2)</f>
        <v>507.20853550970435</v>
      </c>
      <c r="L22" s="107">
        <f>INDEX([1]Energy!$AA$29:$AE$49,MATCH($B22,[1]Energy!$T$29:$T$49,0),3)</f>
        <v>731.54166099792815</v>
      </c>
      <c r="M22" s="105">
        <f>INDEX([1]Energy!$AA$79:$AE$99,MATCH($B22,[1]Energy!$T$79:$T$99,0),1)</f>
        <v>2183.9111428571432</v>
      </c>
      <c r="N22" s="106">
        <f>INDEX([1]Energy!$AA$79:$AE$99,MATCH($B22,[1]Energy!$T$79:$T$99,0),4)</f>
        <v>67.310964285714462</v>
      </c>
      <c r="O22" s="106">
        <f>INDEX([1]Energy!$AA$79:$AE$99,MATCH($B22,[1]Energy!$T$79:$T$99,0),5)</f>
        <v>1179.6621785714283</v>
      </c>
      <c r="P22" s="106">
        <f>INDEX([1]Energy!$AA$79:$AE$99,MATCH($B22,[1]Energy!$T$79:$T$99,0),2)</f>
        <v>237.51699999999963</v>
      </c>
      <c r="Q22" s="107">
        <f>INDEX([1]Energy!$AA$79:$AE$99,MATCH($B22,[1]Energy!$T$79:$T$99,0),3)</f>
        <v>699.42100000000096</v>
      </c>
      <c r="R22" s="105">
        <f>INDEX([1]Energy!$AA$54:$AE$74,MATCH($B22,[1]Energy!$T$54:$T$74,0),1)</f>
        <v>2172.1054371911878</v>
      </c>
      <c r="S22" s="106">
        <f>INDEX([1]Energy!$AA$54:$AE$74,MATCH($B22,[1]Energy!$T$54:$T$74,0),4)</f>
        <v>120.33811927987756</v>
      </c>
      <c r="T22" s="106">
        <f>INDEX([1]Energy!$AA$54:$AE$74,MATCH($B22,[1]Energy!$T$54:$T$74,0),5)</f>
        <v>944.06276880301425</v>
      </c>
      <c r="U22" s="106">
        <f>INDEX([1]Energy!$AA$54:$AE$74,MATCH($B22,[1]Energy!$T$54:$T$74,0),2)</f>
        <v>293.88037834023982</v>
      </c>
      <c r="V22" s="107">
        <f>INDEX([1]Energy!$AA$54:$AE$74,MATCH($B22,[1]Energy!$T$54:$T$74,0),3)</f>
        <v>813.82417076805643</v>
      </c>
      <c r="Y22" s="60">
        <v>9</v>
      </c>
      <c r="Z22" s="112">
        <f t="array" ref="Z22">SUM(([1]Profile!$AF$5:$AF$8764)*([1]Profile!$AD$5:$AD$8764=$Y22))</f>
        <v>0.27806122448979548</v>
      </c>
      <c r="AA22" s="206">
        <f t="shared" si="1"/>
        <v>8.3333333333333329E-2</v>
      </c>
      <c r="AB22" s="206">
        <f t="shared" si="2"/>
        <v>0.1806972789115644</v>
      </c>
      <c r="AE22" s="234" t="s">
        <v>119</v>
      </c>
      <c r="AF22" s="235">
        <v>0.37054900918709571</v>
      </c>
      <c r="AG22" s="235">
        <v>0.46121969127765811</v>
      </c>
      <c r="AH22" s="236">
        <v>0.1728369770476296</v>
      </c>
      <c r="AI22" s="237">
        <f t="shared" ref="AI22:AI25" si="4">AG22*$AG$29+AH22*$AH$29</f>
        <v>0.41156195349570163</v>
      </c>
    </row>
    <row r="23" spans="2:35" ht="15.75">
      <c r="B23" s="12">
        <f t="shared" si="0"/>
        <v>2037</v>
      </c>
      <c r="C23" s="105">
        <f>INDEX([1]Energy!$AA$4:$AE$24,MATCH($B23,[1]Energy!$T$4:$T$24,0),1)</f>
        <v>8760</v>
      </c>
      <c r="D23" s="106">
        <f>INDEX([1]Energy!$AA$4:$AE$24,MATCH($B23,[1]Energy!$T$4:$T$24,0),4)</f>
        <v>1944</v>
      </c>
      <c r="E23" s="106">
        <f>INDEX([1]Energy!$AA$4:$AE$24,MATCH($B23,[1]Energy!$T$4:$T$24,0),5)</f>
        <v>3888</v>
      </c>
      <c r="F23" s="106">
        <f>INDEX([1]Energy!$AA$4:$AE$24,MATCH($B23,[1]Energy!$T$4:$T$24,0),2)</f>
        <v>976</v>
      </c>
      <c r="G23" s="107">
        <f>INDEX([1]Energy!$AA$4:$AE$24,MATCH($B23,[1]Energy!$T$4:$T$24,0),3)</f>
        <v>1952</v>
      </c>
      <c r="H23" s="105">
        <f>INDEX([1]Energy!$AA$29:$AE$49,MATCH($B23,[1]Energy!$T$29:$T$49,0),1)</f>
        <v>3245.5799998235552</v>
      </c>
      <c r="I23" s="106">
        <f>INDEX([1]Energy!$AA$29:$AE$49,MATCH($B23,[1]Energy!$T$29:$T$49,0),4)</f>
        <v>704.83341098765857</v>
      </c>
      <c r="J23" s="106">
        <f>INDEX([1]Energy!$AA$29:$AE$49,MATCH($B23,[1]Energy!$T$29:$T$49,0),5)</f>
        <v>1301.9963923282639</v>
      </c>
      <c r="K23" s="106">
        <f>INDEX([1]Energy!$AA$29:$AE$49,MATCH($B23,[1]Energy!$T$29:$T$49,0),2)</f>
        <v>507.20853550970435</v>
      </c>
      <c r="L23" s="107">
        <f>INDEX([1]Energy!$AA$29:$AE$49,MATCH($B23,[1]Energy!$T$29:$T$49,0),3)</f>
        <v>731.54166099792815</v>
      </c>
      <c r="M23" s="105">
        <f>INDEX([1]Energy!$AA$79:$AE$99,MATCH($B23,[1]Energy!$T$79:$T$99,0),1)</f>
        <v>2179.578</v>
      </c>
      <c r="N23" s="106">
        <f>INDEX([1]Energy!$AA$79:$AE$99,MATCH($B23,[1]Energy!$T$79:$T$99,0),4)</f>
        <v>67.189000000000163</v>
      </c>
      <c r="O23" s="106">
        <f>INDEX([1]Energy!$AA$79:$AE$99,MATCH($B23,[1]Energy!$T$79:$T$99,0),5)</f>
        <v>1175.4509999999993</v>
      </c>
      <c r="P23" s="106">
        <f>INDEX([1]Energy!$AA$79:$AE$99,MATCH($B23,[1]Energy!$T$79:$T$99,0),2)</f>
        <v>237.51699999999963</v>
      </c>
      <c r="Q23" s="107">
        <f>INDEX([1]Energy!$AA$79:$AE$99,MATCH($B23,[1]Energy!$T$79:$T$99,0),3)</f>
        <v>699.42100000000096</v>
      </c>
      <c r="R23" s="105">
        <f>INDEX([1]Energy!$AA$54:$AE$74,MATCH($B23,[1]Energy!$T$54:$T$74,0),1)</f>
        <v>2169.6683308236043</v>
      </c>
      <c r="S23" s="106">
        <f>INDEX([1]Energy!$AA$54:$AE$74,MATCH($B23,[1]Energy!$T$54:$T$74,0),4)</f>
        <v>120.07051204031042</v>
      </c>
      <c r="T23" s="106">
        <f>INDEX([1]Energy!$AA$54:$AE$74,MATCH($B23,[1]Energy!$T$54:$T$74,0),5)</f>
        <v>941.89326967499767</v>
      </c>
      <c r="U23" s="106">
        <f>INDEX([1]Energy!$AA$54:$AE$74,MATCH($B23,[1]Energy!$T$54:$T$74,0),2)</f>
        <v>293.88037834023982</v>
      </c>
      <c r="V23" s="107">
        <f>INDEX([1]Energy!$AA$54:$AE$74,MATCH($B23,[1]Energy!$T$54:$T$74,0),3)</f>
        <v>813.82417076805643</v>
      </c>
      <c r="Y23" s="60">
        <v>10</v>
      </c>
      <c r="Z23" s="112">
        <f t="array" ref="Z23">SUM(([1]Profile!$AF$5:$AF$8764)*([1]Profile!$AD$5:$AD$8764=$Y23))</f>
        <v>0</v>
      </c>
      <c r="AA23" s="206">
        <f t="shared" si="1"/>
        <v>8.3333333333333329E-2</v>
      </c>
      <c r="AB23" s="206">
        <f t="shared" si="2"/>
        <v>4.1666666666666664E-2</v>
      </c>
      <c r="AE23" s="234" t="s">
        <v>120</v>
      </c>
      <c r="AF23" s="235">
        <v>0.29426938576233264</v>
      </c>
      <c r="AG23" s="235">
        <v>0.14054001172876737</v>
      </c>
      <c r="AH23" s="236">
        <v>0.42438780883192578</v>
      </c>
      <c r="AI23" s="237">
        <f t="shared" si="4"/>
        <v>0.18941686454627554</v>
      </c>
    </row>
    <row r="24" spans="2:35" ht="15.75">
      <c r="B24" s="12">
        <f t="shared" si="0"/>
        <v>2038</v>
      </c>
      <c r="C24" s="105">
        <f>INDEX([1]Energy!$AA$4:$AE$24,MATCH($B24,[1]Energy!$T$4:$T$24,0),1)</f>
        <v>8760</v>
      </c>
      <c r="D24" s="106">
        <f>INDEX([1]Energy!$AA$4:$AE$24,MATCH($B24,[1]Energy!$T$4:$T$24,0),4)</f>
        <v>1944</v>
      </c>
      <c r="E24" s="106">
        <f>INDEX([1]Energy!$AA$4:$AE$24,MATCH($B24,[1]Energy!$T$4:$T$24,0),5)</f>
        <v>3888</v>
      </c>
      <c r="F24" s="106">
        <f>INDEX([1]Energy!$AA$4:$AE$24,MATCH($B24,[1]Energy!$T$4:$T$24,0),2)</f>
        <v>976</v>
      </c>
      <c r="G24" s="107">
        <f>INDEX([1]Energy!$AA$4:$AE$24,MATCH($B24,[1]Energy!$T$4:$T$24,0),3)</f>
        <v>1952</v>
      </c>
      <c r="H24" s="105">
        <f>INDEX([1]Energy!$AA$29:$AE$49,MATCH($B24,[1]Energy!$T$29:$T$49,0),1)</f>
        <v>3245.5799998235552</v>
      </c>
      <c r="I24" s="106">
        <f>INDEX([1]Energy!$AA$29:$AE$49,MATCH($B24,[1]Energy!$T$29:$T$49,0),4)</f>
        <v>704.83341098765857</v>
      </c>
      <c r="J24" s="106">
        <f>INDEX([1]Energy!$AA$29:$AE$49,MATCH($B24,[1]Energy!$T$29:$T$49,0),5)</f>
        <v>1301.9963923282639</v>
      </c>
      <c r="K24" s="106">
        <f>INDEX([1]Energy!$AA$29:$AE$49,MATCH($B24,[1]Energy!$T$29:$T$49,0),2)</f>
        <v>507.20853550970435</v>
      </c>
      <c r="L24" s="107">
        <f>INDEX([1]Energy!$AA$29:$AE$49,MATCH($B24,[1]Energy!$T$29:$T$49,0),3)</f>
        <v>731.54166099792815</v>
      </c>
      <c r="M24" s="105">
        <f>INDEX([1]Energy!$AA$79:$AE$99,MATCH($B24,[1]Energy!$T$79:$T$99,0),1)</f>
        <v>2179.578</v>
      </c>
      <c r="N24" s="106">
        <f>INDEX([1]Energy!$AA$79:$AE$99,MATCH($B24,[1]Energy!$T$79:$T$99,0),4)</f>
        <v>67.189000000000163</v>
      </c>
      <c r="O24" s="106">
        <f>INDEX([1]Energy!$AA$79:$AE$99,MATCH($B24,[1]Energy!$T$79:$T$99,0),5)</f>
        <v>1175.4509999999993</v>
      </c>
      <c r="P24" s="106">
        <f>INDEX([1]Energy!$AA$79:$AE$99,MATCH($B24,[1]Energy!$T$79:$T$99,0),2)</f>
        <v>237.51699999999963</v>
      </c>
      <c r="Q24" s="107">
        <f>INDEX([1]Energy!$AA$79:$AE$99,MATCH($B24,[1]Energy!$T$79:$T$99,0),3)</f>
        <v>699.42100000000096</v>
      </c>
      <c r="R24" s="105">
        <f>INDEX([1]Energy!$AA$54:$AE$74,MATCH($B24,[1]Energy!$T$54:$T$74,0),1)</f>
        <v>2169.6683308236043</v>
      </c>
      <c r="S24" s="106">
        <f>INDEX([1]Energy!$AA$54:$AE$74,MATCH($B24,[1]Energy!$T$54:$T$74,0),4)</f>
        <v>120.07051204031042</v>
      </c>
      <c r="T24" s="106">
        <f>INDEX([1]Energy!$AA$54:$AE$74,MATCH($B24,[1]Energy!$T$54:$T$74,0),5)</f>
        <v>941.89326967499767</v>
      </c>
      <c r="U24" s="106">
        <f>INDEX([1]Energy!$AA$54:$AE$74,MATCH($B24,[1]Energy!$T$54:$T$74,0),2)</f>
        <v>293.88037834023982</v>
      </c>
      <c r="V24" s="107">
        <f>INDEX([1]Energy!$AA$54:$AE$74,MATCH($B24,[1]Energy!$T$54:$T$74,0),3)</f>
        <v>813.82417076805643</v>
      </c>
      <c r="Y24" s="60">
        <v>11</v>
      </c>
      <c r="Z24" s="112">
        <f t="array" ref="Z24">SUM(([1]Profile!$AF$5:$AF$8764)*([1]Profile!$AD$5:$AD$8764=$Y24))</f>
        <v>0</v>
      </c>
      <c r="AA24" s="206">
        <f t="shared" si="1"/>
        <v>8.3333333333333329E-2</v>
      </c>
      <c r="AB24" s="206">
        <f t="shared" si="2"/>
        <v>4.1666666666666664E-2</v>
      </c>
      <c r="AE24" s="234" t="s">
        <v>121</v>
      </c>
      <c r="AF24" s="235">
        <v>0.37049999997985972</v>
      </c>
      <c r="AG24" s="235">
        <v>0.47223469779473021</v>
      </c>
      <c r="AH24" s="236">
        <v>0.21493228252599991</v>
      </c>
      <c r="AI24" s="237">
        <f t="shared" si="4"/>
        <v>0.42792879720636467</v>
      </c>
    </row>
    <row r="25" spans="2:35" ht="16.5" thickBot="1">
      <c r="B25" s="12">
        <f t="shared" si="0"/>
        <v>2039</v>
      </c>
      <c r="C25" s="105">
        <f>INDEX([1]Energy!$AA$4:$AE$24,MATCH($B25,[1]Energy!$T$4:$T$24,0),1)</f>
        <v>8760</v>
      </c>
      <c r="D25" s="106">
        <f>INDEX([1]Energy!$AA$4:$AE$24,MATCH($B25,[1]Energy!$T$4:$T$24,0),4)</f>
        <v>1944</v>
      </c>
      <c r="E25" s="106">
        <f>INDEX([1]Energy!$AA$4:$AE$24,MATCH($B25,[1]Energy!$T$4:$T$24,0),5)</f>
        <v>3888</v>
      </c>
      <c r="F25" s="106">
        <f>INDEX([1]Energy!$AA$4:$AE$24,MATCH($B25,[1]Energy!$T$4:$T$24,0),2)</f>
        <v>976</v>
      </c>
      <c r="G25" s="107">
        <f>INDEX([1]Energy!$AA$4:$AE$24,MATCH($B25,[1]Energy!$T$4:$T$24,0),3)</f>
        <v>1952</v>
      </c>
      <c r="H25" s="105">
        <f>INDEX([1]Energy!$AA$29:$AE$49,MATCH($B25,[1]Energy!$T$29:$T$49,0),1)</f>
        <v>3245.5799998235552</v>
      </c>
      <c r="I25" s="106">
        <f>INDEX([1]Energy!$AA$29:$AE$49,MATCH($B25,[1]Energy!$T$29:$T$49,0),4)</f>
        <v>704.83341098765857</v>
      </c>
      <c r="J25" s="106">
        <f>INDEX([1]Energy!$AA$29:$AE$49,MATCH($B25,[1]Energy!$T$29:$T$49,0),5)</f>
        <v>1301.9963923282639</v>
      </c>
      <c r="K25" s="106">
        <f>INDEX([1]Energy!$AA$29:$AE$49,MATCH($B25,[1]Energy!$T$29:$T$49,0),2)</f>
        <v>507.20853550970435</v>
      </c>
      <c r="L25" s="107">
        <f>INDEX([1]Energy!$AA$29:$AE$49,MATCH($B25,[1]Energy!$T$29:$T$49,0),3)</f>
        <v>731.54166099792815</v>
      </c>
      <c r="M25" s="105">
        <f>INDEX([1]Energy!$AA$79:$AE$99,MATCH($B25,[1]Energy!$T$79:$T$99,0),1)</f>
        <v>2179.578</v>
      </c>
      <c r="N25" s="106">
        <f>INDEX([1]Energy!$AA$79:$AE$99,MATCH($B25,[1]Energy!$T$79:$T$99,0),4)</f>
        <v>67.189000000000163</v>
      </c>
      <c r="O25" s="106">
        <f>INDEX([1]Energy!$AA$79:$AE$99,MATCH($B25,[1]Energy!$T$79:$T$99,0),5)</f>
        <v>1175.4509999999993</v>
      </c>
      <c r="P25" s="106">
        <f>INDEX([1]Energy!$AA$79:$AE$99,MATCH($B25,[1]Energy!$T$79:$T$99,0),2)</f>
        <v>237.51699999999963</v>
      </c>
      <c r="Q25" s="107">
        <f>INDEX([1]Energy!$AA$79:$AE$99,MATCH($B25,[1]Energy!$T$79:$T$99,0),3)</f>
        <v>699.42100000000096</v>
      </c>
      <c r="R25" s="105">
        <f>INDEX([1]Energy!$AA$54:$AE$74,MATCH($B25,[1]Energy!$T$54:$T$74,0),1)</f>
        <v>2169.6683308236043</v>
      </c>
      <c r="S25" s="106">
        <f>INDEX([1]Energy!$AA$54:$AE$74,MATCH($B25,[1]Energy!$T$54:$T$74,0),4)</f>
        <v>120.07051204031042</v>
      </c>
      <c r="T25" s="106">
        <f>INDEX([1]Energy!$AA$54:$AE$74,MATCH($B25,[1]Energy!$T$54:$T$74,0),5)</f>
        <v>941.89326967499767</v>
      </c>
      <c r="U25" s="106">
        <f>INDEX([1]Energy!$AA$54:$AE$74,MATCH($B25,[1]Energy!$T$54:$T$74,0),2)</f>
        <v>293.88037834023982</v>
      </c>
      <c r="V25" s="107">
        <f>INDEX([1]Energy!$AA$54:$AE$74,MATCH($B25,[1]Energy!$T$54:$T$74,0),3)</f>
        <v>813.82417076805643</v>
      </c>
      <c r="Y25" s="94">
        <v>12</v>
      </c>
      <c r="Z25" s="113">
        <f t="array" ref="Z25">SUM(([1]Profile!$AF$5:$AF$8764)*([1]Profile!$AD$5:$AD$8764=$Y25))</f>
        <v>1.913265306122449E-2</v>
      </c>
      <c r="AA25" s="206">
        <f t="shared" si="1"/>
        <v>8.3333333333333329E-2</v>
      </c>
      <c r="AB25" s="206">
        <f t="shared" si="2"/>
        <v>5.1232993197278906E-2</v>
      </c>
      <c r="AE25" s="238" t="s">
        <v>122</v>
      </c>
      <c r="AF25" s="239">
        <v>0.43620000000025128</v>
      </c>
      <c r="AG25" s="239">
        <v>0.30300593880759641</v>
      </c>
      <c r="AH25" s="240">
        <v>0.32047130690051845</v>
      </c>
      <c r="AI25" s="241">
        <f t="shared" si="4"/>
        <v>0.30601336826237258</v>
      </c>
    </row>
    <row r="26" spans="2:35">
      <c r="B26" s="12">
        <f t="shared" si="0"/>
        <v>2040</v>
      </c>
      <c r="C26" s="105">
        <f>INDEX([1]Energy!$AA$4:$AE$24,MATCH($B26,[1]Energy!$T$4:$T$24,0),1)</f>
        <v>8784</v>
      </c>
      <c r="D26" s="106">
        <f>INDEX([1]Energy!$AA$4:$AE$24,MATCH($B26,[1]Energy!$T$4:$T$24,0),4)</f>
        <v>1952</v>
      </c>
      <c r="E26" s="106">
        <f>INDEX([1]Energy!$AA$4:$AE$24,MATCH($B26,[1]Energy!$T$4:$T$24,0),5)</f>
        <v>3904</v>
      </c>
      <c r="F26" s="106">
        <f>INDEX([1]Energy!$AA$4:$AE$24,MATCH($B26,[1]Energy!$T$4:$T$24,0),2)</f>
        <v>976</v>
      </c>
      <c r="G26" s="107">
        <f>INDEX([1]Energy!$AA$4:$AE$24,MATCH($B26,[1]Energy!$T$4:$T$24,0),3)</f>
        <v>1952</v>
      </c>
      <c r="H26" s="105">
        <f>INDEX([1]Energy!$AA$29:$AE$49,MATCH($B26,[1]Energy!$T$29:$T$49,0),1)</f>
        <v>3253.0816876229164</v>
      </c>
      <c r="I26" s="106">
        <f>INDEX([1]Energy!$AA$29:$AE$49,MATCH($B26,[1]Energy!$T$29:$T$49,0),4)</f>
        <v>707.55977448531416</v>
      </c>
      <c r="J26" s="106">
        <f>INDEX([1]Energy!$AA$29:$AE$49,MATCH($B26,[1]Energy!$T$29:$T$49,0),5)</f>
        <v>1306.7717166299694</v>
      </c>
      <c r="K26" s="106">
        <f>INDEX([1]Energy!$AA$29:$AE$49,MATCH($B26,[1]Energy!$T$29:$T$49,0),2)</f>
        <v>507.20853550970435</v>
      </c>
      <c r="L26" s="107">
        <f>INDEX([1]Energy!$AA$29:$AE$49,MATCH($B26,[1]Energy!$T$29:$T$49,0),3)</f>
        <v>731.54166099792815</v>
      </c>
      <c r="M26" s="105">
        <f>INDEX([1]Energy!$AA$79:$AE$99,MATCH($B26,[1]Energy!$T$79:$T$99,0),1)</f>
        <v>2183.9111428571432</v>
      </c>
      <c r="N26" s="106">
        <f>INDEX([1]Energy!$AA$79:$AE$99,MATCH($B26,[1]Energy!$T$79:$T$99,0),4)</f>
        <v>67.310964285714462</v>
      </c>
      <c r="O26" s="106">
        <f>INDEX([1]Energy!$AA$79:$AE$99,MATCH($B26,[1]Energy!$T$79:$T$99,0),5)</f>
        <v>1179.6621785714283</v>
      </c>
      <c r="P26" s="106">
        <f>INDEX([1]Energy!$AA$79:$AE$99,MATCH($B26,[1]Energy!$T$79:$T$99,0),2)</f>
        <v>237.51699999999963</v>
      </c>
      <c r="Q26" s="107">
        <f>INDEX([1]Energy!$AA$79:$AE$99,MATCH($B26,[1]Energy!$T$79:$T$99,0),3)</f>
        <v>699.42100000000096</v>
      </c>
      <c r="R26" s="105">
        <f>INDEX([1]Energy!$AA$54:$AE$74,MATCH($B26,[1]Energy!$T$54:$T$74,0),1)</f>
        <v>2172.1054371911878</v>
      </c>
      <c r="S26" s="106">
        <f>INDEX([1]Energy!$AA$54:$AE$74,MATCH($B26,[1]Energy!$T$54:$T$74,0),4)</f>
        <v>120.33811927987756</v>
      </c>
      <c r="T26" s="106">
        <f>INDEX([1]Energy!$AA$54:$AE$74,MATCH($B26,[1]Energy!$T$54:$T$74,0),5)</f>
        <v>944.06276880301425</v>
      </c>
      <c r="U26" s="106">
        <f>INDEX([1]Energy!$AA$54:$AE$74,MATCH($B26,[1]Energy!$T$54:$T$74,0),2)</f>
        <v>293.88037834023982</v>
      </c>
      <c r="V26" s="107">
        <f>INDEX([1]Energy!$AA$54:$AE$74,MATCH($B26,[1]Energy!$T$54:$T$74,0),3)</f>
        <v>813.82417076805643</v>
      </c>
      <c r="Z26" s="112">
        <v>0.99999999999999989</v>
      </c>
      <c r="AA26" s="206">
        <v>0.99999999999999989</v>
      </c>
      <c r="AB26" s="206">
        <v>0.99999999999999989</v>
      </c>
      <c r="AE26" s="243" t="s">
        <v>123</v>
      </c>
      <c r="AF26"/>
      <c r="AG26"/>
      <c r="AH26"/>
      <c r="AI26"/>
    </row>
    <row r="27" spans="2:35">
      <c r="B27" s="12">
        <f t="shared" si="0"/>
        <v>2041</v>
      </c>
      <c r="C27" s="105">
        <f>INDEX([1]Energy!$AA$4:$AE$24,MATCH($B27,[1]Energy!$T$4:$T$24,0),1)</f>
        <v>8760</v>
      </c>
      <c r="D27" s="106">
        <f>INDEX([1]Energy!$AA$4:$AE$24,MATCH($B27,[1]Energy!$T$4:$T$24,0),4)</f>
        <v>1944</v>
      </c>
      <c r="E27" s="106">
        <f>INDEX([1]Energy!$AA$4:$AE$24,MATCH($B27,[1]Energy!$T$4:$T$24,0),5)</f>
        <v>3888</v>
      </c>
      <c r="F27" s="106">
        <f>INDEX([1]Energy!$AA$4:$AE$24,MATCH($B27,[1]Energy!$T$4:$T$24,0),2)</f>
        <v>976</v>
      </c>
      <c r="G27" s="107">
        <f>INDEX([1]Energy!$AA$4:$AE$24,MATCH($B27,[1]Energy!$T$4:$T$24,0),3)</f>
        <v>1952</v>
      </c>
      <c r="H27" s="105">
        <f>INDEX([1]Energy!$AA$29:$AE$49,MATCH($B27,[1]Energy!$T$29:$T$49,0),1)</f>
        <v>3245.5799998235552</v>
      </c>
      <c r="I27" s="106">
        <f>INDEX([1]Energy!$AA$29:$AE$49,MATCH($B27,[1]Energy!$T$29:$T$49,0),4)</f>
        <v>704.83341098765857</v>
      </c>
      <c r="J27" s="106">
        <f>INDEX([1]Energy!$AA$29:$AE$49,MATCH($B27,[1]Energy!$T$29:$T$49,0),5)</f>
        <v>1301.9963923282639</v>
      </c>
      <c r="K27" s="106">
        <f>INDEX([1]Energy!$AA$29:$AE$49,MATCH($B27,[1]Energy!$T$29:$T$49,0),2)</f>
        <v>507.20853550970435</v>
      </c>
      <c r="L27" s="107">
        <f>INDEX([1]Energy!$AA$29:$AE$49,MATCH($B27,[1]Energy!$T$29:$T$49,0),3)</f>
        <v>731.54166099792815</v>
      </c>
      <c r="M27" s="105">
        <f>INDEX([1]Energy!$AA$79:$AE$99,MATCH($B27,[1]Energy!$T$79:$T$99,0),1)</f>
        <v>2179.578</v>
      </c>
      <c r="N27" s="106">
        <f>INDEX([1]Energy!$AA$79:$AE$99,MATCH($B27,[1]Energy!$T$79:$T$99,0),4)</f>
        <v>67.189000000000163</v>
      </c>
      <c r="O27" s="106">
        <f>INDEX([1]Energy!$AA$79:$AE$99,MATCH($B27,[1]Energy!$T$79:$T$99,0),5)</f>
        <v>1175.4509999999993</v>
      </c>
      <c r="P27" s="106">
        <f>INDEX([1]Energy!$AA$79:$AE$99,MATCH($B27,[1]Energy!$T$79:$T$99,0),2)</f>
        <v>237.51699999999963</v>
      </c>
      <c r="Q27" s="107">
        <f>INDEX([1]Energy!$AA$79:$AE$99,MATCH($B27,[1]Energy!$T$79:$T$99,0),3)</f>
        <v>699.42100000000096</v>
      </c>
      <c r="R27" s="105">
        <f>INDEX([1]Energy!$AA$54:$AE$74,MATCH($B27,[1]Energy!$T$54:$T$74,0),1)</f>
        <v>2169.6683308236043</v>
      </c>
      <c r="S27" s="106">
        <f>INDEX([1]Energy!$AA$54:$AE$74,MATCH($B27,[1]Energy!$T$54:$T$74,0),4)</f>
        <v>120.07051204031042</v>
      </c>
      <c r="T27" s="106">
        <f>INDEX([1]Energy!$AA$54:$AE$74,MATCH($B27,[1]Energy!$T$54:$T$74,0),5)</f>
        <v>941.89326967499767</v>
      </c>
      <c r="U27" s="106">
        <f>INDEX([1]Energy!$AA$54:$AE$74,MATCH($B27,[1]Energy!$T$54:$T$74,0),2)</f>
        <v>293.88037834023982</v>
      </c>
      <c r="V27" s="107">
        <f>INDEX([1]Energy!$AA$54:$AE$74,MATCH($B27,[1]Energy!$T$54:$T$74,0),3)</f>
        <v>813.82417076805643</v>
      </c>
    </row>
    <row r="28" spans="2:35" ht="13.5" thickBot="1">
      <c r="B28" s="12">
        <f t="shared" si="0"/>
        <v>2042</v>
      </c>
      <c r="C28" s="105">
        <f>INDEX([1]Energy!$AA$4:$AE$24,MATCH($B28,[1]Energy!$T$4:$T$24,0),1)</f>
        <v>8760</v>
      </c>
      <c r="D28" s="106">
        <f>INDEX([1]Energy!$AA$4:$AE$24,MATCH($B28,[1]Energy!$T$4:$T$24,0),4)</f>
        <v>1944</v>
      </c>
      <c r="E28" s="106">
        <f>INDEX([1]Energy!$AA$4:$AE$24,MATCH($B28,[1]Energy!$T$4:$T$24,0),5)</f>
        <v>3888</v>
      </c>
      <c r="F28" s="106">
        <f>INDEX([1]Energy!$AA$4:$AE$24,MATCH($B28,[1]Energy!$T$4:$T$24,0),2)</f>
        <v>976</v>
      </c>
      <c r="G28" s="107">
        <f>INDEX([1]Energy!$AA$4:$AE$24,MATCH($B28,[1]Energy!$T$4:$T$24,0),3)</f>
        <v>1952</v>
      </c>
      <c r="H28" s="105">
        <f>INDEX([1]Energy!$AA$29:$AE$49,MATCH($B28,[1]Energy!$T$29:$T$49,0),1)</f>
        <v>3245.5799998235552</v>
      </c>
      <c r="I28" s="106">
        <f>INDEX([1]Energy!$AA$29:$AE$49,MATCH($B28,[1]Energy!$T$29:$T$49,0),4)</f>
        <v>704.83341098765857</v>
      </c>
      <c r="J28" s="106">
        <f>INDEX([1]Energy!$AA$29:$AE$49,MATCH($B28,[1]Energy!$T$29:$T$49,0),5)</f>
        <v>1301.9963923282639</v>
      </c>
      <c r="K28" s="106">
        <f>INDEX([1]Energy!$AA$29:$AE$49,MATCH($B28,[1]Energy!$T$29:$T$49,0),2)</f>
        <v>507.20853550970435</v>
      </c>
      <c r="L28" s="107">
        <f>INDEX([1]Energy!$AA$29:$AE$49,MATCH($B28,[1]Energy!$T$29:$T$49,0),3)</f>
        <v>731.54166099792815</v>
      </c>
      <c r="M28" s="105">
        <f>INDEX([1]Energy!$AA$79:$AE$99,MATCH($B28,[1]Energy!$T$79:$T$99,0),1)</f>
        <v>2179.578</v>
      </c>
      <c r="N28" s="106">
        <f>INDEX([1]Energy!$AA$79:$AE$99,MATCH($B28,[1]Energy!$T$79:$T$99,0),4)</f>
        <v>67.189000000000163</v>
      </c>
      <c r="O28" s="106">
        <f>INDEX([1]Energy!$AA$79:$AE$99,MATCH($B28,[1]Energy!$T$79:$T$99,0),5)</f>
        <v>1175.4509999999993</v>
      </c>
      <c r="P28" s="106">
        <f>INDEX([1]Energy!$AA$79:$AE$99,MATCH($B28,[1]Energy!$T$79:$T$99,0),2)</f>
        <v>237.51699999999963</v>
      </c>
      <c r="Q28" s="107">
        <f>INDEX([1]Energy!$AA$79:$AE$99,MATCH($B28,[1]Energy!$T$79:$T$99,0),3)</f>
        <v>699.42100000000096</v>
      </c>
      <c r="R28" s="105">
        <f>INDEX([1]Energy!$AA$54:$AE$74,MATCH($B28,[1]Energy!$T$54:$T$74,0),1)</f>
        <v>2169.6683308236043</v>
      </c>
      <c r="S28" s="106">
        <f>INDEX([1]Energy!$AA$54:$AE$74,MATCH($B28,[1]Energy!$T$54:$T$74,0),4)</f>
        <v>120.07051204031042</v>
      </c>
      <c r="T28" s="106">
        <f>INDEX([1]Energy!$AA$54:$AE$74,MATCH($B28,[1]Energy!$T$54:$T$74,0),5)</f>
        <v>941.89326967499767</v>
      </c>
      <c r="U28" s="106">
        <f>INDEX([1]Energy!$AA$54:$AE$74,MATCH($B28,[1]Energy!$T$54:$T$74,0),2)</f>
        <v>293.88037834023982</v>
      </c>
      <c r="V28" s="107">
        <f>INDEX([1]Energy!$AA$54:$AE$74,MATCH($B28,[1]Energy!$T$54:$T$74,0),3)</f>
        <v>813.82417076805643</v>
      </c>
      <c r="Y28" t="s">
        <v>31</v>
      </c>
      <c r="Z28" s="203">
        <f>SUM(Z19:Z22)</f>
        <v>0.82780612244897833</v>
      </c>
      <c r="AA28" s="207">
        <f>SUM(AA19:AA22)</f>
        <v>0.33333333333333331</v>
      </c>
      <c r="AB28" s="207">
        <f>SUM(AB19:AB22)</f>
        <v>0.5805697278911558</v>
      </c>
    </row>
    <row r="29" spans="2:35" ht="16.5" thickBot="1">
      <c r="B29" s="12">
        <f t="shared" si="0"/>
        <v>2043</v>
      </c>
      <c r="C29" s="105">
        <f>INDEX([1]Energy!$AA$4:$AE$24,MATCH($B29,[1]Energy!$T$4:$T$24,0),1)</f>
        <v>8760</v>
      </c>
      <c r="D29" s="106">
        <f>INDEX([1]Energy!$AA$4:$AE$24,MATCH($B29,[1]Energy!$T$4:$T$24,0),4)</f>
        <v>1944</v>
      </c>
      <c r="E29" s="106">
        <f>INDEX([1]Energy!$AA$4:$AE$24,MATCH($B29,[1]Energy!$T$4:$T$24,0),5)</f>
        <v>3888</v>
      </c>
      <c r="F29" s="106">
        <f>INDEX([1]Energy!$AA$4:$AE$24,MATCH($B29,[1]Energy!$T$4:$T$24,0),2)</f>
        <v>976</v>
      </c>
      <c r="G29" s="107">
        <f>INDEX([1]Energy!$AA$4:$AE$24,MATCH($B29,[1]Energy!$T$4:$T$24,0),3)</f>
        <v>1952</v>
      </c>
      <c r="H29" s="105">
        <f>INDEX([1]Energy!$AA$29:$AE$49,MATCH($B29,[1]Energy!$T$29:$T$49,0),1)</f>
        <v>3245.5799998235552</v>
      </c>
      <c r="I29" s="106">
        <f>INDEX([1]Energy!$AA$29:$AE$49,MATCH($B29,[1]Energy!$T$29:$T$49,0),4)</f>
        <v>704.83341098765857</v>
      </c>
      <c r="J29" s="106">
        <f>INDEX([1]Energy!$AA$29:$AE$49,MATCH($B29,[1]Energy!$T$29:$T$49,0),5)</f>
        <v>1301.9963923282639</v>
      </c>
      <c r="K29" s="106">
        <f>INDEX([1]Energy!$AA$29:$AE$49,MATCH($B29,[1]Energy!$T$29:$T$49,0),2)</f>
        <v>507.20853550970435</v>
      </c>
      <c r="L29" s="107">
        <f>INDEX([1]Energy!$AA$29:$AE$49,MATCH($B29,[1]Energy!$T$29:$T$49,0),3)</f>
        <v>731.54166099792815</v>
      </c>
      <c r="M29" s="105">
        <f>INDEX([1]Energy!$AA$79:$AE$99,MATCH($B29,[1]Energy!$T$79:$T$99,0),1)</f>
        <v>2179.578</v>
      </c>
      <c r="N29" s="106">
        <f>INDEX([1]Energy!$AA$79:$AE$99,MATCH($B29,[1]Energy!$T$79:$T$99,0),4)</f>
        <v>67.189000000000163</v>
      </c>
      <c r="O29" s="106">
        <f>INDEX([1]Energy!$AA$79:$AE$99,MATCH($B29,[1]Energy!$T$79:$T$99,0),5)</f>
        <v>1175.4509999999993</v>
      </c>
      <c r="P29" s="106">
        <f>INDEX([1]Energy!$AA$79:$AE$99,MATCH($B29,[1]Energy!$T$79:$T$99,0),2)</f>
        <v>237.51699999999963</v>
      </c>
      <c r="Q29" s="107">
        <f>INDEX([1]Energy!$AA$79:$AE$99,MATCH($B29,[1]Energy!$T$79:$T$99,0),3)</f>
        <v>699.42100000000096</v>
      </c>
      <c r="R29" s="105">
        <f>INDEX([1]Energy!$AA$54:$AE$74,MATCH($B29,[1]Energy!$T$54:$T$74,0),1)</f>
        <v>2169.6683308236043</v>
      </c>
      <c r="S29" s="106">
        <f>INDEX([1]Energy!$AA$54:$AE$74,MATCH($B29,[1]Energy!$T$54:$T$74,0),4)</f>
        <v>120.07051204031042</v>
      </c>
      <c r="T29" s="106">
        <f>INDEX([1]Energy!$AA$54:$AE$74,MATCH($B29,[1]Energy!$T$54:$T$74,0),5)</f>
        <v>941.89326967499767</v>
      </c>
      <c r="U29" s="106">
        <f>INDEX([1]Energy!$AA$54:$AE$74,MATCH($B29,[1]Energy!$T$54:$T$74,0),2)</f>
        <v>293.88037834023982</v>
      </c>
      <c r="V29" s="107">
        <f>INDEX([1]Energy!$AA$54:$AE$74,MATCH($B29,[1]Energy!$T$54:$T$74,0),3)</f>
        <v>813.82417076805643</v>
      </c>
      <c r="Y29" t="s">
        <v>30</v>
      </c>
      <c r="Z29" s="203">
        <f>1-Z28</f>
        <v>0.17219387755102167</v>
      </c>
      <c r="AA29" s="207">
        <f t="shared" ref="AA29:AB29" si="5">1-AA28</f>
        <v>0.66666666666666674</v>
      </c>
      <c r="AB29" s="207">
        <f t="shared" si="5"/>
        <v>0.4194302721088442</v>
      </c>
      <c r="AE29" s="244" t="s">
        <v>124</v>
      </c>
      <c r="AF29" s="245"/>
      <c r="AG29" s="246">
        <v>0.82780612244897955</v>
      </c>
      <c r="AH29" s="247">
        <f>1-AG29</f>
        <v>0.17219387755102045</v>
      </c>
    </row>
    <row r="30" spans="2:35">
      <c r="B30" s="12">
        <f t="shared" si="0"/>
        <v>2044</v>
      </c>
      <c r="C30" s="105">
        <f>INDEX([1]Energy!$AA$4:$AE$24,MATCH($B30,[1]Energy!$T$4:$T$24,0),1)</f>
        <v>8784</v>
      </c>
      <c r="D30" s="106">
        <f>INDEX([1]Energy!$AA$4:$AE$24,MATCH($B30,[1]Energy!$T$4:$T$24,0),4)</f>
        <v>1952</v>
      </c>
      <c r="E30" s="106">
        <f>INDEX([1]Energy!$AA$4:$AE$24,MATCH($B30,[1]Energy!$T$4:$T$24,0),5)</f>
        <v>3904</v>
      </c>
      <c r="F30" s="106">
        <f>INDEX([1]Energy!$AA$4:$AE$24,MATCH($B30,[1]Energy!$T$4:$T$24,0),2)</f>
        <v>976</v>
      </c>
      <c r="G30" s="107">
        <f>INDEX([1]Energy!$AA$4:$AE$24,MATCH($B30,[1]Energy!$T$4:$T$24,0),3)</f>
        <v>1952</v>
      </c>
      <c r="H30" s="105">
        <f>INDEX([1]Energy!$AA$29:$AE$49,MATCH($B30,[1]Energy!$T$29:$T$49,0),1)</f>
        <v>3253.0816876229164</v>
      </c>
      <c r="I30" s="106">
        <f>INDEX([1]Energy!$AA$29:$AE$49,MATCH($B30,[1]Energy!$T$29:$T$49,0),4)</f>
        <v>707.55977448531416</v>
      </c>
      <c r="J30" s="106">
        <f>INDEX([1]Energy!$AA$29:$AE$49,MATCH($B30,[1]Energy!$T$29:$T$49,0),5)</f>
        <v>1306.7717166299694</v>
      </c>
      <c r="K30" s="106">
        <f>INDEX([1]Energy!$AA$29:$AE$49,MATCH($B30,[1]Energy!$T$29:$T$49,0),2)</f>
        <v>507.20853550970435</v>
      </c>
      <c r="L30" s="107">
        <f>INDEX([1]Energy!$AA$29:$AE$49,MATCH($B30,[1]Energy!$T$29:$T$49,0),3)</f>
        <v>731.54166099792815</v>
      </c>
      <c r="M30" s="105">
        <f>INDEX([1]Energy!$AA$79:$AE$99,MATCH($B30,[1]Energy!$T$79:$T$99,0),1)</f>
        <v>2183.9111428571432</v>
      </c>
      <c r="N30" s="106">
        <f>INDEX([1]Energy!$AA$79:$AE$99,MATCH($B30,[1]Energy!$T$79:$T$99,0),4)</f>
        <v>67.310964285714462</v>
      </c>
      <c r="O30" s="106">
        <f>INDEX([1]Energy!$AA$79:$AE$99,MATCH($B30,[1]Energy!$T$79:$T$99,0),5)</f>
        <v>1179.6621785714283</v>
      </c>
      <c r="P30" s="106">
        <f>INDEX([1]Energy!$AA$79:$AE$99,MATCH($B30,[1]Energy!$T$79:$T$99,0),2)</f>
        <v>237.51699999999963</v>
      </c>
      <c r="Q30" s="107">
        <f>INDEX([1]Energy!$AA$79:$AE$99,MATCH($B30,[1]Energy!$T$79:$T$99,0),3)</f>
        <v>699.42100000000096</v>
      </c>
      <c r="R30" s="105">
        <f>INDEX([1]Energy!$AA$54:$AE$74,MATCH($B30,[1]Energy!$T$54:$T$74,0),1)</f>
        <v>2172.1054371911878</v>
      </c>
      <c r="S30" s="106">
        <f>INDEX([1]Energy!$AA$54:$AE$74,MATCH($B30,[1]Energy!$T$54:$T$74,0),4)</f>
        <v>120.33811927987756</v>
      </c>
      <c r="T30" s="106">
        <f>INDEX([1]Energy!$AA$54:$AE$74,MATCH($B30,[1]Energy!$T$54:$T$74,0),5)</f>
        <v>944.06276880301425</v>
      </c>
      <c r="U30" s="106">
        <f>INDEX([1]Energy!$AA$54:$AE$74,MATCH($B30,[1]Energy!$T$54:$T$74,0),2)</f>
        <v>293.88037834023982</v>
      </c>
      <c r="V30" s="107">
        <f>INDEX([1]Energy!$AA$54:$AE$74,MATCH($B30,[1]Energy!$T$54:$T$74,0),3)</f>
        <v>813.82417076805643</v>
      </c>
      <c r="AE30" s="243" t="s">
        <v>125</v>
      </c>
      <c r="AF30"/>
      <c r="AG30"/>
      <c r="AH30"/>
    </row>
    <row r="31" spans="2:35">
      <c r="B31" s="22"/>
    </row>
    <row r="32" spans="2:35">
      <c r="B32" s="22"/>
      <c r="AA32" s="353"/>
    </row>
    <row r="33" spans="2:7">
      <c r="B33" s="22"/>
    </row>
    <row r="34" spans="2:7">
      <c r="B34" s="5"/>
      <c r="F34" s="95"/>
      <c r="G34" s="5"/>
    </row>
    <row r="35" spans="2:7">
      <c r="B35" s="5"/>
      <c r="G35" s="5"/>
    </row>
    <row r="37" spans="2:7">
      <c r="B37" s="8"/>
    </row>
  </sheetData>
  <mergeCells count="13">
    <mergeCell ref="AG11:AI11"/>
    <mergeCell ref="AG14:AH14"/>
    <mergeCell ref="AG20:AH20"/>
    <mergeCell ref="C5:G5"/>
    <mergeCell ref="H5:L5"/>
    <mergeCell ref="M5:Q5"/>
    <mergeCell ref="R5:V5"/>
    <mergeCell ref="R4:V4"/>
    <mergeCell ref="B1:I1"/>
    <mergeCell ref="B2:I2"/>
    <mergeCell ref="C4:G4"/>
    <mergeCell ref="H4:L4"/>
    <mergeCell ref="M4:Q4"/>
  </mergeCells>
  <printOptions horizontalCentered="1"/>
  <pageMargins left="0.8" right="0.3" top="0.4" bottom="0.4" header="0.5" footer="0.2"/>
  <pageSetup scale="54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0" tint="-0.499984740745262"/>
    <pageSetUpPr fitToPage="1"/>
  </sheetPr>
  <dimension ref="A1:BS73"/>
  <sheetViews>
    <sheetView zoomScale="90" zoomScaleNormal="9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B51" sqref="B51"/>
    </sheetView>
  </sheetViews>
  <sheetFormatPr defaultRowHeight="15"/>
  <cols>
    <col min="1" max="1" width="39" customWidth="1"/>
    <col min="2" max="2" width="13.6640625" customWidth="1"/>
    <col min="3" max="3" width="8.6640625" customWidth="1"/>
    <col min="25" max="25" width="42.6640625" style="39" bestFit="1" customWidth="1"/>
    <col min="26" max="26" width="19.5" style="39" bestFit="1" customWidth="1"/>
    <col min="27" max="27" width="14" style="39" bestFit="1" customWidth="1"/>
    <col min="28" max="28" width="12.5" style="39" bestFit="1" customWidth="1"/>
    <col min="29" max="30" width="11.33203125" style="39" bestFit="1" customWidth="1"/>
    <col min="31" max="31" width="12.5" style="39" bestFit="1" customWidth="1"/>
    <col min="32" max="32" width="10.1640625" style="39" bestFit="1" customWidth="1"/>
    <col min="33" max="33" width="11.33203125" style="39" bestFit="1" customWidth="1"/>
    <col min="34" max="35" width="15.1640625" style="39" bestFit="1" customWidth="1"/>
    <col min="36" max="37" width="10.1640625" style="39" bestFit="1" customWidth="1"/>
    <col min="38" max="39" width="15.1640625" style="39" bestFit="1" customWidth="1"/>
    <col min="40" max="40" width="10.1640625" style="39" bestFit="1" customWidth="1"/>
    <col min="41" max="42" width="15.1640625" style="39" bestFit="1" customWidth="1"/>
    <col min="43" max="43" width="16" style="39" bestFit="1" customWidth="1"/>
    <col min="44" max="45" width="15.1640625" style="39" bestFit="1" customWidth="1"/>
    <col min="46" max="46" width="16" style="39" bestFit="1" customWidth="1"/>
    <col min="47" max="48" width="9.33203125" style="39"/>
    <col min="49" max="49" width="109" style="39" bestFit="1" customWidth="1"/>
    <col min="50" max="71" width="9.33203125" style="39"/>
  </cols>
  <sheetData>
    <row r="1" spans="1:71" ht="18.75">
      <c r="A1" s="290" t="s">
        <v>205</v>
      </c>
      <c r="Y1" s="290" t="s">
        <v>205</v>
      </c>
    </row>
    <row r="2" spans="1:71" ht="18.75">
      <c r="A2" s="290" t="s">
        <v>206</v>
      </c>
      <c r="Y2" s="290" t="s">
        <v>207</v>
      </c>
      <c r="AW2" s="343" t="str">
        <f>A2&amp;" minus "&amp;Y2</f>
        <v>W-10 CETA minus ALTERNATIVE LOWEST REASONABLE COST (P-SC)</v>
      </c>
    </row>
    <row r="3" spans="1:71" ht="18.75">
      <c r="A3" s="290" t="str">
        <f>'[6]Portfolio Summary'!$A$1</f>
        <v>LT_10305_23I.LT.RP.20.PS1_.EP.SC.CETA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Y3" s="343" t="str">
        <f>'[7]Portfolio Summary'!$A$1</f>
        <v>LT_9558_23I.LT.RP.20.PS0_.EP.SC.Base</v>
      </c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W3" s="343" t="str">
        <f>A3&amp;" minus "&amp;Y3</f>
        <v>LT_10305_23I.LT.RP.20.PS1_.EP.SC.CETA minus LT_9558_23I.LT.RP.20.PS0_.EP.SC.Base</v>
      </c>
      <c r="AX3" s="38"/>
      <c r="AY3" s="38"/>
      <c r="AZ3" s="38"/>
      <c r="BA3" s="38"/>
      <c r="BB3" s="38"/>
      <c r="BC3" s="38"/>
      <c r="BD3" s="38"/>
      <c r="BE3" s="38"/>
      <c r="BF3" s="38"/>
      <c r="BG3" s="38"/>
      <c r="BH3" s="38"/>
      <c r="BI3" s="38"/>
      <c r="BJ3" s="38"/>
      <c r="BK3" s="38"/>
      <c r="BL3" s="38"/>
      <c r="BM3" s="38"/>
      <c r="BN3" s="38"/>
      <c r="BO3" s="38"/>
      <c r="BP3" s="38"/>
      <c r="BQ3" s="38"/>
      <c r="BR3" s="38"/>
      <c r="BS3" s="38"/>
    </row>
    <row r="4" spans="1:71" ht="15.75">
      <c r="A4" s="96" t="s">
        <v>171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291"/>
      <c r="Y4" s="316" t="s">
        <v>171</v>
      </c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42"/>
      <c r="AW4" s="316" t="s">
        <v>171</v>
      </c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42"/>
    </row>
    <row r="5" spans="1:71" ht="15.75">
      <c r="A5" s="292"/>
      <c r="B5" s="293" t="s">
        <v>172</v>
      </c>
      <c r="C5" s="293"/>
      <c r="D5" s="293"/>
      <c r="E5" s="293"/>
      <c r="F5" s="293"/>
      <c r="G5" s="293"/>
      <c r="H5" s="293"/>
      <c r="I5" s="293"/>
      <c r="J5" s="293"/>
      <c r="K5" s="293"/>
      <c r="L5" s="293"/>
      <c r="M5" s="293"/>
      <c r="N5" s="293"/>
      <c r="O5" s="293"/>
      <c r="P5" s="293"/>
      <c r="Q5" s="293"/>
      <c r="R5" s="293"/>
      <c r="S5" s="293"/>
      <c r="T5" s="294"/>
      <c r="U5" s="293"/>
      <c r="V5" s="39"/>
      <c r="W5" s="293"/>
      <c r="Y5" s="341"/>
      <c r="Z5" s="339" t="s">
        <v>172</v>
      </c>
      <c r="AA5" s="339"/>
      <c r="AB5" s="339"/>
      <c r="AC5" s="339"/>
      <c r="AD5" s="339"/>
      <c r="AE5" s="339"/>
      <c r="AF5" s="339"/>
      <c r="AG5" s="339"/>
      <c r="AH5" s="339"/>
      <c r="AI5" s="339"/>
      <c r="AJ5" s="339"/>
      <c r="AK5" s="339"/>
      <c r="AL5" s="339"/>
      <c r="AM5" s="339"/>
      <c r="AN5" s="339"/>
      <c r="AO5" s="339"/>
      <c r="AP5" s="339"/>
      <c r="AQ5" s="339"/>
      <c r="AR5" s="340"/>
      <c r="AS5" s="339"/>
      <c r="AT5" s="38"/>
      <c r="AU5" s="339"/>
      <c r="AW5" s="341"/>
      <c r="AX5" s="339" t="s">
        <v>172</v>
      </c>
      <c r="AY5" s="339"/>
      <c r="AZ5" s="339"/>
      <c r="BA5" s="339"/>
      <c r="BB5" s="339"/>
      <c r="BC5" s="339"/>
      <c r="BD5" s="339"/>
      <c r="BE5" s="339"/>
      <c r="BF5" s="339"/>
      <c r="BG5" s="339"/>
      <c r="BH5" s="339"/>
      <c r="BI5" s="339"/>
      <c r="BJ5" s="339"/>
      <c r="BK5" s="339"/>
      <c r="BL5" s="339"/>
      <c r="BM5" s="339"/>
      <c r="BN5" s="339"/>
      <c r="BO5" s="339"/>
      <c r="BP5" s="340"/>
      <c r="BQ5" s="339"/>
      <c r="BR5" s="38"/>
      <c r="BS5" s="339"/>
    </row>
    <row r="6" spans="1:71" ht="15.75">
      <c r="A6" s="295" t="s">
        <v>17</v>
      </c>
      <c r="B6" s="296">
        <v>2023</v>
      </c>
      <c r="C6" s="296">
        <v>2024</v>
      </c>
      <c r="D6" s="296">
        <v>2025</v>
      </c>
      <c r="E6" s="296">
        <v>2026</v>
      </c>
      <c r="F6" s="296">
        <v>2027</v>
      </c>
      <c r="G6" s="296">
        <v>2028</v>
      </c>
      <c r="H6" s="296">
        <v>2029</v>
      </c>
      <c r="I6" s="296">
        <v>2030</v>
      </c>
      <c r="J6" s="296">
        <v>2031</v>
      </c>
      <c r="K6" s="296">
        <v>2032</v>
      </c>
      <c r="L6" s="296">
        <v>2033</v>
      </c>
      <c r="M6" s="296">
        <v>2034</v>
      </c>
      <c r="N6" s="296">
        <v>2035</v>
      </c>
      <c r="O6" s="296">
        <v>2036</v>
      </c>
      <c r="P6" s="296">
        <v>2037</v>
      </c>
      <c r="Q6" s="296">
        <v>2038</v>
      </c>
      <c r="R6" s="296">
        <v>2039</v>
      </c>
      <c r="S6" s="296">
        <v>2040</v>
      </c>
      <c r="T6" s="296">
        <v>2041</v>
      </c>
      <c r="U6" s="296">
        <v>2042</v>
      </c>
      <c r="V6" s="39"/>
      <c r="W6" s="296" t="s">
        <v>58</v>
      </c>
      <c r="Y6" s="338" t="s">
        <v>17</v>
      </c>
      <c r="Z6" s="337">
        <v>2023</v>
      </c>
      <c r="AA6" s="337">
        <v>2024</v>
      </c>
      <c r="AB6" s="337">
        <v>2025</v>
      </c>
      <c r="AC6" s="337">
        <v>2026</v>
      </c>
      <c r="AD6" s="337">
        <v>2027</v>
      </c>
      <c r="AE6" s="337">
        <v>2028</v>
      </c>
      <c r="AF6" s="337">
        <v>2029</v>
      </c>
      <c r="AG6" s="337">
        <v>2030</v>
      </c>
      <c r="AH6" s="337">
        <v>2031</v>
      </c>
      <c r="AI6" s="337">
        <v>2032</v>
      </c>
      <c r="AJ6" s="337">
        <v>2033</v>
      </c>
      <c r="AK6" s="337">
        <v>2034</v>
      </c>
      <c r="AL6" s="337">
        <v>2035</v>
      </c>
      <c r="AM6" s="337">
        <v>2036</v>
      </c>
      <c r="AN6" s="337">
        <v>2037</v>
      </c>
      <c r="AO6" s="337">
        <v>2038</v>
      </c>
      <c r="AP6" s="337">
        <v>2039</v>
      </c>
      <c r="AQ6" s="337">
        <v>2040</v>
      </c>
      <c r="AR6" s="337">
        <v>2041</v>
      </c>
      <c r="AS6" s="337">
        <v>2042</v>
      </c>
      <c r="AT6" s="38"/>
      <c r="AU6" s="337" t="s">
        <v>58</v>
      </c>
      <c r="AW6" s="338" t="s">
        <v>17</v>
      </c>
      <c r="AX6" s="337">
        <v>2023</v>
      </c>
      <c r="AY6" s="337">
        <v>2024</v>
      </c>
      <c r="AZ6" s="337">
        <v>2025</v>
      </c>
      <c r="BA6" s="337">
        <v>2026</v>
      </c>
      <c r="BB6" s="337">
        <v>2027</v>
      </c>
      <c r="BC6" s="337">
        <v>2028</v>
      </c>
      <c r="BD6" s="337">
        <v>2029</v>
      </c>
      <c r="BE6" s="337">
        <v>2030</v>
      </c>
      <c r="BF6" s="337">
        <v>2031</v>
      </c>
      <c r="BG6" s="337">
        <v>2032</v>
      </c>
      <c r="BH6" s="337">
        <v>2033</v>
      </c>
      <c r="BI6" s="337">
        <v>2034</v>
      </c>
      <c r="BJ6" s="337">
        <v>2035</v>
      </c>
      <c r="BK6" s="337">
        <v>2036</v>
      </c>
      <c r="BL6" s="337">
        <v>2037</v>
      </c>
      <c r="BM6" s="337">
        <v>2038</v>
      </c>
      <c r="BN6" s="337">
        <v>2039</v>
      </c>
      <c r="BO6" s="337">
        <v>2040</v>
      </c>
      <c r="BP6" s="337">
        <v>2041</v>
      </c>
      <c r="BQ6" s="337">
        <v>2042</v>
      </c>
      <c r="BR6" s="38"/>
      <c r="BS6" s="337" t="s">
        <v>58</v>
      </c>
    </row>
    <row r="7" spans="1:71" ht="15.75">
      <c r="A7" s="297" t="s">
        <v>173</v>
      </c>
      <c r="B7" s="298"/>
      <c r="C7" s="298"/>
      <c r="D7" s="298"/>
      <c r="E7" s="298"/>
      <c r="F7" s="298"/>
      <c r="G7" s="298"/>
      <c r="H7" s="298"/>
      <c r="I7" s="298"/>
      <c r="J7" s="298"/>
      <c r="K7" s="298"/>
      <c r="L7" s="298"/>
      <c r="M7" s="298"/>
      <c r="N7" s="298"/>
      <c r="O7" s="298"/>
      <c r="P7" s="298"/>
      <c r="Q7" s="298"/>
      <c r="R7" s="298"/>
      <c r="S7" s="298"/>
      <c r="T7" s="298"/>
      <c r="U7" s="299"/>
      <c r="V7" s="39"/>
      <c r="W7" s="300"/>
      <c r="Y7" s="336" t="s">
        <v>173</v>
      </c>
      <c r="Z7" s="335"/>
      <c r="AA7" s="335"/>
      <c r="AB7" s="335"/>
      <c r="AC7" s="335"/>
      <c r="AD7" s="335"/>
      <c r="AE7" s="335"/>
      <c r="AF7" s="335"/>
      <c r="AG7" s="335"/>
      <c r="AH7" s="335"/>
      <c r="AI7" s="335"/>
      <c r="AJ7" s="335"/>
      <c r="AK7" s="335"/>
      <c r="AL7" s="335"/>
      <c r="AM7" s="335"/>
      <c r="AN7" s="335"/>
      <c r="AO7" s="335"/>
      <c r="AP7" s="335"/>
      <c r="AQ7" s="335"/>
      <c r="AR7" s="335"/>
      <c r="AS7" s="334"/>
      <c r="AT7" s="38"/>
      <c r="AU7" s="333"/>
      <c r="AW7" s="336" t="s">
        <v>173</v>
      </c>
      <c r="AX7" s="335"/>
      <c r="AY7" s="335"/>
      <c r="AZ7" s="335"/>
      <c r="BA7" s="335"/>
      <c r="BB7" s="335"/>
      <c r="BC7" s="335"/>
      <c r="BD7" s="335"/>
      <c r="BE7" s="335"/>
      <c r="BF7" s="335"/>
      <c r="BG7" s="335"/>
      <c r="BH7" s="335"/>
      <c r="BI7" s="335"/>
      <c r="BJ7" s="335"/>
      <c r="BK7" s="335"/>
      <c r="BL7" s="335"/>
      <c r="BM7" s="335"/>
      <c r="BN7" s="335"/>
      <c r="BO7" s="335"/>
      <c r="BP7" s="335"/>
      <c r="BQ7" s="334"/>
      <c r="BR7" s="38"/>
      <c r="BS7" s="333"/>
    </row>
    <row r="8" spans="1:71" ht="15.75">
      <c r="A8" s="301" t="s">
        <v>174</v>
      </c>
      <c r="B8" s="302">
        <v>0</v>
      </c>
      <c r="C8" s="302">
        <v>0</v>
      </c>
      <c r="D8" s="302">
        <v>0</v>
      </c>
      <c r="E8" s="302">
        <v>0</v>
      </c>
      <c r="F8" s="302">
        <v>0</v>
      </c>
      <c r="G8" s="302">
        <v>0</v>
      </c>
      <c r="H8" s="302">
        <v>0</v>
      </c>
      <c r="I8" s="302">
        <v>0</v>
      </c>
      <c r="J8" s="302">
        <v>0</v>
      </c>
      <c r="K8" s="302">
        <v>0</v>
      </c>
      <c r="L8" s="302">
        <v>0</v>
      </c>
      <c r="M8" s="302">
        <v>0</v>
      </c>
      <c r="N8" s="302">
        <v>0</v>
      </c>
      <c r="O8" s="302">
        <v>0</v>
      </c>
      <c r="P8" s="302">
        <v>0</v>
      </c>
      <c r="Q8" s="302">
        <v>0</v>
      </c>
      <c r="R8" s="302">
        <v>0</v>
      </c>
      <c r="S8" s="302">
        <v>0</v>
      </c>
      <c r="T8" s="302">
        <v>0</v>
      </c>
      <c r="U8" s="302">
        <v>0</v>
      </c>
      <c r="V8" s="39"/>
      <c r="W8" s="302">
        <v>0</v>
      </c>
      <c r="Y8" s="332" t="s">
        <v>174</v>
      </c>
      <c r="Z8" s="331">
        <v>0</v>
      </c>
      <c r="AA8" s="331">
        <v>0</v>
      </c>
      <c r="AB8" s="331">
        <v>0</v>
      </c>
      <c r="AC8" s="331">
        <v>0</v>
      </c>
      <c r="AD8" s="331">
        <v>0</v>
      </c>
      <c r="AE8" s="331">
        <v>0</v>
      </c>
      <c r="AF8" s="331">
        <v>0</v>
      </c>
      <c r="AG8" s="331">
        <v>0</v>
      </c>
      <c r="AH8" s="331">
        <v>0</v>
      </c>
      <c r="AI8" s="331">
        <v>0</v>
      </c>
      <c r="AJ8" s="331">
        <v>0</v>
      </c>
      <c r="AK8" s="331">
        <v>0</v>
      </c>
      <c r="AL8" s="331">
        <v>0</v>
      </c>
      <c r="AM8" s="331">
        <v>0</v>
      </c>
      <c r="AN8" s="331">
        <v>0</v>
      </c>
      <c r="AO8" s="331">
        <v>0</v>
      </c>
      <c r="AP8" s="331">
        <v>0</v>
      </c>
      <c r="AQ8" s="331">
        <v>0</v>
      </c>
      <c r="AR8" s="331">
        <v>0</v>
      </c>
      <c r="AS8" s="331">
        <v>0</v>
      </c>
      <c r="AT8" s="38"/>
      <c r="AU8" s="331">
        <v>0</v>
      </c>
      <c r="AW8" s="332" t="s">
        <v>174</v>
      </c>
      <c r="AX8" s="331">
        <f>B8-Z8</f>
        <v>0</v>
      </c>
      <c r="AY8" s="331">
        <f t="shared" ref="AY8:AY23" si="0">C8-AA8</f>
        <v>0</v>
      </c>
      <c r="AZ8" s="331">
        <f t="shared" ref="AZ8:AZ23" si="1">D8-AB8</f>
        <v>0</v>
      </c>
      <c r="BA8" s="331">
        <f t="shared" ref="BA8:BA23" si="2">E8-AC8</f>
        <v>0</v>
      </c>
      <c r="BB8" s="331">
        <f t="shared" ref="BB8:BB23" si="3">F8-AD8</f>
        <v>0</v>
      </c>
      <c r="BC8" s="331">
        <f t="shared" ref="BC8:BC23" si="4">G8-AE8</f>
        <v>0</v>
      </c>
      <c r="BD8" s="331">
        <f t="shared" ref="BD8:BD23" si="5">H8-AF8</f>
        <v>0</v>
      </c>
      <c r="BE8" s="331">
        <f t="shared" ref="BE8:BE23" si="6">I8-AG8</f>
        <v>0</v>
      </c>
      <c r="BF8" s="331">
        <f t="shared" ref="BF8:BF23" si="7">J8-AH8</f>
        <v>0</v>
      </c>
      <c r="BG8" s="331">
        <f t="shared" ref="BG8:BG23" si="8">K8-AI8</f>
        <v>0</v>
      </c>
      <c r="BH8" s="331">
        <f t="shared" ref="BH8:BH23" si="9">L8-AJ8</f>
        <v>0</v>
      </c>
      <c r="BI8" s="331">
        <f t="shared" ref="BI8:BI23" si="10">M8-AK8</f>
        <v>0</v>
      </c>
      <c r="BJ8" s="331">
        <f t="shared" ref="BJ8:BJ23" si="11">N8-AL8</f>
        <v>0</v>
      </c>
      <c r="BK8" s="331">
        <f t="shared" ref="BK8:BK23" si="12">O8-AM8</f>
        <v>0</v>
      </c>
      <c r="BL8" s="331">
        <f t="shared" ref="BL8:BL23" si="13">P8-AN8</f>
        <v>0</v>
      </c>
      <c r="BM8" s="331">
        <f t="shared" ref="BM8:BM23" si="14">Q8-AO8</f>
        <v>0</v>
      </c>
      <c r="BN8" s="331">
        <f t="shared" ref="BN8:BN23" si="15">R8-AP8</f>
        <v>0</v>
      </c>
      <c r="BO8" s="331">
        <f t="shared" ref="BO8:BO23" si="16">S8-AQ8</f>
        <v>0</v>
      </c>
      <c r="BP8" s="331">
        <f t="shared" ref="BP8:BP23" si="17">T8-AR8</f>
        <v>0</v>
      </c>
      <c r="BQ8" s="331">
        <f t="shared" ref="BQ8:BQ23" si="18">U8-AS8</f>
        <v>0</v>
      </c>
      <c r="BR8" s="38"/>
      <c r="BS8" s="331">
        <f t="shared" ref="BS8:BS23" si="19">W8-AU8</f>
        <v>0</v>
      </c>
    </row>
    <row r="9" spans="1:71" ht="15.75">
      <c r="A9" s="303" t="s">
        <v>175</v>
      </c>
      <c r="B9" s="302">
        <v>0</v>
      </c>
      <c r="C9" s="302">
        <v>0</v>
      </c>
      <c r="D9" s="302">
        <v>0</v>
      </c>
      <c r="E9" s="302">
        <v>0</v>
      </c>
      <c r="F9" s="302">
        <v>0</v>
      </c>
      <c r="G9" s="302">
        <v>0</v>
      </c>
      <c r="H9" s="302">
        <v>0</v>
      </c>
      <c r="I9" s="302">
        <v>0</v>
      </c>
      <c r="J9" s="302">
        <v>0</v>
      </c>
      <c r="K9" s="302">
        <v>0</v>
      </c>
      <c r="L9" s="302">
        <v>0</v>
      </c>
      <c r="M9" s="302">
        <v>0</v>
      </c>
      <c r="N9" s="302">
        <v>0</v>
      </c>
      <c r="O9" s="302">
        <v>0</v>
      </c>
      <c r="P9" s="302">
        <v>0</v>
      </c>
      <c r="Q9" s="302">
        <v>0</v>
      </c>
      <c r="R9" s="302">
        <v>0</v>
      </c>
      <c r="S9" s="302">
        <v>0</v>
      </c>
      <c r="T9" s="302">
        <v>0</v>
      </c>
      <c r="U9" s="302">
        <v>0</v>
      </c>
      <c r="V9" s="39"/>
      <c r="W9" s="302">
        <v>0</v>
      </c>
      <c r="Y9" s="330" t="s">
        <v>175</v>
      </c>
      <c r="Z9" s="331">
        <v>0</v>
      </c>
      <c r="AA9" s="331">
        <v>0</v>
      </c>
      <c r="AB9" s="331">
        <v>0</v>
      </c>
      <c r="AC9" s="331">
        <v>0</v>
      </c>
      <c r="AD9" s="331">
        <v>0</v>
      </c>
      <c r="AE9" s="331">
        <v>0</v>
      </c>
      <c r="AF9" s="331">
        <v>0</v>
      </c>
      <c r="AG9" s="331">
        <v>0</v>
      </c>
      <c r="AH9" s="331">
        <v>0</v>
      </c>
      <c r="AI9" s="331">
        <v>0</v>
      </c>
      <c r="AJ9" s="331">
        <v>0</v>
      </c>
      <c r="AK9" s="331">
        <v>0</v>
      </c>
      <c r="AL9" s="331">
        <v>0</v>
      </c>
      <c r="AM9" s="331">
        <v>0</v>
      </c>
      <c r="AN9" s="331">
        <v>0</v>
      </c>
      <c r="AO9" s="331">
        <v>0</v>
      </c>
      <c r="AP9" s="331">
        <v>0</v>
      </c>
      <c r="AQ9" s="331">
        <v>0</v>
      </c>
      <c r="AR9" s="331">
        <v>0</v>
      </c>
      <c r="AS9" s="331">
        <v>0</v>
      </c>
      <c r="AT9" s="38"/>
      <c r="AU9" s="331">
        <v>0</v>
      </c>
      <c r="AW9" s="330" t="s">
        <v>175</v>
      </c>
      <c r="AX9" s="331">
        <f t="shared" ref="AX9:AX23" si="20">B9-Z9</f>
        <v>0</v>
      </c>
      <c r="AY9" s="331">
        <f t="shared" si="0"/>
        <v>0</v>
      </c>
      <c r="AZ9" s="331">
        <f t="shared" si="1"/>
        <v>0</v>
      </c>
      <c r="BA9" s="331">
        <f t="shared" si="2"/>
        <v>0</v>
      </c>
      <c r="BB9" s="331">
        <f t="shared" si="3"/>
        <v>0</v>
      </c>
      <c r="BC9" s="331">
        <f t="shared" si="4"/>
        <v>0</v>
      </c>
      <c r="BD9" s="331">
        <f t="shared" si="5"/>
        <v>0</v>
      </c>
      <c r="BE9" s="331">
        <f t="shared" si="6"/>
        <v>0</v>
      </c>
      <c r="BF9" s="331">
        <f t="shared" si="7"/>
        <v>0</v>
      </c>
      <c r="BG9" s="331">
        <f t="shared" si="8"/>
        <v>0</v>
      </c>
      <c r="BH9" s="331">
        <f t="shared" si="9"/>
        <v>0</v>
      </c>
      <c r="BI9" s="331">
        <f t="shared" si="10"/>
        <v>0</v>
      </c>
      <c r="BJ9" s="331">
        <f t="shared" si="11"/>
        <v>0</v>
      </c>
      <c r="BK9" s="331">
        <f t="shared" si="12"/>
        <v>0</v>
      </c>
      <c r="BL9" s="331">
        <f t="shared" si="13"/>
        <v>0</v>
      </c>
      <c r="BM9" s="331">
        <f t="shared" si="14"/>
        <v>0</v>
      </c>
      <c r="BN9" s="331">
        <f t="shared" si="15"/>
        <v>0</v>
      </c>
      <c r="BO9" s="331">
        <f t="shared" si="16"/>
        <v>0</v>
      </c>
      <c r="BP9" s="331">
        <f t="shared" si="17"/>
        <v>0</v>
      </c>
      <c r="BQ9" s="331">
        <f t="shared" si="18"/>
        <v>0</v>
      </c>
      <c r="BR9" s="38"/>
      <c r="BS9" s="331">
        <f t="shared" si="19"/>
        <v>0</v>
      </c>
    </row>
    <row r="10" spans="1:71" ht="15.75">
      <c r="A10" s="303" t="s">
        <v>176</v>
      </c>
      <c r="B10" s="302">
        <v>0</v>
      </c>
      <c r="C10" s="302">
        <v>0</v>
      </c>
      <c r="D10" s="302">
        <v>0</v>
      </c>
      <c r="E10" s="302">
        <v>0</v>
      </c>
      <c r="F10" s="302">
        <v>0</v>
      </c>
      <c r="G10" s="302">
        <v>0</v>
      </c>
      <c r="H10" s="302">
        <v>0</v>
      </c>
      <c r="I10" s="302">
        <v>0</v>
      </c>
      <c r="J10" s="302">
        <v>0</v>
      </c>
      <c r="K10" s="302">
        <v>606</v>
      </c>
      <c r="L10" s="302">
        <v>0</v>
      </c>
      <c r="M10" s="302">
        <v>0</v>
      </c>
      <c r="N10" s="302">
        <v>0</v>
      </c>
      <c r="O10" s="302">
        <v>0</v>
      </c>
      <c r="P10" s="302">
        <v>634</v>
      </c>
      <c r="Q10" s="302">
        <v>0</v>
      </c>
      <c r="R10" s="302">
        <v>0</v>
      </c>
      <c r="S10" s="302">
        <v>0</v>
      </c>
      <c r="T10" s="302">
        <v>0</v>
      </c>
      <c r="U10" s="302">
        <v>0</v>
      </c>
      <c r="V10" s="39"/>
      <c r="W10" s="302">
        <v>1240</v>
      </c>
      <c r="Y10" s="330" t="s">
        <v>176</v>
      </c>
      <c r="Z10" s="327">
        <v>0</v>
      </c>
      <c r="AA10" s="327">
        <v>0</v>
      </c>
      <c r="AB10" s="327">
        <v>0</v>
      </c>
      <c r="AC10" s="327">
        <v>0</v>
      </c>
      <c r="AD10" s="327">
        <v>0</v>
      </c>
      <c r="AE10" s="327">
        <v>0</v>
      </c>
      <c r="AF10" s="327">
        <v>0</v>
      </c>
      <c r="AG10" s="327">
        <v>0</v>
      </c>
      <c r="AH10" s="327">
        <v>0</v>
      </c>
      <c r="AI10" s="327">
        <v>606</v>
      </c>
      <c r="AJ10" s="327">
        <v>0</v>
      </c>
      <c r="AK10" s="327">
        <v>0</v>
      </c>
      <c r="AL10" s="327">
        <v>0</v>
      </c>
      <c r="AM10" s="327">
        <v>0</v>
      </c>
      <c r="AN10" s="327">
        <v>634</v>
      </c>
      <c r="AO10" s="327">
        <v>0</v>
      </c>
      <c r="AP10" s="327">
        <v>0</v>
      </c>
      <c r="AQ10" s="327">
        <v>0</v>
      </c>
      <c r="AR10" s="327">
        <v>0</v>
      </c>
      <c r="AS10" s="327">
        <v>0</v>
      </c>
      <c r="AT10" s="38"/>
      <c r="AU10" s="327">
        <v>1240</v>
      </c>
      <c r="AW10" s="330" t="s">
        <v>176</v>
      </c>
      <c r="AX10" s="327">
        <f t="shared" si="20"/>
        <v>0</v>
      </c>
      <c r="AY10" s="327">
        <f t="shared" si="0"/>
        <v>0</v>
      </c>
      <c r="AZ10" s="327">
        <f t="shared" si="1"/>
        <v>0</v>
      </c>
      <c r="BA10" s="327">
        <f t="shared" si="2"/>
        <v>0</v>
      </c>
      <c r="BB10" s="327">
        <f t="shared" si="3"/>
        <v>0</v>
      </c>
      <c r="BC10" s="327">
        <f t="shared" si="4"/>
        <v>0</v>
      </c>
      <c r="BD10" s="327">
        <f t="shared" si="5"/>
        <v>0</v>
      </c>
      <c r="BE10" s="327">
        <f t="shared" si="6"/>
        <v>0</v>
      </c>
      <c r="BF10" s="327">
        <f t="shared" si="7"/>
        <v>0</v>
      </c>
      <c r="BG10" s="327">
        <f t="shared" si="8"/>
        <v>0</v>
      </c>
      <c r="BH10" s="327">
        <f t="shared" si="9"/>
        <v>0</v>
      </c>
      <c r="BI10" s="327">
        <f t="shared" si="10"/>
        <v>0</v>
      </c>
      <c r="BJ10" s="327">
        <f t="shared" si="11"/>
        <v>0</v>
      </c>
      <c r="BK10" s="327">
        <f t="shared" si="12"/>
        <v>0</v>
      </c>
      <c r="BL10" s="327">
        <f t="shared" si="13"/>
        <v>0</v>
      </c>
      <c r="BM10" s="327">
        <f t="shared" si="14"/>
        <v>0</v>
      </c>
      <c r="BN10" s="327">
        <f t="shared" si="15"/>
        <v>0</v>
      </c>
      <c r="BO10" s="327">
        <f t="shared" si="16"/>
        <v>0</v>
      </c>
      <c r="BP10" s="327">
        <f t="shared" si="17"/>
        <v>0</v>
      </c>
      <c r="BQ10" s="327">
        <f t="shared" si="18"/>
        <v>0</v>
      </c>
      <c r="BR10" s="38"/>
      <c r="BS10" s="327">
        <f t="shared" si="19"/>
        <v>0</v>
      </c>
    </row>
    <row r="11" spans="1:71" ht="15.75">
      <c r="A11" s="303" t="s">
        <v>177</v>
      </c>
      <c r="B11" s="302">
        <v>123</v>
      </c>
      <c r="C11" s="302">
        <v>220</v>
      </c>
      <c r="D11" s="302">
        <v>259</v>
      </c>
      <c r="E11" s="302">
        <v>206</v>
      </c>
      <c r="F11" s="302">
        <v>225</v>
      </c>
      <c r="G11" s="302">
        <v>230</v>
      </c>
      <c r="H11" s="302">
        <v>245</v>
      </c>
      <c r="I11" s="302">
        <v>265</v>
      </c>
      <c r="J11" s="302">
        <v>637</v>
      </c>
      <c r="K11" s="302">
        <v>114</v>
      </c>
      <c r="L11" s="302">
        <v>160</v>
      </c>
      <c r="M11" s="302">
        <v>170</v>
      </c>
      <c r="N11" s="302">
        <v>162</v>
      </c>
      <c r="O11" s="302">
        <v>288</v>
      </c>
      <c r="P11" s="302">
        <v>586</v>
      </c>
      <c r="Q11" s="302">
        <v>165</v>
      </c>
      <c r="R11" s="302">
        <v>170</v>
      </c>
      <c r="S11" s="302">
        <v>165</v>
      </c>
      <c r="T11" s="302">
        <v>158</v>
      </c>
      <c r="U11" s="302">
        <v>429</v>
      </c>
      <c r="V11" s="39"/>
      <c r="W11" s="302">
        <v>4977</v>
      </c>
      <c r="Y11" s="330" t="s">
        <v>177</v>
      </c>
      <c r="Z11" s="327">
        <v>123</v>
      </c>
      <c r="AA11" s="327">
        <v>220</v>
      </c>
      <c r="AB11" s="327">
        <v>259</v>
      </c>
      <c r="AC11" s="327">
        <v>206</v>
      </c>
      <c r="AD11" s="327">
        <v>225</v>
      </c>
      <c r="AE11" s="327">
        <v>230</v>
      </c>
      <c r="AF11" s="327">
        <v>245</v>
      </c>
      <c r="AG11" s="327">
        <v>265</v>
      </c>
      <c r="AH11" s="327">
        <v>637</v>
      </c>
      <c r="AI11" s="327">
        <v>114</v>
      </c>
      <c r="AJ11" s="327">
        <v>160</v>
      </c>
      <c r="AK11" s="327">
        <v>170</v>
      </c>
      <c r="AL11" s="327">
        <v>162</v>
      </c>
      <c r="AM11" s="327">
        <v>288</v>
      </c>
      <c r="AN11" s="327">
        <v>586</v>
      </c>
      <c r="AO11" s="327">
        <v>165</v>
      </c>
      <c r="AP11" s="327">
        <v>170</v>
      </c>
      <c r="AQ11" s="327">
        <v>165</v>
      </c>
      <c r="AR11" s="327">
        <v>158</v>
      </c>
      <c r="AS11" s="327">
        <v>429</v>
      </c>
      <c r="AT11" s="38"/>
      <c r="AU11" s="327">
        <v>4977</v>
      </c>
      <c r="AW11" s="330" t="s">
        <v>177</v>
      </c>
      <c r="AX11" s="327">
        <f t="shared" si="20"/>
        <v>0</v>
      </c>
      <c r="AY11" s="327">
        <f t="shared" si="0"/>
        <v>0</v>
      </c>
      <c r="AZ11" s="327">
        <f t="shared" si="1"/>
        <v>0</v>
      </c>
      <c r="BA11" s="327">
        <f t="shared" si="2"/>
        <v>0</v>
      </c>
      <c r="BB11" s="327">
        <f t="shared" si="3"/>
        <v>0</v>
      </c>
      <c r="BC11" s="327">
        <f t="shared" si="4"/>
        <v>0</v>
      </c>
      <c r="BD11" s="327">
        <f t="shared" si="5"/>
        <v>0</v>
      </c>
      <c r="BE11" s="327">
        <f t="shared" si="6"/>
        <v>0</v>
      </c>
      <c r="BF11" s="327">
        <f t="shared" si="7"/>
        <v>0</v>
      </c>
      <c r="BG11" s="327">
        <f t="shared" si="8"/>
        <v>0</v>
      </c>
      <c r="BH11" s="327">
        <f t="shared" si="9"/>
        <v>0</v>
      </c>
      <c r="BI11" s="327">
        <f t="shared" si="10"/>
        <v>0</v>
      </c>
      <c r="BJ11" s="327">
        <f t="shared" si="11"/>
        <v>0</v>
      </c>
      <c r="BK11" s="327">
        <f t="shared" si="12"/>
        <v>0</v>
      </c>
      <c r="BL11" s="327">
        <f t="shared" si="13"/>
        <v>0</v>
      </c>
      <c r="BM11" s="327">
        <f t="shared" si="14"/>
        <v>0</v>
      </c>
      <c r="BN11" s="327">
        <f t="shared" si="15"/>
        <v>0</v>
      </c>
      <c r="BO11" s="327">
        <f t="shared" si="16"/>
        <v>0</v>
      </c>
      <c r="BP11" s="327">
        <f t="shared" si="17"/>
        <v>0</v>
      </c>
      <c r="BQ11" s="327">
        <f t="shared" si="18"/>
        <v>0</v>
      </c>
      <c r="BR11" s="38"/>
      <c r="BS11" s="327">
        <f t="shared" si="19"/>
        <v>0</v>
      </c>
    </row>
    <row r="12" spans="1:71" ht="15.75">
      <c r="A12" s="303" t="s">
        <v>178</v>
      </c>
      <c r="B12" s="302">
        <v>72</v>
      </c>
      <c r="C12" s="302">
        <v>39</v>
      </c>
      <c r="D12" s="302">
        <v>154</v>
      </c>
      <c r="E12" s="302">
        <v>107</v>
      </c>
      <c r="F12" s="302">
        <v>123</v>
      </c>
      <c r="G12" s="302">
        <v>75</v>
      </c>
      <c r="H12" s="302">
        <v>27</v>
      </c>
      <c r="I12" s="302">
        <v>0</v>
      </c>
      <c r="J12" s="302">
        <v>46</v>
      </c>
      <c r="K12" s="302">
        <v>0</v>
      </c>
      <c r="L12" s="302">
        <v>0</v>
      </c>
      <c r="M12" s="302">
        <v>0</v>
      </c>
      <c r="N12" s="302">
        <v>3</v>
      </c>
      <c r="O12" s="302">
        <v>0</v>
      </c>
      <c r="P12" s="302">
        <v>0</v>
      </c>
      <c r="Q12" s="302">
        <v>246</v>
      </c>
      <c r="R12" s="302">
        <v>19</v>
      </c>
      <c r="S12" s="302">
        <v>19</v>
      </c>
      <c r="T12" s="302">
        <v>0</v>
      </c>
      <c r="U12" s="302">
        <v>0</v>
      </c>
      <c r="V12" s="39"/>
      <c r="W12" s="302">
        <v>930</v>
      </c>
      <c r="Y12" s="330" t="s">
        <v>178</v>
      </c>
      <c r="Z12" s="327">
        <v>72</v>
      </c>
      <c r="AA12" s="327">
        <v>39</v>
      </c>
      <c r="AB12" s="327">
        <v>154</v>
      </c>
      <c r="AC12" s="327">
        <v>107</v>
      </c>
      <c r="AD12" s="327">
        <v>123</v>
      </c>
      <c r="AE12" s="327">
        <v>75</v>
      </c>
      <c r="AF12" s="327">
        <v>27</v>
      </c>
      <c r="AG12" s="327">
        <v>0</v>
      </c>
      <c r="AH12" s="327">
        <v>46</v>
      </c>
      <c r="AI12" s="327">
        <v>0</v>
      </c>
      <c r="AJ12" s="327">
        <v>0</v>
      </c>
      <c r="AK12" s="327">
        <v>0</v>
      </c>
      <c r="AL12" s="327">
        <v>3</v>
      </c>
      <c r="AM12" s="327">
        <v>0</v>
      </c>
      <c r="AN12" s="327">
        <v>0</v>
      </c>
      <c r="AO12" s="327">
        <v>246</v>
      </c>
      <c r="AP12" s="327">
        <v>19</v>
      </c>
      <c r="AQ12" s="327">
        <v>19</v>
      </c>
      <c r="AR12" s="327">
        <v>0</v>
      </c>
      <c r="AS12" s="327">
        <v>0</v>
      </c>
      <c r="AT12" s="38"/>
      <c r="AU12" s="327">
        <v>930</v>
      </c>
      <c r="AW12" s="330" t="s">
        <v>178</v>
      </c>
      <c r="AX12" s="327">
        <f t="shared" si="20"/>
        <v>0</v>
      </c>
      <c r="AY12" s="327">
        <f t="shared" si="0"/>
        <v>0</v>
      </c>
      <c r="AZ12" s="327">
        <f t="shared" si="1"/>
        <v>0</v>
      </c>
      <c r="BA12" s="327">
        <f t="shared" si="2"/>
        <v>0</v>
      </c>
      <c r="BB12" s="327">
        <f t="shared" si="3"/>
        <v>0</v>
      </c>
      <c r="BC12" s="327">
        <f t="shared" si="4"/>
        <v>0</v>
      </c>
      <c r="BD12" s="327">
        <f t="shared" si="5"/>
        <v>0</v>
      </c>
      <c r="BE12" s="327">
        <f t="shared" si="6"/>
        <v>0</v>
      </c>
      <c r="BF12" s="327">
        <f t="shared" si="7"/>
        <v>0</v>
      </c>
      <c r="BG12" s="327">
        <f t="shared" si="8"/>
        <v>0</v>
      </c>
      <c r="BH12" s="327">
        <f t="shared" si="9"/>
        <v>0</v>
      </c>
      <c r="BI12" s="327">
        <f t="shared" si="10"/>
        <v>0</v>
      </c>
      <c r="BJ12" s="327">
        <f t="shared" si="11"/>
        <v>0</v>
      </c>
      <c r="BK12" s="327">
        <f t="shared" si="12"/>
        <v>0</v>
      </c>
      <c r="BL12" s="327">
        <f t="shared" si="13"/>
        <v>0</v>
      </c>
      <c r="BM12" s="327">
        <f t="shared" si="14"/>
        <v>0</v>
      </c>
      <c r="BN12" s="327">
        <f t="shared" si="15"/>
        <v>0</v>
      </c>
      <c r="BO12" s="327">
        <f t="shared" si="16"/>
        <v>0</v>
      </c>
      <c r="BP12" s="327">
        <f t="shared" si="17"/>
        <v>0</v>
      </c>
      <c r="BQ12" s="327">
        <f t="shared" si="18"/>
        <v>0</v>
      </c>
      <c r="BR12" s="38"/>
      <c r="BS12" s="327">
        <f t="shared" si="19"/>
        <v>0</v>
      </c>
    </row>
    <row r="13" spans="1:71" ht="15.75">
      <c r="A13" s="303" t="s">
        <v>179</v>
      </c>
      <c r="B13" s="302">
        <v>0</v>
      </c>
      <c r="C13" s="302">
        <v>194</v>
      </c>
      <c r="D13" s="302">
        <v>1717</v>
      </c>
      <c r="E13" s="302">
        <v>0</v>
      </c>
      <c r="F13" s="302">
        <v>0</v>
      </c>
      <c r="G13" s="302">
        <v>457</v>
      </c>
      <c r="H13" s="302">
        <v>500</v>
      </c>
      <c r="I13" s="314">
        <v>120</v>
      </c>
      <c r="J13" s="302">
        <v>0</v>
      </c>
      <c r="K13" s="302">
        <v>6486</v>
      </c>
      <c r="L13" s="302">
        <v>3607</v>
      </c>
      <c r="M13" s="302">
        <v>0</v>
      </c>
      <c r="N13" s="302">
        <v>0</v>
      </c>
      <c r="O13" s="302">
        <v>0</v>
      </c>
      <c r="P13" s="302">
        <v>0</v>
      </c>
      <c r="Q13" s="302">
        <v>0</v>
      </c>
      <c r="R13" s="302">
        <v>0</v>
      </c>
      <c r="S13" s="302">
        <v>-120</v>
      </c>
      <c r="T13" s="302">
        <v>0</v>
      </c>
      <c r="U13" s="302">
        <v>0</v>
      </c>
      <c r="V13" s="39"/>
      <c r="W13" s="302">
        <v>12961</v>
      </c>
      <c r="Y13" s="330" t="s">
        <v>179</v>
      </c>
      <c r="Z13" s="327">
        <v>0</v>
      </c>
      <c r="AA13" s="327">
        <v>194</v>
      </c>
      <c r="AB13" s="327">
        <v>1717</v>
      </c>
      <c r="AC13" s="327">
        <v>0</v>
      </c>
      <c r="AD13" s="327">
        <v>0</v>
      </c>
      <c r="AE13" s="327">
        <v>457</v>
      </c>
      <c r="AF13" s="327">
        <v>500</v>
      </c>
      <c r="AG13" s="327">
        <v>0</v>
      </c>
      <c r="AH13" s="327">
        <v>0</v>
      </c>
      <c r="AI13" s="327">
        <v>6486</v>
      </c>
      <c r="AJ13" s="327">
        <v>3607</v>
      </c>
      <c r="AK13" s="327">
        <v>0</v>
      </c>
      <c r="AL13" s="327">
        <v>0</v>
      </c>
      <c r="AM13" s="327">
        <v>0</v>
      </c>
      <c r="AN13" s="327">
        <v>0</v>
      </c>
      <c r="AO13" s="327">
        <v>0</v>
      </c>
      <c r="AP13" s="327">
        <v>0</v>
      </c>
      <c r="AQ13" s="327">
        <v>0</v>
      </c>
      <c r="AR13" s="327">
        <v>0</v>
      </c>
      <c r="AS13" s="327">
        <v>0</v>
      </c>
      <c r="AT13" s="38"/>
      <c r="AU13" s="327">
        <v>12961</v>
      </c>
      <c r="AW13" s="330" t="s">
        <v>179</v>
      </c>
      <c r="AX13" s="327">
        <f t="shared" si="20"/>
        <v>0</v>
      </c>
      <c r="AY13" s="327">
        <f t="shared" si="0"/>
        <v>0</v>
      </c>
      <c r="AZ13" s="327">
        <f t="shared" si="1"/>
        <v>0</v>
      </c>
      <c r="BA13" s="327">
        <f t="shared" si="2"/>
        <v>0</v>
      </c>
      <c r="BB13" s="327">
        <f t="shared" si="3"/>
        <v>0</v>
      </c>
      <c r="BC13" s="327">
        <f t="shared" si="4"/>
        <v>0</v>
      </c>
      <c r="BD13" s="327">
        <f t="shared" si="5"/>
        <v>0</v>
      </c>
      <c r="BE13" s="327">
        <f t="shared" si="6"/>
        <v>120</v>
      </c>
      <c r="BF13" s="327">
        <f t="shared" si="7"/>
        <v>0</v>
      </c>
      <c r="BG13" s="327">
        <f t="shared" si="8"/>
        <v>0</v>
      </c>
      <c r="BH13" s="327">
        <f t="shared" si="9"/>
        <v>0</v>
      </c>
      <c r="BI13" s="327">
        <f t="shared" si="10"/>
        <v>0</v>
      </c>
      <c r="BJ13" s="327">
        <f t="shared" si="11"/>
        <v>0</v>
      </c>
      <c r="BK13" s="327">
        <f t="shared" si="12"/>
        <v>0</v>
      </c>
      <c r="BL13" s="327">
        <f t="shared" si="13"/>
        <v>0</v>
      </c>
      <c r="BM13" s="327">
        <f t="shared" si="14"/>
        <v>0</v>
      </c>
      <c r="BN13" s="327">
        <f t="shared" si="15"/>
        <v>0</v>
      </c>
      <c r="BO13" s="327">
        <f t="shared" si="16"/>
        <v>-120</v>
      </c>
      <c r="BP13" s="327">
        <f t="shared" si="17"/>
        <v>0</v>
      </c>
      <c r="BQ13" s="327">
        <f t="shared" si="18"/>
        <v>0</v>
      </c>
      <c r="BR13" s="38"/>
      <c r="BS13" s="327">
        <f t="shared" si="19"/>
        <v>0</v>
      </c>
    </row>
    <row r="14" spans="1:71" ht="15.75">
      <c r="A14" s="304" t="s">
        <v>180</v>
      </c>
      <c r="B14" s="302">
        <v>0</v>
      </c>
      <c r="C14" s="302">
        <v>0</v>
      </c>
      <c r="D14" s="302">
        <v>1469</v>
      </c>
      <c r="E14" s="302">
        <v>1600</v>
      </c>
      <c r="F14" s="302">
        <v>0</v>
      </c>
      <c r="G14" s="302">
        <v>2589</v>
      </c>
      <c r="H14" s="302">
        <v>1298</v>
      </c>
      <c r="I14" s="314">
        <v>120</v>
      </c>
      <c r="J14" s="302">
        <v>108</v>
      </c>
      <c r="K14" s="302">
        <v>600</v>
      </c>
      <c r="L14" s="302">
        <v>0</v>
      </c>
      <c r="M14" s="302">
        <v>841</v>
      </c>
      <c r="N14" s="302">
        <v>0</v>
      </c>
      <c r="O14" s="302">
        <v>0</v>
      </c>
      <c r="P14" s="302">
        <v>0</v>
      </c>
      <c r="Q14" s="302">
        <v>0</v>
      </c>
      <c r="R14" s="302">
        <v>0</v>
      </c>
      <c r="S14" s="302">
        <v>0</v>
      </c>
      <c r="T14" s="302">
        <v>0</v>
      </c>
      <c r="U14" s="302">
        <v>0</v>
      </c>
      <c r="V14" s="39"/>
      <c r="W14" s="302">
        <v>8625</v>
      </c>
      <c r="Y14" s="326" t="s">
        <v>180</v>
      </c>
      <c r="Z14" s="327">
        <v>0</v>
      </c>
      <c r="AA14" s="327">
        <v>0</v>
      </c>
      <c r="AB14" s="327">
        <v>1469</v>
      </c>
      <c r="AC14" s="327">
        <v>1600</v>
      </c>
      <c r="AD14" s="327">
        <v>0</v>
      </c>
      <c r="AE14" s="327">
        <v>2589</v>
      </c>
      <c r="AF14" s="327">
        <v>1298</v>
      </c>
      <c r="AG14" s="327">
        <v>0</v>
      </c>
      <c r="AH14" s="327">
        <v>108</v>
      </c>
      <c r="AI14" s="327">
        <v>600</v>
      </c>
      <c r="AJ14" s="327">
        <v>0</v>
      </c>
      <c r="AK14" s="327">
        <v>841</v>
      </c>
      <c r="AL14" s="327">
        <v>0</v>
      </c>
      <c r="AM14" s="327">
        <v>0</v>
      </c>
      <c r="AN14" s="327">
        <v>0</v>
      </c>
      <c r="AO14" s="327">
        <v>0</v>
      </c>
      <c r="AP14" s="327">
        <v>0</v>
      </c>
      <c r="AQ14" s="327">
        <v>0</v>
      </c>
      <c r="AR14" s="327">
        <v>0</v>
      </c>
      <c r="AS14" s="327">
        <v>0</v>
      </c>
      <c r="AT14" s="38"/>
      <c r="AU14" s="327">
        <v>8505</v>
      </c>
      <c r="AW14" s="326" t="s">
        <v>180</v>
      </c>
      <c r="AX14" s="327">
        <f t="shared" si="20"/>
        <v>0</v>
      </c>
      <c r="AY14" s="327">
        <f t="shared" si="0"/>
        <v>0</v>
      </c>
      <c r="AZ14" s="327">
        <f t="shared" si="1"/>
        <v>0</v>
      </c>
      <c r="BA14" s="327">
        <f t="shared" si="2"/>
        <v>0</v>
      </c>
      <c r="BB14" s="327">
        <f t="shared" si="3"/>
        <v>0</v>
      </c>
      <c r="BC14" s="327">
        <f t="shared" si="4"/>
        <v>0</v>
      </c>
      <c r="BD14" s="327">
        <f t="shared" si="5"/>
        <v>0</v>
      </c>
      <c r="BE14" s="327">
        <f t="shared" si="6"/>
        <v>120</v>
      </c>
      <c r="BF14" s="327">
        <f t="shared" si="7"/>
        <v>0</v>
      </c>
      <c r="BG14" s="327">
        <f t="shared" si="8"/>
        <v>0</v>
      </c>
      <c r="BH14" s="327">
        <f t="shared" si="9"/>
        <v>0</v>
      </c>
      <c r="BI14" s="327">
        <f t="shared" si="10"/>
        <v>0</v>
      </c>
      <c r="BJ14" s="327">
        <f t="shared" si="11"/>
        <v>0</v>
      </c>
      <c r="BK14" s="327">
        <f t="shared" si="12"/>
        <v>0</v>
      </c>
      <c r="BL14" s="327">
        <f t="shared" si="13"/>
        <v>0</v>
      </c>
      <c r="BM14" s="327">
        <f t="shared" si="14"/>
        <v>0</v>
      </c>
      <c r="BN14" s="327">
        <f t="shared" si="15"/>
        <v>0</v>
      </c>
      <c r="BO14" s="327">
        <f t="shared" si="16"/>
        <v>0</v>
      </c>
      <c r="BP14" s="327">
        <f t="shared" si="17"/>
        <v>0</v>
      </c>
      <c r="BQ14" s="327">
        <f t="shared" si="18"/>
        <v>0</v>
      </c>
      <c r="BR14" s="38"/>
      <c r="BS14" s="327">
        <f t="shared" si="19"/>
        <v>120</v>
      </c>
    </row>
    <row r="15" spans="1:71" ht="15.75">
      <c r="A15" s="305" t="s">
        <v>181</v>
      </c>
      <c r="B15" s="302">
        <v>0</v>
      </c>
      <c r="C15" s="302">
        <v>0</v>
      </c>
      <c r="D15" s="302">
        <v>0</v>
      </c>
      <c r="E15" s="302">
        <v>0</v>
      </c>
      <c r="F15" s="302">
        <v>0</v>
      </c>
      <c r="G15" s="302">
        <v>0</v>
      </c>
      <c r="H15" s="302">
        <v>0</v>
      </c>
      <c r="I15" s="302">
        <v>0</v>
      </c>
      <c r="J15" s="302">
        <v>0</v>
      </c>
      <c r="K15" s="302">
        <v>0</v>
      </c>
      <c r="L15" s="302">
        <v>0</v>
      </c>
      <c r="M15" s="302">
        <v>0</v>
      </c>
      <c r="N15" s="302">
        <v>0</v>
      </c>
      <c r="O15" s="302">
        <v>0</v>
      </c>
      <c r="P15" s="302">
        <v>0</v>
      </c>
      <c r="Q15" s="302">
        <v>0</v>
      </c>
      <c r="R15" s="302">
        <v>0</v>
      </c>
      <c r="S15" s="302">
        <v>0</v>
      </c>
      <c r="T15" s="302">
        <v>0</v>
      </c>
      <c r="U15" s="302">
        <v>0</v>
      </c>
      <c r="V15" s="39"/>
      <c r="W15" s="302">
        <v>0</v>
      </c>
      <c r="Y15" s="329" t="s">
        <v>181</v>
      </c>
      <c r="Z15" s="327">
        <v>0</v>
      </c>
      <c r="AA15" s="327">
        <v>0</v>
      </c>
      <c r="AB15" s="327">
        <v>0</v>
      </c>
      <c r="AC15" s="327">
        <v>0</v>
      </c>
      <c r="AD15" s="327">
        <v>0</v>
      </c>
      <c r="AE15" s="327">
        <v>0</v>
      </c>
      <c r="AF15" s="327">
        <v>0</v>
      </c>
      <c r="AG15" s="327">
        <v>0</v>
      </c>
      <c r="AH15" s="327">
        <v>0</v>
      </c>
      <c r="AI15" s="327">
        <v>0</v>
      </c>
      <c r="AJ15" s="327">
        <v>0</v>
      </c>
      <c r="AK15" s="327">
        <v>0</v>
      </c>
      <c r="AL15" s="327">
        <v>0</v>
      </c>
      <c r="AM15" s="327">
        <v>0</v>
      </c>
      <c r="AN15" s="327">
        <v>0</v>
      </c>
      <c r="AO15" s="327">
        <v>0</v>
      </c>
      <c r="AP15" s="327">
        <v>0</v>
      </c>
      <c r="AQ15" s="327">
        <v>0</v>
      </c>
      <c r="AR15" s="327">
        <v>0</v>
      </c>
      <c r="AS15" s="327">
        <v>0</v>
      </c>
      <c r="AT15" s="38"/>
      <c r="AU15" s="327">
        <v>0</v>
      </c>
      <c r="AW15" s="329" t="s">
        <v>181</v>
      </c>
      <c r="AX15" s="327">
        <f t="shared" si="20"/>
        <v>0</v>
      </c>
      <c r="AY15" s="327">
        <f t="shared" si="0"/>
        <v>0</v>
      </c>
      <c r="AZ15" s="327">
        <f t="shared" si="1"/>
        <v>0</v>
      </c>
      <c r="BA15" s="327">
        <f t="shared" si="2"/>
        <v>0</v>
      </c>
      <c r="BB15" s="327">
        <f t="shared" si="3"/>
        <v>0</v>
      </c>
      <c r="BC15" s="327">
        <f t="shared" si="4"/>
        <v>0</v>
      </c>
      <c r="BD15" s="327">
        <f t="shared" si="5"/>
        <v>0</v>
      </c>
      <c r="BE15" s="327">
        <f t="shared" si="6"/>
        <v>0</v>
      </c>
      <c r="BF15" s="327">
        <f t="shared" si="7"/>
        <v>0</v>
      </c>
      <c r="BG15" s="327">
        <f t="shared" si="8"/>
        <v>0</v>
      </c>
      <c r="BH15" s="327">
        <f t="shared" si="9"/>
        <v>0</v>
      </c>
      <c r="BI15" s="327">
        <f t="shared" si="10"/>
        <v>0</v>
      </c>
      <c r="BJ15" s="327">
        <f t="shared" si="11"/>
        <v>0</v>
      </c>
      <c r="BK15" s="327">
        <f t="shared" si="12"/>
        <v>0</v>
      </c>
      <c r="BL15" s="327">
        <f t="shared" si="13"/>
        <v>0</v>
      </c>
      <c r="BM15" s="327">
        <f t="shared" si="14"/>
        <v>0</v>
      </c>
      <c r="BN15" s="327">
        <f t="shared" si="15"/>
        <v>0</v>
      </c>
      <c r="BO15" s="327">
        <f t="shared" si="16"/>
        <v>0</v>
      </c>
      <c r="BP15" s="327">
        <f t="shared" si="17"/>
        <v>0</v>
      </c>
      <c r="BQ15" s="327">
        <f t="shared" si="18"/>
        <v>0</v>
      </c>
      <c r="BR15" s="38"/>
      <c r="BS15" s="327">
        <f t="shared" si="19"/>
        <v>0</v>
      </c>
    </row>
    <row r="16" spans="1:71" ht="15.75">
      <c r="A16" s="305" t="s">
        <v>182</v>
      </c>
      <c r="B16" s="302">
        <v>0</v>
      </c>
      <c r="C16" s="302">
        <v>0</v>
      </c>
      <c r="D16" s="302">
        <v>954</v>
      </c>
      <c r="E16" s="302">
        <v>1600</v>
      </c>
      <c r="F16" s="302">
        <v>0</v>
      </c>
      <c r="G16" s="302">
        <v>1979</v>
      </c>
      <c r="H16" s="302">
        <v>1647</v>
      </c>
      <c r="I16" s="302">
        <v>0</v>
      </c>
      <c r="J16" s="302">
        <v>0</v>
      </c>
      <c r="K16" s="302">
        <v>600</v>
      </c>
      <c r="L16" s="302">
        <v>0</v>
      </c>
      <c r="M16" s="302">
        <v>0</v>
      </c>
      <c r="N16" s="302">
        <v>0</v>
      </c>
      <c r="O16" s="302">
        <v>0</v>
      </c>
      <c r="P16" s="302">
        <v>1207</v>
      </c>
      <c r="Q16" s="302">
        <v>0</v>
      </c>
      <c r="R16" s="302">
        <v>0</v>
      </c>
      <c r="S16" s="302">
        <v>0</v>
      </c>
      <c r="T16" s="302">
        <v>0</v>
      </c>
      <c r="U16" s="302">
        <v>0</v>
      </c>
      <c r="V16" s="39"/>
      <c r="W16" s="302">
        <v>7987</v>
      </c>
      <c r="Y16" s="329" t="s">
        <v>182</v>
      </c>
      <c r="Z16" s="327">
        <v>0</v>
      </c>
      <c r="AA16" s="327">
        <v>0</v>
      </c>
      <c r="AB16" s="327">
        <v>954</v>
      </c>
      <c r="AC16" s="327">
        <v>1600</v>
      </c>
      <c r="AD16" s="327">
        <v>0</v>
      </c>
      <c r="AE16" s="327">
        <v>1979</v>
      </c>
      <c r="AF16" s="327">
        <v>1647</v>
      </c>
      <c r="AG16" s="327">
        <v>0</v>
      </c>
      <c r="AH16" s="327">
        <v>0</v>
      </c>
      <c r="AI16" s="327">
        <v>600</v>
      </c>
      <c r="AJ16" s="327">
        <v>0</v>
      </c>
      <c r="AK16" s="327">
        <v>0</v>
      </c>
      <c r="AL16" s="327">
        <v>0</v>
      </c>
      <c r="AM16" s="327">
        <v>0</v>
      </c>
      <c r="AN16" s="327">
        <v>1207</v>
      </c>
      <c r="AO16" s="327">
        <v>0</v>
      </c>
      <c r="AP16" s="327">
        <v>0</v>
      </c>
      <c r="AQ16" s="327">
        <v>0</v>
      </c>
      <c r="AR16" s="327">
        <v>0</v>
      </c>
      <c r="AS16" s="327">
        <v>0</v>
      </c>
      <c r="AT16" s="38"/>
      <c r="AU16" s="327">
        <v>7987</v>
      </c>
      <c r="AW16" s="329" t="s">
        <v>182</v>
      </c>
      <c r="AX16" s="327">
        <f t="shared" si="20"/>
        <v>0</v>
      </c>
      <c r="AY16" s="327">
        <f t="shared" si="0"/>
        <v>0</v>
      </c>
      <c r="AZ16" s="327">
        <f t="shared" si="1"/>
        <v>0</v>
      </c>
      <c r="BA16" s="327">
        <f t="shared" si="2"/>
        <v>0</v>
      </c>
      <c r="BB16" s="327">
        <f t="shared" si="3"/>
        <v>0</v>
      </c>
      <c r="BC16" s="327">
        <f t="shared" si="4"/>
        <v>0</v>
      </c>
      <c r="BD16" s="327">
        <f t="shared" si="5"/>
        <v>0</v>
      </c>
      <c r="BE16" s="327">
        <f t="shared" si="6"/>
        <v>0</v>
      </c>
      <c r="BF16" s="327">
        <f t="shared" si="7"/>
        <v>0</v>
      </c>
      <c r="BG16" s="327">
        <f t="shared" si="8"/>
        <v>0</v>
      </c>
      <c r="BH16" s="327">
        <f t="shared" si="9"/>
        <v>0</v>
      </c>
      <c r="BI16" s="327">
        <f t="shared" si="10"/>
        <v>0</v>
      </c>
      <c r="BJ16" s="327">
        <f t="shared" si="11"/>
        <v>0</v>
      </c>
      <c r="BK16" s="327">
        <f t="shared" si="12"/>
        <v>0</v>
      </c>
      <c r="BL16" s="327">
        <f t="shared" si="13"/>
        <v>0</v>
      </c>
      <c r="BM16" s="327">
        <f t="shared" si="14"/>
        <v>0</v>
      </c>
      <c r="BN16" s="327">
        <f t="shared" si="15"/>
        <v>0</v>
      </c>
      <c r="BO16" s="327">
        <f t="shared" si="16"/>
        <v>0</v>
      </c>
      <c r="BP16" s="327">
        <f t="shared" si="17"/>
        <v>0</v>
      </c>
      <c r="BQ16" s="327">
        <f t="shared" si="18"/>
        <v>0</v>
      </c>
      <c r="BR16" s="38"/>
      <c r="BS16" s="327">
        <f t="shared" si="19"/>
        <v>0</v>
      </c>
    </row>
    <row r="17" spans="1:71" ht="15.75">
      <c r="A17" s="305" t="s">
        <v>183</v>
      </c>
      <c r="B17" s="302">
        <v>0</v>
      </c>
      <c r="C17" s="302">
        <v>0</v>
      </c>
      <c r="D17" s="302">
        <v>0</v>
      </c>
      <c r="E17" s="302">
        <v>0</v>
      </c>
      <c r="F17" s="302">
        <v>0</v>
      </c>
      <c r="G17" s="302">
        <v>400</v>
      </c>
      <c r="H17" s="302">
        <v>0</v>
      </c>
      <c r="I17" s="302">
        <v>0</v>
      </c>
      <c r="J17" s="302">
        <v>0</v>
      </c>
      <c r="K17" s="302">
        <v>0</v>
      </c>
      <c r="L17" s="302">
        <v>0</v>
      </c>
      <c r="M17" s="302">
        <v>0</v>
      </c>
      <c r="N17" s="302">
        <v>0</v>
      </c>
      <c r="O17" s="302">
        <v>0</v>
      </c>
      <c r="P17" s="302">
        <v>784</v>
      </c>
      <c r="Q17" s="302">
        <v>0</v>
      </c>
      <c r="R17" s="302">
        <v>0</v>
      </c>
      <c r="S17" s="302">
        <v>0</v>
      </c>
      <c r="T17" s="302">
        <v>0</v>
      </c>
      <c r="U17" s="302">
        <v>0</v>
      </c>
      <c r="V17" s="39"/>
      <c r="W17" s="302">
        <v>1184</v>
      </c>
      <c r="Y17" s="329" t="s">
        <v>183</v>
      </c>
      <c r="Z17" s="327">
        <v>0</v>
      </c>
      <c r="AA17" s="327">
        <v>0</v>
      </c>
      <c r="AB17" s="327">
        <v>0</v>
      </c>
      <c r="AC17" s="327">
        <v>0</v>
      </c>
      <c r="AD17" s="327">
        <v>0</v>
      </c>
      <c r="AE17" s="327">
        <v>400</v>
      </c>
      <c r="AF17" s="327">
        <v>0</v>
      </c>
      <c r="AG17" s="327">
        <v>0</v>
      </c>
      <c r="AH17" s="327">
        <v>0</v>
      </c>
      <c r="AI17" s="327">
        <v>0</v>
      </c>
      <c r="AJ17" s="327">
        <v>0</v>
      </c>
      <c r="AK17" s="327">
        <v>0</v>
      </c>
      <c r="AL17" s="327">
        <v>0</v>
      </c>
      <c r="AM17" s="327">
        <v>0</v>
      </c>
      <c r="AN17" s="327">
        <v>784</v>
      </c>
      <c r="AO17" s="327">
        <v>0</v>
      </c>
      <c r="AP17" s="327">
        <v>0</v>
      </c>
      <c r="AQ17" s="327">
        <v>0</v>
      </c>
      <c r="AR17" s="327">
        <v>0</v>
      </c>
      <c r="AS17" s="327">
        <v>0</v>
      </c>
      <c r="AT17" s="38"/>
      <c r="AU17" s="327">
        <v>1184</v>
      </c>
      <c r="AW17" s="329" t="s">
        <v>183</v>
      </c>
      <c r="AX17" s="327">
        <f t="shared" si="20"/>
        <v>0</v>
      </c>
      <c r="AY17" s="327">
        <f t="shared" si="0"/>
        <v>0</v>
      </c>
      <c r="AZ17" s="327">
        <f t="shared" si="1"/>
        <v>0</v>
      </c>
      <c r="BA17" s="327">
        <f t="shared" si="2"/>
        <v>0</v>
      </c>
      <c r="BB17" s="327">
        <f t="shared" si="3"/>
        <v>0</v>
      </c>
      <c r="BC17" s="327">
        <f t="shared" si="4"/>
        <v>0</v>
      </c>
      <c r="BD17" s="327">
        <f t="shared" si="5"/>
        <v>0</v>
      </c>
      <c r="BE17" s="327">
        <f t="shared" si="6"/>
        <v>0</v>
      </c>
      <c r="BF17" s="327">
        <f t="shared" si="7"/>
        <v>0</v>
      </c>
      <c r="BG17" s="327">
        <f t="shared" si="8"/>
        <v>0</v>
      </c>
      <c r="BH17" s="327">
        <f t="shared" si="9"/>
        <v>0</v>
      </c>
      <c r="BI17" s="327">
        <f t="shared" si="10"/>
        <v>0</v>
      </c>
      <c r="BJ17" s="327">
        <f t="shared" si="11"/>
        <v>0</v>
      </c>
      <c r="BK17" s="327">
        <f t="shared" si="12"/>
        <v>0</v>
      </c>
      <c r="BL17" s="327">
        <f t="shared" si="13"/>
        <v>0</v>
      </c>
      <c r="BM17" s="327">
        <f t="shared" si="14"/>
        <v>0</v>
      </c>
      <c r="BN17" s="327">
        <f t="shared" si="15"/>
        <v>0</v>
      </c>
      <c r="BO17" s="327">
        <f t="shared" si="16"/>
        <v>0</v>
      </c>
      <c r="BP17" s="327">
        <f t="shared" si="17"/>
        <v>0</v>
      </c>
      <c r="BQ17" s="327">
        <f t="shared" si="18"/>
        <v>0</v>
      </c>
      <c r="BR17" s="38"/>
      <c r="BS17" s="327">
        <f t="shared" si="19"/>
        <v>0</v>
      </c>
    </row>
    <row r="18" spans="1:71" ht="15.75">
      <c r="A18" s="305" t="s">
        <v>184</v>
      </c>
      <c r="B18" s="302">
        <v>0</v>
      </c>
      <c r="C18" s="302">
        <v>0</v>
      </c>
      <c r="D18" s="302">
        <v>0</v>
      </c>
      <c r="E18" s="302">
        <v>0</v>
      </c>
      <c r="F18" s="302">
        <v>0</v>
      </c>
      <c r="G18" s="302">
        <v>0</v>
      </c>
      <c r="H18" s="302">
        <v>0</v>
      </c>
      <c r="I18" s="302">
        <v>0</v>
      </c>
      <c r="J18" s="302">
        <v>0</v>
      </c>
      <c r="K18" s="302">
        <v>0</v>
      </c>
      <c r="L18" s="302">
        <v>0</v>
      </c>
      <c r="M18" s="302">
        <v>0</v>
      </c>
      <c r="N18" s="302">
        <v>0</v>
      </c>
      <c r="O18" s="302">
        <v>0</v>
      </c>
      <c r="P18" s="302">
        <v>0</v>
      </c>
      <c r="Q18" s="302">
        <v>0</v>
      </c>
      <c r="R18" s="302">
        <v>0</v>
      </c>
      <c r="S18" s="302">
        <v>0</v>
      </c>
      <c r="T18" s="302">
        <v>0</v>
      </c>
      <c r="U18" s="302">
        <v>0</v>
      </c>
      <c r="V18" s="39"/>
      <c r="W18" s="302">
        <v>0</v>
      </c>
      <c r="Y18" s="329" t="s">
        <v>184</v>
      </c>
      <c r="Z18" s="327">
        <v>0</v>
      </c>
      <c r="AA18" s="327">
        <v>0</v>
      </c>
      <c r="AB18" s="327">
        <v>0</v>
      </c>
      <c r="AC18" s="327">
        <v>0</v>
      </c>
      <c r="AD18" s="327">
        <v>0</v>
      </c>
      <c r="AE18" s="327">
        <v>0</v>
      </c>
      <c r="AF18" s="327">
        <v>0</v>
      </c>
      <c r="AG18" s="327">
        <v>0</v>
      </c>
      <c r="AH18" s="327">
        <v>0</v>
      </c>
      <c r="AI18" s="327">
        <v>0</v>
      </c>
      <c r="AJ18" s="327">
        <v>0</v>
      </c>
      <c r="AK18" s="327">
        <v>0</v>
      </c>
      <c r="AL18" s="327">
        <v>0</v>
      </c>
      <c r="AM18" s="327">
        <v>0</v>
      </c>
      <c r="AN18" s="327">
        <v>0</v>
      </c>
      <c r="AO18" s="327">
        <v>0</v>
      </c>
      <c r="AP18" s="327">
        <v>0</v>
      </c>
      <c r="AQ18" s="327">
        <v>0</v>
      </c>
      <c r="AR18" s="327">
        <v>0</v>
      </c>
      <c r="AS18" s="327">
        <v>0</v>
      </c>
      <c r="AT18" s="38"/>
      <c r="AU18" s="327">
        <v>0</v>
      </c>
      <c r="AW18" s="329" t="s">
        <v>184</v>
      </c>
      <c r="AX18" s="327">
        <f t="shared" si="20"/>
        <v>0</v>
      </c>
      <c r="AY18" s="327">
        <f t="shared" si="0"/>
        <v>0</v>
      </c>
      <c r="AZ18" s="327">
        <f t="shared" si="1"/>
        <v>0</v>
      </c>
      <c r="BA18" s="327">
        <f t="shared" si="2"/>
        <v>0</v>
      </c>
      <c r="BB18" s="327">
        <f t="shared" si="3"/>
        <v>0</v>
      </c>
      <c r="BC18" s="327">
        <f t="shared" si="4"/>
        <v>0</v>
      </c>
      <c r="BD18" s="327">
        <f t="shared" si="5"/>
        <v>0</v>
      </c>
      <c r="BE18" s="327">
        <f t="shared" si="6"/>
        <v>0</v>
      </c>
      <c r="BF18" s="327">
        <f t="shared" si="7"/>
        <v>0</v>
      </c>
      <c r="BG18" s="327">
        <f t="shared" si="8"/>
        <v>0</v>
      </c>
      <c r="BH18" s="327">
        <f t="shared" si="9"/>
        <v>0</v>
      </c>
      <c r="BI18" s="327">
        <f t="shared" si="10"/>
        <v>0</v>
      </c>
      <c r="BJ18" s="327">
        <f t="shared" si="11"/>
        <v>0</v>
      </c>
      <c r="BK18" s="327">
        <f t="shared" si="12"/>
        <v>0</v>
      </c>
      <c r="BL18" s="327">
        <f t="shared" si="13"/>
        <v>0</v>
      </c>
      <c r="BM18" s="327">
        <f t="shared" si="14"/>
        <v>0</v>
      </c>
      <c r="BN18" s="327">
        <f t="shared" si="15"/>
        <v>0</v>
      </c>
      <c r="BO18" s="327">
        <f t="shared" si="16"/>
        <v>0</v>
      </c>
      <c r="BP18" s="327">
        <f t="shared" si="17"/>
        <v>0</v>
      </c>
      <c r="BQ18" s="327">
        <f t="shared" si="18"/>
        <v>0</v>
      </c>
      <c r="BR18" s="38"/>
      <c r="BS18" s="327">
        <f t="shared" si="19"/>
        <v>0</v>
      </c>
    </row>
    <row r="19" spans="1:71" ht="15.75">
      <c r="A19" s="304" t="s">
        <v>185</v>
      </c>
      <c r="B19" s="302">
        <v>0</v>
      </c>
      <c r="C19" s="302">
        <v>0</v>
      </c>
      <c r="D19" s="302">
        <v>0</v>
      </c>
      <c r="E19" s="302">
        <v>27</v>
      </c>
      <c r="F19" s="302">
        <v>8</v>
      </c>
      <c r="G19" s="302">
        <v>0</v>
      </c>
      <c r="H19" s="302">
        <v>0</v>
      </c>
      <c r="I19" s="302">
        <v>0</v>
      </c>
      <c r="J19" s="302">
        <v>0</v>
      </c>
      <c r="K19" s="302">
        <v>0</v>
      </c>
      <c r="L19" s="302">
        <v>0</v>
      </c>
      <c r="M19" s="302">
        <v>0</v>
      </c>
      <c r="N19" s="302">
        <v>0</v>
      </c>
      <c r="O19" s="302">
        <v>0</v>
      </c>
      <c r="P19" s="302">
        <v>0</v>
      </c>
      <c r="Q19" s="302">
        <v>0</v>
      </c>
      <c r="R19" s="302">
        <v>0</v>
      </c>
      <c r="S19" s="302">
        <v>0</v>
      </c>
      <c r="T19" s="302">
        <v>0</v>
      </c>
      <c r="U19" s="302">
        <v>0</v>
      </c>
      <c r="V19" s="39"/>
      <c r="W19" s="302">
        <v>35</v>
      </c>
      <c r="Y19" s="326" t="s">
        <v>185</v>
      </c>
      <c r="Z19" s="327">
        <v>0</v>
      </c>
      <c r="AA19" s="327">
        <v>0</v>
      </c>
      <c r="AB19" s="327">
        <v>0</v>
      </c>
      <c r="AC19" s="327">
        <v>27</v>
      </c>
      <c r="AD19" s="327">
        <v>8</v>
      </c>
      <c r="AE19" s="327">
        <v>0</v>
      </c>
      <c r="AF19" s="327">
        <v>0</v>
      </c>
      <c r="AG19" s="327">
        <v>0</v>
      </c>
      <c r="AH19" s="327">
        <v>0</v>
      </c>
      <c r="AI19" s="327">
        <v>0</v>
      </c>
      <c r="AJ19" s="327">
        <v>0</v>
      </c>
      <c r="AK19" s="327">
        <v>0</v>
      </c>
      <c r="AL19" s="327">
        <v>0</v>
      </c>
      <c r="AM19" s="327">
        <v>0</v>
      </c>
      <c r="AN19" s="327">
        <v>0</v>
      </c>
      <c r="AO19" s="327">
        <v>0</v>
      </c>
      <c r="AP19" s="327">
        <v>0</v>
      </c>
      <c r="AQ19" s="327">
        <v>0</v>
      </c>
      <c r="AR19" s="327">
        <v>0</v>
      </c>
      <c r="AS19" s="327">
        <v>0</v>
      </c>
      <c r="AT19" s="38"/>
      <c r="AU19" s="327">
        <v>35</v>
      </c>
      <c r="AW19" s="326" t="s">
        <v>185</v>
      </c>
      <c r="AX19" s="327">
        <f t="shared" si="20"/>
        <v>0</v>
      </c>
      <c r="AY19" s="327">
        <f t="shared" si="0"/>
        <v>0</v>
      </c>
      <c r="AZ19" s="327">
        <f t="shared" si="1"/>
        <v>0</v>
      </c>
      <c r="BA19" s="327">
        <f t="shared" si="2"/>
        <v>0</v>
      </c>
      <c r="BB19" s="327">
        <f t="shared" si="3"/>
        <v>0</v>
      </c>
      <c r="BC19" s="327">
        <f t="shared" si="4"/>
        <v>0</v>
      </c>
      <c r="BD19" s="327">
        <f t="shared" si="5"/>
        <v>0</v>
      </c>
      <c r="BE19" s="327">
        <f t="shared" si="6"/>
        <v>0</v>
      </c>
      <c r="BF19" s="327">
        <f t="shared" si="7"/>
        <v>0</v>
      </c>
      <c r="BG19" s="327">
        <f t="shared" si="8"/>
        <v>0</v>
      </c>
      <c r="BH19" s="327">
        <f t="shared" si="9"/>
        <v>0</v>
      </c>
      <c r="BI19" s="327">
        <f t="shared" si="10"/>
        <v>0</v>
      </c>
      <c r="BJ19" s="327">
        <f t="shared" si="11"/>
        <v>0</v>
      </c>
      <c r="BK19" s="327">
        <f t="shared" si="12"/>
        <v>0</v>
      </c>
      <c r="BL19" s="327">
        <f t="shared" si="13"/>
        <v>0</v>
      </c>
      <c r="BM19" s="327">
        <f t="shared" si="14"/>
        <v>0</v>
      </c>
      <c r="BN19" s="327">
        <f t="shared" si="15"/>
        <v>0</v>
      </c>
      <c r="BO19" s="327">
        <f t="shared" si="16"/>
        <v>0</v>
      </c>
      <c r="BP19" s="327">
        <f t="shared" si="17"/>
        <v>0</v>
      </c>
      <c r="BQ19" s="327">
        <f t="shared" si="18"/>
        <v>0</v>
      </c>
      <c r="BR19" s="38"/>
      <c r="BS19" s="327">
        <f t="shared" si="19"/>
        <v>0</v>
      </c>
    </row>
    <row r="20" spans="1:71" ht="15.75">
      <c r="A20" s="306" t="s">
        <v>186</v>
      </c>
      <c r="B20" s="302">
        <v>0</v>
      </c>
      <c r="C20" s="302">
        <v>0</v>
      </c>
      <c r="D20" s="302">
        <v>0</v>
      </c>
      <c r="E20" s="302">
        <v>0</v>
      </c>
      <c r="F20" s="302">
        <v>0</v>
      </c>
      <c r="G20" s="302">
        <v>0</v>
      </c>
      <c r="H20" s="302">
        <v>0</v>
      </c>
      <c r="I20" s="302">
        <v>500</v>
      </c>
      <c r="J20" s="302">
        <v>0</v>
      </c>
      <c r="K20" s="302">
        <v>0</v>
      </c>
      <c r="L20" s="302">
        <v>500</v>
      </c>
      <c r="M20" s="302">
        <v>500</v>
      </c>
      <c r="N20" s="302">
        <v>0</v>
      </c>
      <c r="O20" s="302">
        <v>0</v>
      </c>
      <c r="P20" s="302">
        <v>0</v>
      </c>
      <c r="Q20" s="302">
        <v>0</v>
      </c>
      <c r="R20" s="302">
        <v>0</v>
      </c>
      <c r="S20" s="302">
        <v>0</v>
      </c>
      <c r="T20" s="302">
        <v>0</v>
      </c>
      <c r="U20" s="302">
        <v>0</v>
      </c>
      <c r="V20" s="39"/>
      <c r="W20" s="302">
        <v>1500</v>
      </c>
      <c r="Y20" s="328" t="s">
        <v>186</v>
      </c>
      <c r="Z20" s="327">
        <v>0</v>
      </c>
      <c r="AA20" s="327">
        <v>0</v>
      </c>
      <c r="AB20" s="327">
        <v>0</v>
      </c>
      <c r="AC20" s="327">
        <v>0</v>
      </c>
      <c r="AD20" s="327">
        <v>0</v>
      </c>
      <c r="AE20" s="327">
        <v>0</v>
      </c>
      <c r="AF20" s="327">
        <v>0</v>
      </c>
      <c r="AG20" s="327">
        <v>500</v>
      </c>
      <c r="AH20" s="327">
        <v>0</v>
      </c>
      <c r="AI20" s="327">
        <v>0</v>
      </c>
      <c r="AJ20" s="327">
        <v>500</v>
      </c>
      <c r="AK20" s="327">
        <v>500</v>
      </c>
      <c r="AL20" s="327">
        <v>0</v>
      </c>
      <c r="AM20" s="327">
        <v>0</v>
      </c>
      <c r="AN20" s="327">
        <v>0</v>
      </c>
      <c r="AO20" s="327">
        <v>0</v>
      </c>
      <c r="AP20" s="327">
        <v>0</v>
      </c>
      <c r="AQ20" s="327">
        <v>0</v>
      </c>
      <c r="AR20" s="327">
        <v>0</v>
      </c>
      <c r="AS20" s="327">
        <v>0</v>
      </c>
      <c r="AT20" s="38"/>
      <c r="AU20" s="327">
        <v>1500</v>
      </c>
      <c r="AW20" s="328" t="s">
        <v>186</v>
      </c>
      <c r="AX20" s="327">
        <f t="shared" si="20"/>
        <v>0</v>
      </c>
      <c r="AY20" s="327">
        <f t="shared" si="0"/>
        <v>0</v>
      </c>
      <c r="AZ20" s="327">
        <f t="shared" si="1"/>
        <v>0</v>
      </c>
      <c r="BA20" s="327">
        <f t="shared" si="2"/>
        <v>0</v>
      </c>
      <c r="BB20" s="327">
        <f t="shared" si="3"/>
        <v>0</v>
      </c>
      <c r="BC20" s="327">
        <f t="shared" si="4"/>
        <v>0</v>
      </c>
      <c r="BD20" s="327">
        <f t="shared" si="5"/>
        <v>0</v>
      </c>
      <c r="BE20" s="327">
        <f t="shared" si="6"/>
        <v>0</v>
      </c>
      <c r="BF20" s="327">
        <f t="shared" si="7"/>
        <v>0</v>
      </c>
      <c r="BG20" s="327">
        <f t="shared" si="8"/>
        <v>0</v>
      </c>
      <c r="BH20" s="327">
        <f t="shared" si="9"/>
        <v>0</v>
      </c>
      <c r="BI20" s="327">
        <f t="shared" si="10"/>
        <v>0</v>
      </c>
      <c r="BJ20" s="327">
        <f t="shared" si="11"/>
        <v>0</v>
      </c>
      <c r="BK20" s="327">
        <f t="shared" si="12"/>
        <v>0</v>
      </c>
      <c r="BL20" s="327">
        <f t="shared" si="13"/>
        <v>0</v>
      </c>
      <c r="BM20" s="327">
        <f t="shared" si="14"/>
        <v>0</v>
      </c>
      <c r="BN20" s="327">
        <f t="shared" si="15"/>
        <v>0</v>
      </c>
      <c r="BO20" s="327">
        <f t="shared" si="16"/>
        <v>0</v>
      </c>
      <c r="BP20" s="327">
        <f t="shared" si="17"/>
        <v>0</v>
      </c>
      <c r="BQ20" s="327">
        <f t="shared" si="18"/>
        <v>0</v>
      </c>
      <c r="BR20" s="38"/>
      <c r="BS20" s="327">
        <f t="shared" si="19"/>
        <v>0</v>
      </c>
    </row>
    <row r="21" spans="1:71" ht="15.75">
      <c r="A21" s="306" t="s">
        <v>187</v>
      </c>
      <c r="B21" s="302">
        <v>963</v>
      </c>
      <c r="C21" s="302">
        <v>1000</v>
      </c>
      <c r="D21" s="302">
        <v>1000</v>
      </c>
      <c r="E21" s="302">
        <v>0</v>
      </c>
      <c r="F21" s="302">
        <v>0</v>
      </c>
      <c r="G21" s="302">
        <v>0</v>
      </c>
      <c r="H21" s="302">
        <v>0</v>
      </c>
      <c r="I21" s="302">
        <v>0</v>
      </c>
      <c r="J21" s="302">
        <v>0</v>
      </c>
      <c r="K21" s="302">
        <v>0</v>
      </c>
      <c r="L21" s="302">
        <v>0</v>
      </c>
      <c r="M21" s="302">
        <v>0</v>
      </c>
      <c r="N21" s="302">
        <v>0</v>
      </c>
      <c r="O21" s="302">
        <v>0</v>
      </c>
      <c r="P21" s="302">
        <v>0</v>
      </c>
      <c r="Q21" s="302">
        <v>0</v>
      </c>
      <c r="R21" s="302">
        <v>0</v>
      </c>
      <c r="S21" s="302">
        <v>0</v>
      </c>
      <c r="T21" s="302">
        <v>0</v>
      </c>
      <c r="U21" s="302">
        <v>0</v>
      </c>
      <c r="V21" s="39"/>
      <c r="W21" s="302">
        <v>148.15</v>
      </c>
      <c r="Y21" s="328" t="s">
        <v>187</v>
      </c>
      <c r="Z21" s="327">
        <v>930</v>
      </c>
      <c r="AA21" s="327">
        <v>999</v>
      </c>
      <c r="AB21" s="327">
        <v>1000</v>
      </c>
      <c r="AC21" s="327">
        <v>0</v>
      </c>
      <c r="AD21" s="327">
        <v>0</v>
      </c>
      <c r="AE21" s="327">
        <v>0</v>
      </c>
      <c r="AF21" s="327">
        <v>0</v>
      </c>
      <c r="AG21" s="327">
        <v>0</v>
      </c>
      <c r="AH21" s="327">
        <v>0</v>
      </c>
      <c r="AI21" s="327">
        <v>0</v>
      </c>
      <c r="AJ21" s="327">
        <v>0</v>
      </c>
      <c r="AK21" s="327">
        <v>0</v>
      </c>
      <c r="AL21" s="327">
        <v>0</v>
      </c>
      <c r="AM21" s="327">
        <v>0</v>
      </c>
      <c r="AN21" s="327">
        <v>0</v>
      </c>
      <c r="AO21" s="327">
        <v>0</v>
      </c>
      <c r="AP21" s="327">
        <v>0</v>
      </c>
      <c r="AQ21" s="327">
        <v>0</v>
      </c>
      <c r="AR21" s="327">
        <v>0</v>
      </c>
      <c r="AS21" s="327">
        <v>0</v>
      </c>
      <c r="AT21" s="38"/>
      <c r="AU21" s="327">
        <v>146.44999999999999</v>
      </c>
      <c r="AW21" s="328" t="s">
        <v>187</v>
      </c>
      <c r="AX21" s="327">
        <f t="shared" si="20"/>
        <v>33</v>
      </c>
      <c r="AY21" s="327">
        <f t="shared" si="0"/>
        <v>1</v>
      </c>
      <c r="AZ21" s="327">
        <f t="shared" si="1"/>
        <v>0</v>
      </c>
      <c r="BA21" s="327">
        <f t="shared" si="2"/>
        <v>0</v>
      </c>
      <c r="BB21" s="327">
        <f t="shared" si="3"/>
        <v>0</v>
      </c>
      <c r="BC21" s="327">
        <f t="shared" si="4"/>
        <v>0</v>
      </c>
      <c r="BD21" s="327">
        <f t="shared" si="5"/>
        <v>0</v>
      </c>
      <c r="BE21" s="327">
        <f t="shared" si="6"/>
        <v>0</v>
      </c>
      <c r="BF21" s="327">
        <f t="shared" si="7"/>
        <v>0</v>
      </c>
      <c r="BG21" s="327">
        <f t="shared" si="8"/>
        <v>0</v>
      </c>
      <c r="BH21" s="327">
        <f t="shared" si="9"/>
        <v>0</v>
      </c>
      <c r="BI21" s="327">
        <f t="shared" si="10"/>
        <v>0</v>
      </c>
      <c r="BJ21" s="327">
        <f t="shared" si="11"/>
        <v>0</v>
      </c>
      <c r="BK21" s="327">
        <f t="shared" si="12"/>
        <v>0</v>
      </c>
      <c r="BL21" s="327">
        <f t="shared" si="13"/>
        <v>0</v>
      </c>
      <c r="BM21" s="327">
        <f t="shared" si="14"/>
        <v>0</v>
      </c>
      <c r="BN21" s="327">
        <f t="shared" si="15"/>
        <v>0</v>
      </c>
      <c r="BO21" s="327">
        <f t="shared" si="16"/>
        <v>0</v>
      </c>
      <c r="BP21" s="327">
        <f t="shared" si="17"/>
        <v>0</v>
      </c>
      <c r="BQ21" s="327">
        <f t="shared" si="18"/>
        <v>0</v>
      </c>
      <c r="BR21" s="38"/>
      <c r="BS21" s="327">
        <f t="shared" si="19"/>
        <v>1.7000000000000171</v>
      </c>
    </row>
    <row r="22" spans="1:71" ht="15.75">
      <c r="A22" s="304" t="s">
        <v>188</v>
      </c>
      <c r="B22" s="302">
        <v>1572</v>
      </c>
      <c r="C22" s="302">
        <v>1745</v>
      </c>
      <c r="D22" s="302">
        <v>1383</v>
      </c>
      <c r="E22" s="302">
        <v>805</v>
      </c>
      <c r="F22" s="302">
        <v>940</v>
      </c>
      <c r="G22" s="302">
        <v>474</v>
      </c>
      <c r="H22" s="302">
        <v>368</v>
      </c>
      <c r="I22" s="302">
        <v>506</v>
      </c>
      <c r="J22" s="302">
        <v>613</v>
      </c>
      <c r="K22" s="302">
        <v>176</v>
      </c>
      <c r="L22" s="302">
        <v>171</v>
      </c>
      <c r="M22" s="302">
        <v>57</v>
      </c>
      <c r="N22" s="302">
        <v>38</v>
      </c>
      <c r="O22" s="302">
        <v>38</v>
      </c>
      <c r="P22" s="302">
        <v>129</v>
      </c>
      <c r="Q22" s="302">
        <v>125</v>
      </c>
      <c r="R22" s="302">
        <v>127</v>
      </c>
      <c r="S22" s="302">
        <v>121</v>
      </c>
      <c r="T22" s="302">
        <v>160</v>
      </c>
      <c r="U22" s="302">
        <v>165</v>
      </c>
      <c r="V22" s="39"/>
      <c r="W22" s="302">
        <v>485.65</v>
      </c>
      <c r="Y22" s="326" t="s">
        <v>188</v>
      </c>
      <c r="Z22" s="327">
        <v>1572</v>
      </c>
      <c r="AA22" s="327">
        <v>1745</v>
      </c>
      <c r="AB22" s="327">
        <v>1383</v>
      </c>
      <c r="AC22" s="327">
        <v>805</v>
      </c>
      <c r="AD22" s="327">
        <v>940</v>
      </c>
      <c r="AE22" s="327">
        <v>474</v>
      </c>
      <c r="AF22" s="327">
        <v>368</v>
      </c>
      <c r="AG22" s="327">
        <v>520</v>
      </c>
      <c r="AH22" s="327">
        <v>626</v>
      </c>
      <c r="AI22" s="327">
        <v>184</v>
      </c>
      <c r="AJ22" s="327">
        <v>171</v>
      </c>
      <c r="AK22" s="327">
        <v>57</v>
      </c>
      <c r="AL22" s="327">
        <v>41</v>
      </c>
      <c r="AM22" s="327">
        <v>39</v>
      </c>
      <c r="AN22" s="327">
        <v>148</v>
      </c>
      <c r="AO22" s="327">
        <v>126</v>
      </c>
      <c r="AP22" s="327">
        <v>128</v>
      </c>
      <c r="AQ22" s="327">
        <v>121</v>
      </c>
      <c r="AR22" s="327">
        <v>164</v>
      </c>
      <c r="AS22" s="327">
        <v>169</v>
      </c>
      <c r="AT22" s="38"/>
      <c r="AU22" s="327">
        <v>489.05</v>
      </c>
      <c r="AW22" s="326" t="s">
        <v>188</v>
      </c>
      <c r="AX22" s="327">
        <f t="shared" si="20"/>
        <v>0</v>
      </c>
      <c r="AY22" s="327">
        <f t="shared" si="0"/>
        <v>0</v>
      </c>
      <c r="AZ22" s="327">
        <f t="shared" si="1"/>
        <v>0</v>
      </c>
      <c r="BA22" s="327">
        <f t="shared" si="2"/>
        <v>0</v>
      </c>
      <c r="BB22" s="327">
        <f t="shared" si="3"/>
        <v>0</v>
      </c>
      <c r="BC22" s="327">
        <f t="shared" si="4"/>
        <v>0</v>
      </c>
      <c r="BD22" s="327">
        <f t="shared" si="5"/>
        <v>0</v>
      </c>
      <c r="BE22" s="327">
        <f t="shared" si="6"/>
        <v>-14</v>
      </c>
      <c r="BF22" s="327">
        <f t="shared" si="7"/>
        <v>-13</v>
      </c>
      <c r="BG22" s="327">
        <f t="shared" si="8"/>
        <v>-8</v>
      </c>
      <c r="BH22" s="327">
        <f t="shared" si="9"/>
        <v>0</v>
      </c>
      <c r="BI22" s="327">
        <f t="shared" si="10"/>
        <v>0</v>
      </c>
      <c r="BJ22" s="327">
        <f t="shared" si="11"/>
        <v>-3</v>
      </c>
      <c r="BK22" s="327">
        <f t="shared" si="12"/>
        <v>-1</v>
      </c>
      <c r="BL22" s="327">
        <f t="shared" si="13"/>
        <v>-19</v>
      </c>
      <c r="BM22" s="327">
        <f t="shared" si="14"/>
        <v>-1</v>
      </c>
      <c r="BN22" s="327">
        <f t="shared" si="15"/>
        <v>-1</v>
      </c>
      <c r="BO22" s="327">
        <f t="shared" si="16"/>
        <v>0</v>
      </c>
      <c r="BP22" s="327">
        <f t="shared" si="17"/>
        <v>-4</v>
      </c>
      <c r="BQ22" s="327">
        <f t="shared" si="18"/>
        <v>-4</v>
      </c>
      <c r="BR22" s="38"/>
      <c r="BS22" s="327">
        <f t="shared" si="19"/>
        <v>-3.4000000000000341</v>
      </c>
    </row>
    <row r="23" spans="1:71" ht="15.75">
      <c r="A23" s="304" t="s">
        <v>189</v>
      </c>
      <c r="B23" s="302">
        <v>1656</v>
      </c>
      <c r="C23" s="302">
        <v>1869</v>
      </c>
      <c r="D23" s="302">
        <v>1699</v>
      </c>
      <c r="E23" s="302">
        <v>1769</v>
      </c>
      <c r="F23" s="302">
        <v>1854</v>
      </c>
      <c r="G23" s="302">
        <v>630</v>
      </c>
      <c r="H23" s="302">
        <v>571</v>
      </c>
      <c r="I23" s="302">
        <v>572</v>
      </c>
      <c r="J23" s="302">
        <v>595</v>
      </c>
      <c r="K23" s="302">
        <v>95</v>
      </c>
      <c r="L23" s="302">
        <v>6</v>
      </c>
      <c r="M23" s="302">
        <v>0</v>
      </c>
      <c r="N23" s="302">
        <v>0</v>
      </c>
      <c r="O23" s="302">
        <v>0</v>
      </c>
      <c r="P23" s="302">
        <v>0</v>
      </c>
      <c r="Q23" s="302">
        <v>0</v>
      </c>
      <c r="R23" s="302">
        <v>0</v>
      </c>
      <c r="S23" s="302">
        <v>0</v>
      </c>
      <c r="T23" s="302">
        <v>0</v>
      </c>
      <c r="U23" s="302">
        <v>0</v>
      </c>
      <c r="V23" s="39"/>
      <c r="W23" s="302">
        <v>565.79999999999995</v>
      </c>
      <c r="Y23" s="326" t="s">
        <v>189</v>
      </c>
      <c r="Z23" s="327">
        <v>1656</v>
      </c>
      <c r="AA23" s="327">
        <v>1869</v>
      </c>
      <c r="AB23" s="327">
        <v>1699</v>
      </c>
      <c r="AC23" s="327">
        <v>1769</v>
      </c>
      <c r="AD23" s="327">
        <v>1854</v>
      </c>
      <c r="AE23" s="327">
        <v>630</v>
      </c>
      <c r="AF23" s="327">
        <v>571</v>
      </c>
      <c r="AG23" s="327">
        <v>578</v>
      </c>
      <c r="AH23" s="327">
        <v>595</v>
      </c>
      <c r="AI23" s="327">
        <v>118</v>
      </c>
      <c r="AJ23" s="327">
        <v>10</v>
      </c>
      <c r="AK23" s="327">
        <v>0</v>
      </c>
      <c r="AL23" s="327">
        <v>0</v>
      </c>
      <c r="AM23" s="327">
        <v>0</v>
      </c>
      <c r="AN23" s="327">
        <v>0</v>
      </c>
      <c r="AO23" s="327">
        <v>0</v>
      </c>
      <c r="AP23" s="327">
        <v>0</v>
      </c>
      <c r="AQ23" s="327">
        <v>0</v>
      </c>
      <c r="AR23" s="327">
        <v>0</v>
      </c>
      <c r="AS23" s="327">
        <v>0</v>
      </c>
      <c r="AT23" s="38"/>
      <c r="AU23" s="327">
        <v>567.45000000000005</v>
      </c>
      <c r="AW23" s="326" t="s">
        <v>189</v>
      </c>
      <c r="AX23" s="319">
        <f t="shared" si="20"/>
        <v>0</v>
      </c>
      <c r="AY23" s="319">
        <f t="shared" si="0"/>
        <v>0</v>
      </c>
      <c r="AZ23" s="319">
        <f t="shared" si="1"/>
        <v>0</v>
      </c>
      <c r="BA23" s="319">
        <f t="shared" si="2"/>
        <v>0</v>
      </c>
      <c r="BB23" s="319">
        <f t="shared" si="3"/>
        <v>0</v>
      </c>
      <c r="BC23" s="319">
        <f t="shared" si="4"/>
        <v>0</v>
      </c>
      <c r="BD23" s="319">
        <f t="shared" si="5"/>
        <v>0</v>
      </c>
      <c r="BE23" s="319">
        <f t="shared" si="6"/>
        <v>-6</v>
      </c>
      <c r="BF23" s="319">
        <f t="shared" si="7"/>
        <v>0</v>
      </c>
      <c r="BG23" s="319">
        <f t="shared" si="8"/>
        <v>-23</v>
      </c>
      <c r="BH23" s="319">
        <f t="shared" si="9"/>
        <v>-4</v>
      </c>
      <c r="BI23" s="319">
        <f t="shared" si="10"/>
        <v>0</v>
      </c>
      <c r="BJ23" s="319">
        <f t="shared" si="11"/>
        <v>0</v>
      </c>
      <c r="BK23" s="319">
        <f t="shared" si="12"/>
        <v>0</v>
      </c>
      <c r="BL23" s="319">
        <f t="shared" si="13"/>
        <v>0</v>
      </c>
      <c r="BM23" s="319">
        <f t="shared" si="14"/>
        <v>0</v>
      </c>
      <c r="BN23" s="319">
        <f t="shared" si="15"/>
        <v>0</v>
      </c>
      <c r="BO23" s="319">
        <f t="shared" si="16"/>
        <v>0</v>
      </c>
      <c r="BP23" s="319">
        <f t="shared" si="17"/>
        <v>0</v>
      </c>
      <c r="BQ23" s="319">
        <f t="shared" si="18"/>
        <v>0</v>
      </c>
      <c r="BR23" s="38"/>
      <c r="BS23" s="319">
        <f t="shared" si="19"/>
        <v>-1.6500000000000909</v>
      </c>
    </row>
    <row r="24" spans="1:71" ht="15.75">
      <c r="A24" s="297" t="s">
        <v>190</v>
      </c>
      <c r="B24" s="298"/>
      <c r="C24" s="298"/>
      <c r="D24" s="298"/>
      <c r="E24" s="298"/>
      <c r="F24" s="298"/>
      <c r="G24" s="298"/>
      <c r="H24" s="298"/>
      <c r="I24" s="298"/>
      <c r="J24" s="298"/>
      <c r="K24" s="298"/>
      <c r="L24" s="298"/>
      <c r="M24" s="298"/>
      <c r="N24" s="298"/>
      <c r="O24" s="298"/>
      <c r="P24" s="298"/>
      <c r="Q24" s="298"/>
      <c r="R24" s="298"/>
      <c r="S24" s="298"/>
      <c r="T24" s="298"/>
      <c r="U24" s="299"/>
      <c r="V24" s="39"/>
      <c r="W24" s="307"/>
      <c r="Y24" s="325" t="s">
        <v>190</v>
      </c>
      <c r="Z24" s="324"/>
      <c r="AA24" s="324"/>
      <c r="AB24" s="324"/>
      <c r="AC24" s="324"/>
      <c r="AD24" s="324"/>
      <c r="AE24" s="324"/>
      <c r="AF24" s="324"/>
      <c r="AG24" s="324"/>
      <c r="AH24" s="324"/>
      <c r="AI24" s="324"/>
      <c r="AJ24" s="324"/>
      <c r="AK24" s="324"/>
      <c r="AL24" s="324"/>
      <c r="AM24" s="324"/>
      <c r="AN24" s="324"/>
      <c r="AO24" s="324"/>
      <c r="AP24" s="324"/>
      <c r="AQ24" s="324"/>
      <c r="AR24" s="324"/>
      <c r="AS24" s="323"/>
      <c r="AT24" s="38"/>
      <c r="AU24" s="322"/>
      <c r="AW24" s="325" t="s">
        <v>190</v>
      </c>
      <c r="AX24" s="324"/>
      <c r="AY24" s="324"/>
      <c r="AZ24" s="324"/>
      <c r="BA24" s="324"/>
      <c r="BB24" s="324"/>
      <c r="BC24" s="324"/>
      <c r="BD24" s="324"/>
      <c r="BE24" s="324"/>
      <c r="BF24" s="324"/>
      <c r="BG24" s="324"/>
      <c r="BH24" s="324"/>
      <c r="BI24" s="324"/>
      <c r="BJ24" s="324"/>
      <c r="BK24" s="324"/>
      <c r="BL24" s="324"/>
      <c r="BM24" s="324"/>
      <c r="BN24" s="324"/>
      <c r="BO24" s="324"/>
      <c r="BP24" s="324"/>
      <c r="BQ24" s="323"/>
      <c r="BR24" s="38"/>
      <c r="BS24" s="322"/>
    </row>
    <row r="25" spans="1:71" ht="15.75">
      <c r="A25" s="308" t="s">
        <v>191</v>
      </c>
      <c r="B25" s="309">
        <v>0</v>
      </c>
      <c r="C25" s="309">
        <v>0</v>
      </c>
      <c r="D25" s="309">
        <v>0</v>
      </c>
      <c r="E25" s="309">
        <v>-82.30559999999997</v>
      </c>
      <c r="F25" s="309">
        <v>0</v>
      </c>
      <c r="G25" s="309">
        <v>-252.99200000000002</v>
      </c>
      <c r="H25" s="309">
        <v>-327.863</v>
      </c>
      <c r="I25" s="309">
        <v>-147.99</v>
      </c>
      <c r="J25" s="309">
        <v>0</v>
      </c>
      <c r="K25" s="309">
        <v>-699.31336830000009</v>
      </c>
      <c r="L25" s="309">
        <v>0</v>
      </c>
      <c r="M25" s="309">
        <v>0</v>
      </c>
      <c r="N25" s="309">
        <v>0</v>
      </c>
      <c r="O25" s="309">
        <v>0</v>
      </c>
      <c r="P25" s="309">
        <v>0</v>
      </c>
      <c r="Q25" s="309">
        <v>0</v>
      </c>
      <c r="R25" s="309">
        <v>0</v>
      </c>
      <c r="S25" s="309">
        <v>-329.99</v>
      </c>
      <c r="T25" s="309">
        <v>0</v>
      </c>
      <c r="U25" s="309">
        <v>0</v>
      </c>
      <c r="V25" s="39"/>
      <c r="W25" s="309">
        <v>-1840.4539683</v>
      </c>
      <c r="Y25" s="320" t="s">
        <v>191</v>
      </c>
      <c r="Z25" s="319">
        <v>0</v>
      </c>
      <c r="AA25" s="319">
        <v>0</v>
      </c>
      <c r="AB25" s="319">
        <v>0</v>
      </c>
      <c r="AC25" s="319">
        <v>-82.30559999999997</v>
      </c>
      <c r="AD25" s="319">
        <v>0</v>
      </c>
      <c r="AE25" s="319">
        <v>-252.99200000000002</v>
      </c>
      <c r="AF25" s="319">
        <v>-327.863</v>
      </c>
      <c r="AG25" s="319">
        <v>-147.99</v>
      </c>
      <c r="AH25" s="319">
        <v>0</v>
      </c>
      <c r="AI25" s="319">
        <v>-699.31336830000009</v>
      </c>
      <c r="AJ25" s="319">
        <v>0</v>
      </c>
      <c r="AK25" s="319">
        <v>0</v>
      </c>
      <c r="AL25" s="319">
        <v>0</v>
      </c>
      <c r="AM25" s="319">
        <v>0</v>
      </c>
      <c r="AN25" s="319">
        <v>0</v>
      </c>
      <c r="AO25" s="319">
        <v>0</v>
      </c>
      <c r="AP25" s="319">
        <v>0</v>
      </c>
      <c r="AQ25" s="319">
        <v>-329.99</v>
      </c>
      <c r="AR25" s="319">
        <v>0</v>
      </c>
      <c r="AS25" s="319">
        <v>0</v>
      </c>
      <c r="AT25" s="38"/>
      <c r="AU25" s="319">
        <v>-1840.4539683</v>
      </c>
      <c r="AW25" s="320" t="s">
        <v>191</v>
      </c>
      <c r="AX25" s="319">
        <f t="shared" ref="AX25:AX36" si="21">B25-Z25</f>
        <v>0</v>
      </c>
      <c r="AY25" s="319">
        <f t="shared" ref="AY25:AY36" si="22">C25-AA25</f>
        <v>0</v>
      </c>
      <c r="AZ25" s="319">
        <f t="shared" ref="AZ25:AZ36" si="23">D25-AB25</f>
        <v>0</v>
      </c>
      <c r="BA25" s="319">
        <f t="shared" ref="BA25:BA36" si="24">E25-AC25</f>
        <v>0</v>
      </c>
      <c r="BB25" s="319">
        <f t="shared" ref="BB25:BB36" si="25">F25-AD25</f>
        <v>0</v>
      </c>
      <c r="BC25" s="319">
        <f t="shared" ref="BC25:BC36" si="26">G25-AE25</f>
        <v>0</v>
      </c>
      <c r="BD25" s="319">
        <f t="shared" ref="BD25:BD36" si="27">H25-AF25</f>
        <v>0</v>
      </c>
      <c r="BE25" s="319">
        <f t="shared" ref="BE25:BE36" si="28">I25-AG25</f>
        <v>0</v>
      </c>
      <c r="BF25" s="319">
        <f t="shared" ref="BF25:BF36" si="29">J25-AH25</f>
        <v>0</v>
      </c>
      <c r="BG25" s="319">
        <f t="shared" ref="BG25:BG36" si="30">K25-AI25</f>
        <v>0</v>
      </c>
      <c r="BH25" s="319">
        <f t="shared" ref="BH25:BH36" si="31">L25-AJ25</f>
        <v>0</v>
      </c>
      <c r="BI25" s="319">
        <f t="shared" ref="BI25:BI36" si="32">M25-AK25</f>
        <v>0</v>
      </c>
      <c r="BJ25" s="319">
        <f t="shared" ref="BJ25:BJ36" si="33">N25-AL25</f>
        <v>0</v>
      </c>
      <c r="BK25" s="319">
        <f t="shared" ref="BK25:BK36" si="34">O25-AM25</f>
        <v>0</v>
      </c>
      <c r="BL25" s="319">
        <f t="shared" ref="BL25:BL36" si="35">P25-AN25</f>
        <v>0</v>
      </c>
      <c r="BM25" s="319">
        <f t="shared" ref="BM25:BM36" si="36">Q25-AO25</f>
        <v>0</v>
      </c>
      <c r="BN25" s="319">
        <f t="shared" ref="BN25:BN36" si="37">R25-AP25</f>
        <v>0</v>
      </c>
      <c r="BO25" s="319">
        <f t="shared" ref="BO25:BO36" si="38">S25-AQ25</f>
        <v>0</v>
      </c>
      <c r="BP25" s="319">
        <f t="shared" ref="BP25:BP36" si="39">T25-AR25</f>
        <v>0</v>
      </c>
      <c r="BQ25" s="319">
        <f t="shared" ref="BQ25:BQ36" si="40">U25-AS25</f>
        <v>0</v>
      </c>
      <c r="BR25" s="38"/>
      <c r="BS25" s="319">
        <f t="shared" ref="BS25:BS36" si="41">W25-AU25</f>
        <v>0</v>
      </c>
    </row>
    <row r="26" spans="1:71" ht="15.75">
      <c r="A26" s="308" t="s">
        <v>192</v>
      </c>
      <c r="B26" s="309">
        <v>0</v>
      </c>
      <c r="C26" s="309">
        <v>0</v>
      </c>
      <c r="D26" s="309">
        <v>0</v>
      </c>
      <c r="E26" s="309">
        <v>0</v>
      </c>
      <c r="F26" s="309">
        <v>0</v>
      </c>
      <c r="G26" s="309">
        <v>0</v>
      </c>
      <c r="H26" s="309">
        <v>0</v>
      </c>
      <c r="I26" s="309">
        <v>0</v>
      </c>
      <c r="J26" s="309">
        <v>0</v>
      </c>
      <c r="K26" s="309">
        <v>0</v>
      </c>
      <c r="L26" s="309">
        <v>0</v>
      </c>
      <c r="M26" s="309">
        <v>0</v>
      </c>
      <c r="N26" s="309">
        <v>0</v>
      </c>
      <c r="O26" s="309">
        <v>0</v>
      </c>
      <c r="P26" s="309">
        <v>0</v>
      </c>
      <c r="Q26" s="309">
        <v>0</v>
      </c>
      <c r="R26" s="309">
        <v>0</v>
      </c>
      <c r="S26" s="309">
        <v>0</v>
      </c>
      <c r="T26" s="309">
        <v>0</v>
      </c>
      <c r="U26" s="309">
        <v>0</v>
      </c>
      <c r="V26" s="39"/>
      <c r="W26" s="309">
        <v>0</v>
      </c>
      <c r="Y26" s="320" t="s">
        <v>192</v>
      </c>
      <c r="Z26" s="319">
        <v>0</v>
      </c>
      <c r="AA26" s="319">
        <v>0</v>
      </c>
      <c r="AB26" s="319">
        <v>0</v>
      </c>
      <c r="AC26" s="319">
        <v>0</v>
      </c>
      <c r="AD26" s="319">
        <v>0</v>
      </c>
      <c r="AE26" s="319">
        <v>0</v>
      </c>
      <c r="AF26" s="319">
        <v>0</v>
      </c>
      <c r="AG26" s="319">
        <v>0</v>
      </c>
      <c r="AH26" s="319">
        <v>0</v>
      </c>
      <c r="AI26" s="319">
        <v>0</v>
      </c>
      <c r="AJ26" s="319">
        <v>0</v>
      </c>
      <c r="AK26" s="319">
        <v>0</v>
      </c>
      <c r="AL26" s="319">
        <v>0</v>
      </c>
      <c r="AM26" s="319">
        <v>0</v>
      </c>
      <c r="AN26" s="319">
        <v>0</v>
      </c>
      <c r="AO26" s="319">
        <v>0</v>
      </c>
      <c r="AP26" s="319">
        <v>0</v>
      </c>
      <c r="AQ26" s="319">
        <v>0</v>
      </c>
      <c r="AR26" s="319">
        <v>0</v>
      </c>
      <c r="AS26" s="319">
        <v>0</v>
      </c>
      <c r="AT26" s="38"/>
      <c r="AU26" s="319">
        <v>0</v>
      </c>
      <c r="AW26" s="320" t="s">
        <v>192</v>
      </c>
      <c r="AX26" s="319">
        <f t="shared" si="21"/>
        <v>0</v>
      </c>
      <c r="AY26" s="319">
        <f t="shared" si="22"/>
        <v>0</v>
      </c>
      <c r="AZ26" s="319">
        <f t="shared" si="23"/>
        <v>0</v>
      </c>
      <c r="BA26" s="319">
        <f t="shared" si="24"/>
        <v>0</v>
      </c>
      <c r="BB26" s="319">
        <f t="shared" si="25"/>
        <v>0</v>
      </c>
      <c r="BC26" s="319">
        <f t="shared" si="26"/>
        <v>0</v>
      </c>
      <c r="BD26" s="319">
        <f t="shared" si="27"/>
        <v>0</v>
      </c>
      <c r="BE26" s="319">
        <f t="shared" si="28"/>
        <v>0</v>
      </c>
      <c r="BF26" s="319">
        <f t="shared" si="29"/>
        <v>0</v>
      </c>
      <c r="BG26" s="319">
        <f t="shared" si="30"/>
        <v>0</v>
      </c>
      <c r="BH26" s="319">
        <f t="shared" si="31"/>
        <v>0</v>
      </c>
      <c r="BI26" s="319">
        <f t="shared" si="32"/>
        <v>0</v>
      </c>
      <c r="BJ26" s="319">
        <f t="shared" si="33"/>
        <v>0</v>
      </c>
      <c r="BK26" s="319">
        <f t="shared" si="34"/>
        <v>0</v>
      </c>
      <c r="BL26" s="319">
        <f t="shared" si="35"/>
        <v>0</v>
      </c>
      <c r="BM26" s="319">
        <f t="shared" si="36"/>
        <v>0</v>
      </c>
      <c r="BN26" s="319">
        <f t="shared" si="37"/>
        <v>0</v>
      </c>
      <c r="BO26" s="319">
        <f t="shared" si="38"/>
        <v>0</v>
      </c>
      <c r="BP26" s="319">
        <f t="shared" si="39"/>
        <v>0</v>
      </c>
      <c r="BQ26" s="319">
        <f t="shared" si="40"/>
        <v>0</v>
      </c>
      <c r="BR26" s="38"/>
      <c r="BS26" s="319">
        <f t="shared" si="41"/>
        <v>0</v>
      </c>
    </row>
    <row r="27" spans="1:71" ht="15.75">
      <c r="A27" s="308" t="s">
        <v>193</v>
      </c>
      <c r="B27" s="309">
        <v>0</v>
      </c>
      <c r="C27" s="309">
        <v>0</v>
      </c>
      <c r="D27" s="309">
        <v>0</v>
      </c>
      <c r="E27" s="309">
        <v>0</v>
      </c>
      <c r="F27" s="309">
        <v>0</v>
      </c>
      <c r="G27" s="309">
        <v>0</v>
      </c>
      <c r="H27" s="309">
        <v>0</v>
      </c>
      <c r="I27" s="309">
        <v>0</v>
      </c>
      <c r="J27" s="309">
        <v>0</v>
      </c>
      <c r="K27" s="309">
        <v>0</v>
      </c>
      <c r="L27" s="309">
        <v>0</v>
      </c>
      <c r="M27" s="309">
        <v>0</v>
      </c>
      <c r="N27" s="309">
        <v>0</v>
      </c>
      <c r="O27" s="309">
        <v>0</v>
      </c>
      <c r="P27" s="309">
        <v>0</v>
      </c>
      <c r="Q27" s="309">
        <v>0</v>
      </c>
      <c r="R27" s="309">
        <v>0</v>
      </c>
      <c r="S27" s="309">
        <v>0</v>
      </c>
      <c r="T27" s="309">
        <v>0</v>
      </c>
      <c r="U27" s="309">
        <v>0</v>
      </c>
      <c r="V27" s="39"/>
      <c r="W27" s="309">
        <v>0</v>
      </c>
      <c r="Y27" s="320" t="s">
        <v>193</v>
      </c>
      <c r="Z27" s="319">
        <v>0</v>
      </c>
      <c r="AA27" s="319">
        <v>0</v>
      </c>
      <c r="AB27" s="319">
        <v>0</v>
      </c>
      <c r="AC27" s="319">
        <v>0</v>
      </c>
      <c r="AD27" s="319">
        <v>0</v>
      </c>
      <c r="AE27" s="319">
        <v>0</v>
      </c>
      <c r="AF27" s="319">
        <v>0</v>
      </c>
      <c r="AG27" s="319">
        <v>0</v>
      </c>
      <c r="AH27" s="319">
        <v>0</v>
      </c>
      <c r="AI27" s="319">
        <v>0</v>
      </c>
      <c r="AJ27" s="319">
        <v>0</v>
      </c>
      <c r="AK27" s="319">
        <v>0</v>
      </c>
      <c r="AL27" s="319">
        <v>0</v>
      </c>
      <c r="AM27" s="319">
        <v>0</v>
      </c>
      <c r="AN27" s="319">
        <v>0</v>
      </c>
      <c r="AO27" s="319">
        <v>0</v>
      </c>
      <c r="AP27" s="319">
        <v>0</v>
      </c>
      <c r="AQ27" s="319">
        <v>0</v>
      </c>
      <c r="AR27" s="319">
        <v>0</v>
      </c>
      <c r="AS27" s="319">
        <v>0</v>
      </c>
      <c r="AT27" s="38"/>
      <c r="AU27" s="319">
        <v>0</v>
      </c>
      <c r="AW27" s="320" t="s">
        <v>193</v>
      </c>
      <c r="AX27" s="319">
        <f t="shared" si="21"/>
        <v>0</v>
      </c>
      <c r="AY27" s="319">
        <f t="shared" si="22"/>
        <v>0</v>
      </c>
      <c r="AZ27" s="319">
        <f t="shared" si="23"/>
        <v>0</v>
      </c>
      <c r="BA27" s="319">
        <f t="shared" si="24"/>
        <v>0</v>
      </c>
      <c r="BB27" s="319">
        <f t="shared" si="25"/>
        <v>0</v>
      </c>
      <c r="BC27" s="319">
        <f t="shared" si="26"/>
        <v>0</v>
      </c>
      <c r="BD27" s="319">
        <f t="shared" si="27"/>
        <v>0</v>
      </c>
      <c r="BE27" s="319">
        <f t="shared" si="28"/>
        <v>0</v>
      </c>
      <c r="BF27" s="319">
        <f t="shared" si="29"/>
        <v>0</v>
      </c>
      <c r="BG27" s="319">
        <f t="shared" si="30"/>
        <v>0</v>
      </c>
      <c r="BH27" s="319">
        <f t="shared" si="31"/>
        <v>0</v>
      </c>
      <c r="BI27" s="319">
        <f t="shared" si="32"/>
        <v>0</v>
      </c>
      <c r="BJ27" s="319">
        <f t="shared" si="33"/>
        <v>0</v>
      </c>
      <c r="BK27" s="319">
        <f t="shared" si="34"/>
        <v>0</v>
      </c>
      <c r="BL27" s="319">
        <f t="shared" si="35"/>
        <v>0</v>
      </c>
      <c r="BM27" s="319">
        <f t="shared" si="36"/>
        <v>0</v>
      </c>
      <c r="BN27" s="319">
        <f t="shared" si="37"/>
        <v>0</v>
      </c>
      <c r="BO27" s="319">
        <f t="shared" si="38"/>
        <v>0</v>
      </c>
      <c r="BP27" s="319">
        <f t="shared" si="39"/>
        <v>0</v>
      </c>
      <c r="BQ27" s="319">
        <f t="shared" si="40"/>
        <v>0</v>
      </c>
      <c r="BR27" s="38"/>
      <c r="BS27" s="319">
        <f t="shared" si="41"/>
        <v>0</v>
      </c>
    </row>
    <row r="28" spans="1:71" ht="15.75">
      <c r="A28" s="308" t="s">
        <v>194</v>
      </c>
      <c r="B28" s="309">
        <v>0</v>
      </c>
      <c r="C28" s="309">
        <v>0</v>
      </c>
      <c r="D28" s="309">
        <v>0</v>
      </c>
      <c r="E28" s="309">
        <v>0</v>
      </c>
      <c r="F28" s="309">
        <v>0</v>
      </c>
      <c r="G28" s="309">
        <v>0</v>
      </c>
      <c r="H28" s="309">
        <v>0</v>
      </c>
      <c r="I28" s="309">
        <v>0</v>
      </c>
      <c r="J28" s="309">
        <v>0</v>
      </c>
      <c r="K28" s="309">
        <v>0</v>
      </c>
      <c r="L28" s="309">
        <v>0</v>
      </c>
      <c r="M28" s="309">
        <v>0</v>
      </c>
      <c r="N28" s="309">
        <v>0</v>
      </c>
      <c r="O28" s="309">
        <v>0</v>
      </c>
      <c r="P28" s="309">
        <v>0</v>
      </c>
      <c r="Q28" s="309">
        <v>0</v>
      </c>
      <c r="R28" s="309">
        <v>0</v>
      </c>
      <c r="S28" s="309">
        <v>0</v>
      </c>
      <c r="T28" s="309">
        <v>0</v>
      </c>
      <c r="U28" s="309">
        <v>0</v>
      </c>
      <c r="V28" s="39"/>
      <c r="W28" s="309">
        <v>0</v>
      </c>
      <c r="Y28" s="320" t="s">
        <v>194</v>
      </c>
      <c r="Z28" s="319">
        <v>0</v>
      </c>
      <c r="AA28" s="319">
        <v>0</v>
      </c>
      <c r="AB28" s="319">
        <v>0</v>
      </c>
      <c r="AC28" s="319">
        <v>0</v>
      </c>
      <c r="AD28" s="319">
        <v>0</v>
      </c>
      <c r="AE28" s="319">
        <v>0</v>
      </c>
      <c r="AF28" s="319">
        <v>0</v>
      </c>
      <c r="AG28" s="319">
        <v>0</v>
      </c>
      <c r="AH28" s="319">
        <v>0</v>
      </c>
      <c r="AI28" s="319">
        <v>0</v>
      </c>
      <c r="AJ28" s="319">
        <v>0</v>
      </c>
      <c r="AK28" s="319">
        <v>0</v>
      </c>
      <c r="AL28" s="319">
        <v>0</v>
      </c>
      <c r="AM28" s="319">
        <v>0</v>
      </c>
      <c r="AN28" s="319">
        <v>0</v>
      </c>
      <c r="AO28" s="319">
        <v>0</v>
      </c>
      <c r="AP28" s="319">
        <v>0</v>
      </c>
      <c r="AQ28" s="319">
        <v>0</v>
      </c>
      <c r="AR28" s="319">
        <v>0</v>
      </c>
      <c r="AS28" s="319">
        <v>0</v>
      </c>
      <c r="AT28" s="38"/>
      <c r="AU28" s="319">
        <v>0</v>
      </c>
      <c r="AW28" s="320" t="s">
        <v>194</v>
      </c>
      <c r="AX28" s="319">
        <f t="shared" si="21"/>
        <v>0</v>
      </c>
      <c r="AY28" s="319">
        <f t="shared" si="22"/>
        <v>0</v>
      </c>
      <c r="AZ28" s="319">
        <f t="shared" si="23"/>
        <v>0</v>
      </c>
      <c r="BA28" s="319">
        <f t="shared" si="24"/>
        <v>0</v>
      </c>
      <c r="BB28" s="319">
        <f t="shared" si="25"/>
        <v>0</v>
      </c>
      <c r="BC28" s="319">
        <f t="shared" si="26"/>
        <v>0</v>
      </c>
      <c r="BD28" s="319">
        <f t="shared" si="27"/>
        <v>0</v>
      </c>
      <c r="BE28" s="319">
        <f t="shared" si="28"/>
        <v>0</v>
      </c>
      <c r="BF28" s="319">
        <f t="shared" si="29"/>
        <v>0</v>
      </c>
      <c r="BG28" s="319">
        <f t="shared" si="30"/>
        <v>0</v>
      </c>
      <c r="BH28" s="319">
        <f t="shared" si="31"/>
        <v>0</v>
      </c>
      <c r="BI28" s="319">
        <f t="shared" si="32"/>
        <v>0</v>
      </c>
      <c r="BJ28" s="319">
        <f t="shared" si="33"/>
        <v>0</v>
      </c>
      <c r="BK28" s="319">
        <f t="shared" si="34"/>
        <v>0</v>
      </c>
      <c r="BL28" s="319">
        <f t="shared" si="35"/>
        <v>0</v>
      </c>
      <c r="BM28" s="319">
        <f t="shared" si="36"/>
        <v>0</v>
      </c>
      <c r="BN28" s="319">
        <f t="shared" si="37"/>
        <v>0</v>
      </c>
      <c r="BO28" s="319">
        <f t="shared" si="38"/>
        <v>0</v>
      </c>
      <c r="BP28" s="319">
        <f t="shared" si="39"/>
        <v>0</v>
      </c>
      <c r="BQ28" s="319">
        <f t="shared" si="40"/>
        <v>0</v>
      </c>
      <c r="BR28" s="38"/>
      <c r="BS28" s="319">
        <f t="shared" si="41"/>
        <v>0</v>
      </c>
    </row>
    <row r="29" spans="1:71" ht="15.75">
      <c r="A29" s="308" t="s">
        <v>195</v>
      </c>
      <c r="B29" s="309">
        <v>0</v>
      </c>
      <c r="C29" s="309">
        <v>0</v>
      </c>
      <c r="D29" s="309">
        <v>0</v>
      </c>
      <c r="E29" s="309">
        <v>0</v>
      </c>
      <c r="F29" s="309">
        <v>0</v>
      </c>
      <c r="G29" s="309">
        <v>0</v>
      </c>
      <c r="H29" s="309">
        <v>0</v>
      </c>
      <c r="I29" s="309">
        <v>0</v>
      </c>
      <c r="J29" s="309">
        <v>0</v>
      </c>
      <c r="K29" s="309">
        <v>-2067.0576000000001</v>
      </c>
      <c r="L29" s="309">
        <v>0</v>
      </c>
      <c r="M29" s="309">
        <v>0</v>
      </c>
      <c r="N29" s="309">
        <v>0</v>
      </c>
      <c r="O29" s="309">
        <v>0</v>
      </c>
      <c r="P29" s="309">
        <v>0</v>
      </c>
      <c r="Q29" s="309">
        <v>0</v>
      </c>
      <c r="R29" s="309">
        <v>0</v>
      </c>
      <c r="S29" s="309">
        <v>-267.99</v>
      </c>
      <c r="T29" s="309">
        <v>0</v>
      </c>
      <c r="U29" s="309">
        <v>0</v>
      </c>
      <c r="V29" s="39"/>
      <c r="W29" s="309">
        <v>-2335.0475999999999</v>
      </c>
      <c r="Y29" s="320" t="s">
        <v>195</v>
      </c>
      <c r="Z29" s="319">
        <v>0</v>
      </c>
      <c r="AA29" s="319">
        <v>0</v>
      </c>
      <c r="AB29" s="319">
        <v>0</v>
      </c>
      <c r="AC29" s="319">
        <v>0</v>
      </c>
      <c r="AD29" s="319">
        <v>0</v>
      </c>
      <c r="AE29" s="319">
        <v>0</v>
      </c>
      <c r="AF29" s="319">
        <v>0</v>
      </c>
      <c r="AG29" s="319">
        <v>0</v>
      </c>
      <c r="AH29" s="319">
        <v>0</v>
      </c>
      <c r="AI29" s="319">
        <v>-2067.0576000000001</v>
      </c>
      <c r="AJ29" s="319">
        <v>0</v>
      </c>
      <c r="AK29" s="319">
        <v>0</v>
      </c>
      <c r="AL29" s="319">
        <v>0</v>
      </c>
      <c r="AM29" s="319">
        <v>0</v>
      </c>
      <c r="AN29" s="319">
        <v>0</v>
      </c>
      <c r="AO29" s="319">
        <v>0</v>
      </c>
      <c r="AP29" s="319">
        <v>0</v>
      </c>
      <c r="AQ29" s="319">
        <v>-267.99</v>
      </c>
      <c r="AR29" s="319">
        <v>0</v>
      </c>
      <c r="AS29" s="319">
        <v>0</v>
      </c>
      <c r="AT29" s="38"/>
      <c r="AU29" s="319">
        <v>-2335.0475999999999</v>
      </c>
      <c r="AW29" s="320" t="s">
        <v>195</v>
      </c>
      <c r="AX29" s="319">
        <f t="shared" si="21"/>
        <v>0</v>
      </c>
      <c r="AY29" s="319">
        <f t="shared" si="22"/>
        <v>0</v>
      </c>
      <c r="AZ29" s="319">
        <f t="shared" si="23"/>
        <v>0</v>
      </c>
      <c r="BA29" s="319">
        <f t="shared" si="24"/>
        <v>0</v>
      </c>
      <c r="BB29" s="319">
        <f t="shared" si="25"/>
        <v>0</v>
      </c>
      <c r="BC29" s="319">
        <f t="shared" si="26"/>
        <v>0</v>
      </c>
      <c r="BD29" s="319">
        <f t="shared" si="27"/>
        <v>0</v>
      </c>
      <c r="BE29" s="319">
        <f t="shared" si="28"/>
        <v>0</v>
      </c>
      <c r="BF29" s="319">
        <f t="shared" si="29"/>
        <v>0</v>
      </c>
      <c r="BG29" s="319">
        <f t="shared" si="30"/>
        <v>0</v>
      </c>
      <c r="BH29" s="319">
        <f t="shared" si="31"/>
        <v>0</v>
      </c>
      <c r="BI29" s="319">
        <f t="shared" si="32"/>
        <v>0</v>
      </c>
      <c r="BJ29" s="319">
        <f t="shared" si="33"/>
        <v>0</v>
      </c>
      <c r="BK29" s="319">
        <f t="shared" si="34"/>
        <v>0</v>
      </c>
      <c r="BL29" s="319">
        <f t="shared" si="35"/>
        <v>0</v>
      </c>
      <c r="BM29" s="319">
        <f t="shared" si="36"/>
        <v>0</v>
      </c>
      <c r="BN29" s="319">
        <f t="shared" si="37"/>
        <v>0</v>
      </c>
      <c r="BO29" s="319">
        <f t="shared" si="38"/>
        <v>0</v>
      </c>
      <c r="BP29" s="319">
        <f t="shared" si="39"/>
        <v>0</v>
      </c>
      <c r="BQ29" s="319">
        <f t="shared" si="40"/>
        <v>0</v>
      </c>
      <c r="BR29" s="38"/>
      <c r="BS29" s="319">
        <f t="shared" si="41"/>
        <v>0</v>
      </c>
    </row>
    <row r="30" spans="1:71" ht="15.75">
      <c r="A30" s="308" t="s">
        <v>196</v>
      </c>
      <c r="B30" s="309">
        <v>0</v>
      </c>
      <c r="C30" s="309">
        <v>0</v>
      </c>
      <c r="D30" s="309">
        <v>0</v>
      </c>
      <c r="E30" s="309">
        <v>0</v>
      </c>
      <c r="F30" s="309">
        <v>0</v>
      </c>
      <c r="G30" s="309">
        <v>0</v>
      </c>
      <c r="H30" s="309">
        <v>0</v>
      </c>
      <c r="I30" s="309">
        <v>0</v>
      </c>
      <c r="J30" s="309">
        <v>0</v>
      </c>
      <c r="K30" s="309">
        <v>0</v>
      </c>
      <c r="L30" s="309">
        <v>0</v>
      </c>
      <c r="M30" s="309">
        <v>0</v>
      </c>
      <c r="N30" s="309">
        <v>0</v>
      </c>
      <c r="O30" s="309">
        <v>0</v>
      </c>
      <c r="P30" s="309">
        <v>0</v>
      </c>
      <c r="Q30" s="309">
        <v>0</v>
      </c>
      <c r="R30" s="309">
        <v>0</v>
      </c>
      <c r="S30" s="309">
        <v>0</v>
      </c>
      <c r="T30" s="309">
        <v>0</v>
      </c>
      <c r="U30" s="309">
        <v>0</v>
      </c>
      <c r="V30" s="39"/>
      <c r="W30" s="309">
        <v>0</v>
      </c>
      <c r="Y30" s="320" t="s">
        <v>196</v>
      </c>
      <c r="Z30" s="319">
        <v>0</v>
      </c>
      <c r="AA30" s="319">
        <v>0</v>
      </c>
      <c r="AB30" s="319">
        <v>0</v>
      </c>
      <c r="AC30" s="319">
        <v>0</v>
      </c>
      <c r="AD30" s="319">
        <v>0</v>
      </c>
      <c r="AE30" s="319">
        <v>0</v>
      </c>
      <c r="AF30" s="319">
        <v>0</v>
      </c>
      <c r="AG30" s="319">
        <v>0</v>
      </c>
      <c r="AH30" s="319">
        <v>0</v>
      </c>
      <c r="AI30" s="319">
        <v>0</v>
      </c>
      <c r="AJ30" s="319">
        <v>0</v>
      </c>
      <c r="AK30" s="319">
        <v>0</v>
      </c>
      <c r="AL30" s="319">
        <v>0</v>
      </c>
      <c r="AM30" s="319">
        <v>0</v>
      </c>
      <c r="AN30" s="319">
        <v>0</v>
      </c>
      <c r="AO30" s="319">
        <v>0</v>
      </c>
      <c r="AP30" s="319">
        <v>0</v>
      </c>
      <c r="AQ30" s="319">
        <v>0</v>
      </c>
      <c r="AR30" s="319">
        <v>0</v>
      </c>
      <c r="AS30" s="319">
        <v>0</v>
      </c>
      <c r="AT30" s="38"/>
      <c r="AU30" s="319">
        <v>0</v>
      </c>
      <c r="AW30" s="320" t="s">
        <v>196</v>
      </c>
      <c r="AX30" s="319">
        <f t="shared" si="21"/>
        <v>0</v>
      </c>
      <c r="AY30" s="319">
        <f t="shared" si="22"/>
        <v>0</v>
      </c>
      <c r="AZ30" s="319">
        <f t="shared" si="23"/>
        <v>0</v>
      </c>
      <c r="BA30" s="319">
        <f t="shared" si="24"/>
        <v>0</v>
      </c>
      <c r="BB30" s="319">
        <f t="shared" si="25"/>
        <v>0</v>
      </c>
      <c r="BC30" s="319">
        <f t="shared" si="26"/>
        <v>0</v>
      </c>
      <c r="BD30" s="319">
        <f t="shared" si="27"/>
        <v>0</v>
      </c>
      <c r="BE30" s="319">
        <f t="shared" si="28"/>
        <v>0</v>
      </c>
      <c r="BF30" s="319">
        <f t="shared" si="29"/>
        <v>0</v>
      </c>
      <c r="BG30" s="319">
        <f t="shared" si="30"/>
        <v>0</v>
      </c>
      <c r="BH30" s="319">
        <f t="shared" si="31"/>
        <v>0</v>
      </c>
      <c r="BI30" s="319">
        <f t="shared" si="32"/>
        <v>0</v>
      </c>
      <c r="BJ30" s="319">
        <f t="shared" si="33"/>
        <v>0</v>
      </c>
      <c r="BK30" s="319">
        <f t="shared" si="34"/>
        <v>0</v>
      </c>
      <c r="BL30" s="319">
        <f t="shared" si="35"/>
        <v>0</v>
      </c>
      <c r="BM30" s="319">
        <f t="shared" si="36"/>
        <v>0</v>
      </c>
      <c r="BN30" s="319">
        <f t="shared" si="37"/>
        <v>0</v>
      </c>
      <c r="BO30" s="319">
        <f t="shared" si="38"/>
        <v>0</v>
      </c>
      <c r="BP30" s="319">
        <f t="shared" si="39"/>
        <v>0</v>
      </c>
      <c r="BQ30" s="319">
        <f t="shared" si="40"/>
        <v>0</v>
      </c>
      <c r="BR30" s="38"/>
      <c r="BS30" s="319">
        <f t="shared" si="41"/>
        <v>0</v>
      </c>
    </row>
    <row r="31" spans="1:71" ht="15.75">
      <c r="A31" s="308" t="s">
        <v>197</v>
      </c>
      <c r="B31" s="309">
        <v>0</v>
      </c>
      <c r="C31" s="309">
        <v>713.32999999999993</v>
      </c>
      <c r="D31" s="309">
        <v>0</v>
      </c>
      <c r="E31" s="309">
        <v>370</v>
      </c>
      <c r="F31" s="309">
        <v>0</v>
      </c>
      <c r="G31" s="309">
        <v>0</v>
      </c>
      <c r="H31" s="309">
        <v>0</v>
      </c>
      <c r="I31" s="309">
        <v>0</v>
      </c>
      <c r="J31" s="309">
        <v>0</v>
      </c>
      <c r="K31" s="309">
        <v>0</v>
      </c>
      <c r="L31" s="309">
        <v>0</v>
      </c>
      <c r="M31" s="309">
        <v>0</v>
      </c>
      <c r="N31" s="309">
        <v>0</v>
      </c>
      <c r="O31" s="309">
        <v>0</v>
      </c>
      <c r="P31" s="309">
        <v>-369.98</v>
      </c>
      <c r="Q31" s="309">
        <v>-713.31</v>
      </c>
      <c r="R31" s="309">
        <v>0</v>
      </c>
      <c r="S31" s="309">
        <v>0</v>
      </c>
      <c r="T31" s="309">
        <v>0</v>
      </c>
      <c r="U31" s="309">
        <v>0</v>
      </c>
      <c r="V31" s="39"/>
      <c r="W31" s="309">
        <v>3.999999999996362E-2</v>
      </c>
      <c r="Y31" s="320" t="s">
        <v>197</v>
      </c>
      <c r="Z31" s="319">
        <v>0</v>
      </c>
      <c r="AA31" s="319">
        <v>713.32999999999993</v>
      </c>
      <c r="AB31" s="319">
        <v>0</v>
      </c>
      <c r="AC31" s="319">
        <v>370</v>
      </c>
      <c r="AD31" s="319">
        <v>0</v>
      </c>
      <c r="AE31" s="319">
        <v>0</v>
      </c>
      <c r="AF31" s="319">
        <v>0</v>
      </c>
      <c r="AG31" s="319">
        <v>0</v>
      </c>
      <c r="AH31" s="319">
        <v>0</v>
      </c>
      <c r="AI31" s="319">
        <v>0</v>
      </c>
      <c r="AJ31" s="319">
        <v>0</v>
      </c>
      <c r="AK31" s="319">
        <v>0</v>
      </c>
      <c r="AL31" s="319">
        <v>0</v>
      </c>
      <c r="AM31" s="319">
        <v>0</v>
      </c>
      <c r="AN31" s="319">
        <v>-369.98</v>
      </c>
      <c r="AO31" s="319">
        <v>-713.31</v>
      </c>
      <c r="AP31" s="319">
        <v>0</v>
      </c>
      <c r="AQ31" s="319">
        <v>0</v>
      </c>
      <c r="AR31" s="319">
        <v>0</v>
      </c>
      <c r="AS31" s="319">
        <v>0</v>
      </c>
      <c r="AT31" s="38"/>
      <c r="AU31" s="319">
        <v>3.999999999996362E-2</v>
      </c>
      <c r="AW31" s="320" t="s">
        <v>197</v>
      </c>
      <c r="AX31" s="319">
        <f t="shared" si="21"/>
        <v>0</v>
      </c>
      <c r="AY31" s="319">
        <f t="shared" si="22"/>
        <v>0</v>
      </c>
      <c r="AZ31" s="319">
        <f t="shared" si="23"/>
        <v>0</v>
      </c>
      <c r="BA31" s="319">
        <f t="shared" si="24"/>
        <v>0</v>
      </c>
      <c r="BB31" s="319">
        <f t="shared" si="25"/>
        <v>0</v>
      </c>
      <c r="BC31" s="319">
        <f t="shared" si="26"/>
        <v>0</v>
      </c>
      <c r="BD31" s="319">
        <f t="shared" si="27"/>
        <v>0</v>
      </c>
      <c r="BE31" s="319">
        <f t="shared" si="28"/>
        <v>0</v>
      </c>
      <c r="BF31" s="319">
        <f t="shared" si="29"/>
        <v>0</v>
      </c>
      <c r="BG31" s="319">
        <f t="shared" si="30"/>
        <v>0</v>
      </c>
      <c r="BH31" s="319">
        <f t="shared" si="31"/>
        <v>0</v>
      </c>
      <c r="BI31" s="319">
        <f t="shared" si="32"/>
        <v>0</v>
      </c>
      <c r="BJ31" s="319">
        <f t="shared" si="33"/>
        <v>0</v>
      </c>
      <c r="BK31" s="319">
        <f t="shared" si="34"/>
        <v>0</v>
      </c>
      <c r="BL31" s="319">
        <f t="shared" si="35"/>
        <v>0</v>
      </c>
      <c r="BM31" s="319">
        <f t="shared" si="36"/>
        <v>0</v>
      </c>
      <c r="BN31" s="319">
        <f t="shared" si="37"/>
        <v>0</v>
      </c>
      <c r="BO31" s="319">
        <f t="shared" si="38"/>
        <v>0</v>
      </c>
      <c r="BP31" s="319">
        <f t="shared" si="39"/>
        <v>0</v>
      </c>
      <c r="BQ31" s="319">
        <f t="shared" si="40"/>
        <v>0</v>
      </c>
      <c r="BR31" s="38"/>
      <c r="BS31" s="319">
        <f t="shared" si="41"/>
        <v>0</v>
      </c>
    </row>
    <row r="32" spans="1:71" ht="15.75">
      <c r="A32" s="310" t="s">
        <v>198</v>
      </c>
      <c r="B32" s="309">
        <v>0</v>
      </c>
      <c r="C32" s="309">
        <v>-713.31</v>
      </c>
      <c r="D32" s="309">
        <v>0</v>
      </c>
      <c r="E32" s="309">
        <v>-356.98</v>
      </c>
      <c r="F32" s="309">
        <v>0</v>
      </c>
      <c r="G32" s="309">
        <v>0</v>
      </c>
      <c r="H32" s="309">
        <v>0</v>
      </c>
      <c r="I32" s="309">
        <v>0</v>
      </c>
      <c r="J32" s="309">
        <v>0</v>
      </c>
      <c r="K32" s="309">
        <v>0</v>
      </c>
      <c r="L32" s="309">
        <v>0</v>
      </c>
      <c r="M32" s="309">
        <v>0</v>
      </c>
      <c r="N32" s="309">
        <v>0</v>
      </c>
      <c r="O32" s="309">
        <v>0</v>
      </c>
      <c r="P32" s="309">
        <v>0</v>
      </c>
      <c r="Q32" s="309">
        <v>0</v>
      </c>
      <c r="R32" s="309">
        <v>0</v>
      </c>
      <c r="S32" s="309">
        <v>0</v>
      </c>
      <c r="T32" s="309">
        <v>0</v>
      </c>
      <c r="U32" s="309">
        <v>0</v>
      </c>
      <c r="V32" s="39"/>
      <c r="W32" s="309">
        <v>-1070.29</v>
      </c>
      <c r="Y32" s="321" t="s">
        <v>198</v>
      </c>
      <c r="Z32" s="319">
        <v>0</v>
      </c>
      <c r="AA32" s="319">
        <v>-713.31</v>
      </c>
      <c r="AB32" s="319">
        <v>0</v>
      </c>
      <c r="AC32" s="319">
        <v>-356.98</v>
      </c>
      <c r="AD32" s="319">
        <v>0</v>
      </c>
      <c r="AE32" s="319">
        <v>0</v>
      </c>
      <c r="AF32" s="319">
        <v>0</v>
      </c>
      <c r="AG32" s="319">
        <v>0</v>
      </c>
      <c r="AH32" s="319">
        <v>0</v>
      </c>
      <c r="AI32" s="319">
        <v>0</v>
      </c>
      <c r="AJ32" s="319">
        <v>0</v>
      </c>
      <c r="AK32" s="319">
        <v>0</v>
      </c>
      <c r="AL32" s="319">
        <v>0</v>
      </c>
      <c r="AM32" s="319">
        <v>0</v>
      </c>
      <c r="AN32" s="319">
        <v>0</v>
      </c>
      <c r="AO32" s="319">
        <v>0</v>
      </c>
      <c r="AP32" s="319">
        <v>0</v>
      </c>
      <c r="AQ32" s="319">
        <v>0</v>
      </c>
      <c r="AR32" s="319">
        <v>0</v>
      </c>
      <c r="AS32" s="319">
        <v>0</v>
      </c>
      <c r="AT32" s="38"/>
      <c r="AU32" s="319">
        <v>-1070.29</v>
      </c>
      <c r="AW32" s="321" t="s">
        <v>198</v>
      </c>
      <c r="AX32" s="319">
        <f t="shared" si="21"/>
        <v>0</v>
      </c>
      <c r="AY32" s="319">
        <f t="shared" si="22"/>
        <v>0</v>
      </c>
      <c r="AZ32" s="319">
        <f t="shared" si="23"/>
        <v>0</v>
      </c>
      <c r="BA32" s="319">
        <f t="shared" si="24"/>
        <v>0</v>
      </c>
      <c r="BB32" s="319">
        <f t="shared" si="25"/>
        <v>0</v>
      </c>
      <c r="BC32" s="319">
        <f t="shared" si="26"/>
        <v>0</v>
      </c>
      <c r="BD32" s="319">
        <f t="shared" si="27"/>
        <v>0</v>
      </c>
      <c r="BE32" s="319">
        <f t="shared" si="28"/>
        <v>0</v>
      </c>
      <c r="BF32" s="319">
        <f t="shared" si="29"/>
        <v>0</v>
      </c>
      <c r="BG32" s="319">
        <f t="shared" si="30"/>
        <v>0</v>
      </c>
      <c r="BH32" s="319">
        <f t="shared" si="31"/>
        <v>0</v>
      </c>
      <c r="BI32" s="319">
        <f t="shared" si="32"/>
        <v>0</v>
      </c>
      <c r="BJ32" s="319">
        <f t="shared" si="33"/>
        <v>0</v>
      </c>
      <c r="BK32" s="319">
        <f t="shared" si="34"/>
        <v>0</v>
      </c>
      <c r="BL32" s="319">
        <f t="shared" si="35"/>
        <v>0</v>
      </c>
      <c r="BM32" s="319">
        <f t="shared" si="36"/>
        <v>0</v>
      </c>
      <c r="BN32" s="319">
        <f t="shared" si="37"/>
        <v>0</v>
      </c>
      <c r="BO32" s="319">
        <f t="shared" si="38"/>
        <v>0</v>
      </c>
      <c r="BP32" s="319">
        <f t="shared" si="39"/>
        <v>0</v>
      </c>
      <c r="BQ32" s="319">
        <f t="shared" si="40"/>
        <v>0</v>
      </c>
      <c r="BR32" s="38"/>
      <c r="BS32" s="319">
        <f t="shared" si="41"/>
        <v>0</v>
      </c>
    </row>
    <row r="33" spans="1:71" ht="15.75">
      <c r="A33" s="308" t="s">
        <v>199</v>
      </c>
      <c r="B33" s="309">
        <v>247</v>
      </c>
      <c r="C33" s="309">
        <v>0</v>
      </c>
      <c r="D33" s="309">
        <v>0</v>
      </c>
      <c r="E33" s="309">
        <v>0</v>
      </c>
      <c r="F33" s="309">
        <v>0</v>
      </c>
      <c r="G33" s="309">
        <v>0</v>
      </c>
      <c r="H33" s="309">
        <v>0</v>
      </c>
      <c r="I33" s="309">
        <v>0</v>
      </c>
      <c r="J33" s="309">
        <v>0</v>
      </c>
      <c r="K33" s="309">
        <v>-118.77000000000001</v>
      </c>
      <c r="L33" s="309">
        <v>-237.46999999999997</v>
      </c>
      <c r="M33" s="309">
        <v>0</v>
      </c>
      <c r="N33" s="309">
        <v>0</v>
      </c>
      <c r="O33" s="309">
        <v>0</v>
      </c>
      <c r="P33" s="309">
        <v>-483.98</v>
      </c>
      <c r="Q33" s="309">
        <v>0</v>
      </c>
      <c r="R33" s="309">
        <v>0</v>
      </c>
      <c r="S33" s="309">
        <v>0</v>
      </c>
      <c r="T33" s="309">
        <v>-63.98</v>
      </c>
      <c r="U33" s="309">
        <v>0</v>
      </c>
      <c r="V33" s="39"/>
      <c r="W33" s="309">
        <v>-657.2</v>
      </c>
      <c r="Y33" s="320" t="s">
        <v>199</v>
      </c>
      <c r="Z33" s="319">
        <v>247</v>
      </c>
      <c r="AA33" s="319">
        <v>0</v>
      </c>
      <c r="AB33" s="319">
        <v>0</v>
      </c>
      <c r="AC33" s="319">
        <v>0</v>
      </c>
      <c r="AD33" s="319">
        <v>0</v>
      </c>
      <c r="AE33" s="319">
        <v>0</v>
      </c>
      <c r="AF33" s="319">
        <v>0</v>
      </c>
      <c r="AG33" s="319">
        <v>0</v>
      </c>
      <c r="AH33" s="319">
        <v>0</v>
      </c>
      <c r="AI33" s="319">
        <v>-118.77000000000001</v>
      </c>
      <c r="AJ33" s="319">
        <v>-237.46999999999997</v>
      </c>
      <c r="AK33" s="319">
        <v>0</v>
      </c>
      <c r="AL33" s="319">
        <v>0</v>
      </c>
      <c r="AM33" s="319">
        <v>0</v>
      </c>
      <c r="AN33" s="319">
        <v>-483.98</v>
      </c>
      <c r="AO33" s="319">
        <v>0</v>
      </c>
      <c r="AP33" s="319">
        <v>0</v>
      </c>
      <c r="AQ33" s="319">
        <v>0</v>
      </c>
      <c r="AR33" s="319">
        <v>-63.98</v>
      </c>
      <c r="AS33" s="319">
        <v>0</v>
      </c>
      <c r="AT33" s="38"/>
      <c r="AU33" s="319">
        <v>-657.2</v>
      </c>
      <c r="AW33" s="320" t="s">
        <v>199</v>
      </c>
      <c r="AX33" s="319">
        <f t="shared" si="21"/>
        <v>0</v>
      </c>
      <c r="AY33" s="319">
        <f t="shared" si="22"/>
        <v>0</v>
      </c>
      <c r="AZ33" s="319">
        <f t="shared" si="23"/>
        <v>0</v>
      </c>
      <c r="BA33" s="319">
        <f t="shared" si="24"/>
        <v>0</v>
      </c>
      <c r="BB33" s="319">
        <f t="shared" si="25"/>
        <v>0</v>
      </c>
      <c r="BC33" s="319">
        <f t="shared" si="26"/>
        <v>0</v>
      </c>
      <c r="BD33" s="319">
        <f t="shared" si="27"/>
        <v>0</v>
      </c>
      <c r="BE33" s="319">
        <f t="shared" si="28"/>
        <v>0</v>
      </c>
      <c r="BF33" s="319">
        <f t="shared" si="29"/>
        <v>0</v>
      </c>
      <c r="BG33" s="319">
        <f t="shared" si="30"/>
        <v>0</v>
      </c>
      <c r="BH33" s="319">
        <f t="shared" si="31"/>
        <v>0</v>
      </c>
      <c r="BI33" s="319">
        <f t="shared" si="32"/>
        <v>0</v>
      </c>
      <c r="BJ33" s="319">
        <f t="shared" si="33"/>
        <v>0</v>
      </c>
      <c r="BK33" s="319">
        <f t="shared" si="34"/>
        <v>0</v>
      </c>
      <c r="BL33" s="319">
        <f t="shared" si="35"/>
        <v>0</v>
      </c>
      <c r="BM33" s="319">
        <f t="shared" si="36"/>
        <v>0</v>
      </c>
      <c r="BN33" s="319">
        <f t="shared" si="37"/>
        <v>0</v>
      </c>
      <c r="BO33" s="319">
        <f t="shared" si="38"/>
        <v>0</v>
      </c>
      <c r="BP33" s="319">
        <f t="shared" si="39"/>
        <v>0</v>
      </c>
      <c r="BQ33" s="319">
        <f t="shared" si="40"/>
        <v>0</v>
      </c>
      <c r="BR33" s="38"/>
      <c r="BS33" s="319">
        <f t="shared" si="41"/>
        <v>0</v>
      </c>
    </row>
    <row r="34" spans="1:71" ht="15.75">
      <c r="A34" s="308" t="s">
        <v>200</v>
      </c>
      <c r="B34" s="309">
        <v>-23.189678000000001</v>
      </c>
      <c r="C34" s="309">
        <v>0</v>
      </c>
      <c r="D34" s="309">
        <v>0</v>
      </c>
      <c r="E34" s="309">
        <v>0</v>
      </c>
      <c r="F34" s="309">
        <v>0</v>
      </c>
      <c r="G34" s="309">
        <v>0</v>
      </c>
      <c r="H34" s="309">
        <v>0</v>
      </c>
      <c r="I34" s="309">
        <v>0</v>
      </c>
      <c r="J34" s="309">
        <v>0</v>
      </c>
      <c r="K34" s="309">
        <v>0</v>
      </c>
      <c r="L34" s="309">
        <v>0</v>
      </c>
      <c r="M34" s="309">
        <v>0</v>
      </c>
      <c r="N34" s="309">
        <v>0</v>
      </c>
      <c r="O34" s="309">
        <v>0</v>
      </c>
      <c r="P34" s="309">
        <v>0</v>
      </c>
      <c r="Q34" s="309">
        <v>0</v>
      </c>
      <c r="R34" s="309">
        <v>0</v>
      </c>
      <c r="S34" s="309">
        <v>0</v>
      </c>
      <c r="T34" s="309">
        <v>0</v>
      </c>
      <c r="U34" s="309">
        <v>0</v>
      </c>
      <c r="V34" s="39"/>
      <c r="W34" s="309">
        <v>-23.189678000000001</v>
      </c>
      <c r="Y34" s="320" t="s">
        <v>200</v>
      </c>
      <c r="Z34" s="319">
        <v>-23.189678000000001</v>
      </c>
      <c r="AA34" s="319">
        <v>0</v>
      </c>
      <c r="AB34" s="319">
        <v>0</v>
      </c>
      <c r="AC34" s="319">
        <v>0</v>
      </c>
      <c r="AD34" s="319">
        <v>0</v>
      </c>
      <c r="AE34" s="319">
        <v>0</v>
      </c>
      <c r="AF34" s="319">
        <v>0</v>
      </c>
      <c r="AG34" s="319">
        <v>0</v>
      </c>
      <c r="AH34" s="319">
        <v>0</v>
      </c>
      <c r="AI34" s="319">
        <v>0</v>
      </c>
      <c r="AJ34" s="319">
        <v>0</v>
      </c>
      <c r="AK34" s="319">
        <v>0</v>
      </c>
      <c r="AL34" s="319">
        <v>0</v>
      </c>
      <c r="AM34" s="319">
        <v>0</v>
      </c>
      <c r="AN34" s="319">
        <v>0</v>
      </c>
      <c r="AO34" s="319">
        <v>0</v>
      </c>
      <c r="AP34" s="319">
        <v>0</v>
      </c>
      <c r="AQ34" s="319">
        <v>0</v>
      </c>
      <c r="AR34" s="319">
        <v>0</v>
      </c>
      <c r="AS34" s="319">
        <v>0</v>
      </c>
      <c r="AT34" s="38"/>
      <c r="AU34" s="319">
        <v>-23.189678000000001</v>
      </c>
      <c r="AW34" s="320" t="s">
        <v>200</v>
      </c>
      <c r="AX34" s="319">
        <f t="shared" si="21"/>
        <v>0</v>
      </c>
      <c r="AY34" s="319">
        <f t="shared" si="22"/>
        <v>0</v>
      </c>
      <c r="AZ34" s="319">
        <f t="shared" si="23"/>
        <v>0</v>
      </c>
      <c r="BA34" s="319">
        <f t="shared" si="24"/>
        <v>0</v>
      </c>
      <c r="BB34" s="319">
        <f t="shared" si="25"/>
        <v>0</v>
      </c>
      <c r="BC34" s="319">
        <f t="shared" si="26"/>
        <v>0</v>
      </c>
      <c r="BD34" s="319">
        <f t="shared" si="27"/>
        <v>0</v>
      </c>
      <c r="BE34" s="319">
        <f t="shared" si="28"/>
        <v>0</v>
      </c>
      <c r="BF34" s="319">
        <f t="shared" si="29"/>
        <v>0</v>
      </c>
      <c r="BG34" s="319">
        <f t="shared" si="30"/>
        <v>0</v>
      </c>
      <c r="BH34" s="319">
        <f t="shared" si="31"/>
        <v>0</v>
      </c>
      <c r="BI34" s="319">
        <f t="shared" si="32"/>
        <v>0</v>
      </c>
      <c r="BJ34" s="319">
        <f t="shared" si="33"/>
        <v>0</v>
      </c>
      <c r="BK34" s="319">
        <f t="shared" si="34"/>
        <v>0</v>
      </c>
      <c r="BL34" s="319">
        <f t="shared" si="35"/>
        <v>0</v>
      </c>
      <c r="BM34" s="319">
        <f t="shared" si="36"/>
        <v>0</v>
      </c>
      <c r="BN34" s="319">
        <f t="shared" si="37"/>
        <v>0</v>
      </c>
      <c r="BO34" s="319">
        <f t="shared" si="38"/>
        <v>0</v>
      </c>
      <c r="BP34" s="319">
        <f t="shared" si="39"/>
        <v>0</v>
      </c>
      <c r="BQ34" s="319">
        <f t="shared" si="40"/>
        <v>0</v>
      </c>
      <c r="BR34" s="38"/>
      <c r="BS34" s="319">
        <f t="shared" si="41"/>
        <v>0</v>
      </c>
    </row>
    <row r="35" spans="1:71" ht="15.75">
      <c r="A35" s="308" t="s">
        <v>201</v>
      </c>
      <c r="B35" s="309">
        <v>0</v>
      </c>
      <c r="C35" s="309">
        <v>0</v>
      </c>
      <c r="D35" s="309">
        <v>0</v>
      </c>
      <c r="E35" s="309">
        <v>0</v>
      </c>
      <c r="F35" s="309">
        <v>0</v>
      </c>
      <c r="G35" s="309">
        <v>0</v>
      </c>
      <c r="H35" s="309">
        <v>0</v>
      </c>
      <c r="I35" s="309">
        <v>0</v>
      </c>
      <c r="J35" s="309">
        <v>0</v>
      </c>
      <c r="K35" s="309">
        <v>0</v>
      </c>
      <c r="L35" s="309">
        <v>0</v>
      </c>
      <c r="M35" s="309">
        <v>0</v>
      </c>
      <c r="N35" s="309">
        <v>0</v>
      </c>
      <c r="O35" s="309">
        <v>0</v>
      </c>
      <c r="P35" s="309">
        <v>0</v>
      </c>
      <c r="Q35" s="309">
        <v>0</v>
      </c>
      <c r="R35" s="309">
        <v>0</v>
      </c>
      <c r="S35" s="309">
        <v>0</v>
      </c>
      <c r="T35" s="309">
        <v>0</v>
      </c>
      <c r="U35" s="309">
        <v>0</v>
      </c>
      <c r="V35" s="39"/>
      <c r="W35" s="309">
        <v>0</v>
      </c>
      <c r="Y35" s="320" t="s">
        <v>201</v>
      </c>
      <c r="Z35" s="319">
        <v>0</v>
      </c>
      <c r="AA35" s="319">
        <v>0</v>
      </c>
      <c r="AB35" s="319">
        <v>0</v>
      </c>
      <c r="AC35" s="319">
        <v>0</v>
      </c>
      <c r="AD35" s="319">
        <v>0</v>
      </c>
      <c r="AE35" s="319">
        <v>0</v>
      </c>
      <c r="AF35" s="319">
        <v>0</v>
      </c>
      <c r="AG35" s="319">
        <v>0</v>
      </c>
      <c r="AH35" s="319">
        <v>0</v>
      </c>
      <c r="AI35" s="319">
        <v>0</v>
      </c>
      <c r="AJ35" s="319">
        <v>0</v>
      </c>
      <c r="AK35" s="319">
        <v>0</v>
      </c>
      <c r="AL35" s="319">
        <v>0</v>
      </c>
      <c r="AM35" s="319">
        <v>0</v>
      </c>
      <c r="AN35" s="319">
        <v>0</v>
      </c>
      <c r="AO35" s="319">
        <v>0</v>
      </c>
      <c r="AP35" s="319">
        <v>0</v>
      </c>
      <c r="AQ35" s="319">
        <v>0</v>
      </c>
      <c r="AR35" s="319">
        <v>0</v>
      </c>
      <c r="AS35" s="319">
        <v>0</v>
      </c>
      <c r="AT35" s="38"/>
      <c r="AU35" s="319">
        <v>0</v>
      </c>
      <c r="AW35" s="320" t="s">
        <v>201</v>
      </c>
      <c r="AX35" s="319">
        <f t="shared" si="21"/>
        <v>0</v>
      </c>
      <c r="AY35" s="319">
        <f t="shared" si="22"/>
        <v>0</v>
      </c>
      <c r="AZ35" s="319">
        <f t="shared" si="23"/>
        <v>0</v>
      </c>
      <c r="BA35" s="319">
        <f t="shared" si="24"/>
        <v>0</v>
      </c>
      <c r="BB35" s="319">
        <f t="shared" si="25"/>
        <v>0</v>
      </c>
      <c r="BC35" s="319">
        <f t="shared" si="26"/>
        <v>0</v>
      </c>
      <c r="BD35" s="319">
        <f t="shared" si="27"/>
        <v>0</v>
      </c>
      <c r="BE35" s="319">
        <f t="shared" si="28"/>
        <v>0</v>
      </c>
      <c r="BF35" s="319">
        <f t="shared" si="29"/>
        <v>0</v>
      </c>
      <c r="BG35" s="319">
        <f t="shared" si="30"/>
        <v>0</v>
      </c>
      <c r="BH35" s="319">
        <f t="shared" si="31"/>
        <v>0</v>
      </c>
      <c r="BI35" s="319">
        <f t="shared" si="32"/>
        <v>0</v>
      </c>
      <c r="BJ35" s="319">
        <f t="shared" si="33"/>
        <v>0</v>
      </c>
      <c r="BK35" s="319">
        <f t="shared" si="34"/>
        <v>0</v>
      </c>
      <c r="BL35" s="319">
        <f t="shared" si="35"/>
        <v>0</v>
      </c>
      <c r="BM35" s="319">
        <f t="shared" si="36"/>
        <v>0</v>
      </c>
      <c r="BN35" s="319">
        <f t="shared" si="37"/>
        <v>0</v>
      </c>
      <c r="BO35" s="319">
        <f t="shared" si="38"/>
        <v>0</v>
      </c>
      <c r="BP35" s="319">
        <f t="shared" si="39"/>
        <v>0</v>
      </c>
      <c r="BQ35" s="319">
        <f t="shared" si="40"/>
        <v>0</v>
      </c>
      <c r="BR35" s="38"/>
      <c r="BS35" s="319">
        <f t="shared" si="41"/>
        <v>0</v>
      </c>
    </row>
    <row r="36" spans="1:71" ht="15.75">
      <c r="A36" s="308" t="s">
        <v>202</v>
      </c>
      <c r="B36" s="309">
        <v>0</v>
      </c>
      <c r="C36" s="309">
        <v>0</v>
      </c>
      <c r="D36" s="309">
        <v>0</v>
      </c>
      <c r="E36" s="309">
        <v>0</v>
      </c>
      <c r="F36" s="309">
        <v>0</v>
      </c>
      <c r="G36" s="309">
        <v>0</v>
      </c>
      <c r="H36" s="309">
        <v>0</v>
      </c>
      <c r="I36" s="309">
        <v>0</v>
      </c>
      <c r="J36" s="309">
        <v>0</v>
      </c>
      <c r="K36" s="309">
        <v>0</v>
      </c>
      <c r="L36" s="309">
        <v>0</v>
      </c>
      <c r="M36" s="309">
        <v>0</v>
      </c>
      <c r="N36" s="309">
        <v>0</v>
      </c>
      <c r="O36" s="309">
        <v>0</v>
      </c>
      <c r="P36" s="309">
        <v>0</v>
      </c>
      <c r="Q36" s="309">
        <v>0</v>
      </c>
      <c r="R36" s="309">
        <v>0</v>
      </c>
      <c r="S36" s="309">
        <v>0</v>
      </c>
      <c r="T36" s="309">
        <v>0</v>
      </c>
      <c r="U36" s="309">
        <v>0</v>
      </c>
      <c r="V36" s="39"/>
      <c r="W36" s="309">
        <v>0</v>
      </c>
      <c r="Y36" s="320" t="s">
        <v>202</v>
      </c>
      <c r="Z36" s="319">
        <v>0</v>
      </c>
      <c r="AA36" s="319">
        <v>0</v>
      </c>
      <c r="AB36" s="319">
        <v>0</v>
      </c>
      <c r="AC36" s="319">
        <v>0</v>
      </c>
      <c r="AD36" s="319">
        <v>0</v>
      </c>
      <c r="AE36" s="319">
        <v>0</v>
      </c>
      <c r="AF36" s="319">
        <v>0</v>
      </c>
      <c r="AG36" s="319">
        <v>0</v>
      </c>
      <c r="AH36" s="319">
        <v>0</v>
      </c>
      <c r="AI36" s="319">
        <v>0</v>
      </c>
      <c r="AJ36" s="319">
        <v>0</v>
      </c>
      <c r="AK36" s="319">
        <v>0</v>
      </c>
      <c r="AL36" s="319">
        <v>0</v>
      </c>
      <c r="AM36" s="319">
        <v>0</v>
      </c>
      <c r="AN36" s="319">
        <v>0</v>
      </c>
      <c r="AO36" s="319">
        <v>0</v>
      </c>
      <c r="AP36" s="319">
        <v>0</v>
      </c>
      <c r="AQ36" s="319">
        <v>0</v>
      </c>
      <c r="AR36" s="319">
        <v>0</v>
      </c>
      <c r="AS36" s="319">
        <v>0</v>
      </c>
      <c r="AT36" s="38"/>
      <c r="AU36" s="319">
        <v>0</v>
      </c>
      <c r="AW36" s="320" t="s">
        <v>202</v>
      </c>
      <c r="AX36" s="319">
        <f t="shared" si="21"/>
        <v>0</v>
      </c>
      <c r="AY36" s="319">
        <f t="shared" si="22"/>
        <v>0</v>
      </c>
      <c r="AZ36" s="319">
        <f t="shared" si="23"/>
        <v>0</v>
      </c>
      <c r="BA36" s="319">
        <f t="shared" si="24"/>
        <v>0</v>
      </c>
      <c r="BB36" s="319">
        <f t="shared" si="25"/>
        <v>0</v>
      </c>
      <c r="BC36" s="319">
        <f t="shared" si="26"/>
        <v>0</v>
      </c>
      <c r="BD36" s="319">
        <f t="shared" si="27"/>
        <v>0</v>
      </c>
      <c r="BE36" s="319">
        <f t="shared" si="28"/>
        <v>0</v>
      </c>
      <c r="BF36" s="319">
        <f t="shared" si="29"/>
        <v>0</v>
      </c>
      <c r="BG36" s="319">
        <f t="shared" si="30"/>
        <v>0</v>
      </c>
      <c r="BH36" s="319">
        <f t="shared" si="31"/>
        <v>0</v>
      </c>
      <c r="BI36" s="319">
        <f t="shared" si="32"/>
        <v>0</v>
      </c>
      <c r="BJ36" s="319">
        <f t="shared" si="33"/>
        <v>0</v>
      </c>
      <c r="BK36" s="319">
        <f t="shared" si="34"/>
        <v>0</v>
      </c>
      <c r="BL36" s="319">
        <f t="shared" si="35"/>
        <v>0</v>
      </c>
      <c r="BM36" s="319">
        <f t="shared" si="36"/>
        <v>0</v>
      </c>
      <c r="BN36" s="319">
        <f t="shared" si="37"/>
        <v>0</v>
      </c>
      <c r="BO36" s="319">
        <f t="shared" si="38"/>
        <v>0</v>
      </c>
      <c r="BP36" s="319">
        <f t="shared" si="39"/>
        <v>0</v>
      </c>
      <c r="BQ36" s="319">
        <f t="shared" si="40"/>
        <v>0</v>
      </c>
      <c r="BR36" s="38"/>
      <c r="BS36" s="319">
        <f t="shared" si="41"/>
        <v>0</v>
      </c>
    </row>
    <row r="37" spans="1:71" ht="15.75" hidden="1">
      <c r="A37" s="308" t="s">
        <v>203</v>
      </c>
      <c r="B37" s="309">
        <v>0</v>
      </c>
      <c r="C37" s="309">
        <v>0</v>
      </c>
      <c r="D37" s="309">
        <v>0</v>
      </c>
      <c r="E37" s="309">
        <v>0</v>
      </c>
      <c r="F37" s="309">
        <v>0</v>
      </c>
      <c r="G37" s="309">
        <v>0</v>
      </c>
      <c r="H37" s="309">
        <v>0</v>
      </c>
      <c r="I37" s="309">
        <v>0</v>
      </c>
      <c r="J37" s="309">
        <v>0</v>
      </c>
      <c r="K37" s="309">
        <v>0</v>
      </c>
      <c r="L37" s="309">
        <v>0</v>
      </c>
      <c r="M37" s="309">
        <v>0</v>
      </c>
      <c r="N37" s="309">
        <v>0</v>
      </c>
      <c r="O37" s="309">
        <v>0</v>
      </c>
      <c r="P37" s="309">
        <v>0</v>
      </c>
      <c r="Q37" s="309">
        <v>0</v>
      </c>
      <c r="R37" s="309">
        <v>0</v>
      </c>
      <c r="S37" s="309">
        <v>0</v>
      </c>
      <c r="T37" s="309">
        <v>0</v>
      </c>
      <c r="U37" s="309">
        <v>0</v>
      </c>
      <c r="V37" s="39"/>
      <c r="W37" s="309">
        <v>0</v>
      </c>
      <c r="Y37" s="320" t="s">
        <v>203</v>
      </c>
      <c r="Z37" s="319">
        <v>0</v>
      </c>
      <c r="AA37" s="319">
        <v>0</v>
      </c>
      <c r="AB37" s="319">
        <v>0</v>
      </c>
      <c r="AC37" s="319">
        <v>0</v>
      </c>
      <c r="AD37" s="319">
        <v>0</v>
      </c>
      <c r="AE37" s="319">
        <v>0</v>
      </c>
      <c r="AF37" s="319">
        <v>0</v>
      </c>
      <c r="AG37" s="319">
        <v>0</v>
      </c>
      <c r="AH37" s="319">
        <v>0</v>
      </c>
      <c r="AI37" s="319">
        <v>0</v>
      </c>
      <c r="AJ37" s="319">
        <v>0</v>
      </c>
      <c r="AK37" s="319">
        <v>0</v>
      </c>
      <c r="AL37" s="319">
        <v>0</v>
      </c>
      <c r="AM37" s="319">
        <v>0</v>
      </c>
      <c r="AN37" s="319">
        <v>0</v>
      </c>
      <c r="AO37" s="319">
        <v>0</v>
      </c>
      <c r="AP37" s="319">
        <v>0</v>
      </c>
      <c r="AQ37" s="319">
        <v>0</v>
      </c>
      <c r="AR37" s="319">
        <v>0</v>
      </c>
      <c r="AS37" s="319">
        <v>0</v>
      </c>
      <c r="AT37" s="38"/>
      <c r="AU37" s="319">
        <v>0</v>
      </c>
      <c r="AW37" s="320" t="s">
        <v>203</v>
      </c>
      <c r="AX37" s="319">
        <f>'[6]Portfolio Summary'!B35-Z37</f>
        <v>0</v>
      </c>
      <c r="AY37" s="319">
        <f>'[6]Portfolio Summary'!C35-AA37</f>
        <v>0</v>
      </c>
      <c r="AZ37" s="319">
        <f>'[6]Portfolio Summary'!D35-AB37</f>
        <v>0</v>
      </c>
      <c r="BA37" s="319">
        <f>'[6]Portfolio Summary'!E35-AC37</f>
        <v>0</v>
      </c>
      <c r="BB37" s="319">
        <f>'[6]Portfolio Summary'!F35-AD37</f>
        <v>0</v>
      </c>
      <c r="BC37" s="319">
        <f>'[6]Portfolio Summary'!G35-AE37</f>
        <v>0</v>
      </c>
      <c r="BD37" s="319">
        <f>'[6]Portfolio Summary'!H35-AF37</f>
        <v>0</v>
      </c>
      <c r="BE37" s="319">
        <f>'[6]Portfolio Summary'!I35-AG37</f>
        <v>0</v>
      </c>
      <c r="BF37" s="319">
        <f>'[6]Portfolio Summary'!J35-AH37</f>
        <v>0</v>
      </c>
      <c r="BG37" s="319">
        <f>'[6]Portfolio Summary'!K35-AI37</f>
        <v>0</v>
      </c>
      <c r="BH37" s="319">
        <f>'[6]Portfolio Summary'!L35-AJ37</f>
        <v>0</v>
      </c>
      <c r="BI37" s="319">
        <f>'[6]Portfolio Summary'!M35-AK37</f>
        <v>0</v>
      </c>
      <c r="BJ37" s="319">
        <f>'[6]Portfolio Summary'!N35-AL37</f>
        <v>0</v>
      </c>
      <c r="BK37" s="319">
        <f>'[6]Portfolio Summary'!O35-AM37</f>
        <v>0</v>
      </c>
      <c r="BL37" s="319">
        <f>'[6]Portfolio Summary'!P35-AN37</f>
        <v>0</v>
      </c>
      <c r="BM37" s="319">
        <f>'[6]Portfolio Summary'!Q35-AO37</f>
        <v>0</v>
      </c>
      <c r="BN37" s="319">
        <f>'[6]Portfolio Summary'!R35-AP37</f>
        <v>0</v>
      </c>
      <c r="BO37" s="319">
        <f>'[6]Portfolio Summary'!S35-AQ37</f>
        <v>0</v>
      </c>
      <c r="BP37" s="319">
        <f>'[6]Portfolio Summary'!T35-AR37</f>
        <v>0</v>
      </c>
      <c r="BQ37" s="319">
        <f>'[6]Portfolio Summary'!U35-AS37</f>
        <v>0</v>
      </c>
      <c r="BR37" s="38"/>
      <c r="BS37" s="319">
        <f>'[6]Portfolio Summary'!W35-AU37</f>
        <v>0</v>
      </c>
    </row>
    <row r="38" spans="1:71" ht="15.75" hidden="1">
      <c r="A38" s="308" t="s">
        <v>204</v>
      </c>
      <c r="B38" s="309">
        <v>0</v>
      </c>
      <c r="C38" s="309">
        <v>-21.99</v>
      </c>
      <c r="D38" s="309">
        <v>0</v>
      </c>
      <c r="E38" s="309">
        <v>0</v>
      </c>
      <c r="F38" s="309">
        <v>0</v>
      </c>
      <c r="G38" s="309">
        <v>0</v>
      </c>
      <c r="H38" s="309">
        <v>0</v>
      </c>
      <c r="I38" s="309">
        <v>0</v>
      </c>
      <c r="J38" s="309">
        <v>0</v>
      </c>
      <c r="K38" s="309">
        <v>0</v>
      </c>
      <c r="L38" s="309">
        <v>0</v>
      </c>
      <c r="M38" s="309">
        <v>0</v>
      </c>
      <c r="N38" s="309">
        <v>0</v>
      </c>
      <c r="O38" s="309">
        <v>0</v>
      </c>
      <c r="P38" s="309">
        <v>0</v>
      </c>
      <c r="Q38" s="309">
        <v>0</v>
      </c>
      <c r="R38" s="309">
        <v>0</v>
      </c>
      <c r="S38" s="309">
        <v>0</v>
      </c>
      <c r="T38" s="309">
        <v>0</v>
      </c>
      <c r="U38" s="309">
        <v>0</v>
      </c>
      <c r="V38" s="39"/>
      <c r="W38" s="309">
        <v>-21.99</v>
      </c>
      <c r="Y38" s="320" t="s">
        <v>204</v>
      </c>
      <c r="Z38" s="319">
        <v>0</v>
      </c>
      <c r="AA38" s="319">
        <v>-21.99</v>
      </c>
      <c r="AB38" s="319">
        <v>0</v>
      </c>
      <c r="AC38" s="319">
        <v>0</v>
      </c>
      <c r="AD38" s="319">
        <v>0</v>
      </c>
      <c r="AE38" s="319">
        <v>0</v>
      </c>
      <c r="AF38" s="319">
        <v>0</v>
      </c>
      <c r="AG38" s="319">
        <v>0</v>
      </c>
      <c r="AH38" s="319">
        <v>0</v>
      </c>
      <c r="AI38" s="319">
        <v>0</v>
      </c>
      <c r="AJ38" s="319">
        <v>0</v>
      </c>
      <c r="AK38" s="319">
        <v>0</v>
      </c>
      <c r="AL38" s="319">
        <v>0</v>
      </c>
      <c r="AM38" s="319">
        <v>0</v>
      </c>
      <c r="AN38" s="319">
        <v>0</v>
      </c>
      <c r="AO38" s="319">
        <v>0</v>
      </c>
      <c r="AP38" s="319">
        <v>0</v>
      </c>
      <c r="AQ38" s="319">
        <v>0</v>
      </c>
      <c r="AR38" s="319">
        <v>0</v>
      </c>
      <c r="AS38" s="319">
        <v>0</v>
      </c>
      <c r="AT38" s="38"/>
      <c r="AU38" s="319">
        <v>-21.99</v>
      </c>
      <c r="AW38" s="320" t="s">
        <v>204</v>
      </c>
      <c r="AX38" s="319">
        <f>'[6]Portfolio Summary'!B36-Z38</f>
        <v>0</v>
      </c>
      <c r="AY38" s="319">
        <f>'[6]Portfolio Summary'!C36-AA38</f>
        <v>0</v>
      </c>
      <c r="AZ38" s="319">
        <f>'[6]Portfolio Summary'!D36-AB38</f>
        <v>0</v>
      </c>
      <c r="BA38" s="319">
        <f>'[6]Portfolio Summary'!E36-AC38</f>
        <v>0</v>
      </c>
      <c r="BB38" s="319">
        <f>'[6]Portfolio Summary'!F36-AD38</f>
        <v>0</v>
      </c>
      <c r="BC38" s="319">
        <f>'[6]Portfolio Summary'!G36-AE38</f>
        <v>0</v>
      </c>
      <c r="BD38" s="319">
        <f>'[6]Portfolio Summary'!H36-AF38</f>
        <v>0</v>
      </c>
      <c r="BE38" s="319">
        <f>'[6]Portfolio Summary'!I36-AG38</f>
        <v>0</v>
      </c>
      <c r="BF38" s="319">
        <f>'[6]Portfolio Summary'!J36-AH38</f>
        <v>0</v>
      </c>
      <c r="BG38" s="319">
        <f>'[6]Portfolio Summary'!K36-AI38</f>
        <v>0</v>
      </c>
      <c r="BH38" s="319">
        <f>'[6]Portfolio Summary'!L36-AJ38</f>
        <v>0</v>
      </c>
      <c r="BI38" s="319">
        <f>'[6]Portfolio Summary'!M36-AK38</f>
        <v>0</v>
      </c>
      <c r="BJ38" s="319">
        <f>'[6]Portfolio Summary'!N36-AL38</f>
        <v>0</v>
      </c>
      <c r="BK38" s="319">
        <f>'[6]Portfolio Summary'!O36-AM38</f>
        <v>0</v>
      </c>
      <c r="BL38" s="319">
        <f>'[6]Portfolio Summary'!P36-AN38</f>
        <v>0</v>
      </c>
      <c r="BM38" s="319">
        <f>'[6]Portfolio Summary'!Q36-AO38</f>
        <v>0</v>
      </c>
      <c r="BN38" s="319">
        <f>'[6]Portfolio Summary'!R36-AP38</f>
        <v>0</v>
      </c>
      <c r="BO38" s="319">
        <f>'[6]Portfolio Summary'!S36-AQ38</f>
        <v>0</v>
      </c>
      <c r="BP38" s="319">
        <f>'[6]Portfolio Summary'!T36-AR38</f>
        <v>0</v>
      </c>
      <c r="BQ38" s="319">
        <f>'[6]Portfolio Summary'!U36-AS38</f>
        <v>0</v>
      </c>
      <c r="BR38" s="38"/>
      <c r="BS38" s="319">
        <f>'[6]Portfolio Summary'!W36-AU38</f>
        <v>0</v>
      </c>
    </row>
    <row r="39" spans="1:71" ht="15.75" hidden="1">
      <c r="A39" s="308"/>
      <c r="B39" s="309">
        <v>0</v>
      </c>
      <c r="C39" s="309">
        <v>0</v>
      </c>
      <c r="D39" s="309">
        <v>0</v>
      </c>
      <c r="E39" s="309">
        <v>0</v>
      </c>
      <c r="F39" s="309">
        <v>0</v>
      </c>
      <c r="G39" s="309">
        <v>0</v>
      </c>
      <c r="H39" s="309">
        <v>0</v>
      </c>
      <c r="I39" s="309">
        <v>0</v>
      </c>
      <c r="J39" s="309">
        <v>0</v>
      </c>
      <c r="K39" s="309">
        <v>0</v>
      </c>
      <c r="L39" s="309">
        <v>0</v>
      </c>
      <c r="M39" s="309">
        <v>0</v>
      </c>
      <c r="N39" s="309">
        <v>0</v>
      </c>
      <c r="O39" s="309">
        <v>0</v>
      </c>
      <c r="P39" s="309">
        <v>0</v>
      </c>
      <c r="Q39" s="309">
        <v>0</v>
      </c>
      <c r="R39" s="309">
        <v>0</v>
      </c>
      <c r="S39" s="309">
        <v>0</v>
      </c>
      <c r="T39" s="309">
        <v>0</v>
      </c>
      <c r="U39" s="309">
        <v>0</v>
      </c>
      <c r="V39" s="39"/>
      <c r="W39" s="309">
        <v>0</v>
      </c>
      <c r="Y39" s="320"/>
      <c r="Z39" s="319">
        <v>0</v>
      </c>
      <c r="AA39" s="319">
        <v>0</v>
      </c>
      <c r="AB39" s="319">
        <v>0</v>
      </c>
      <c r="AC39" s="319">
        <v>0</v>
      </c>
      <c r="AD39" s="319">
        <v>0</v>
      </c>
      <c r="AE39" s="319">
        <v>0</v>
      </c>
      <c r="AF39" s="319">
        <v>0</v>
      </c>
      <c r="AG39" s="319">
        <v>0</v>
      </c>
      <c r="AH39" s="319">
        <v>0</v>
      </c>
      <c r="AI39" s="319">
        <v>0</v>
      </c>
      <c r="AJ39" s="319">
        <v>0</v>
      </c>
      <c r="AK39" s="319">
        <v>0</v>
      </c>
      <c r="AL39" s="319">
        <v>0</v>
      </c>
      <c r="AM39" s="319">
        <v>0</v>
      </c>
      <c r="AN39" s="319">
        <v>0</v>
      </c>
      <c r="AO39" s="319">
        <v>0</v>
      </c>
      <c r="AP39" s="319">
        <v>0</v>
      </c>
      <c r="AQ39" s="319">
        <v>0</v>
      </c>
      <c r="AR39" s="319">
        <v>0</v>
      </c>
      <c r="AS39" s="319">
        <v>0</v>
      </c>
      <c r="AT39" s="38"/>
      <c r="AU39" s="319">
        <v>0</v>
      </c>
      <c r="AW39" s="320"/>
      <c r="AX39" s="319">
        <f>'[6]Portfolio Summary'!B37-Z39</f>
        <v>0</v>
      </c>
      <c r="AY39" s="319">
        <f>'[6]Portfolio Summary'!C37-AA39</f>
        <v>0</v>
      </c>
      <c r="AZ39" s="319">
        <f>'[6]Portfolio Summary'!D37-AB39</f>
        <v>0</v>
      </c>
      <c r="BA39" s="319">
        <f>'[6]Portfolio Summary'!E37-AC39</f>
        <v>0</v>
      </c>
      <c r="BB39" s="319">
        <f>'[6]Portfolio Summary'!F37-AD39</f>
        <v>0</v>
      </c>
      <c r="BC39" s="319">
        <f>'[6]Portfolio Summary'!G37-AE39</f>
        <v>0</v>
      </c>
      <c r="BD39" s="319">
        <f>'[6]Portfolio Summary'!H37-AF39</f>
        <v>0</v>
      </c>
      <c r="BE39" s="319">
        <f>'[6]Portfolio Summary'!I37-AG39</f>
        <v>0</v>
      </c>
      <c r="BF39" s="319">
        <f>'[6]Portfolio Summary'!J37-AH39</f>
        <v>0</v>
      </c>
      <c r="BG39" s="319">
        <f>'[6]Portfolio Summary'!K37-AI39</f>
        <v>0</v>
      </c>
      <c r="BH39" s="319">
        <f>'[6]Portfolio Summary'!L37-AJ39</f>
        <v>0</v>
      </c>
      <c r="BI39" s="319">
        <f>'[6]Portfolio Summary'!M37-AK39</f>
        <v>0</v>
      </c>
      <c r="BJ39" s="319">
        <f>'[6]Portfolio Summary'!N37-AL39</f>
        <v>0</v>
      </c>
      <c r="BK39" s="319">
        <f>'[6]Portfolio Summary'!O37-AM39</f>
        <v>0</v>
      </c>
      <c r="BL39" s="319">
        <f>'[6]Portfolio Summary'!P37-AN39</f>
        <v>0</v>
      </c>
      <c r="BM39" s="319">
        <f>'[6]Portfolio Summary'!Q37-AO39</f>
        <v>0</v>
      </c>
      <c r="BN39" s="319">
        <f>'[6]Portfolio Summary'!R37-AP39</f>
        <v>0</v>
      </c>
      <c r="BO39" s="319">
        <f>'[6]Portfolio Summary'!S37-AQ39</f>
        <v>0</v>
      </c>
      <c r="BP39" s="319">
        <f>'[6]Portfolio Summary'!T37-AR39</f>
        <v>0</v>
      </c>
      <c r="BQ39" s="319">
        <f>'[6]Portfolio Summary'!U37-AS39</f>
        <v>0</v>
      </c>
      <c r="BR39" s="38"/>
      <c r="BS39" s="319">
        <f>'[6]Portfolio Summary'!W37-AU39</f>
        <v>0</v>
      </c>
    </row>
    <row r="40" spans="1:71" ht="15.75" hidden="1">
      <c r="A40" s="308"/>
      <c r="B40" s="309">
        <v>0</v>
      </c>
      <c r="C40" s="309">
        <v>0</v>
      </c>
      <c r="D40" s="309">
        <v>0</v>
      </c>
      <c r="E40" s="309">
        <v>0</v>
      </c>
      <c r="F40" s="309">
        <v>0</v>
      </c>
      <c r="G40" s="309">
        <v>0</v>
      </c>
      <c r="H40" s="309">
        <v>0</v>
      </c>
      <c r="I40" s="309">
        <v>0</v>
      </c>
      <c r="J40" s="309">
        <v>0</v>
      </c>
      <c r="K40" s="309">
        <v>0</v>
      </c>
      <c r="L40" s="309">
        <v>0</v>
      </c>
      <c r="M40" s="309">
        <v>0</v>
      </c>
      <c r="N40" s="309">
        <v>0</v>
      </c>
      <c r="O40" s="309">
        <v>0</v>
      </c>
      <c r="P40" s="309">
        <v>0</v>
      </c>
      <c r="Q40" s="309">
        <v>0</v>
      </c>
      <c r="R40" s="309">
        <v>0</v>
      </c>
      <c r="S40" s="309">
        <v>0</v>
      </c>
      <c r="T40" s="309">
        <v>0</v>
      </c>
      <c r="U40" s="309">
        <v>0</v>
      </c>
      <c r="V40" s="39"/>
      <c r="W40" s="309">
        <v>0</v>
      </c>
      <c r="Y40" s="320"/>
      <c r="Z40" s="319">
        <v>0</v>
      </c>
      <c r="AA40" s="319">
        <v>0</v>
      </c>
      <c r="AB40" s="319">
        <v>0</v>
      </c>
      <c r="AC40" s="319">
        <v>0</v>
      </c>
      <c r="AD40" s="319">
        <v>0</v>
      </c>
      <c r="AE40" s="319">
        <v>0</v>
      </c>
      <c r="AF40" s="319">
        <v>0</v>
      </c>
      <c r="AG40" s="319">
        <v>0</v>
      </c>
      <c r="AH40" s="319">
        <v>0</v>
      </c>
      <c r="AI40" s="319">
        <v>0</v>
      </c>
      <c r="AJ40" s="319">
        <v>0</v>
      </c>
      <c r="AK40" s="319">
        <v>0</v>
      </c>
      <c r="AL40" s="319">
        <v>0</v>
      </c>
      <c r="AM40" s="319">
        <v>0</v>
      </c>
      <c r="AN40" s="319">
        <v>0</v>
      </c>
      <c r="AO40" s="319">
        <v>0</v>
      </c>
      <c r="AP40" s="319">
        <v>0</v>
      </c>
      <c r="AQ40" s="319">
        <v>0</v>
      </c>
      <c r="AR40" s="319">
        <v>0</v>
      </c>
      <c r="AS40" s="319">
        <v>0</v>
      </c>
      <c r="AT40" s="38"/>
      <c r="AU40" s="319">
        <v>0</v>
      </c>
      <c r="AW40" s="320"/>
      <c r="AX40" s="319">
        <f>'[6]Portfolio Summary'!B38-Z40</f>
        <v>0</v>
      </c>
      <c r="AY40" s="319">
        <f>'[6]Portfolio Summary'!C38-AA40</f>
        <v>0</v>
      </c>
      <c r="AZ40" s="319">
        <f>'[6]Portfolio Summary'!D38-AB40</f>
        <v>0</v>
      </c>
      <c r="BA40" s="319">
        <f>'[6]Portfolio Summary'!E38-AC40</f>
        <v>0</v>
      </c>
      <c r="BB40" s="319">
        <f>'[6]Portfolio Summary'!F38-AD40</f>
        <v>0</v>
      </c>
      <c r="BC40" s="319">
        <f>'[6]Portfolio Summary'!G38-AE40</f>
        <v>0</v>
      </c>
      <c r="BD40" s="319">
        <f>'[6]Portfolio Summary'!H38-AF40</f>
        <v>0</v>
      </c>
      <c r="BE40" s="319">
        <f>'[6]Portfolio Summary'!I38-AG40</f>
        <v>0</v>
      </c>
      <c r="BF40" s="319">
        <f>'[6]Portfolio Summary'!J38-AH40</f>
        <v>0</v>
      </c>
      <c r="BG40" s="319">
        <f>'[6]Portfolio Summary'!K38-AI40</f>
        <v>0</v>
      </c>
      <c r="BH40" s="319">
        <f>'[6]Portfolio Summary'!L38-AJ40</f>
        <v>0</v>
      </c>
      <c r="BI40" s="319">
        <f>'[6]Portfolio Summary'!M38-AK40</f>
        <v>0</v>
      </c>
      <c r="BJ40" s="319">
        <f>'[6]Portfolio Summary'!N38-AL40</f>
        <v>0</v>
      </c>
      <c r="BK40" s="319">
        <f>'[6]Portfolio Summary'!O38-AM40</f>
        <v>0</v>
      </c>
      <c r="BL40" s="319">
        <f>'[6]Portfolio Summary'!P38-AN40</f>
        <v>0</v>
      </c>
      <c r="BM40" s="319">
        <f>'[6]Portfolio Summary'!Q38-AO40</f>
        <v>0</v>
      </c>
      <c r="BN40" s="319">
        <f>'[6]Portfolio Summary'!R38-AP40</f>
        <v>0</v>
      </c>
      <c r="BO40" s="319">
        <f>'[6]Portfolio Summary'!S38-AQ40</f>
        <v>0</v>
      </c>
      <c r="BP40" s="319">
        <f>'[6]Portfolio Summary'!T38-AR40</f>
        <v>0</v>
      </c>
      <c r="BQ40" s="319">
        <f>'[6]Portfolio Summary'!U38-AS40</f>
        <v>0</v>
      </c>
      <c r="BR40" s="38"/>
      <c r="BS40" s="319">
        <f>'[6]Portfolio Summary'!W38-AU40</f>
        <v>0</v>
      </c>
    </row>
    <row r="41" spans="1:71" ht="15.75" hidden="1">
      <c r="A41" s="308"/>
      <c r="B41" s="309">
        <v>0</v>
      </c>
      <c r="C41" s="309">
        <v>0</v>
      </c>
      <c r="D41" s="309">
        <v>0</v>
      </c>
      <c r="E41" s="309">
        <v>0</v>
      </c>
      <c r="F41" s="309">
        <v>0</v>
      </c>
      <c r="G41" s="309">
        <v>0</v>
      </c>
      <c r="H41" s="309">
        <v>0</v>
      </c>
      <c r="I41" s="309">
        <v>0</v>
      </c>
      <c r="J41" s="309">
        <v>0</v>
      </c>
      <c r="K41" s="309">
        <v>0</v>
      </c>
      <c r="L41" s="309">
        <v>0</v>
      </c>
      <c r="M41" s="309">
        <v>0</v>
      </c>
      <c r="N41" s="309">
        <v>0</v>
      </c>
      <c r="O41" s="309">
        <v>0</v>
      </c>
      <c r="P41" s="309">
        <v>0</v>
      </c>
      <c r="Q41" s="309">
        <v>0</v>
      </c>
      <c r="R41" s="309">
        <v>0</v>
      </c>
      <c r="S41" s="309">
        <v>0</v>
      </c>
      <c r="T41" s="309">
        <v>0</v>
      </c>
      <c r="U41" s="309">
        <v>0</v>
      </c>
      <c r="V41" s="39"/>
      <c r="W41" s="309">
        <v>0</v>
      </c>
      <c r="Y41" s="320"/>
      <c r="Z41" s="319">
        <v>0</v>
      </c>
      <c r="AA41" s="319">
        <v>0</v>
      </c>
      <c r="AB41" s="319">
        <v>0</v>
      </c>
      <c r="AC41" s="319">
        <v>0</v>
      </c>
      <c r="AD41" s="319">
        <v>0</v>
      </c>
      <c r="AE41" s="319">
        <v>0</v>
      </c>
      <c r="AF41" s="319">
        <v>0</v>
      </c>
      <c r="AG41" s="319">
        <v>0</v>
      </c>
      <c r="AH41" s="319">
        <v>0</v>
      </c>
      <c r="AI41" s="319">
        <v>0</v>
      </c>
      <c r="AJ41" s="319">
        <v>0</v>
      </c>
      <c r="AK41" s="319">
        <v>0</v>
      </c>
      <c r="AL41" s="319">
        <v>0</v>
      </c>
      <c r="AM41" s="319">
        <v>0</v>
      </c>
      <c r="AN41" s="319">
        <v>0</v>
      </c>
      <c r="AO41" s="319">
        <v>0</v>
      </c>
      <c r="AP41" s="319">
        <v>0</v>
      </c>
      <c r="AQ41" s="319">
        <v>0</v>
      </c>
      <c r="AR41" s="319">
        <v>0</v>
      </c>
      <c r="AS41" s="319">
        <v>0</v>
      </c>
      <c r="AT41" s="38"/>
      <c r="AU41" s="319">
        <v>0</v>
      </c>
      <c r="AW41" s="320"/>
      <c r="AX41" s="319">
        <f>'[6]Portfolio Summary'!B39-Z41</f>
        <v>0</v>
      </c>
      <c r="AY41" s="319">
        <f>'[6]Portfolio Summary'!C39-AA41</f>
        <v>0</v>
      </c>
      <c r="AZ41" s="319">
        <f>'[6]Portfolio Summary'!D39-AB41</f>
        <v>0</v>
      </c>
      <c r="BA41" s="319">
        <f>'[6]Portfolio Summary'!E39-AC41</f>
        <v>0</v>
      </c>
      <c r="BB41" s="319">
        <f>'[6]Portfolio Summary'!F39-AD41</f>
        <v>0</v>
      </c>
      <c r="BC41" s="319">
        <f>'[6]Portfolio Summary'!G39-AE41</f>
        <v>0</v>
      </c>
      <c r="BD41" s="319">
        <f>'[6]Portfolio Summary'!H39-AF41</f>
        <v>0</v>
      </c>
      <c r="BE41" s="319">
        <f>'[6]Portfolio Summary'!I39-AG41</f>
        <v>0</v>
      </c>
      <c r="BF41" s="319">
        <f>'[6]Portfolio Summary'!J39-AH41</f>
        <v>0</v>
      </c>
      <c r="BG41" s="319">
        <f>'[6]Portfolio Summary'!K39-AI41</f>
        <v>0</v>
      </c>
      <c r="BH41" s="319">
        <f>'[6]Portfolio Summary'!L39-AJ41</f>
        <v>0</v>
      </c>
      <c r="BI41" s="319">
        <f>'[6]Portfolio Summary'!M39-AK41</f>
        <v>0</v>
      </c>
      <c r="BJ41" s="319">
        <f>'[6]Portfolio Summary'!N39-AL41</f>
        <v>0</v>
      </c>
      <c r="BK41" s="319">
        <f>'[6]Portfolio Summary'!O39-AM41</f>
        <v>0</v>
      </c>
      <c r="BL41" s="319">
        <f>'[6]Portfolio Summary'!P39-AN41</f>
        <v>0</v>
      </c>
      <c r="BM41" s="319">
        <f>'[6]Portfolio Summary'!Q39-AO41</f>
        <v>0</v>
      </c>
      <c r="BN41" s="319">
        <f>'[6]Portfolio Summary'!R39-AP41</f>
        <v>0</v>
      </c>
      <c r="BO41" s="319">
        <f>'[6]Portfolio Summary'!S39-AQ41</f>
        <v>0</v>
      </c>
      <c r="BP41" s="319">
        <f>'[6]Portfolio Summary'!T39-AR41</f>
        <v>0</v>
      </c>
      <c r="BQ41" s="319">
        <f>'[6]Portfolio Summary'!U39-AS41</f>
        <v>0</v>
      </c>
      <c r="BR41" s="38"/>
      <c r="BS41" s="319">
        <f>'[6]Portfolio Summary'!W39-AU41</f>
        <v>0</v>
      </c>
    </row>
    <row r="42" spans="1:71" ht="15.75" hidden="1">
      <c r="A42" s="2"/>
      <c r="B42" s="311"/>
      <c r="C42" s="311"/>
      <c r="D42" s="311"/>
      <c r="E42" s="311"/>
      <c r="F42" s="311"/>
      <c r="G42" s="311"/>
      <c r="H42" s="311"/>
      <c r="I42" s="311"/>
      <c r="J42" s="311"/>
      <c r="K42" s="311"/>
      <c r="L42" s="311"/>
      <c r="M42" s="311"/>
      <c r="N42" s="311"/>
      <c r="O42" s="311"/>
      <c r="P42" s="311"/>
      <c r="Q42" s="311"/>
      <c r="R42" s="311"/>
      <c r="S42" s="311"/>
      <c r="T42" s="311"/>
      <c r="U42" s="311"/>
      <c r="V42" s="39"/>
      <c r="W42" s="311"/>
      <c r="Y42" s="38"/>
      <c r="Z42" s="315"/>
      <c r="AA42" s="315"/>
      <c r="AB42" s="315"/>
      <c r="AC42" s="315"/>
      <c r="AD42" s="315"/>
      <c r="AE42" s="315"/>
      <c r="AF42" s="315"/>
      <c r="AG42" s="315"/>
      <c r="AH42" s="315"/>
      <c r="AI42" s="315"/>
      <c r="AJ42" s="315"/>
      <c r="AK42" s="315"/>
      <c r="AL42" s="315"/>
      <c r="AM42" s="315"/>
      <c r="AN42" s="315"/>
      <c r="AO42" s="315"/>
      <c r="AP42" s="315"/>
      <c r="AQ42" s="315"/>
      <c r="AR42" s="315"/>
      <c r="AS42" s="315"/>
      <c r="AT42" s="38"/>
      <c r="AU42" s="315"/>
      <c r="AW42" s="38"/>
      <c r="AX42" s="315"/>
      <c r="AY42" s="315"/>
      <c r="AZ42" s="315"/>
      <c r="BA42" s="315"/>
      <c r="BB42" s="315"/>
      <c r="BC42" s="315"/>
      <c r="BD42" s="315"/>
      <c r="BE42" s="315"/>
      <c r="BF42" s="315"/>
      <c r="BG42" s="315"/>
      <c r="BH42" s="315"/>
      <c r="BI42" s="315"/>
      <c r="BJ42" s="315"/>
      <c r="BK42" s="315"/>
      <c r="BL42" s="315"/>
      <c r="BM42" s="315"/>
      <c r="BN42" s="315"/>
      <c r="BO42" s="315"/>
      <c r="BP42" s="315"/>
      <c r="BQ42" s="315"/>
      <c r="BR42" s="38"/>
      <c r="BS42" s="315"/>
    </row>
    <row r="43" spans="1:71" ht="15.75" hidden="1">
      <c r="A43" s="312" t="s">
        <v>58</v>
      </c>
      <c r="B43" s="313">
        <v>4609.8103220000003</v>
      </c>
      <c r="C43" s="313">
        <v>5045.0300000000007</v>
      </c>
      <c r="D43" s="313">
        <v>8635</v>
      </c>
      <c r="E43" s="313">
        <v>6044.7144000000008</v>
      </c>
      <c r="F43" s="313">
        <v>3150</v>
      </c>
      <c r="G43" s="313">
        <v>6581.0079999999998</v>
      </c>
      <c r="H43" s="313">
        <v>4328.1369999999997</v>
      </c>
      <c r="I43" s="313">
        <v>1935.01</v>
      </c>
      <c r="J43" s="313">
        <v>1999</v>
      </c>
      <c r="K43" s="313">
        <v>5791.8590316999998</v>
      </c>
      <c r="L43" s="313">
        <v>4206.53</v>
      </c>
      <c r="M43" s="313">
        <v>1568</v>
      </c>
      <c r="N43" s="313">
        <v>203</v>
      </c>
      <c r="O43" s="313">
        <v>326</v>
      </c>
      <c r="P43" s="313">
        <v>2486.04</v>
      </c>
      <c r="Q43" s="313">
        <v>-177.30999999999995</v>
      </c>
      <c r="R43" s="313">
        <v>316</v>
      </c>
      <c r="S43" s="313">
        <v>-412.98</v>
      </c>
      <c r="T43" s="313">
        <v>254.02</v>
      </c>
      <c r="U43" s="313">
        <v>594</v>
      </c>
      <c r="V43" s="60"/>
      <c r="W43" s="311"/>
      <c r="Y43" s="318" t="s">
        <v>58</v>
      </c>
      <c r="Z43" s="317">
        <v>4576.8103220000003</v>
      </c>
      <c r="AA43" s="317">
        <v>5044.0300000000007</v>
      </c>
      <c r="AB43" s="317">
        <v>8635</v>
      </c>
      <c r="AC43" s="317">
        <v>6044.7144000000008</v>
      </c>
      <c r="AD43" s="317">
        <v>3150</v>
      </c>
      <c r="AE43" s="317">
        <v>6581.0079999999998</v>
      </c>
      <c r="AF43" s="317">
        <v>4328.1369999999997</v>
      </c>
      <c r="AG43" s="317">
        <v>1715.01</v>
      </c>
      <c r="AH43" s="317">
        <v>2012</v>
      </c>
      <c r="AI43" s="317">
        <v>5822.8590316999998</v>
      </c>
      <c r="AJ43" s="317">
        <v>4210.53</v>
      </c>
      <c r="AK43" s="317">
        <v>1568</v>
      </c>
      <c r="AL43" s="317">
        <v>206</v>
      </c>
      <c r="AM43" s="317">
        <v>327</v>
      </c>
      <c r="AN43" s="317">
        <v>2505.04</v>
      </c>
      <c r="AO43" s="317">
        <v>-176.30999999999995</v>
      </c>
      <c r="AP43" s="317">
        <v>317</v>
      </c>
      <c r="AQ43" s="317">
        <v>-292.98</v>
      </c>
      <c r="AR43" s="317">
        <v>258.02</v>
      </c>
      <c r="AS43" s="317">
        <v>598</v>
      </c>
      <c r="AT43" s="316"/>
      <c r="AU43" s="315"/>
      <c r="AW43" s="318" t="s">
        <v>58</v>
      </c>
      <c r="AX43" s="317">
        <v>4576.8103220000003</v>
      </c>
      <c r="AY43" s="317">
        <v>5044.0300000000007</v>
      </c>
      <c r="AZ43" s="317">
        <v>8635</v>
      </c>
      <c r="BA43" s="317">
        <v>6044.7144000000008</v>
      </c>
      <c r="BB43" s="317">
        <v>3150</v>
      </c>
      <c r="BC43" s="317">
        <v>6581.0079999999998</v>
      </c>
      <c r="BD43" s="317">
        <v>4328.1369999999997</v>
      </c>
      <c r="BE43" s="317">
        <v>1715.01</v>
      </c>
      <c r="BF43" s="317">
        <v>2012</v>
      </c>
      <c r="BG43" s="317">
        <v>5822.8590316999998</v>
      </c>
      <c r="BH43" s="317">
        <v>4210.53</v>
      </c>
      <c r="BI43" s="317">
        <v>1568</v>
      </c>
      <c r="BJ43" s="317">
        <v>206</v>
      </c>
      <c r="BK43" s="317">
        <v>327</v>
      </c>
      <c r="BL43" s="317">
        <v>2505.04</v>
      </c>
      <c r="BM43" s="317">
        <v>-176.30999999999995</v>
      </c>
      <c r="BN43" s="317">
        <v>317</v>
      </c>
      <c r="BO43" s="317">
        <v>-292.98</v>
      </c>
      <c r="BP43" s="317">
        <v>258.02</v>
      </c>
      <c r="BQ43" s="317">
        <v>598</v>
      </c>
      <c r="BR43" s="316"/>
      <c r="BS43" s="315"/>
    </row>
    <row r="44" spans="1:71" hidden="1"/>
    <row r="45" spans="1:71" hidden="1"/>
    <row r="47" spans="1:71" hidden="1"/>
    <row r="48" spans="1:71" hidden="1"/>
    <row r="49" hidden="1"/>
    <row r="52" hidden="1"/>
    <row r="53" hidden="1"/>
    <row r="54" hidden="1"/>
    <row r="55" hidden="1"/>
    <row r="56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1" hidden="1"/>
    <row r="72" hidden="1"/>
    <row r="73" hidden="1"/>
  </sheetData>
  <printOptions horizontalCentered="1"/>
  <pageMargins left="0.25" right="0.25" top="0.75" bottom="0.75" header="0.3" footer="0.3"/>
  <pageSetup scale="47" fitToHeight="0" orientation="landscape" r:id="rId1"/>
  <headerFooter alignWithMargins="0">
    <oddFooter>&amp;L&amp;8NPC Group - &amp;F   ( &amp;A )&amp;C &amp;R &amp;8&amp;D 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X38"/>
  <sheetViews>
    <sheetView topLeftCell="A3" zoomScaleNormal="100" workbookViewId="0">
      <selection activeCell="B32" sqref="B32:X38"/>
    </sheetView>
  </sheetViews>
  <sheetFormatPr defaultColWidth="9.33203125" defaultRowHeight="12.75"/>
  <cols>
    <col min="1" max="1" width="1.5" style="2" customWidth="1"/>
    <col min="2" max="2" width="9.1640625" style="2" customWidth="1"/>
    <col min="3" max="3" width="10.5" style="2" customWidth="1"/>
    <col min="4" max="7" width="9.33203125" style="2" customWidth="1"/>
    <col min="8" max="8" width="10.5" style="2" customWidth="1"/>
    <col min="9" max="12" width="9.33203125" style="2" customWidth="1"/>
    <col min="13" max="13" width="1.5" style="2" customWidth="1"/>
    <col min="14" max="14" width="9.1640625" style="2" customWidth="1"/>
    <col min="15" max="15" width="10.5" style="2" customWidth="1"/>
    <col min="16" max="19" width="9.33203125" style="2" customWidth="1"/>
    <col min="20" max="20" width="10.5" style="2" customWidth="1"/>
    <col min="21" max="23" width="9.33203125" style="2" customWidth="1"/>
    <col min="24" max="24" width="9.5" style="2" customWidth="1"/>
    <col min="25" max="25" width="3.33203125" style="2" customWidth="1"/>
    <col min="26" max="16384" width="9.33203125" style="2"/>
  </cols>
  <sheetData>
    <row r="1" spans="2:24" ht="15.75" customHeight="1">
      <c r="B1" s="357" t="s">
        <v>84</v>
      </c>
      <c r="C1" s="357"/>
      <c r="D1" s="357"/>
      <c r="E1" s="357"/>
      <c r="F1" s="357"/>
      <c r="G1" s="357"/>
      <c r="H1" s="357"/>
      <c r="I1" s="357"/>
      <c r="N1" s="357" t="s">
        <v>85</v>
      </c>
      <c r="O1" s="357"/>
      <c r="P1" s="357"/>
      <c r="Q1" s="357"/>
      <c r="R1" s="357"/>
      <c r="S1" s="357"/>
      <c r="T1" s="357"/>
      <c r="U1" s="357"/>
    </row>
    <row r="2" spans="2:24" ht="18.75" customHeight="1">
      <c r="B2" s="357" t="s">
        <v>65</v>
      </c>
      <c r="C2" s="357"/>
      <c r="D2" s="357"/>
      <c r="E2" s="357"/>
      <c r="F2" s="357"/>
      <c r="G2" s="357"/>
      <c r="H2" s="357"/>
      <c r="I2" s="357"/>
      <c r="N2" s="357" t="s">
        <v>65</v>
      </c>
      <c r="O2" s="357"/>
      <c r="P2" s="357"/>
      <c r="Q2" s="357"/>
      <c r="R2" s="357"/>
      <c r="S2" s="357"/>
      <c r="T2" s="357"/>
      <c r="U2" s="357"/>
    </row>
    <row r="3" spans="2:24" ht="15" thickBot="1">
      <c r="B3" s="96"/>
      <c r="C3" s="96"/>
      <c r="D3" s="96"/>
      <c r="E3" s="96"/>
      <c r="F3" s="96"/>
      <c r="G3" s="96"/>
      <c r="H3" s="96"/>
      <c r="I3"/>
      <c r="J3"/>
      <c r="N3" s="96"/>
    </row>
    <row r="4" spans="2:24" ht="14.25" thickTop="1" thickBot="1">
      <c r="B4" s="117"/>
      <c r="C4" s="358" t="s">
        <v>44</v>
      </c>
      <c r="D4" s="359"/>
      <c r="E4" s="359"/>
      <c r="F4" s="359"/>
      <c r="G4" s="360"/>
      <c r="H4" s="358" t="s">
        <v>53</v>
      </c>
      <c r="I4" s="359"/>
      <c r="J4" s="359"/>
      <c r="K4" s="359"/>
      <c r="L4" s="360"/>
      <c r="N4" s="117"/>
      <c r="O4" s="358" t="s">
        <v>54</v>
      </c>
      <c r="P4" s="359"/>
      <c r="Q4" s="359"/>
      <c r="R4" s="359"/>
      <c r="S4" s="360"/>
      <c r="T4" s="358" t="s">
        <v>55</v>
      </c>
      <c r="U4" s="359"/>
      <c r="V4" s="359"/>
      <c r="W4" s="359"/>
      <c r="X4" s="360"/>
    </row>
    <row r="5" spans="2:24" ht="13.5" thickBot="1">
      <c r="B5" s="118"/>
      <c r="C5" s="354" t="s">
        <v>29</v>
      </c>
      <c r="D5" s="355"/>
      <c r="E5" s="355"/>
      <c r="F5" s="355"/>
      <c r="G5" s="356"/>
      <c r="H5" s="354" t="s">
        <v>60</v>
      </c>
      <c r="I5" s="355"/>
      <c r="J5" s="355"/>
      <c r="K5" s="355"/>
      <c r="L5" s="356"/>
      <c r="N5" s="118"/>
      <c r="O5" s="354" t="s">
        <v>60</v>
      </c>
      <c r="P5" s="355"/>
      <c r="Q5" s="355"/>
      <c r="R5" s="355"/>
      <c r="S5" s="356"/>
      <c r="T5" s="354" t="s">
        <v>60</v>
      </c>
      <c r="U5" s="355"/>
      <c r="V5" s="355"/>
      <c r="W5" s="355"/>
      <c r="X5" s="356"/>
    </row>
    <row r="6" spans="2:24">
      <c r="B6" s="364" t="s">
        <v>2</v>
      </c>
      <c r="C6" s="365" t="s">
        <v>90</v>
      </c>
      <c r="D6" s="119" t="s">
        <v>0</v>
      </c>
      <c r="E6" s="120" t="s">
        <v>1</v>
      </c>
      <c r="F6" s="129" t="s">
        <v>0</v>
      </c>
      <c r="G6" s="120" t="s">
        <v>1</v>
      </c>
      <c r="H6" s="365" t="s">
        <v>90</v>
      </c>
      <c r="I6" s="119" t="s">
        <v>0</v>
      </c>
      <c r="J6" s="120" t="s">
        <v>1</v>
      </c>
      <c r="K6" s="129" t="s">
        <v>0</v>
      </c>
      <c r="L6" s="130" t="s">
        <v>1</v>
      </c>
      <c r="N6" s="364"/>
      <c r="O6" s="365" t="s">
        <v>90</v>
      </c>
      <c r="P6" s="119" t="s">
        <v>0</v>
      </c>
      <c r="Q6" s="120" t="s">
        <v>1</v>
      </c>
      <c r="R6" s="129" t="s">
        <v>0</v>
      </c>
      <c r="S6" s="120" t="s">
        <v>1</v>
      </c>
      <c r="T6" s="365" t="s">
        <v>90</v>
      </c>
      <c r="U6" s="119" t="s">
        <v>0</v>
      </c>
      <c r="V6" s="120" t="s">
        <v>1</v>
      </c>
      <c r="W6" s="129" t="s">
        <v>0</v>
      </c>
      <c r="X6" s="130" t="s">
        <v>1</v>
      </c>
    </row>
    <row r="7" spans="2:24" ht="13.5" thickBot="1">
      <c r="B7" s="364" t="s">
        <v>2</v>
      </c>
      <c r="C7" s="366" t="s">
        <v>88</v>
      </c>
      <c r="D7" s="121" t="s">
        <v>30</v>
      </c>
      <c r="E7" s="122" t="s">
        <v>30</v>
      </c>
      <c r="F7" s="122" t="s">
        <v>31</v>
      </c>
      <c r="G7" s="122" t="s">
        <v>31</v>
      </c>
      <c r="H7" s="366" t="s">
        <v>88</v>
      </c>
      <c r="I7" s="121" t="s">
        <v>30</v>
      </c>
      <c r="J7" s="122" t="s">
        <v>30</v>
      </c>
      <c r="K7" s="122" t="s">
        <v>31</v>
      </c>
      <c r="L7" s="143" t="s">
        <v>31</v>
      </c>
      <c r="N7" s="364" t="s">
        <v>2</v>
      </c>
      <c r="O7" s="366" t="s">
        <v>88</v>
      </c>
      <c r="P7" s="121" t="s">
        <v>30</v>
      </c>
      <c r="Q7" s="122" t="s">
        <v>30</v>
      </c>
      <c r="R7" s="122" t="s">
        <v>31</v>
      </c>
      <c r="S7" s="122" t="s">
        <v>31</v>
      </c>
      <c r="T7" s="366" t="s">
        <v>88</v>
      </c>
      <c r="U7" s="121" t="s">
        <v>30</v>
      </c>
      <c r="V7" s="122" t="s">
        <v>30</v>
      </c>
      <c r="W7" s="122" t="s">
        <v>31</v>
      </c>
      <c r="X7" s="143" t="s">
        <v>31</v>
      </c>
    </row>
    <row r="8" spans="2:24" ht="13.5" thickBot="1">
      <c r="B8" s="123"/>
      <c r="C8" s="361" t="s">
        <v>14</v>
      </c>
      <c r="D8" s="362"/>
      <c r="E8" s="362"/>
      <c r="F8" s="362"/>
      <c r="G8" s="363"/>
      <c r="H8" s="361" t="s">
        <v>14</v>
      </c>
      <c r="I8" s="362"/>
      <c r="J8" s="362"/>
      <c r="K8" s="362"/>
      <c r="L8" s="363"/>
      <c r="N8" s="123"/>
      <c r="O8" s="361" t="s">
        <v>14</v>
      </c>
      <c r="P8" s="362"/>
      <c r="Q8" s="362"/>
      <c r="R8" s="362"/>
      <c r="S8" s="363"/>
      <c r="T8" s="361" t="s">
        <v>14</v>
      </c>
      <c r="U8" s="362"/>
      <c r="V8" s="362"/>
      <c r="W8" s="362"/>
      <c r="X8" s="363"/>
    </row>
    <row r="9" spans="2:24" ht="13.5" thickBot="1">
      <c r="B9" s="124"/>
      <c r="C9" s="120" t="s">
        <v>4</v>
      </c>
      <c r="D9" s="120" t="s">
        <v>5</v>
      </c>
      <c r="E9" s="120" t="s">
        <v>6</v>
      </c>
      <c r="F9" s="120" t="s">
        <v>7</v>
      </c>
      <c r="G9" s="125" t="s">
        <v>8</v>
      </c>
      <c r="H9" s="120" t="s">
        <v>4</v>
      </c>
      <c r="I9" s="120" t="s">
        <v>5</v>
      </c>
      <c r="J9" s="120" t="s">
        <v>6</v>
      </c>
      <c r="K9" s="120" t="s">
        <v>7</v>
      </c>
      <c r="L9" s="125" t="s">
        <v>8</v>
      </c>
      <c r="N9" s="124"/>
      <c r="O9" s="120" t="s">
        <v>4</v>
      </c>
      <c r="P9" s="120" t="s">
        <v>5</v>
      </c>
      <c r="Q9" s="120" t="s">
        <v>6</v>
      </c>
      <c r="R9" s="120" t="s">
        <v>7</v>
      </c>
      <c r="S9" s="125" t="s">
        <v>8</v>
      </c>
      <c r="T9" s="120" t="s">
        <v>4</v>
      </c>
      <c r="U9" s="120" t="s">
        <v>5</v>
      </c>
      <c r="V9" s="120" t="s">
        <v>6</v>
      </c>
      <c r="W9" s="120" t="s">
        <v>7</v>
      </c>
      <c r="X9" s="125" t="s">
        <v>8</v>
      </c>
    </row>
    <row r="10" spans="2:24" ht="5.25" customHeight="1">
      <c r="B10" s="139"/>
      <c r="C10" s="126"/>
      <c r="D10" s="127"/>
      <c r="E10" s="128"/>
      <c r="F10" s="129"/>
      <c r="G10" s="130"/>
      <c r="H10" s="126"/>
      <c r="I10" s="127"/>
      <c r="J10" s="128"/>
      <c r="K10" s="129"/>
      <c r="L10" s="130"/>
      <c r="N10" s="139"/>
      <c r="O10" s="126"/>
      <c r="P10" s="127"/>
      <c r="Q10" s="128"/>
      <c r="R10" s="129"/>
      <c r="S10" s="130"/>
      <c r="T10" s="126"/>
      <c r="U10" s="127"/>
      <c r="V10" s="128"/>
      <c r="W10" s="129"/>
      <c r="X10" s="130"/>
    </row>
    <row r="11" spans="2:24">
      <c r="B11" s="140">
        <f>'Table A - Combined'!$B$11</f>
        <v>2025</v>
      </c>
      <c r="C11" s="131">
        <f>INDEX([1]Energy!$U$4:$Y$24,MATCH($B11,[1]Energy!$T$4:$T$24,0),1)</f>
        <v>65.334206621004171</v>
      </c>
      <c r="D11" s="132">
        <f>INDEX([1]Energy!$U$4:$Y$24,MATCH($B11,[1]Energy!$T$4:$T$24,0),4)</f>
        <v>83.500318930041388</v>
      </c>
      <c r="E11" s="133">
        <f>INDEX([1]Energy!$U$4:$Y$24,MATCH($B11,[1]Energy!$T$4:$T$24,0),5)</f>
        <v>56.131028806584688</v>
      </c>
      <c r="F11" s="133">
        <f>INDEX([1]Energy!$U$4:$Y$24,MATCH($B11,[1]Energy!$T$4:$T$24,0),2)</f>
        <v>100.3254713114755</v>
      </c>
      <c r="G11" s="134">
        <f>INDEX([1]Energy!$U$4:$Y$24,MATCH($B11,[1]Energy!$T$4:$T$24,0),3)</f>
        <v>48.077832991803291</v>
      </c>
      <c r="H11" s="131">
        <f>INDEX([1]Energy!$U$29:$Y$49,MATCH($B11,[1]Energy!$T$29:$T$49,0),1)</f>
        <v>57.908675203086091</v>
      </c>
      <c r="I11" s="132">
        <f>INDEX([1]Energy!$U$29:$Y$49,MATCH($B11,[1]Energy!$T$29:$T$49,0),4)</f>
        <v>73.029018259809035</v>
      </c>
      <c r="J11" s="133">
        <f>INDEX([1]Energy!$U$29:$Y$49,MATCH($B11,[1]Energy!$T$29:$T$49,0),5)</f>
        <v>45.765964201882419</v>
      </c>
      <c r="K11" s="133">
        <f>INDEX([1]Energy!$U$29:$Y$49,MATCH($B11,[1]Energy!$T$29:$T$49,0),2)</f>
        <v>93.984785661632245</v>
      </c>
      <c r="L11" s="134">
        <f>INDEX([1]Energy!$U$29:$Y$49,MATCH($B11,[1]Energy!$T$29:$T$49,0),3)</f>
        <v>39.938860346670744</v>
      </c>
      <c r="N11" s="140">
        <f>'Table A - Combined'!$B$11</f>
        <v>2025</v>
      </c>
      <c r="O11" s="131">
        <f>INDEX([1]Energy!$U$79:$Y$99,MATCH($B11,[1]Energy!$T$79:$T$99,0),1)</f>
        <v>46.257702693799892</v>
      </c>
      <c r="P11" s="132">
        <f>INDEX([1]Energy!$U$79:$Y$99,MATCH($B11,[1]Energy!$T$79:$T$99,0),4)</f>
        <v>52.11239919841482</v>
      </c>
      <c r="Q11" s="133">
        <f>INDEX([1]Energy!$U$79:$Y$99,MATCH($B11,[1]Energy!$T$79:$T$99,0),5)</f>
        <v>41.455793597359872</v>
      </c>
      <c r="R11" s="133">
        <f>INDEX([1]Energy!$U$79:$Y$99,MATCH($B11,[1]Energy!$T$79:$T$99,0),2)</f>
        <v>65.688307034451057</v>
      </c>
      <c r="S11" s="134">
        <f>INDEX([1]Energy!$U$79:$Y$99,MATCH($B11,[1]Energy!$T$79:$T$99,0),3)</f>
        <v>47.166938754330275</v>
      </c>
      <c r="T11" s="131">
        <f>INDEX([1]Energy!$U$54:$Y$74,MATCH($B11,[1]Energy!$T$54:$T$74,0),1)</f>
        <v>45.426400037030625</v>
      </c>
      <c r="U11" s="132">
        <f>INDEX([1]Energy!$U$54:$Y$74,MATCH($B11,[1]Energy!$T$54:$T$74,0),4)</f>
        <v>53.064669194265399</v>
      </c>
      <c r="V11" s="133">
        <f>INDEX([1]Energy!$U$54:$Y$74,MATCH($B11,[1]Energy!$T$54:$T$74,0),5)</f>
        <v>35.789999582884697</v>
      </c>
      <c r="W11" s="133">
        <f>INDEX([1]Energy!$U$54:$Y$74,MATCH($B11,[1]Energy!$T$54:$T$74,0),2)</f>
        <v>66.999746903069422</v>
      </c>
      <c r="X11" s="134">
        <f>INDEX([1]Energy!$U$54:$Y$74,MATCH($B11,[1]Energy!$T$54:$T$74,0),3)</f>
        <v>47.661952345668233</v>
      </c>
    </row>
    <row r="12" spans="2:24">
      <c r="B12" s="140">
        <f t="shared" ref="B12:B30" si="0">B11+1</f>
        <v>2026</v>
      </c>
      <c r="C12" s="131">
        <f>INDEX([1]Energy!$U$4:$Y$24,MATCH($B12,[1]Energy!$T$4:$T$24,0),1)</f>
        <v>70.583819634702749</v>
      </c>
      <c r="D12" s="132">
        <f>INDEX([1]Energy!$U$4:$Y$24,MATCH($B12,[1]Energy!$T$4:$T$24,0),4)</f>
        <v>90.569501028806656</v>
      </c>
      <c r="E12" s="133">
        <f>INDEX([1]Energy!$U$4:$Y$24,MATCH($B12,[1]Energy!$T$4:$T$24,0),5)</f>
        <v>62.115810185185438</v>
      </c>
      <c r="F12" s="133">
        <f>INDEX([1]Energy!$U$4:$Y$24,MATCH($B12,[1]Energy!$T$4:$T$24,0),2)</f>
        <v>103.05837090163934</v>
      </c>
      <c r="G12" s="134">
        <f>INDEX([1]Energy!$U$4:$Y$24,MATCH($B12,[1]Energy!$T$4:$T$24,0),3)</f>
        <v>51.309380122950927</v>
      </c>
      <c r="H12" s="131">
        <f>INDEX([1]Energy!$U$29:$Y$49,MATCH($B12,[1]Energy!$T$29:$T$49,0),1)</f>
        <v>65.413252159103095</v>
      </c>
      <c r="I12" s="132">
        <f>INDEX([1]Energy!$U$29:$Y$49,MATCH($B12,[1]Energy!$T$29:$T$49,0),4)</f>
        <v>82.410101281494889</v>
      </c>
      <c r="J12" s="133">
        <f>INDEX([1]Energy!$U$29:$Y$49,MATCH($B12,[1]Energy!$T$29:$T$49,0),5)</f>
        <v>53.926961857134678</v>
      </c>
      <c r="K12" s="133">
        <f>INDEX([1]Energy!$U$29:$Y$49,MATCH($B12,[1]Energy!$T$29:$T$49,0),2)</f>
        <v>99.430348332878268</v>
      </c>
      <c r="L12" s="134">
        <f>INDEX([1]Energy!$U$29:$Y$49,MATCH($B12,[1]Energy!$T$29:$T$49,0),3)</f>
        <v>45.894746375442338</v>
      </c>
      <c r="N12" s="140">
        <f t="shared" ref="N12:N30" si="1">N11+1</f>
        <v>2026</v>
      </c>
      <c r="O12" s="131">
        <f>INDEX([1]Energy!$U$79:$Y$99,MATCH($B12,[1]Energy!$T$79:$T$99,0),1)</f>
        <v>48.431215393400009</v>
      </c>
      <c r="P12" s="132">
        <f>INDEX([1]Energy!$U$79:$Y$99,MATCH($B12,[1]Energy!$T$79:$T$99,0),4)</f>
        <v>56.168275608887235</v>
      </c>
      <c r="Q12" s="133">
        <f>INDEX([1]Energy!$U$79:$Y$99,MATCH($B12,[1]Energy!$T$79:$T$99,0),5)</f>
        <v>44.730633772251863</v>
      </c>
      <c r="R12" s="133">
        <f>INDEX([1]Energy!$U$79:$Y$99,MATCH($B12,[1]Energy!$T$79:$T$99,0),2)</f>
        <v>66.810963972889525</v>
      </c>
      <c r="S12" s="134">
        <f>INDEX([1]Energy!$U$79:$Y$99,MATCH($B12,[1]Energy!$T$79:$T$99,0),3)</f>
        <v>47.665588231769718</v>
      </c>
      <c r="T12" s="131">
        <f>INDEX([1]Energy!$U$54:$Y$74,MATCH($B12,[1]Energy!$T$54:$T$74,0),1)</f>
        <v>47.469022408794309</v>
      </c>
      <c r="U12" s="132">
        <f>INDEX([1]Energy!$U$54:$Y$74,MATCH($B12,[1]Energy!$T$54:$T$74,0),4)</f>
        <v>56.074937846324396</v>
      </c>
      <c r="V12" s="133">
        <f>INDEX([1]Energy!$U$54:$Y$74,MATCH($B12,[1]Energy!$T$54:$T$74,0),5)</f>
        <v>38.441859862687913</v>
      </c>
      <c r="W12" s="133">
        <f>INDEX([1]Energy!$U$54:$Y$74,MATCH($B12,[1]Energy!$T$54:$T$74,0),2)</f>
        <v>69.091021312487143</v>
      </c>
      <c r="X12" s="134">
        <f>INDEX([1]Energy!$U$54:$Y$74,MATCH($B12,[1]Energy!$T$54:$T$74,0),3)</f>
        <v>48.839128870414534</v>
      </c>
    </row>
    <row r="13" spans="2:24">
      <c r="B13" s="140">
        <f t="shared" si="0"/>
        <v>2027</v>
      </c>
      <c r="C13" s="131">
        <f>INDEX([1]Energy!$U$4:$Y$24,MATCH($B13,[1]Energy!$T$4:$T$24,0),1)</f>
        <v>73.024143835615774</v>
      </c>
      <c r="D13" s="132">
        <f>INDEX([1]Energy!$U$4:$Y$24,MATCH($B13,[1]Energy!$T$4:$T$24,0),4)</f>
        <v>87.695226337448915</v>
      </c>
      <c r="E13" s="133">
        <f>INDEX([1]Energy!$U$4:$Y$24,MATCH($B13,[1]Energy!$T$4:$T$24,0),5)</f>
        <v>59.695015432098891</v>
      </c>
      <c r="F13" s="133">
        <f>INDEX([1]Energy!$U$4:$Y$24,MATCH($B13,[1]Energy!$T$4:$T$24,0),2)</f>
        <v>118.23090163934414</v>
      </c>
      <c r="G13" s="134">
        <f>INDEX([1]Energy!$U$4:$Y$24,MATCH($B13,[1]Energy!$T$4:$T$24,0),3)</f>
        <v>62.358811475409759</v>
      </c>
      <c r="H13" s="131">
        <f>INDEX([1]Energy!$U$29:$Y$49,MATCH($B13,[1]Energy!$T$29:$T$49,0),1)</f>
        <v>71.11551122488062</v>
      </c>
      <c r="I13" s="132">
        <f>INDEX([1]Energy!$U$29:$Y$49,MATCH($B13,[1]Energy!$T$29:$T$49,0),4)</f>
        <v>83.607260994242012</v>
      </c>
      <c r="J13" s="133">
        <f>INDEX([1]Energy!$U$29:$Y$49,MATCH($B13,[1]Energy!$T$29:$T$49,0),5)</f>
        <v>54.591366893602981</v>
      </c>
      <c r="K13" s="133">
        <f>INDEX([1]Energy!$U$29:$Y$49,MATCH($B13,[1]Energy!$T$29:$T$49,0),2)</f>
        <v>115.21500904726713</v>
      </c>
      <c r="L13" s="134">
        <f>INDEX([1]Energy!$U$29:$Y$49,MATCH($B13,[1]Energy!$T$29:$T$49,0),3)</f>
        <v>57.913436051829535</v>
      </c>
      <c r="N13" s="140">
        <f t="shared" si="1"/>
        <v>2027</v>
      </c>
      <c r="O13" s="131">
        <f>INDEX([1]Energy!$U$79:$Y$99,MATCH($B13,[1]Energy!$T$79:$T$99,0),1)</f>
        <v>52.731716631569498</v>
      </c>
      <c r="P13" s="132">
        <f>INDEX([1]Energy!$U$79:$Y$99,MATCH($B13,[1]Energy!$T$79:$T$99,0),4)</f>
        <v>59.639871112714076</v>
      </c>
      <c r="Q13" s="133">
        <f>INDEX([1]Energy!$U$79:$Y$99,MATCH($B13,[1]Energy!$T$79:$T$99,0),5)</f>
        <v>44.570386086188776</v>
      </c>
      <c r="R13" s="133">
        <f>INDEX([1]Energy!$U$79:$Y$99,MATCH($B13,[1]Energy!$T$79:$T$99,0),2)</f>
        <v>78.920304399899891</v>
      </c>
      <c r="S13" s="134">
        <f>INDEX([1]Energy!$U$79:$Y$99,MATCH($B13,[1]Energy!$T$79:$T$99,0),3)</f>
        <v>56.890667189949731</v>
      </c>
      <c r="T13" s="131">
        <f>INDEX([1]Energy!$U$54:$Y$74,MATCH($B13,[1]Energy!$T$54:$T$74,0),1)</f>
        <v>53.204329682490105</v>
      </c>
      <c r="U13" s="132">
        <f>INDEX([1]Energy!$U$54:$Y$74,MATCH($B13,[1]Energy!$T$54:$T$74,0),4)</f>
        <v>58.607905785199875</v>
      </c>
      <c r="V13" s="133">
        <f>INDEX([1]Energy!$U$54:$Y$74,MATCH($B13,[1]Energy!$T$54:$T$74,0),5)</f>
        <v>39.299910625634645</v>
      </c>
      <c r="W13" s="133">
        <f>INDEX([1]Energy!$U$54:$Y$74,MATCH($B13,[1]Energy!$T$54:$T$74,0),2)</f>
        <v>81.087734665923222</v>
      </c>
      <c r="X13" s="134">
        <f>INDEX([1]Energy!$U$54:$Y$74,MATCH($B13,[1]Energy!$T$54:$T$74,0),3)</f>
        <v>58.430621952638162</v>
      </c>
    </row>
    <row r="14" spans="2:24">
      <c r="B14" s="140">
        <f t="shared" si="0"/>
        <v>2028</v>
      </c>
      <c r="C14" s="131">
        <f>INDEX([1]Energy!$U$4:$Y$24,MATCH($B14,[1]Energy!$T$4:$T$24,0),1)</f>
        <v>61.358641848815807</v>
      </c>
      <c r="D14" s="132">
        <f>INDEX([1]Energy!$U$4:$Y$24,MATCH($B14,[1]Energy!$T$4:$T$24,0),4)</f>
        <v>72.403227459017131</v>
      </c>
      <c r="E14" s="133">
        <f>INDEX([1]Energy!$U$4:$Y$24,MATCH($B14,[1]Energy!$T$4:$T$24,0),5)</f>
        <v>49.682638319671767</v>
      </c>
      <c r="F14" s="133">
        <f>INDEX([1]Energy!$U$4:$Y$24,MATCH($B14,[1]Energy!$T$4:$T$24,0),2)</f>
        <v>98.184600409836094</v>
      </c>
      <c r="G14" s="134">
        <f>INDEX([1]Energy!$U$4:$Y$24,MATCH($B14,[1]Energy!$T$4:$T$24,0),3)</f>
        <v>55.253084016393636</v>
      </c>
      <c r="H14" s="131">
        <f>INDEX([1]Energy!$U$29:$Y$49,MATCH($B14,[1]Energy!$T$29:$T$49,0),1)</f>
        <v>61.73786109503456</v>
      </c>
      <c r="I14" s="132">
        <f>INDEX([1]Energy!$U$29:$Y$49,MATCH($B14,[1]Energy!$T$29:$T$49,0),4)</f>
        <v>70.946567491468656</v>
      </c>
      <c r="J14" s="133">
        <f>INDEX([1]Energy!$U$29:$Y$49,MATCH($B14,[1]Energy!$T$29:$T$49,0),5)</f>
        <v>47.174140548736993</v>
      </c>
      <c r="K14" s="133">
        <f>INDEX([1]Energy!$U$29:$Y$49,MATCH($B14,[1]Energy!$T$29:$T$49,0),2)</f>
        <v>97.653627952737367</v>
      </c>
      <c r="L14" s="134">
        <f>INDEX([1]Energy!$U$29:$Y$49,MATCH($B14,[1]Energy!$T$29:$T$49,0),3)</f>
        <v>53.944681381677256</v>
      </c>
      <c r="N14" s="140">
        <f t="shared" si="1"/>
        <v>2028</v>
      </c>
      <c r="O14" s="131">
        <f>INDEX([1]Energy!$U$79:$Y$99,MATCH($B14,[1]Energy!$T$79:$T$99,0),1)</f>
        <v>45.657466990365108</v>
      </c>
      <c r="P14" s="132">
        <f>INDEX([1]Energy!$U$79:$Y$99,MATCH($B14,[1]Energy!$T$79:$T$99,0),4)</f>
        <v>52.931585311592549</v>
      </c>
      <c r="Q14" s="133">
        <f>INDEX([1]Energy!$U$79:$Y$99,MATCH($B14,[1]Energy!$T$79:$T$99,0),5)</f>
        <v>38.596393006660008</v>
      </c>
      <c r="R14" s="133">
        <f>INDEX([1]Energy!$U$79:$Y$99,MATCH($B14,[1]Energy!$T$79:$T$99,0),2)</f>
        <v>67.61477214943379</v>
      </c>
      <c r="S14" s="134">
        <f>INDEX([1]Energy!$U$79:$Y$99,MATCH($B14,[1]Energy!$T$79:$T$99,0),3)</f>
        <v>49.410315061374796</v>
      </c>
      <c r="T14" s="131">
        <f>INDEX([1]Energy!$U$54:$Y$74,MATCH($B14,[1]Energy!$T$54:$T$74,0),1)</f>
        <v>46.591467230660953</v>
      </c>
      <c r="U14" s="132">
        <f>INDEX([1]Energy!$U$54:$Y$74,MATCH($B14,[1]Energy!$T$54:$T$74,0),4)</f>
        <v>52.623240154802389</v>
      </c>
      <c r="V14" s="133">
        <f>INDEX([1]Energy!$U$54:$Y$74,MATCH($B14,[1]Energy!$T$54:$T$74,0),5)</f>
        <v>34.415933839532869</v>
      </c>
      <c r="W14" s="133">
        <f>INDEX([1]Energy!$U$54:$Y$74,MATCH($B14,[1]Energy!$T$54:$T$74,0),2)</f>
        <v>70.01344236730543</v>
      </c>
      <c r="X14" s="134">
        <f>INDEX([1]Energy!$U$54:$Y$74,MATCH($B14,[1]Energy!$T$54:$T$74,0),3)</f>
        <v>51.365663894011774</v>
      </c>
    </row>
    <row r="15" spans="2:24">
      <c r="B15" s="140">
        <f t="shared" si="0"/>
        <v>2029</v>
      </c>
      <c r="C15" s="131">
        <f>INDEX([1]Energy!$U$4:$Y$24,MATCH($B15,[1]Energy!$T$4:$T$24,0),1)</f>
        <v>52.122613013699223</v>
      </c>
      <c r="D15" s="132">
        <f>INDEX([1]Energy!$U$4:$Y$24,MATCH($B15,[1]Energy!$T$4:$T$24,0),4)</f>
        <v>61.485051440329016</v>
      </c>
      <c r="E15" s="133">
        <f>INDEX([1]Energy!$U$4:$Y$24,MATCH($B15,[1]Energy!$T$4:$T$24,0),5)</f>
        <v>43.050036008229917</v>
      </c>
      <c r="F15" s="133">
        <f>INDEX([1]Energy!$U$4:$Y$24,MATCH($B15,[1]Energy!$T$4:$T$24,0),2)</f>
        <v>77.958534836065539</v>
      </c>
      <c r="G15" s="134">
        <f>INDEX([1]Energy!$U$4:$Y$24,MATCH($B15,[1]Energy!$T$4:$T$24,0),3)</f>
        <v>47.951372950819767</v>
      </c>
      <c r="H15" s="131">
        <f>INDEX([1]Energy!$U$29:$Y$49,MATCH($B15,[1]Energy!$T$29:$T$49,0),1)</f>
        <v>52.341631479094623</v>
      </c>
      <c r="I15" s="132">
        <f>INDEX([1]Energy!$U$29:$Y$49,MATCH($B15,[1]Energy!$T$29:$T$49,0),4)</f>
        <v>59.735409106070733</v>
      </c>
      <c r="J15" s="133">
        <f>INDEX([1]Energy!$U$29:$Y$49,MATCH($B15,[1]Energy!$T$29:$T$49,0),5)</f>
        <v>40.619498448591749</v>
      </c>
      <c r="K15" s="133">
        <f>INDEX([1]Energy!$U$29:$Y$49,MATCH($B15,[1]Energy!$T$29:$T$49,0),2)</f>
        <v>78.281627510497515</v>
      </c>
      <c r="L15" s="134">
        <f>INDEX([1]Energy!$U$29:$Y$49,MATCH($B15,[1]Energy!$T$29:$T$49,0),3)</f>
        <v>48.095538395651246</v>
      </c>
      <c r="N15" s="140">
        <f t="shared" si="1"/>
        <v>2029</v>
      </c>
      <c r="O15" s="131">
        <f>INDEX([1]Energy!$U$79:$Y$99,MATCH($B15,[1]Energy!$T$79:$T$99,0),1)</f>
        <v>36.931643756126647</v>
      </c>
      <c r="P15" s="132">
        <f>INDEX([1]Energy!$U$79:$Y$99,MATCH($B15,[1]Energy!$T$79:$T$99,0),4)</f>
        <v>43.962106008032364</v>
      </c>
      <c r="Q15" s="133">
        <f>INDEX([1]Energy!$U$79:$Y$99,MATCH($B15,[1]Energy!$T$79:$T$99,0),5)</f>
        <v>32.103851075577012</v>
      </c>
      <c r="R15" s="133">
        <f>INDEX([1]Energy!$U$79:$Y$99,MATCH($B15,[1]Energy!$T$79:$T$99,0),2)</f>
        <v>53.233380866936869</v>
      </c>
      <c r="S15" s="134">
        <f>INDEX([1]Energy!$U$79:$Y$99,MATCH($B15,[1]Energy!$T$79:$T$99,0),3)</f>
        <v>38.833966266535356</v>
      </c>
      <c r="T15" s="131">
        <f>INDEX([1]Energy!$U$54:$Y$74,MATCH($B15,[1]Energy!$T$54:$T$74,0),1)</f>
        <v>37.886754024264285</v>
      </c>
      <c r="U15" s="132">
        <f>INDEX([1]Energy!$U$54:$Y$74,MATCH($B15,[1]Energy!$T$54:$T$74,0),4)</f>
        <v>43.870989524920539</v>
      </c>
      <c r="V15" s="133">
        <f>INDEX([1]Energy!$U$54:$Y$74,MATCH($B15,[1]Energy!$T$54:$T$74,0),5)</f>
        <v>28.592488484432323</v>
      </c>
      <c r="W15" s="133">
        <f>INDEX([1]Energy!$U$54:$Y$74,MATCH($B15,[1]Energy!$T$54:$T$74,0),2)</f>
        <v>56.008000305018825</v>
      </c>
      <c r="X15" s="134">
        <f>INDEX([1]Energy!$U$54:$Y$74,MATCH($B15,[1]Energy!$T$54:$T$74,0),3)</f>
        <v>41.216953989035332</v>
      </c>
    </row>
    <row r="16" spans="2:24">
      <c r="B16" s="140">
        <f t="shared" si="0"/>
        <v>2030</v>
      </c>
      <c r="C16" s="131">
        <f>INDEX([1]Energy!$U$4:$Y$24,MATCH($B16,[1]Energy!$T$4:$T$24,0),1)</f>
        <v>52.3964212328763</v>
      </c>
      <c r="D16" s="132">
        <f>INDEX([1]Energy!$U$4:$Y$24,MATCH($B16,[1]Energy!$T$4:$T$24,0),4)</f>
        <v>62.527129629629592</v>
      </c>
      <c r="E16" s="133">
        <f>INDEX([1]Energy!$U$4:$Y$24,MATCH($B16,[1]Energy!$T$4:$T$24,0),5)</f>
        <v>43.76258744855965</v>
      </c>
      <c r="F16" s="133">
        <f>INDEX([1]Energy!$U$4:$Y$24,MATCH($B16,[1]Energy!$T$4:$T$24,0),2)</f>
        <v>77.143391393443181</v>
      </c>
      <c r="G16" s="134">
        <f>INDEX([1]Energy!$U$4:$Y$24,MATCH($B16,[1]Energy!$T$4:$T$24,0),3)</f>
        <v>47.13064549180335</v>
      </c>
      <c r="H16" s="131">
        <f>INDEX([1]Energy!$U$29:$Y$49,MATCH($B16,[1]Energy!$T$29:$T$49,0),1)</f>
        <v>52.455008417900203</v>
      </c>
      <c r="I16" s="132">
        <f>INDEX([1]Energy!$U$29:$Y$49,MATCH($B16,[1]Energy!$T$29:$T$49,0),4)</f>
        <v>60.557695250283416</v>
      </c>
      <c r="J16" s="133">
        <f>INDEX([1]Energy!$U$29:$Y$49,MATCH($B16,[1]Energy!$T$29:$T$49,0),5)</f>
        <v>41.269800570322417</v>
      </c>
      <c r="K16" s="133">
        <f>INDEX([1]Energy!$U$29:$Y$49,MATCH($B16,[1]Energy!$T$29:$T$49,0),2)</f>
        <v>77.404063151845008</v>
      </c>
      <c r="L16" s="134">
        <f>INDEX([1]Energy!$U$29:$Y$49,MATCH($B16,[1]Energy!$T$29:$T$49,0),3)</f>
        <v>47.25733089669091</v>
      </c>
      <c r="N16" s="140">
        <f t="shared" si="1"/>
        <v>2030</v>
      </c>
      <c r="O16" s="131">
        <f>INDEX([1]Energy!$U$79:$Y$99,MATCH($B16,[1]Energy!$T$79:$T$99,0),1)</f>
        <v>36.99811479053713</v>
      </c>
      <c r="P16" s="132">
        <f>INDEX([1]Energy!$U$79:$Y$99,MATCH($B16,[1]Energy!$T$79:$T$99,0),4)</f>
        <v>43.955417126336506</v>
      </c>
      <c r="Q16" s="133">
        <f>INDEX([1]Energy!$U$79:$Y$99,MATCH($B16,[1]Energy!$T$79:$T$99,0),5)</f>
        <v>32.794444989380303</v>
      </c>
      <c r="R16" s="133">
        <f>INDEX([1]Energy!$U$79:$Y$99,MATCH($B16,[1]Energy!$T$79:$T$99,0),2)</f>
        <v>52.391386449335876</v>
      </c>
      <c r="S16" s="134">
        <f>INDEX([1]Energy!$U$79:$Y$99,MATCH($B16,[1]Energy!$T$79:$T$99,0),3)</f>
        <v>38.167067367333232</v>
      </c>
      <c r="T16" s="131">
        <f>INDEX([1]Energy!$U$54:$Y$74,MATCH($B16,[1]Energy!$T$54:$T$74,0),1)</f>
        <v>37.614950148254479</v>
      </c>
      <c r="U16" s="132">
        <f>INDEX([1]Energy!$U$54:$Y$74,MATCH($B16,[1]Energy!$T$54:$T$74,0),4)</f>
        <v>43.58302401264492</v>
      </c>
      <c r="V16" s="133">
        <f>INDEX([1]Energy!$U$54:$Y$74,MATCH($B16,[1]Energy!$T$54:$T$74,0),5)</f>
        <v>29.056302226168874</v>
      </c>
      <c r="W16" s="133">
        <f>INDEX([1]Energy!$U$54:$Y$74,MATCH($B16,[1]Energy!$T$54:$T$74,0),2)</f>
        <v>54.895074360868236</v>
      </c>
      <c r="X16" s="134">
        <f>INDEX([1]Energy!$U$54:$Y$74,MATCH($B16,[1]Energy!$T$54:$T$74,0),3)</f>
        <v>40.39989292899044</v>
      </c>
    </row>
    <row r="17" spans="2:24">
      <c r="B17" s="140">
        <f t="shared" si="0"/>
        <v>2031</v>
      </c>
      <c r="C17" s="131">
        <f>INDEX([1]Energy!$U$4:$Y$24,MATCH($B17,[1]Energy!$T$4:$T$24,0),1)</f>
        <v>52.957230593607726</v>
      </c>
      <c r="D17" s="132">
        <f>INDEX([1]Energy!$U$4:$Y$24,MATCH($B17,[1]Energy!$T$4:$T$24,0),4)</f>
        <v>63.603204732510711</v>
      </c>
      <c r="E17" s="133">
        <f>INDEX([1]Energy!$U$4:$Y$24,MATCH($B17,[1]Energy!$T$4:$T$24,0),5)</f>
        <v>44.597394547325081</v>
      </c>
      <c r="F17" s="133">
        <f>INDEX([1]Energy!$U$4:$Y$24,MATCH($B17,[1]Energy!$T$4:$T$24,0),2)</f>
        <v>76.965358606557317</v>
      </c>
      <c r="G17" s="134">
        <f>INDEX([1]Energy!$U$4:$Y$24,MATCH($B17,[1]Energy!$T$4:$T$24,0),3)</f>
        <v>47.001972336065307</v>
      </c>
      <c r="H17" s="131">
        <f>INDEX([1]Energy!$U$29:$Y$49,MATCH($B17,[1]Energy!$T$29:$T$49,0),1)</f>
        <v>52.865104435342396</v>
      </c>
      <c r="I17" s="132">
        <f>INDEX([1]Energy!$U$29:$Y$49,MATCH($B17,[1]Energy!$T$29:$T$49,0),4)</f>
        <v>61.457368434790801</v>
      </c>
      <c r="J17" s="133">
        <f>INDEX([1]Energy!$U$29:$Y$49,MATCH($B17,[1]Energy!$T$29:$T$49,0),5)</f>
        <v>41.954146588137633</v>
      </c>
      <c r="K17" s="133">
        <f>INDEX([1]Energy!$U$29:$Y$49,MATCH($B17,[1]Energy!$T$29:$T$49,0),2)</f>
        <v>77.159661034653141</v>
      </c>
      <c r="L17" s="134">
        <f>INDEX([1]Energy!$U$29:$Y$49,MATCH($B17,[1]Energy!$T$29:$T$49,0),3)</f>
        <v>47.161405404947416</v>
      </c>
      <c r="N17" s="140">
        <f t="shared" si="1"/>
        <v>2031</v>
      </c>
      <c r="O17" s="131">
        <f>INDEX([1]Energy!$U$79:$Y$99,MATCH($B17,[1]Energy!$T$79:$T$99,0),1)</f>
        <v>37.422422033098833</v>
      </c>
      <c r="P17" s="132">
        <f>INDEX([1]Energy!$U$79:$Y$99,MATCH($B17,[1]Energy!$T$79:$T$99,0),4)</f>
        <v>44.422941716070362</v>
      </c>
      <c r="Q17" s="133">
        <f>INDEX([1]Energy!$U$79:$Y$99,MATCH($B17,[1]Energy!$T$79:$T$99,0),5)</f>
        <v>33.459049683881211</v>
      </c>
      <c r="R17" s="133">
        <f>INDEX([1]Energy!$U$79:$Y$99,MATCH($B17,[1]Energy!$T$79:$T$99,0),2)</f>
        <v>52.493798534612928</v>
      </c>
      <c r="S17" s="134">
        <f>INDEX([1]Energy!$U$79:$Y$99,MATCH($B17,[1]Energy!$T$79:$T$99,0),3)</f>
        <v>38.292690357570038</v>
      </c>
      <c r="T17" s="131">
        <f>INDEX([1]Energy!$U$54:$Y$74,MATCH($B17,[1]Energy!$T$54:$T$74,0),1)</f>
        <v>37.871514382261388</v>
      </c>
      <c r="U17" s="132">
        <f>INDEX([1]Energy!$U$54:$Y$74,MATCH($B17,[1]Energy!$T$54:$T$74,0),4)</f>
        <v>43.901523184502715</v>
      </c>
      <c r="V17" s="133">
        <f>INDEX([1]Energy!$U$54:$Y$74,MATCH($B17,[1]Energy!$T$54:$T$74,0),5)</f>
        <v>29.500409161451309</v>
      </c>
      <c r="W17" s="133">
        <f>INDEX([1]Energy!$U$54:$Y$74,MATCH($B17,[1]Energy!$T$54:$T$74,0),2)</f>
        <v>54.979124405265075</v>
      </c>
      <c r="X17" s="134">
        <f>INDEX([1]Energy!$U$54:$Y$74,MATCH($B17,[1]Energy!$T$54:$T$74,0),3)</f>
        <v>40.492560295236245</v>
      </c>
    </row>
    <row r="18" spans="2:24">
      <c r="B18" s="140">
        <f t="shared" si="0"/>
        <v>2032</v>
      </c>
      <c r="C18" s="131">
        <f>INDEX([1]Energy!$U$4:$Y$24,MATCH($B18,[1]Energy!$T$4:$T$24,0),1)</f>
        <v>51.09914503642915</v>
      </c>
      <c r="D18" s="132">
        <f>INDEX([1]Energy!$U$4:$Y$24,MATCH($B18,[1]Energy!$T$4:$T$24,0),4)</f>
        <v>61.716449795081914</v>
      </c>
      <c r="E18" s="133">
        <f>INDEX([1]Energy!$U$4:$Y$24,MATCH($B18,[1]Energy!$T$4:$T$24,0),5)</f>
        <v>43.441857069671975</v>
      </c>
      <c r="F18" s="133">
        <f>INDEX([1]Energy!$U$4:$Y$24,MATCH($B18,[1]Energy!$T$4:$T$24,0),2)</f>
        <v>73.906885245901861</v>
      </c>
      <c r="G18" s="134">
        <f>INDEX([1]Energy!$U$4:$Y$24,MATCH($B18,[1]Energy!$T$4:$T$24,0),3)</f>
        <v>44.392546106557447</v>
      </c>
      <c r="H18" s="131">
        <f>INDEX([1]Energy!$U$29:$Y$49,MATCH($B18,[1]Energy!$T$29:$T$49,0),1)</f>
        <v>50.938206326963602</v>
      </c>
      <c r="I18" s="132">
        <f>INDEX([1]Energy!$U$29:$Y$49,MATCH($B18,[1]Energy!$T$29:$T$49,0),4)</f>
        <v>59.415059806716336</v>
      </c>
      <c r="J18" s="133">
        <f>INDEX([1]Energy!$U$29:$Y$49,MATCH($B18,[1]Energy!$T$29:$T$49,0),5)</f>
        <v>40.777288147640206</v>
      </c>
      <c r="K18" s="133">
        <f>INDEX([1]Energy!$U$29:$Y$49,MATCH($B18,[1]Energy!$T$29:$T$49,0),2)</f>
        <v>74.50162679310445</v>
      </c>
      <c r="L18" s="134">
        <f>INDEX([1]Energy!$U$29:$Y$49,MATCH($B18,[1]Energy!$T$29:$T$49,0),3)</f>
        <v>44.552448303823631</v>
      </c>
      <c r="N18" s="140">
        <f t="shared" si="1"/>
        <v>2032</v>
      </c>
      <c r="O18" s="131">
        <f>INDEX([1]Energy!$U$79:$Y$99,MATCH($B18,[1]Energy!$T$79:$T$99,0),1)</f>
        <v>36.210414889590695</v>
      </c>
      <c r="P18" s="132">
        <f>INDEX([1]Energy!$U$79:$Y$99,MATCH($B18,[1]Energy!$T$79:$T$99,0),4)</f>
        <v>42.511795748578869</v>
      </c>
      <c r="Q18" s="133">
        <f>INDEX([1]Energy!$U$79:$Y$99,MATCH($B18,[1]Energy!$T$79:$T$99,0),5)</f>
        <v>32.542819583036845</v>
      </c>
      <c r="R18" s="133">
        <f>INDEX([1]Energy!$U$79:$Y$99,MATCH($B18,[1]Energy!$T$79:$T$99,0),2)</f>
        <v>50.629731955912774</v>
      </c>
      <c r="S18" s="134">
        <f>INDEX([1]Energy!$U$79:$Y$99,MATCH($B18,[1]Energy!$T$79:$T$99,0),3)</f>
        <v>36.893177511612073</v>
      </c>
      <c r="T18" s="131">
        <f>INDEX([1]Energy!$U$54:$Y$74,MATCH($B18,[1]Energy!$T$54:$T$74,0),1)</f>
        <v>36.636560707472817</v>
      </c>
      <c r="U18" s="132">
        <f>INDEX([1]Energy!$U$54:$Y$74,MATCH($B18,[1]Energy!$T$54:$T$74,0),4)</f>
        <v>41.914251427064706</v>
      </c>
      <c r="V18" s="133">
        <f>INDEX([1]Energy!$U$54:$Y$74,MATCH($B18,[1]Energy!$T$54:$T$74,0),5)</f>
        <v>28.54209487494694</v>
      </c>
      <c r="W18" s="133">
        <f>INDEX([1]Energy!$U$54:$Y$74,MATCH($B18,[1]Energy!$T$54:$T$74,0),2)</f>
        <v>53.617374258346885</v>
      </c>
      <c r="X18" s="134">
        <f>INDEX([1]Energy!$U$54:$Y$74,MATCH($B18,[1]Energy!$T$54:$T$74,0),3)</f>
        <v>39.114059671089386</v>
      </c>
    </row>
    <row r="19" spans="2:24">
      <c r="B19" s="140">
        <f t="shared" si="0"/>
        <v>2033</v>
      </c>
      <c r="C19" s="131">
        <f>INDEX([1]Energy!$U$4:$Y$24,MATCH($B19,[1]Energy!$T$4:$T$24,0),1)</f>
        <v>51.986576484017903</v>
      </c>
      <c r="D19" s="132">
        <f>INDEX([1]Energy!$U$4:$Y$24,MATCH($B19,[1]Energy!$T$4:$T$24,0),4)</f>
        <v>62.977314814814775</v>
      </c>
      <c r="E19" s="133">
        <f>INDEX([1]Energy!$U$4:$Y$24,MATCH($B19,[1]Energy!$T$4:$T$24,0),5)</f>
        <v>44.636167695473361</v>
      </c>
      <c r="F19" s="133">
        <f>INDEX([1]Energy!$U$4:$Y$24,MATCH($B19,[1]Energy!$T$4:$T$24,0),2)</f>
        <v>73.357069672130791</v>
      </c>
      <c r="G19" s="134">
        <f>INDEX([1]Energy!$U$4:$Y$24,MATCH($B19,[1]Energy!$T$4:$T$24,0),3)</f>
        <v>44.996203893442711</v>
      </c>
      <c r="H19" s="131">
        <f>INDEX([1]Energy!$U$29:$Y$49,MATCH($B19,[1]Energy!$T$29:$T$49,0),1)</f>
        <v>51.596719260617483</v>
      </c>
      <c r="I19" s="132">
        <f>INDEX([1]Energy!$U$29:$Y$49,MATCH($B19,[1]Energy!$T$29:$T$49,0),4)</f>
        <v>60.474192806908853</v>
      </c>
      <c r="J19" s="133">
        <f>INDEX([1]Energy!$U$29:$Y$49,MATCH($B19,[1]Energy!$T$29:$T$49,0),5)</f>
        <v>41.850766919795021</v>
      </c>
      <c r="K19" s="133">
        <f>INDEX([1]Energy!$U$29:$Y$49,MATCH($B19,[1]Energy!$T$29:$T$49,0),2)</f>
        <v>73.633017597963971</v>
      </c>
      <c r="L19" s="134">
        <f>INDEX([1]Energy!$U$29:$Y$49,MATCH($B19,[1]Energy!$T$29:$T$49,0),3)</f>
        <v>45.110494300711061</v>
      </c>
      <c r="N19" s="140">
        <f t="shared" si="1"/>
        <v>2033</v>
      </c>
      <c r="O19" s="131">
        <f>INDEX([1]Energy!$U$79:$Y$99,MATCH($B19,[1]Energy!$T$79:$T$99,0),1)</f>
        <v>36.699541234756659</v>
      </c>
      <c r="P19" s="132">
        <f>INDEX([1]Energy!$U$79:$Y$99,MATCH($B19,[1]Energy!$T$79:$T$99,0),4)</f>
        <v>42.568860795043122</v>
      </c>
      <c r="Q19" s="133">
        <f>INDEX([1]Energy!$U$79:$Y$99,MATCH($B19,[1]Energy!$T$79:$T$99,0),5)</f>
        <v>33.473506758023703</v>
      </c>
      <c r="R19" s="133">
        <f>INDEX([1]Energy!$U$79:$Y$99,MATCH($B19,[1]Energy!$T$79:$T$99,0),2)</f>
        <v>50.489886809290773</v>
      </c>
      <c r="S19" s="134">
        <f>INDEX([1]Energy!$U$79:$Y$99,MATCH($B19,[1]Energy!$T$79:$T$99,0),3)</f>
        <v>36.874328994842109</v>
      </c>
      <c r="T19" s="131">
        <f>INDEX([1]Energy!$U$54:$Y$74,MATCH($B19,[1]Energy!$T$54:$T$74,0),1)</f>
        <v>36.80937600602573</v>
      </c>
      <c r="U19" s="132">
        <f>INDEX([1]Energy!$U$54:$Y$74,MATCH($B19,[1]Energy!$T$54:$T$74,0),4)</f>
        <v>41.783884275007253</v>
      </c>
      <c r="V19" s="133">
        <f>INDEX([1]Energy!$U$54:$Y$74,MATCH($B19,[1]Energy!$T$54:$T$74,0),5)</f>
        <v>29.194773196893909</v>
      </c>
      <c r="W19" s="133">
        <f>INDEX([1]Energy!$U$54:$Y$74,MATCH($B19,[1]Energy!$T$54:$T$74,0),2)</f>
        <v>52.97948738578522</v>
      </c>
      <c r="X19" s="134">
        <f>INDEX([1]Energy!$U$54:$Y$74,MATCH($B19,[1]Energy!$T$54:$T$74,0),3)</f>
        <v>39.04913859547527</v>
      </c>
    </row>
    <row r="20" spans="2:24">
      <c r="B20" s="140">
        <f t="shared" si="0"/>
        <v>2034</v>
      </c>
      <c r="C20" s="131">
        <f>INDEX([1]Energy!$U$4:$Y$24,MATCH($B20,[1]Energy!$T$4:$T$24,0),1)</f>
        <v>54.019081050228209</v>
      </c>
      <c r="D20" s="132">
        <f>INDEX([1]Energy!$U$4:$Y$24,MATCH($B20,[1]Energy!$T$4:$T$24,0),4)</f>
        <v>66.155802469136006</v>
      </c>
      <c r="E20" s="133">
        <f>INDEX([1]Energy!$U$4:$Y$24,MATCH($B20,[1]Energy!$T$4:$T$24,0),5)</f>
        <v>46.751417181069719</v>
      </c>
      <c r="F20" s="133">
        <f>INDEX([1]Energy!$U$4:$Y$24,MATCH($B20,[1]Energy!$T$4:$T$24,0),2)</f>
        <v>74.295573770491828</v>
      </c>
      <c r="G20" s="134">
        <f>INDEX([1]Energy!$U$4:$Y$24,MATCH($B20,[1]Energy!$T$4:$T$24,0),3)</f>
        <v>46.269610655737914</v>
      </c>
      <c r="H20" s="131">
        <f>INDEX([1]Energy!$U$29:$Y$49,MATCH($B20,[1]Energy!$T$29:$T$49,0),1)</f>
        <v>53.367964264334319</v>
      </c>
      <c r="I20" s="132">
        <f>INDEX([1]Energy!$U$29:$Y$49,MATCH($B20,[1]Energy!$T$29:$T$49,0),4)</f>
        <v>63.170436399965602</v>
      </c>
      <c r="J20" s="133">
        <f>INDEX([1]Energy!$U$29:$Y$49,MATCH($B20,[1]Energy!$T$29:$T$49,0),5)</f>
        <v>43.616944843217617</v>
      </c>
      <c r="K20" s="133">
        <f>INDEX([1]Energy!$U$29:$Y$49,MATCH($B20,[1]Energy!$T$29:$T$49,0),2)</f>
        <v>74.583735615454131</v>
      </c>
      <c r="L20" s="134">
        <f>INDEX([1]Energy!$U$29:$Y$49,MATCH($B20,[1]Energy!$T$29:$T$49,0),3)</f>
        <v>46.568436164210588</v>
      </c>
      <c r="N20" s="140">
        <f t="shared" si="1"/>
        <v>2034</v>
      </c>
      <c r="O20" s="131">
        <f>INDEX([1]Energy!$U$79:$Y$99,MATCH($B20,[1]Energy!$T$79:$T$99,0),1)</f>
        <v>37.956169648249599</v>
      </c>
      <c r="P20" s="132">
        <f>INDEX([1]Energy!$U$79:$Y$99,MATCH($B20,[1]Energy!$T$79:$T$99,0),4)</f>
        <v>43.819936846821115</v>
      </c>
      <c r="Q20" s="133">
        <f>INDEX([1]Energy!$U$79:$Y$99,MATCH($B20,[1]Energy!$T$79:$T$99,0),5)</f>
        <v>35.272293286752401</v>
      </c>
      <c r="R20" s="133">
        <f>INDEX([1]Energy!$U$79:$Y$99,MATCH($B20,[1]Energy!$T$79:$T$99,0),2)</f>
        <v>51.160393350849745</v>
      </c>
      <c r="S20" s="134">
        <f>INDEX([1]Energy!$U$79:$Y$99,MATCH($B20,[1]Energy!$T$79:$T$99,0),3)</f>
        <v>37.419378355912933</v>
      </c>
      <c r="T20" s="131">
        <f>INDEX([1]Energy!$U$54:$Y$74,MATCH($B20,[1]Energy!$T$54:$T$74,0),1)</f>
        <v>37.823384507484349</v>
      </c>
      <c r="U20" s="132">
        <f>INDEX([1]Energy!$U$54:$Y$74,MATCH($B20,[1]Energy!$T$54:$T$74,0),4)</f>
        <v>42.930883000682421</v>
      </c>
      <c r="V20" s="133">
        <f>INDEX([1]Energy!$U$54:$Y$74,MATCH($B20,[1]Energy!$T$54:$T$74,0),5)</f>
        <v>30.557585806159508</v>
      </c>
      <c r="W20" s="133">
        <f>INDEX([1]Energy!$U$54:$Y$74,MATCH($B20,[1]Energy!$T$54:$T$74,0),2)</f>
        <v>53.781833942176327</v>
      </c>
      <c r="X20" s="134">
        <f>INDEX([1]Energy!$U$54:$Y$74,MATCH($B20,[1]Energy!$T$54:$T$74,0),3)</f>
        <v>39.716264854381514</v>
      </c>
    </row>
    <row r="21" spans="2:24">
      <c r="B21" s="140">
        <f t="shared" si="0"/>
        <v>2035</v>
      </c>
      <c r="C21" s="131">
        <f>INDEX([1]Energy!$U$4:$Y$24,MATCH($B21,[1]Energy!$T$4:$T$24,0),1)</f>
        <v>54.331286529681371</v>
      </c>
      <c r="D21" s="132">
        <f>INDEX([1]Energy!$U$4:$Y$24,MATCH($B21,[1]Energy!$T$4:$T$24,0),4)</f>
        <v>67.681517489712064</v>
      </c>
      <c r="E21" s="133">
        <f>INDEX([1]Energy!$U$4:$Y$24,MATCH($B21,[1]Energy!$T$4:$T$24,0),5)</f>
        <v>47.642206790123083</v>
      </c>
      <c r="F21" s="133">
        <f>INDEX([1]Energy!$U$4:$Y$24,MATCH($B21,[1]Energy!$T$4:$T$24,0),2)</f>
        <v>71.651690573770281</v>
      </c>
      <c r="G21" s="134">
        <f>INDEX([1]Energy!$U$4:$Y$24,MATCH($B21,[1]Energy!$T$4:$T$24,0),3)</f>
        <v>45.69889856557328</v>
      </c>
      <c r="H21" s="131">
        <f>INDEX([1]Energy!$U$29:$Y$49,MATCH($B21,[1]Energy!$T$29:$T$49,0),1)</f>
        <v>53.306567518115536</v>
      </c>
      <c r="I21" s="132">
        <f>INDEX([1]Energy!$U$29:$Y$49,MATCH($B21,[1]Energy!$T$29:$T$49,0),4)</f>
        <v>64.501469030169616</v>
      </c>
      <c r="J21" s="133">
        <f>INDEX([1]Energy!$U$29:$Y$49,MATCH($B21,[1]Energy!$T$29:$T$49,0),5)</f>
        <v>44.269123232633589</v>
      </c>
      <c r="K21" s="133">
        <f>INDEX([1]Energy!$U$29:$Y$49,MATCH($B21,[1]Energy!$T$29:$T$49,0),2)</f>
        <v>71.539233970820291</v>
      </c>
      <c r="L21" s="134">
        <f>INDEX([1]Energy!$U$29:$Y$49,MATCH($B21,[1]Energy!$T$29:$T$49,0),3)</f>
        <v>45.963739215711385</v>
      </c>
      <c r="N21" s="140">
        <f t="shared" si="1"/>
        <v>2035</v>
      </c>
      <c r="O21" s="131">
        <f>INDEX([1]Energy!$U$79:$Y$99,MATCH($B21,[1]Energy!$T$79:$T$99,0),1)</f>
        <v>37.554806202594548</v>
      </c>
      <c r="P21" s="132">
        <f>INDEX([1]Energy!$U$79:$Y$99,MATCH($B21,[1]Energy!$T$79:$T$99,0),4)</f>
        <v>44.496542855141826</v>
      </c>
      <c r="Q21" s="133">
        <f>INDEX([1]Energy!$U$79:$Y$99,MATCH($B21,[1]Energy!$T$79:$T$99,0),5)</f>
        <v>35.903931256285205</v>
      </c>
      <c r="R21" s="133">
        <f>INDEX([1]Energy!$U$79:$Y$99,MATCH($B21,[1]Energy!$T$79:$T$99,0),2)</f>
        <v>48.965204599490178</v>
      </c>
      <c r="S21" s="134">
        <f>INDEX([1]Energy!$U$79:$Y$99,MATCH($B21,[1]Energy!$T$79:$T$99,0),3)</f>
        <v>35.787559675151719</v>
      </c>
      <c r="T21" s="131">
        <f>INDEX([1]Energy!$U$54:$Y$74,MATCH($B21,[1]Energy!$T$54:$T$74,0),1)</f>
        <v>37.085287970914308</v>
      </c>
      <c r="U21" s="132">
        <f>INDEX([1]Energy!$U$54:$Y$74,MATCH($B21,[1]Energy!$T$54:$T$74,0),4)</f>
        <v>43.600864968919304</v>
      </c>
      <c r="V21" s="133">
        <f>INDEX([1]Energy!$U$54:$Y$74,MATCH($B21,[1]Energy!$T$54:$T$74,0),5)</f>
        <v>31.061176357995052</v>
      </c>
      <c r="W21" s="133">
        <f>INDEX([1]Energy!$U$54:$Y$74,MATCH($B21,[1]Energy!$T$54:$T$74,0),2)</f>
        <v>51.045096177110977</v>
      </c>
      <c r="X21" s="134">
        <f>INDEX([1]Energy!$U$54:$Y$74,MATCH($B21,[1]Energy!$T$54:$T$74,0),3)</f>
        <v>38.055064771290986</v>
      </c>
    </row>
    <row r="22" spans="2:24">
      <c r="B22" s="140">
        <f t="shared" si="0"/>
        <v>2036</v>
      </c>
      <c r="C22" s="131">
        <f>INDEX([1]Energy!$U$4:$Y$24,MATCH($B22,[1]Energy!$T$4:$T$24,0),1)</f>
        <v>54.147847222222694</v>
      </c>
      <c r="D22" s="132">
        <f>INDEX([1]Energy!$U$4:$Y$24,MATCH($B22,[1]Energy!$T$4:$T$24,0),4)</f>
        <v>68.290952868853054</v>
      </c>
      <c r="E22" s="133">
        <f>INDEX([1]Energy!$U$4:$Y$24,MATCH($B22,[1]Energy!$T$4:$T$24,0),5)</f>
        <v>48.115573770491402</v>
      </c>
      <c r="F22" s="133">
        <f>INDEX([1]Energy!$U$4:$Y$24,MATCH($B22,[1]Energy!$T$4:$T$24,0),2)</f>
        <v>69.863442622950558</v>
      </c>
      <c r="G22" s="134">
        <f>INDEX([1]Energy!$U$4:$Y$24,MATCH($B22,[1]Energy!$T$4:$T$24,0),3)</f>
        <v>44.211490778688599</v>
      </c>
      <c r="H22" s="131">
        <f>INDEX([1]Energy!$U$29:$Y$49,MATCH($B22,[1]Energy!$T$29:$T$49,0),1)</f>
        <v>52.65902224965577</v>
      </c>
      <c r="I22" s="132">
        <f>INDEX([1]Energy!$U$29:$Y$49,MATCH($B22,[1]Energy!$T$29:$T$49,0),4)</f>
        <v>64.620913457539061</v>
      </c>
      <c r="J22" s="133">
        <f>INDEX([1]Energy!$U$29:$Y$49,MATCH($B22,[1]Energy!$T$29:$T$49,0),5)</f>
        <v>44.37504894343374</v>
      </c>
      <c r="K22" s="133">
        <f>INDEX([1]Energy!$U$29:$Y$49,MATCH($B22,[1]Energy!$T$29:$T$49,0),2)</f>
        <v>69.499478165255979</v>
      </c>
      <c r="L22" s="134">
        <f>INDEX([1]Energy!$U$29:$Y$49,MATCH($B22,[1]Energy!$T$29:$T$49,0),3)</f>
        <v>44.210953821921812</v>
      </c>
      <c r="N22" s="140">
        <f t="shared" si="1"/>
        <v>2036</v>
      </c>
      <c r="O22" s="131">
        <f>INDEX([1]Energy!$U$79:$Y$99,MATCH($B22,[1]Energy!$T$79:$T$99,0),1)</f>
        <v>37.191294383383493</v>
      </c>
      <c r="P22" s="132">
        <f>INDEX([1]Energy!$U$79:$Y$99,MATCH($B22,[1]Energy!$T$79:$T$99,0),4)</f>
        <v>43.95248212112422</v>
      </c>
      <c r="Q22" s="133">
        <f>INDEX([1]Energy!$U$79:$Y$99,MATCH($B22,[1]Energy!$T$79:$T$99,0),5)</f>
        <v>36.176974281187611</v>
      </c>
      <c r="R22" s="133">
        <f>INDEX([1]Energy!$U$79:$Y$99,MATCH($B22,[1]Energy!$T$79:$T$99,0),2)</f>
        <v>47.659953139934686</v>
      </c>
      <c r="S22" s="134">
        <f>INDEX([1]Energy!$U$79:$Y$99,MATCH($B22,[1]Energy!$T$79:$T$99,0),3)</f>
        <v>34.696328652159202</v>
      </c>
      <c r="T22" s="131">
        <f>INDEX([1]Energy!$U$54:$Y$74,MATCH($B22,[1]Energy!$T$54:$T$74,0),1)</f>
        <v>36.390223013323691</v>
      </c>
      <c r="U22" s="132">
        <f>INDEX([1]Energy!$U$54:$Y$74,MATCH($B22,[1]Energy!$T$54:$T$74,0),4)</f>
        <v>42.805872227963981</v>
      </c>
      <c r="V22" s="133">
        <f>INDEX([1]Energy!$U$54:$Y$74,MATCH($B22,[1]Energy!$T$54:$T$74,0),5)</f>
        <v>31.116536768126053</v>
      </c>
      <c r="W22" s="133">
        <f>INDEX([1]Energy!$U$54:$Y$74,MATCH($B22,[1]Energy!$T$54:$T$74,0),2)</f>
        <v>49.589816844742458</v>
      </c>
      <c r="X22" s="134">
        <f>INDEX([1]Energy!$U$54:$Y$74,MATCH($B22,[1]Energy!$T$54:$T$74,0),3)</f>
        <v>36.792695759451796</v>
      </c>
    </row>
    <row r="23" spans="2:24">
      <c r="B23" s="140">
        <f t="shared" si="0"/>
        <v>2037</v>
      </c>
      <c r="C23" s="131">
        <f>INDEX([1]Energy!$U$4:$Y$24,MATCH($B23,[1]Energy!$T$4:$T$24,0),1)</f>
        <v>56.954051369863826</v>
      </c>
      <c r="D23" s="132">
        <f>INDEX([1]Energy!$U$4:$Y$24,MATCH($B23,[1]Energy!$T$4:$T$24,0),4)</f>
        <v>72.085622427983068</v>
      </c>
      <c r="E23" s="133">
        <f>INDEX([1]Energy!$U$4:$Y$24,MATCH($B23,[1]Energy!$T$4:$T$24,0),5)</f>
        <v>50.469302983538704</v>
      </c>
      <c r="F23" s="133">
        <f>INDEX([1]Energy!$U$4:$Y$24,MATCH($B23,[1]Energy!$T$4:$T$24,0),2)</f>
        <v>74.072192622950496</v>
      </c>
      <c r="G23" s="134">
        <f>INDEX([1]Energy!$U$4:$Y$24,MATCH($B23,[1]Energy!$T$4:$T$24,0),3)</f>
        <v>46.241767418032616</v>
      </c>
      <c r="H23" s="131">
        <f>INDEX([1]Energy!$U$29:$Y$49,MATCH($B23,[1]Energy!$T$29:$T$49,0),1)</f>
        <v>55.552919416830932</v>
      </c>
      <c r="I23" s="132">
        <f>INDEX([1]Energy!$U$29:$Y$49,MATCH($B23,[1]Energy!$T$29:$T$49,0),4)</f>
        <v>68.396803718238573</v>
      </c>
      <c r="J23" s="133">
        <f>INDEX([1]Energy!$U$29:$Y$49,MATCH($B23,[1]Energy!$T$29:$T$49,0),5)</f>
        <v>46.733926283766152</v>
      </c>
      <c r="K23" s="133">
        <f>INDEX([1]Energy!$U$29:$Y$49,MATCH($B23,[1]Energy!$T$29:$T$49,0),2)</f>
        <v>73.798089676999155</v>
      </c>
      <c r="L23" s="134">
        <f>INDEX([1]Energy!$U$29:$Y$49,MATCH($B23,[1]Energy!$T$29:$T$49,0),3)</f>
        <v>46.223843588458088</v>
      </c>
      <c r="N23" s="140">
        <f t="shared" si="1"/>
        <v>2037</v>
      </c>
      <c r="O23" s="131">
        <f>INDEX([1]Energy!$U$79:$Y$99,MATCH($B23,[1]Energy!$T$79:$T$99,0),1)</f>
        <v>39.83891307952802</v>
      </c>
      <c r="P23" s="132">
        <f>INDEX([1]Energy!$U$79:$Y$99,MATCH($B23,[1]Energy!$T$79:$T$99,0),4)</f>
        <v>46.742564671696591</v>
      </c>
      <c r="Q23" s="133">
        <f>INDEX([1]Energy!$U$79:$Y$99,MATCH($B23,[1]Energy!$T$79:$T$99,0),5)</f>
        <v>38.72177559473942</v>
      </c>
      <c r="R23" s="133">
        <f>INDEX([1]Energy!$U$79:$Y$99,MATCH($B23,[1]Energy!$T$79:$T$99,0),2)</f>
        <v>50.914054520845468</v>
      </c>
      <c r="S23" s="134">
        <f>INDEX([1]Energy!$U$79:$Y$99,MATCH($B23,[1]Energy!$T$79:$T$99,0),3)</f>
        <v>37.292173071847216</v>
      </c>
      <c r="T23" s="131">
        <f>INDEX([1]Energy!$U$54:$Y$74,MATCH($B23,[1]Energy!$T$54:$T$74,0),1)</f>
        <v>38.908135012704683</v>
      </c>
      <c r="U23" s="132">
        <f>INDEX([1]Energy!$U$54:$Y$74,MATCH($B23,[1]Energy!$T$54:$T$74,0),4)</f>
        <v>45.444934353836217</v>
      </c>
      <c r="V23" s="133">
        <f>INDEX([1]Energy!$U$54:$Y$74,MATCH($B23,[1]Energy!$T$54:$T$74,0),5)</f>
        <v>33.290901361506364</v>
      </c>
      <c r="W23" s="133">
        <f>INDEX([1]Energy!$U$54:$Y$74,MATCH($B23,[1]Energy!$T$54:$T$74,0),2)</f>
        <v>52.984865472189604</v>
      </c>
      <c r="X23" s="134">
        <f>INDEX([1]Energy!$U$54:$Y$74,MATCH($B23,[1]Energy!$T$54:$T$74,0),3)</f>
        <v>39.361651713598519</v>
      </c>
    </row>
    <row r="24" spans="2:24">
      <c r="B24" s="140">
        <f t="shared" si="0"/>
        <v>2038</v>
      </c>
      <c r="C24" s="131">
        <f>INDEX([1]Energy!$U$4:$Y$24,MATCH($B24,[1]Energy!$T$4:$T$24,0),1)</f>
        <v>61.541477168949754</v>
      </c>
      <c r="D24" s="132">
        <f>INDEX([1]Energy!$U$4:$Y$24,MATCH($B24,[1]Energy!$T$4:$T$24,0),4)</f>
        <v>77.629320987654623</v>
      </c>
      <c r="E24" s="133">
        <f>INDEX([1]Energy!$U$4:$Y$24,MATCH($B24,[1]Energy!$T$4:$T$24,0),5)</f>
        <v>54.366355452674938</v>
      </c>
      <c r="F24" s="133">
        <f>INDEX([1]Energy!$U$4:$Y$24,MATCH($B24,[1]Energy!$T$4:$T$24,0),2)</f>
        <v>81.564723360655819</v>
      </c>
      <c r="G24" s="134">
        <f>INDEX([1]Energy!$U$4:$Y$24,MATCH($B24,[1]Energy!$T$4:$T$24,0),3)</f>
        <v>49.79937499999987</v>
      </c>
      <c r="H24" s="131">
        <f>INDEX([1]Energy!$U$29:$Y$49,MATCH($B24,[1]Energy!$T$29:$T$49,0),1)</f>
        <v>59.857616915366918</v>
      </c>
      <c r="I24" s="132">
        <f>INDEX([1]Energy!$U$29:$Y$49,MATCH($B24,[1]Energy!$T$29:$T$49,0),4)</f>
        <v>73.184714623055172</v>
      </c>
      <c r="J24" s="133">
        <f>INDEX([1]Energy!$U$29:$Y$49,MATCH($B24,[1]Energy!$T$29:$T$49,0),5)</f>
        <v>50.018020559871367</v>
      </c>
      <c r="K24" s="133">
        <f>INDEX([1]Energy!$U$29:$Y$49,MATCH($B24,[1]Energy!$T$29:$T$49,0),2)</f>
        <v>81.399626678196114</v>
      </c>
      <c r="L24" s="134">
        <f>INDEX([1]Energy!$U$29:$Y$49,MATCH($B24,[1]Energy!$T$29:$T$49,0),3)</f>
        <v>49.593599972634976</v>
      </c>
      <c r="N24" s="140">
        <f t="shared" si="1"/>
        <v>2038</v>
      </c>
      <c r="O24" s="131">
        <f>INDEX([1]Energy!$U$79:$Y$99,MATCH($B24,[1]Energy!$T$79:$T$99,0),1)</f>
        <v>43.320809409685985</v>
      </c>
      <c r="P24" s="132">
        <f>INDEX([1]Energy!$U$79:$Y$99,MATCH($B24,[1]Energy!$T$79:$T$99,0),4)</f>
        <v>50.189286389459461</v>
      </c>
      <c r="Q24" s="133">
        <f>INDEX([1]Energy!$U$79:$Y$99,MATCH($B24,[1]Energy!$T$79:$T$99,0),5)</f>
        <v>41.650097435050917</v>
      </c>
      <c r="R24" s="133">
        <f>INDEX([1]Energy!$U$79:$Y$99,MATCH($B24,[1]Energy!$T$79:$T$99,0),2)</f>
        <v>56.166194486226566</v>
      </c>
      <c r="S24" s="134">
        <f>INDEX([1]Energy!$U$79:$Y$99,MATCH($B24,[1]Energy!$T$79:$T$99,0),3)</f>
        <v>41.106630301933293</v>
      </c>
      <c r="T24" s="131">
        <f>INDEX([1]Energy!$U$54:$Y$74,MATCH($B24,[1]Energy!$T$54:$T$74,0),1)</f>
        <v>42.484097358916358</v>
      </c>
      <c r="U24" s="132">
        <f>INDEX([1]Energy!$U$54:$Y$74,MATCH($B24,[1]Energy!$T$54:$T$74,0),4)</f>
        <v>49.187045887931831</v>
      </c>
      <c r="V24" s="133">
        <f>INDEX([1]Energy!$U$54:$Y$74,MATCH($B24,[1]Energy!$T$54:$T$74,0),5)</f>
        <v>35.868328774518822</v>
      </c>
      <c r="W24" s="133">
        <f>INDEX([1]Energy!$U$54:$Y$74,MATCH($B24,[1]Energy!$T$54:$T$74,0),2)</f>
        <v>58.600519611645694</v>
      </c>
      <c r="X24" s="134">
        <f>INDEX([1]Energy!$U$54:$Y$74,MATCH($B24,[1]Energy!$T$54:$T$74,0),3)</f>
        <v>43.332218116421359</v>
      </c>
    </row>
    <row r="25" spans="2:24">
      <c r="B25" s="140">
        <f t="shared" si="0"/>
        <v>2039</v>
      </c>
      <c r="C25" s="131">
        <f>INDEX([1]Energy!$U$4:$Y$24,MATCH($B25,[1]Energy!$T$4:$T$24,0),1)</f>
        <v>72.150982876711709</v>
      </c>
      <c r="D25" s="132">
        <f>INDEX([1]Energy!$U$4:$Y$24,MATCH($B25,[1]Energy!$T$4:$T$24,0),4)</f>
        <v>92.404557613169729</v>
      </c>
      <c r="E25" s="133">
        <f>INDEX([1]Energy!$U$4:$Y$24,MATCH($B25,[1]Energy!$T$4:$T$24,0),5)</f>
        <v>65.358320473251283</v>
      </c>
      <c r="F25" s="133">
        <f>INDEX([1]Energy!$U$4:$Y$24,MATCH($B25,[1]Energy!$T$4:$T$24,0),2)</f>
        <v>89.809528688524807</v>
      </c>
      <c r="G25" s="134">
        <f>INDEX([1]Energy!$U$4:$Y$24,MATCH($B25,[1]Energy!$T$4:$T$24,0),3)</f>
        <v>56.680788934426076</v>
      </c>
      <c r="H25" s="131">
        <f>INDEX([1]Energy!$U$29:$Y$49,MATCH($B25,[1]Energy!$T$29:$T$49,0),1)</f>
        <v>69.639889259791659</v>
      </c>
      <c r="I25" s="132">
        <f>INDEX([1]Energy!$U$29:$Y$49,MATCH($B25,[1]Energy!$T$29:$T$49,0),4)</f>
        <v>86.615520854429974</v>
      </c>
      <c r="J25" s="133">
        <f>INDEX([1]Energy!$U$29:$Y$49,MATCH($B25,[1]Energy!$T$29:$T$49,0),5)</f>
        <v>59.764904791623557</v>
      </c>
      <c r="K25" s="133">
        <f>INDEX([1]Energy!$U$29:$Y$49,MATCH($B25,[1]Energy!$T$29:$T$49,0),2)</f>
        <v>89.836496815604278</v>
      </c>
      <c r="L25" s="134">
        <f>INDEX([1]Energy!$U$29:$Y$49,MATCH($B25,[1]Energy!$T$29:$T$49,0),3)</f>
        <v>56.856352233946396</v>
      </c>
      <c r="N25" s="140">
        <f t="shared" si="1"/>
        <v>2039</v>
      </c>
      <c r="O25" s="131">
        <f>INDEX([1]Energy!$U$79:$Y$99,MATCH($B25,[1]Energy!$T$79:$T$99,0),1)</f>
        <v>49.852787953151037</v>
      </c>
      <c r="P25" s="132">
        <f>INDEX([1]Energy!$U$79:$Y$99,MATCH($B25,[1]Energy!$T$79:$T$99,0),4)</f>
        <v>57.806020600968267</v>
      </c>
      <c r="Q25" s="133">
        <f>INDEX([1]Energy!$U$79:$Y$99,MATCH($B25,[1]Energy!$T$79:$T$99,0),5)</f>
        <v>49.691121474648732</v>
      </c>
      <c r="R25" s="133">
        <f>INDEX([1]Energy!$U$79:$Y$99,MATCH($B25,[1]Energy!$T$79:$T$99,0),2)</f>
        <v>61.950147224204919</v>
      </c>
      <c r="S25" s="134">
        <f>INDEX([1]Energy!$U$79:$Y$99,MATCH($B25,[1]Energy!$T$79:$T$99,0),3)</f>
        <v>45.252315267120622</v>
      </c>
      <c r="T25" s="131">
        <f>INDEX([1]Energy!$U$54:$Y$74,MATCH($B25,[1]Energy!$T$54:$T$74,0),1)</f>
        <v>48.363154615151643</v>
      </c>
      <c r="U25" s="132">
        <f>INDEX([1]Energy!$U$54:$Y$74,MATCH($B25,[1]Energy!$T$54:$T$74,0),4)</f>
        <v>56.457825993810168</v>
      </c>
      <c r="V25" s="133">
        <f>INDEX([1]Energy!$U$54:$Y$74,MATCH($B25,[1]Energy!$T$54:$T$74,0),5)</f>
        <v>42.288447463487259</v>
      </c>
      <c r="W25" s="133">
        <f>INDEX([1]Energy!$U$54:$Y$74,MATCH($B25,[1]Energy!$T$54:$T$74,0),2)</f>
        <v>65.023687203721508</v>
      </c>
      <c r="X25" s="134">
        <f>INDEX([1]Energy!$U$54:$Y$74,MATCH($B25,[1]Energy!$T$54:$T$74,0),3)</f>
        <v>48.183251902044326</v>
      </c>
    </row>
    <row r="26" spans="2:24">
      <c r="B26" s="140">
        <f t="shared" si="0"/>
        <v>2040</v>
      </c>
      <c r="C26" s="131">
        <f>INDEX([1]Energy!$U$4:$Y$24,MATCH($B26,[1]Energy!$T$4:$T$24,0),1)</f>
        <v>75.726294398906902</v>
      </c>
      <c r="D26" s="132">
        <f>INDEX([1]Energy!$U$4:$Y$24,MATCH($B26,[1]Energy!$T$4:$T$24,0),4)</f>
        <v>98.907971311475492</v>
      </c>
      <c r="E26" s="133">
        <f>INDEX([1]Energy!$U$4:$Y$24,MATCH($B26,[1]Energy!$T$4:$T$24,0),5)</f>
        <v>69.235645491803012</v>
      </c>
      <c r="F26" s="133">
        <f>INDEX([1]Energy!$U$4:$Y$24,MATCH($B26,[1]Energy!$T$4:$T$24,0),2)</f>
        <v>91.738893442623407</v>
      </c>
      <c r="G26" s="134">
        <f>INDEX([1]Energy!$U$4:$Y$24,MATCH($B26,[1]Energy!$T$4:$T$24,0),3)</f>
        <v>57.519615778688276</v>
      </c>
      <c r="H26" s="131">
        <f>INDEX([1]Energy!$U$29:$Y$49,MATCH($B26,[1]Energy!$T$29:$T$49,0),1)</f>
        <v>72.768089655180447</v>
      </c>
      <c r="I26" s="132">
        <f>INDEX([1]Energy!$U$29:$Y$49,MATCH($B26,[1]Energy!$T$29:$T$49,0),4)</f>
        <v>92.635979415263463</v>
      </c>
      <c r="J26" s="133">
        <f>INDEX([1]Energy!$U$29:$Y$49,MATCH($B26,[1]Energy!$T$29:$T$49,0),5)</f>
        <v>63.172780564501814</v>
      </c>
      <c r="K26" s="133">
        <f>INDEX([1]Energy!$U$29:$Y$49,MATCH($B26,[1]Energy!$T$29:$T$49,0),2)</f>
        <v>91.702712168112129</v>
      </c>
      <c r="L26" s="134">
        <f>INDEX([1]Energy!$U$29:$Y$49,MATCH($B26,[1]Energy!$T$29:$T$49,0),3)</f>
        <v>57.563701697068275</v>
      </c>
      <c r="N26" s="140">
        <f t="shared" si="1"/>
        <v>2040</v>
      </c>
      <c r="O26" s="131">
        <f>INDEX([1]Energy!$U$79:$Y$99,MATCH($B26,[1]Energy!$T$79:$T$99,0),1)</f>
        <v>52.103943651155646</v>
      </c>
      <c r="P26" s="132">
        <f>INDEX([1]Energy!$U$79:$Y$99,MATCH($B26,[1]Energy!$T$79:$T$99,0),4)</f>
        <v>61.671875428660279</v>
      </c>
      <c r="Q26" s="133">
        <f>INDEX([1]Energy!$U$79:$Y$99,MATCH($B26,[1]Energy!$T$79:$T$99,0),5)</f>
        <v>52.949759446000257</v>
      </c>
      <c r="R26" s="133">
        <f>INDEX([1]Energy!$U$79:$Y$99,MATCH($B26,[1]Energy!$T$79:$T$99,0),2)</f>
        <v>62.988008714422492</v>
      </c>
      <c r="S26" s="134">
        <f>INDEX([1]Energy!$U$79:$Y$99,MATCH($B26,[1]Energy!$T$79:$T$99,0),3)</f>
        <v>46.060438953679864</v>
      </c>
      <c r="T26" s="131">
        <f>INDEX([1]Energy!$U$54:$Y$74,MATCH($B26,[1]Energy!$T$54:$T$74,0),1)</f>
        <v>50.187668644693375</v>
      </c>
      <c r="U26" s="132">
        <f>INDEX([1]Energy!$U$54:$Y$74,MATCH($B26,[1]Energy!$T$54:$T$74,0),4)</f>
        <v>60.96588531600311</v>
      </c>
      <c r="V26" s="133">
        <f>INDEX([1]Energy!$U$54:$Y$74,MATCH($B26,[1]Energy!$T$54:$T$74,0),5)</f>
        <v>44.968489849397592</v>
      </c>
      <c r="W26" s="133">
        <f>INDEX([1]Energy!$U$54:$Y$74,MATCH($B26,[1]Energy!$T$54:$T$74,0),2)</f>
        <v>66.147760589975775</v>
      </c>
      <c r="X26" s="134">
        <f>INDEX([1]Energy!$U$54:$Y$74,MATCH($B26,[1]Energy!$T$54:$T$74,0),3)</f>
        <v>48.884984555972437</v>
      </c>
    </row>
    <row r="27" spans="2:24">
      <c r="B27" s="140">
        <f t="shared" si="0"/>
        <v>2041</v>
      </c>
      <c r="C27" s="131">
        <f>INDEX([1]Energy!$U$4:$Y$24,MATCH($B27,[1]Energy!$T$4:$T$24,0),1)</f>
        <v>77.721585616439754</v>
      </c>
      <c r="D27" s="132">
        <f>INDEX([1]Energy!$U$4:$Y$24,MATCH($B27,[1]Energy!$T$4:$T$24,0),4)</f>
        <v>102.14943415637863</v>
      </c>
      <c r="E27" s="133">
        <f>INDEX([1]Energy!$U$4:$Y$24,MATCH($B27,[1]Energy!$T$4:$T$24,0),5)</f>
        <v>71.191769547324739</v>
      </c>
      <c r="F27" s="133">
        <f>INDEX([1]Energy!$U$4:$Y$24,MATCH($B27,[1]Energy!$T$4:$T$24,0),2)</f>
        <v>93.480502049180188</v>
      </c>
      <c r="G27" s="134">
        <f>INDEX([1]Energy!$U$4:$Y$24,MATCH($B27,[1]Energy!$T$4:$T$24,0),3)</f>
        <v>58.520502049180323</v>
      </c>
      <c r="H27" s="131">
        <f>INDEX([1]Energy!$U$29:$Y$49,MATCH($B27,[1]Energy!$T$29:$T$49,0),1)</f>
        <v>74.130456029051871</v>
      </c>
      <c r="I27" s="132">
        <f>INDEX([1]Energy!$U$29:$Y$49,MATCH($B27,[1]Energy!$T$29:$T$49,0),4)</f>
        <v>95.16019053311183</v>
      </c>
      <c r="J27" s="133">
        <f>INDEX([1]Energy!$U$29:$Y$49,MATCH($B27,[1]Energy!$T$29:$T$49,0),5)</f>
        <v>64.675422197908787</v>
      </c>
      <c r="K27" s="133">
        <f>INDEX([1]Energy!$U$29:$Y$49,MATCH($B27,[1]Energy!$T$29:$T$49,0),2)</f>
        <v>92.721062866614346</v>
      </c>
      <c r="L27" s="134">
        <f>INDEX([1]Energy!$U$29:$Y$49,MATCH($B27,[1]Energy!$T$29:$T$49,0),3)</f>
        <v>57.806909920688916</v>
      </c>
      <c r="N27" s="140">
        <f t="shared" si="1"/>
        <v>2041</v>
      </c>
      <c r="O27" s="131">
        <f>INDEX([1]Energy!$U$79:$Y$99,MATCH($B27,[1]Energy!$T$79:$T$99,0),1)</f>
        <v>53.17336139579033</v>
      </c>
      <c r="P27" s="132">
        <f>INDEX([1]Energy!$U$79:$Y$99,MATCH($B27,[1]Energy!$T$79:$T$99,0),4)</f>
        <v>61.120626631215323</v>
      </c>
      <c r="Q27" s="133">
        <f>INDEX([1]Energy!$U$79:$Y$99,MATCH($B27,[1]Energy!$T$79:$T$99,0),5)</f>
        <v>54.654085025684807</v>
      </c>
      <c r="R27" s="133">
        <f>INDEX([1]Energy!$U$79:$Y$99,MATCH($B27,[1]Energy!$T$79:$T$99,0),2)</f>
        <v>63.626381383192729</v>
      </c>
      <c r="S27" s="134">
        <f>INDEX([1]Energy!$U$79:$Y$99,MATCH($B27,[1]Energy!$T$79:$T$99,0),3)</f>
        <v>46.371654235532766</v>
      </c>
      <c r="T27" s="131">
        <f>INDEX([1]Energy!$U$54:$Y$74,MATCH($B27,[1]Energy!$T$54:$T$74,0),1)</f>
        <v>50.552158345352254</v>
      </c>
      <c r="U27" s="132">
        <f>INDEX([1]Energy!$U$54:$Y$74,MATCH($B27,[1]Energy!$T$54:$T$74,0),4)</f>
        <v>59.589238797483993</v>
      </c>
      <c r="V27" s="133">
        <f>INDEX([1]Energy!$U$54:$Y$74,MATCH($B27,[1]Energy!$T$54:$T$74,0),5)</f>
        <v>45.884742521252669</v>
      </c>
      <c r="W27" s="133">
        <f>INDEX([1]Energy!$U$54:$Y$74,MATCH($B27,[1]Energy!$T$54:$T$74,0),2)</f>
        <v>66.298679480337711</v>
      </c>
      <c r="X27" s="134">
        <f>INDEX([1]Energy!$U$54:$Y$74,MATCH($B27,[1]Energy!$T$54:$T$74,0),3)</f>
        <v>48.934520332473411</v>
      </c>
    </row>
    <row r="28" spans="2:24">
      <c r="B28" s="140">
        <f t="shared" si="0"/>
        <v>2042</v>
      </c>
      <c r="C28" s="131">
        <f>INDEX([1]Energy!$U$4:$Y$24,MATCH($B28,[1]Energy!$T$4:$T$24,0),1)</f>
        <v>80.295400684932105</v>
      </c>
      <c r="D28" s="132">
        <f>INDEX([1]Energy!$U$4:$Y$24,MATCH($B28,[1]Energy!$T$4:$T$24,0),4)</f>
        <v>106.65393518518513</v>
      </c>
      <c r="E28" s="133">
        <f>INDEX([1]Energy!$U$4:$Y$24,MATCH($B28,[1]Energy!$T$4:$T$24,0),5)</f>
        <v>73.032633744856312</v>
      </c>
      <c r="F28" s="133">
        <f>INDEX([1]Energy!$U$4:$Y$24,MATCH($B28,[1]Energy!$T$4:$T$24,0),2)</f>
        <v>96.889754098360086</v>
      </c>
      <c r="G28" s="134">
        <f>INDEX([1]Energy!$U$4:$Y$24,MATCH($B28,[1]Energy!$T$4:$T$24,0),3)</f>
        <v>60.213719262294944</v>
      </c>
      <c r="H28" s="131">
        <f>INDEX([1]Energy!$U$29:$Y$49,MATCH($B28,[1]Energy!$T$29:$T$49,0),1)</f>
        <v>76.787644563653274</v>
      </c>
      <c r="I28" s="132">
        <f>INDEX([1]Energy!$U$29:$Y$49,MATCH($B28,[1]Energy!$T$29:$T$49,0),4)</f>
        <v>99.862145267781457</v>
      </c>
      <c r="J28" s="133">
        <f>INDEX([1]Energy!$U$29:$Y$49,MATCH($B28,[1]Energy!$T$29:$T$49,0),5)</f>
        <v>66.46278218758134</v>
      </c>
      <c r="K28" s="133">
        <f>INDEX([1]Energy!$U$29:$Y$49,MATCH($B28,[1]Energy!$T$29:$T$49,0),2)</f>
        <v>96.10353500330055</v>
      </c>
      <c r="L28" s="134">
        <f>INDEX([1]Energy!$U$29:$Y$49,MATCH($B28,[1]Energy!$T$29:$T$49,0),3)</f>
        <v>59.539235282432607</v>
      </c>
      <c r="N28" s="140">
        <f t="shared" si="1"/>
        <v>2042</v>
      </c>
      <c r="O28" s="131">
        <f>INDEX([1]Energy!$U$79:$Y$99,MATCH($B28,[1]Energy!$T$79:$T$99,0),1)</f>
        <v>55.357053147149244</v>
      </c>
      <c r="P28" s="132">
        <f>INDEX([1]Energy!$U$79:$Y$99,MATCH($B28,[1]Energy!$T$79:$T$99,0),4)</f>
        <v>65.527326836852708</v>
      </c>
      <c r="Q28" s="133">
        <f>INDEX([1]Energy!$U$79:$Y$99,MATCH($B28,[1]Energy!$T$79:$T$99,0),5)</f>
        <v>56.98434438671017</v>
      </c>
      <c r="R28" s="133">
        <f>INDEX([1]Energy!$U$79:$Y$99,MATCH($B28,[1]Energy!$T$79:$T$99,0),2)</f>
        <v>65.982310293154242</v>
      </c>
      <c r="S28" s="134">
        <f>INDEX([1]Energy!$U$79:$Y$99,MATCH($B28,[1]Energy!$T$79:$T$99,0),3)</f>
        <v>48.036982924322103</v>
      </c>
      <c r="T28" s="131">
        <f>INDEX([1]Energy!$U$54:$Y$74,MATCH($B28,[1]Energy!$T$54:$T$74,0),1)</f>
        <v>52.725416978073362</v>
      </c>
      <c r="U28" s="132">
        <f>INDEX([1]Energy!$U$54:$Y$74,MATCH($B28,[1]Energy!$T$54:$T$74,0),4)</f>
        <v>64.334891940678403</v>
      </c>
      <c r="V28" s="133">
        <f>INDEX([1]Energy!$U$54:$Y$74,MATCH($B28,[1]Energy!$T$54:$T$74,0),5)</f>
        <v>47.987288982636393</v>
      </c>
      <c r="W28" s="133">
        <f>INDEX([1]Energy!$U$54:$Y$74,MATCH($B28,[1]Energy!$T$54:$T$74,0),2)</f>
        <v>68.791240872431928</v>
      </c>
      <c r="X28" s="134">
        <f>INDEX([1]Energy!$U$54:$Y$74,MATCH($B28,[1]Energy!$T$54:$T$74,0),3)</f>
        <v>50.694787761960065</v>
      </c>
    </row>
    <row r="29" spans="2:24">
      <c r="B29" s="140">
        <f t="shared" si="0"/>
        <v>2043</v>
      </c>
      <c r="C29" s="131">
        <f>INDEX([1]Energy!$U$4:$Y$24,MATCH($B29,[1]Energy!$T$4:$T$24,0),1)</f>
        <v>85.555384703197888</v>
      </c>
      <c r="D29" s="132">
        <f>INDEX([1]Energy!$U$4:$Y$24,MATCH($B29,[1]Energy!$T$4:$T$24,0),4)</f>
        <v>115.49432098765404</v>
      </c>
      <c r="E29" s="133">
        <f>INDEX([1]Energy!$U$4:$Y$24,MATCH($B29,[1]Energy!$T$4:$T$24,0),5)</f>
        <v>78.722818930041569</v>
      </c>
      <c r="F29" s="133">
        <f>INDEX([1]Energy!$U$4:$Y$24,MATCH($B29,[1]Energy!$T$4:$T$24,0),2)</f>
        <v>99.365491803278672</v>
      </c>
      <c r="G29" s="134">
        <f>INDEX([1]Energy!$U$4:$Y$24,MATCH($B29,[1]Energy!$T$4:$T$24,0),3)</f>
        <v>62.443222336065034</v>
      </c>
      <c r="H29" s="131">
        <f>INDEX([1]Energy!$U$29:$Y$49,MATCH($B29,[1]Energy!$T$29:$T$49,0),1)</f>
        <v>81.412211751237464</v>
      </c>
      <c r="I29" s="132">
        <f>INDEX([1]Energy!$U$29:$Y$49,MATCH($B29,[1]Energy!$T$29:$T$49,0),4)</f>
        <v>107.84174301457593</v>
      </c>
      <c r="J29" s="133">
        <f>INDEX([1]Energy!$U$29:$Y$49,MATCH($B29,[1]Energy!$T$29:$T$49,0),5)</f>
        <v>71.27802458209986</v>
      </c>
      <c r="K29" s="133">
        <f>INDEX([1]Energy!$U$29:$Y$49,MATCH($B29,[1]Energy!$T$29:$T$49,0),2)</f>
        <v>98.666316092584196</v>
      </c>
      <c r="L29" s="134">
        <f>INDEX([1]Energy!$U$29:$Y$49,MATCH($B29,[1]Energy!$T$29:$T$49,0),3)</f>
        <v>62.021422014259272</v>
      </c>
      <c r="N29" s="140">
        <f t="shared" si="1"/>
        <v>2043</v>
      </c>
      <c r="O29" s="131">
        <f>INDEX([1]Energy!$U$79:$Y$99,MATCH($B29,[1]Energy!$T$79:$T$99,0),1)</f>
        <v>58.788823060905933</v>
      </c>
      <c r="P29" s="132">
        <f>INDEX([1]Energy!$U$79:$Y$99,MATCH($B29,[1]Energy!$T$79:$T$99,0),4)</f>
        <v>70.366840104779129</v>
      </c>
      <c r="Q29" s="133">
        <f>INDEX([1]Energy!$U$79:$Y$99,MATCH($B29,[1]Energy!$T$79:$T$99,0),5)</f>
        <v>61.913499156020741</v>
      </c>
      <c r="R29" s="133">
        <f>INDEX([1]Energy!$U$79:$Y$99,MATCH($B29,[1]Energy!$T$79:$T$99,0),2)</f>
        <v>67.763027881577585</v>
      </c>
      <c r="S29" s="134">
        <f>INDEX([1]Energy!$U$79:$Y$99,MATCH($B29,[1]Energy!$T$79:$T$99,0),3)</f>
        <v>49.377688373452948</v>
      </c>
      <c r="T29" s="131">
        <f>INDEX([1]Energy!$U$54:$Y$74,MATCH($B29,[1]Energy!$T$54:$T$74,0),1)</f>
        <v>55.592966269165757</v>
      </c>
      <c r="U29" s="132">
        <f>INDEX([1]Energy!$U$54:$Y$74,MATCH($B29,[1]Energy!$T$54:$T$74,0),4)</f>
        <v>69.866302879341816</v>
      </c>
      <c r="V29" s="133">
        <f>INDEX([1]Energy!$U$54:$Y$74,MATCH($B29,[1]Energy!$T$54:$T$74,0),5)</f>
        <v>51.829312703663241</v>
      </c>
      <c r="W29" s="133">
        <f>INDEX([1]Energy!$U$54:$Y$74,MATCH($B29,[1]Energy!$T$54:$T$74,0),2)</f>
        <v>70.857825725436541</v>
      </c>
      <c r="X29" s="134">
        <f>INDEX([1]Energy!$U$54:$Y$74,MATCH($B29,[1]Energy!$T$54:$T$74,0),3)</f>
        <v>52.330726536979959</v>
      </c>
    </row>
    <row r="30" spans="2:24" ht="13.5" thickBot="1">
      <c r="B30" s="142">
        <f t="shared" si="0"/>
        <v>2044</v>
      </c>
      <c r="C30" s="135">
        <f>INDEX([1]Energy!$U$4:$Y$24,MATCH($B30,[1]Energy!$T$4:$T$24,0),1)</f>
        <v>89.360609061931356</v>
      </c>
      <c r="D30" s="136">
        <f>INDEX([1]Energy!$U$4:$Y$24,MATCH($B30,[1]Energy!$T$4:$T$24,0),4)</f>
        <v>119.03141393442615</v>
      </c>
      <c r="E30" s="137">
        <f>INDEX([1]Energy!$U$4:$Y$24,MATCH($B30,[1]Energy!$T$4:$T$24,0),5)</f>
        <v>82.902028688524794</v>
      </c>
      <c r="F30" s="137">
        <f>INDEX([1]Energy!$U$4:$Y$24,MATCH($B30,[1]Energy!$T$4:$T$24,0),2)</f>
        <v>103.93159836065595</v>
      </c>
      <c r="G30" s="138">
        <f>INDEX([1]Energy!$U$4:$Y$24,MATCH($B30,[1]Energy!$T$4:$T$24,0),3)</f>
        <v>65.321470286885003</v>
      </c>
      <c r="H30" s="135">
        <f>INDEX([1]Energy!$U$29:$Y$49,MATCH($B30,[1]Energy!$T$29:$T$49,0),1)</f>
        <v>84.656434631496225</v>
      </c>
      <c r="I30" s="136">
        <f>INDEX([1]Energy!$U$29:$Y$49,MATCH($B30,[1]Energy!$T$29:$T$49,0),4)</f>
        <v>110.26191719264085</v>
      </c>
      <c r="J30" s="137">
        <f>INDEX([1]Energy!$U$29:$Y$49,MATCH($B30,[1]Energy!$T$29:$T$49,0),5)</f>
        <v>74.609831680849453</v>
      </c>
      <c r="K30" s="137">
        <f>INDEX([1]Energy!$U$29:$Y$49,MATCH($B30,[1]Energy!$T$29:$T$49,0),2)</f>
        <v>103.41645387738468</v>
      </c>
      <c r="L30" s="138">
        <f>INDEX([1]Energy!$U$29:$Y$49,MATCH($B30,[1]Energy!$T$29:$T$49,0),3)</f>
        <v>64.829765087487701</v>
      </c>
      <c r="N30" s="142">
        <f t="shared" si="1"/>
        <v>2044</v>
      </c>
      <c r="O30" s="135">
        <f>INDEX([1]Energy!$U$79:$Y$99,MATCH($B30,[1]Energy!$T$79:$T$99,0),1)</f>
        <v>60.787161123613522</v>
      </c>
      <c r="P30" s="136">
        <f>INDEX([1]Energy!$U$79:$Y$99,MATCH($B30,[1]Energy!$T$79:$T$99,0),4)</f>
        <v>71.456910169964374</v>
      </c>
      <c r="Q30" s="137">
        <f>INDEX([1]Energy!$U$79:$Y$99,MATCH($B30,[1]Energy!$T$79:$T$99,0),5)</f>
        <v>63.482484220486178</v>
      </c>
      <c r="R30" s="137">
        <f>INDEX([1]Energy!$U$79:$Y$99,MATCH($B30,[1]Energy!$T$79:$T$99,0),2)</f>
        <v>71.043021158077309</v>
      </c>
      <c r="S30" s="138">
        <f>INDEX([1]Energy!$U$79:$Y$99,MATCH($B30,[1]Energy!$T$79:$T$99,0),3)</f>
        <v>51.731523787566481</v>
      </c>
      <c r="T30" s="135">
        <f>INDEX([1]Energy!$U$54:$Y$74,MATCH($B30,[1]Energy!$T$54:$T$74,0),1)</f>
        <v>57.805658684255491</v>
      </c>
      <c r="U30" s="136">
        <f>INDEX([1]Energy!$U$54:$Y$74,MATCH($B30,[1]Energy!$T$54:$T$74,0),4)</f>
        <v>70.719285749725231</v>
      </c>
      <c r="V30" s="137">
        <f>INDEX([1]Energy!$U$54:$Y$74,MATCH($B30,[1]Energy!$T$54:$T$74,0),5)</f>
        <v>53.373754782227344</v>
      </c>
      <c r="W30" s="137">
        <f>INDEX([1]Energy!$U$54:$Y$74,MATCH($B30,[1]Energy!$T$54:$T$74,0),2)</f>
        <v>74.560926685551678</v>
      </c>
      <c r="X30" s="138">
        <f>INDEX([1]Energy!$U$54:$Y$74,MATCH($B30,[1]Energy!$T$54:$T$74,0),3)</f>
        <v>54.986805783178305</v>
      </c>
    </row>
    <row r="31" spans="2:24" ht="5.25" customHeight="1" thickTop="1">
      <c r="B31" s="109"/>
      <c r="C31"/>
      <c r="D31"/>
      <c r="E31"/>
      <c r="F31"/>
      <c r="G31"/>
      <c r="H31"/>
      <c r="I31"/>
      <c r="J31"/>
      <c r="K31"/>
      <c r="N31" s="109"/>
    </row>
    <row r="32" spans="2:24">
      <c r="B32" s="404" t="s">
        <v>61</v>
      </c>
      <c r="C32" s="404"/>
      <c r="D32" s="404"/>
      <c r="E32" s="404"/>
      <c r="F32" s="404"/>
      <c r="G32" s="404"/>
      <c r="H32" s="404"/>
      <c r="I32" s="404"/>
      <c r="J32" s="404"/>
      <c r="K32" s="404"/>
      <c r="L32" s="404"/>
      <c r="N32" s="404" t="str">
        <f t="shared" ref="N32:N37" si="2">B32</f>
        <v>(1) Avoided cost prices have been reduced by wind and solar integration charges.</v>
      </c>
      <c r="O32" s="404"/>
      <c r="P32" s="404"/>
      <c r="Q32" s="404"/>
      <c r="R32" s="404"/>
      <c r="S32" s="404"/>
      <c r="T32" s="404"/>
      <c r="U32" s="404"/>
      <c r="V32" s="404"/>
      <c r="W32" s="404"/>
      <c r="X32" s="404"/>
    </row>
    <row r="33" spans="2:24">
      <c r="B33" s="405" t="str">
        <f>"      If the QF resource is not in PacifiCorp's BAA, prices will be increased by the applicable integration charges."</f>
        <v xml:space="preserve">      If the QF resource is not in PacifiCorp's BAA, prices will be increased by the applicable integration charges.</v>
      </c>
      <c r="C33" s="404"/>
      <c r="D33" s="404"/>
      <c r="E33" s="404"/>
      <c r="F33" s="404"/>
      <c r="G33" s="404"/>
      <c r="H33" s="404"/>
      <c r="I33" s="404"/>
      <c r="J33" s="404"/>
      <c r="K33" s="404"/>
      <c r="L33" s="404"/>
      <c r="N33" s="405" t="str">
        <f t="shared" si="2"/>
        <v xml:space="preserve">      If the QF resource is not in PacifiCorp's BAA, prices will be increased by the applicable integration charges.</v>
      </c>
      <c r="O33" s="404"/>
      <c r="P33" s="404"/>
      <c r="Q33" s="404"/>
      <c r="R33" s="404"/>
      <c r="S33" s="404"/>
      <c r="T33" s="404"/>
      <c r="U33" s="404"/>
      <c r="V33" s="404"/>
      <c r="W33" s="404"/>
      <c r="X33" s="404"/>
    </row>
    <row r="34" spans="2:24">
      <c r="B34" s="5" t="str">
        <f>C9</f>
        <v>(a)</v>
      </c>
      <c r="C34" s="406" t="s">
        <v>95</v>
      </c>
      <c r="D34" s="404"/>
      <c r="E34" s="404"/>
      <c r="F34" s="404"/>
      <c r="G34" s="404"/>
      <c r="H34" s="404"/>
      <c r="I34" s="404"/>
      <c r="J34" s="404"/>
      <c r="K34" s="404"/>
      <c r="L34" s="404"/>
      <c r="N34" s="5" t="str">
        <f t="shared" si="2"/>
        <v>(a)</v>
      </c>
      <c r="O34" s="406" t="str">
        <f t="shared" ref="O34:O38" si="3">C34</f>
        <v>Illustrative price for all hours</v>
      </c>
      <c r="P34" s="404"/>
      <c r="Q34" s="404"/>
      <c r="R34" s="404"/>
      <c r="S34" s="404"/>
      <c r="T34" s="404"/>
      <c r="U34" s="404"/>
      <c r="V34" s="404"/>
      <c r="W34" s="404"/>
      <c r="X34" s="404"/>
    </row>
    <row r="35" spans="2:24">
      <c r="B35" s="5" t="s">
        <v>5</v>
      </c>
      <c r="C35" s="406" t="s">
        <v>73</v>
      </c>
      <c r="D35" s="404"/>
      <c r="E35" s="404"/>
      <c r="F35" s="404"/>
      <c r="G35" s="404"/>
      <c r="H35" s="404"/>
      <c r="I35" s="404"/>
      <c r="J35" s="404"/>
      <c r="K35" s="404"/>
      <c r="L35" s="404"/>
      <c r="N35" s="5" t="str">
        <f t="shared" si="2"/>
        <v>(b)</v>
      </c>
      <c r="O35" s="406" t="str">
        <f t="shared" si="3"/>
        <v>On-peak Winter hours:  6:00a - 8:00a and 5:00p - 11:00p Pacific Prevailing Time (PPT), Oct. through May</v>
      </c>
      <c r="P35" s="404"/>
      <c r="Q35" s="404"/>
      <c r="R35" s="404"/>
      <c r="S35" s="404"/>
      <c r="T35" s="404"/>
      <c r="U35" s="404"/>
      <c r="V35" s="404"/>
      <c r="W35" s="404"/>
      <c r="X35" s="404"/>
    </row>
    <row r="36" spans="2:24">
      <c r="B36" s="5" t="s">
        <v>6</v>
      </c>
      <c r="C36" s="406" t="s">
        <v>74</v>
      </c>
      <c r="D36" s="404"/>
      <c r="E36" s="404"/>
      <c r="F36" s="404"/>
      <c r="G36" s="404"/>
      <c r="H36" s="404"/>
      <c r="I36" s="404"/>
      <c r="J36" s="404"/>
      <c r="K36" s="404"/>
      <c r="L36" s="404"/>
      <c r="N36" s="5" t="str">
        <f t="shared" si="2"/>
        <v>(c)</v>
      </c>
      <c r="O36" s="406" t="str">
        <f t="shared" si="3"/>
        <v>Off-peak Winter hours:  All other hours, Oct. through May</v>
      </c>
      <c r="P36" s="404"/>
      <c r="Q36" s="404"/>
      <c r="R36" s="404"/>
      <c r="S36" s="404"/>
      <c r="T36" s="404"/>
      <c r="U36" s="404"/>
      <c r="V36" s="404"/>
      <c r="W36" s="404"/>
      <c r="X36" s="404"/>
    </row>
    <row r="37" spans="2:24">
      <c r="B37" s="5" t="s">
        <v>7</v>
      </c>
      <c r="C37" s="406" t="s">
        <v>68</v>
      </c>
      <c r="D37" s="404"/>
      <c r="E37" s="404"/>
      <c r="F37" s="404"/>
      <c r="G37" s="404"/>
      <c r="H37" s="404"/>
      <c r="I37" s="404"/>
      <c r="J37" s="404"/>
      <c r="K37" s="404"/>
      <c r="L37" s="404"/>
      <c r="N37" s="5" t="str">
        <f t="shared" si="2"/>
        <v>(d)</v>
      </c>
      <c r="O37" s="406" t="str">
        <f t="shared" si="3"/>
        <v>On-peak Summer hours:  2:00p - 10:00p PPT, June through September</v>
      </c>
      <c r="P37" s="404"/>
      <c r="Q37" s="404"/>
      <c r="R37" s="404"/>
      <c r="S37" s="404"/>
      <c r="T37" s="404"/>
      <c r="U37" s="404"/>
      <c r="V37" s="404"/>
      <c r="W37" s="404"/>
      <c r="X37" s="404"/>
    </row>
    <row r="38" spans="2:24">
      <c r="B38" s="5" t="s">
        <v>8</v>
      </c>
      <c r="C38" s="406" t="s">
        <v>67</v>
      </c>
      <c r="D38" s="404"/>
      <c r="E38" s="404"/>
      <c r="F38" s="404"/>
      <c r="G38" s="404"/>
      <c r="H38" s="404"/>
      <c r="I38" s="404"/>
      <c r="J38" s="404"/>
      <c r="K38" s="404"/>
      <c r="L38" s="404"/>
      <c r="N38" s="5" t="str">
        <f>B38</f>
        <v>(e)</v>
      </c>
      <c r="O38" s="406" t="str">
        <f t="shared" si="3"/>
        <v>Off-peak Summer hours:  All other hours, June through September</v>
      </c>
      <c r="P38" s="404"/>
      <c r="Q38" s="404"/>
      <c r="R38" s="404"/>
      <c r="S38" s="404"/>
      <c r="T38" s="404"/>
      <c r="U38" s="404"/>
      <c r="V38" s="404"/>
      <c r="W38" s="404"/>
      <c r="X38" s="404"/>
    </row>
  </sheetData>
  <mergeCells count="36">
    <mergeCell ref="O35:X35"/>
    <mergeCell ref="O34:X34"/>
    <mergeCell ref="N33:X33"/>
    <mergeCell ref="N32:X32"/>
    <mergeCell ref="C37:L37"/>
    <mergeCell ref="C38:L38"/>
    <mergeCell ref="O38:X38"/>
    <mergeCell ref="O37:X37"/>
    <mergeCell ref="O36:X36"/>
    <mergeCell ref="B32:L32"/>
    <mergeCell ref="B33:L33"/>
    <mergeCell ref="C34:L34"/>
    <mergeCell ref="C35:L35"/>
    <mergeCell ref="C36:L36"/>
    <mergeCell ref="O8:S8"/>
    <mergeCell ref="T8:X8"/>
    <mergeCell ref="C8:G8"/>
    <mergeCell ref="H8:L8"/>
    <mergeCell ref="B6:B7"/>
    <mergeCell ref="C6:C7"/>
    <mergeCell ref="H6:H7"/>
    <mergeCell ref="N6:N7"/>
    <mergeCell ref="O6:O7"/>
    <mergeCell ref="T6:T7"/>
    <mergeCell ref="N1:U1"/>
    <mergeCell ref="N2:U2"/>
    <mergeCell ref="O4:S4"/>
    <mergeCell ref="O5:S5"/>
    <mergeCell ref="T4:X4"/>
    <mergeCell ref="T5:X5"/>
    <mergeCell ref="C5:G5"/>
    <mergeCell ref="B2:I2"/>
    <mergeCell ref="B1:I1"/>
    <mergeCell ref="C4:G4"/>
    <mergeCell ref="H4:L4"/>
    <mergeCell ref="H5:L5"/>
  </mergeCells>
  <printOptions horizontalCentered="1"/>
  <pageMargins left="0.8" right="0.3" top="0.4" bottom="0.4" header="0.5" footer="0.2"/>
  <pageSetup scale="67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Y41"/>
  <sheetViews>
    <sheetView topLeftCell="A6" workbookViewId="0">
      <selection activeCell="Y34" sqref="A34:Y41"/>
    </sheetView>
  </sheetViews>
  <sheetFormatPr defaultColWidth="9.33203125" defaultRowHeight="12.75"/>
  <cols>
    <col min="1" max="1" width="1.5" style="2" customWidth="1"/>
    <col min="2" max="2" width="9.33203125" style="2" customWidth="1"/>
    <col min="3" max="3" width="23.1640625" style="2" bestFit="1" customWidth="1"/>
    <col min="4" max="4" width="23.1640625" style="2" customWidth="1"/>
    <col min="5" max="6" width="12" style="2" customWidth="1"/>
    <col min="7" max="8" width="16.5" style="2" customWidth="1"/>
    <col min="9" max="9" width="1.5" style="2" customWidth="1"/>
    <col min="10" max="10" width="22.83203125" style="2" customWidth="1"/>
    <col min="11" max="12" width="11.5" style="2" customWidth="1"/>
    <col min="13" max="14" width="16.5" style="2" customWidth="1"/>
    <col min="15" max="15" width="10.1640625" style="2" customWidth="1"/>
    <col min="16" max="16" width="9.6640625" style="2" customWidth="1"/>
    <col min="17" max="18" width="16.5" style="2" customWidth="1"/>
    <col min="19" max="19" width="1.5" style="2" customWidth="1"/>
    <col min="20" max="20" width="22.33203125" style="2" customWidth="1"/>
    <col min="21" max="22" width="18.1640625" style="2" customWidth="1"/>
    <col min="23" max="24" width="16.5" style="2" customWidth="1"/>
    <col min="25" max="25" width="29.6640625" style="2" customWidth="1"/>
    <col min="26" max="16384" width="9.33203125" style="2"/>
  </cols>
  <sheetData>
    <row r="1" spans="2:24" ht="15.75" customHeight="1">
      <c r="B1" s="370" t="s">
        <v>79</v>
      </c>
      <c r="C1" s="371"/>
      <c r="D1" s="371"/>
      <c r="E1" s="371"/>
      <c r="F1" s="371"/>
      <c r="G1" s="371"/>
      <c r="H1" s="371"/>
      <c r="I1" s="37"/>
      <c r="J1" s="370" t="s">
        <v>80</v>
      </c>
      <c r="K1" s="371"/>
      <c r="L1" s="371"/>
      <c r="M1" s="371"/>
      <c r="N1" s="371"/>
      <c r="O1" s="371"/>
      <c r="P1" s="371"/>
      <c r="Q1" s="371"/>
      <c r="R1" s="371"/>
      <c r="S1" s="37"/>
      <c r="T1" s="370" t="s">
        <v>81</v>
      </c>
      <c r="U1" s="371"/>
      <c r="V1" s="371"/>
      <c r="W1" s="371"/>
      <c r="X1" s="371"/>
    </row>
    <row r="2" spans="2:24" ht="15.75" customHeight="1">
      <c r="B2" s="370" t="s">
        <v>64</v>
      </c>
      <c r="C2" s="371"/>
      <c r="D2" s="371"/>
      <c r="E2" s="371"/>
      <c r="F2" s="371"/>
      <c r="G2" s="371"/>
      <c r="H2" s="371"/>
      <c r="I2" s="37"/>
      <c r="J2" s="370" t="s">
        <v>64</v>
      </c>
      <c r="K2" s="371"/>
      <c r="L2" s="371"/>
      <c r="M2" s="371"/>
      <c r="N2" s="371"/>
      <c r="O2" s="371"/>
      <c r="P2" s="371"/>
      <c r="Q2" s="371"/>
      <c r="R2" s="371"/>
      <c r="S2" s="37"/>
      <c r="T2" s="370" t="s">
        <v>64</v>
      </c>
      <c r="U2" s="371"/>
      <c r="V2" s="371"/>
      <c r="W2" s="371"/>
      <c r="X2" s="371"/>
    </row>
    <row r="3" spans="2:24" ht="15" thickBot="1">
      <c r="B3" s="3"/>
      <c r="C3" s="3"/>
      <c r="D3" s="3"/>
      <c r="F3" s="17"/>
      <c r="J3" s="3"/>
      <c r="K3" s="36"/>
      <c r="L3" s="3"/>
      <c r="O3" s="36"/>
      <c r="P3" s="3"/>
      <c r="T3" s="3"/>
      <c r="U3" s="36"/>
      <c r="V3" s="3"/>
    </row>
    <row r="4" spans="2:24" ht="14.25" thickTop="1" thickBot="1">
      <c r="B4" s="144"/>
      <c r="C4" s="144"/>
      <c r="D4" s="145"/>
      <c r="E4" s="375" t="s">
        <v>44</v>
      </c>
      <c r="F4" s="376"/>
      <c r="G4" s="376"/>
      <c r="H4" s="377"/>
      <c r="J4" s="169"/>
      <c r="K4" s="372" t="s">
        <v>53</v>
      </c>
      <c r="L4" s="373"/>
      <c r="M4" s="373"/>
      <c r="N4" s="374"/>
      <c r="O4" s="372" t="s">
        <v>54</v>
      </c>
      <c r="P4" s="373"/>
      <c r="Q4" s="373"/>
      <c r="R4" s="374"/>
      <c r="T4" s="169"/>
      <c r="U4" s="372" t="s">
        <v>55</v>
      </c>
      <c r="V4" s="373"/>
      <c r="W4" s="373"/>
      <c r="X4" s="374"/>
    </row>
    <row r="5" spans="2:24" ht="69" customHeight="1" thickTop="1" thickBot="1">
      <c r="B5" s="146"/>
      <c r="C5" s="147" t="s">
        <v>99</v>
      </c>
      <c r="D5" s="269" t="s">
        <v>136</v>
      </c>
      <c r="E5" s="271" t="s">
        <v>101</v>
      </c>
      <c r="F5" s="171" t="s">
        <v>45</v>
      </c>
      <c r="G5" s="171" t="s">
        <v>163</v>
      </c>
      <c r="H5" s="171" t="s">
        <v>164</v>
      </c>
      <c r="J5" s="170"/>
      <c r="K5" s="148" t="s">
        <v>42</v>
      </c>
      <c r="L5" s="171" t="s">
        <v>45</v>
      </c>
      <c r="M5" s="171" t="s">
        <v>163</v>
      </c>
      <c r="N5" s="172" t="s">
        <v>164</v>
      </c>
      <c r="O5" s="148" t="s">
        <v>42</v>
      </c>
      <c r="P5" s="148" t="s">
        <v>45</v>
      </c>
      <c r="Q5" s="148" t="s">
        <v>163</v>
      </c>
      <c r="R5" s="149" t="s">
        <v>164</v>
      </c>
      <c r="T5" s="170"/>
      <c r="U5" s="148" t="s">
        <v>42</v>
      </c>
      <c r="V5" s="171" t="s">
        <v>45</v>
      </c>
      <c r="W5" s="171" t="s">
        <v>163</v>
      </c>
      <c r="X5" s="172" t="s">
        <v>164</v>
      </c>
    </row>
    <row r="6" spans="2:24" ht="13.5" thickBot="1">
      <c r="B6" s="146"/>
      <c r="C6" s="150" t="s">
        <v>3</v>
      </c>
      <c r="D6" s="270" t="s">
        <v>3</v>
      </c>
      <c r="E6" s="272" t="s">
        <v>3</v>
      </c>
      <c r="F6" s="151" t="s">
        <v>3</v>
      </c>
      <c r="G6" s="151" t="s">
        <v>3</v>
      </c>
      <c r="H6" s="151" t="s">
        <v>3</v>
      </c>
      <c r="J6" s="170"/>
      <c r="K6" s="151" t="s">
        <v>3</v>
      </c>
      <c r="L6" s="151" t="s">
        <v>3</v>
      </c>
      <c r="M6" s="151" t="s">
        <v>3</v>
      </c>
      <c r="N6" s="152" t="s">
        <v>3</v>
      </c>
      <c r="O6" s="151" t="s">
        <v>3</v>
      </c>
      <c r="P6" s="151" t="s">
        <v>3</v>
      </c>
      <c r="Q6" s="151" t="s">
        <v>3</v>
      </c>
      <c r="R6" s="152" t="s">
        <v>3</v>
      </c>
      <c r="T6" s="170"/>
      <c r="U6" s="151" t="s">
        <v>3</v>
      </c>
      <c r="V6" s="151" t="s">
        <v>3</v>
      </c>
      <c r="W6" s="151" t="s">
        <v>3</v>
      </c>
      <c r="X6" s="152" t="s">
        <v>3</v>
      </c>
    </row>
    <row r="7" spans="2:24" ht="13.5" thickBot="1">
      <c r="B7" s="146"/>
      <c r="C7" s="153"/>
      <c r="D7"/>
      <c r="E7" s="272"/>
      <c r="F7" s="154"/>
      <c r="G7" s="151" t="s">
        <v>52</v>
      </c>
      <c r="H7" s="151" t="s">
        <v>52</v>
      </c>
      <c r="J7" s="170"/>
      <c r="K7" s="151"/>
      <c r="L7" s="154"/>
      <c r="M7" s="151" t="s">
        <v>52</v>
      </c>
      <c r="N7" s="152" t="s">
        <v>52</v>
      </c>
      <c r="O7" s="151"/>
      <c r="P7" s="154"/>
      <c r="Q7" s="151" t="s">
        <v>52</v>
      </c>
      <c r="R7" s="152" t="s">
        <v>52</v>
      </c>
      <c r="T7" s="170"/>
      <c r="U7" s="151"/>
      <c r="V7" s="154"/>
      <c r="W7" s="151" t="s">
        <v>52</v>
      </c>
      <c r="X7" s="152" t="s">
        <v>52</v>
      </c>
    </row>
    <row r="8" spans="2:24" ht="13.5" thickBot="1">
      <c r="B8" s="146" t="s">
        <v>2</v>
      </c>
      <c r="C8" s="150" t="s">
        <v>38</v>
      </c>
      <c r="D8" s="270" t="s">
        <v>15</v>
      </c>
      <c r="E8" s="272" t="s">
        <v>38</v>
      </c>
      <c r="F8" s="151" t="s">
        <v>38</v>
      </c>
      <c r="G8" s="151" t="s">
        <v>43</v>
      </c>
      <c r="H8" s="151" t="s">
        <v>43</v>
      </c>
      <c r="J8" s="170" t="s">
        <v>2</v>
      </c>
      <c r="K8" s="151" t="s">
        <v>38</v>
      </c>
      <c r="L8" s="151" t="s">
        <v>38</v>
      </c>
      <c r="M8" s="173" t="s">
        <v>43</v>
      </c>
      <c r="N8" s="152" t="s">
        <v>43</v>
      </c>
      <c r="O8" s="151" t="s">
        <v>38</v>
      </c>
      <c r="P8" s="151" t="s">
        <v>38</v>
      </c>
      <c r="Q8" s="151" t="s">
        <v>43</v>
      </c>
      <c r="R8" s="152" t="s">
        <v>43</v>
      </c>
      <c r="T8" s="170" t="s">
        <v>2</v>
      </c>
      <c r="U8" s="151" t="s">
        <v>38</v>
      </c>
      <c r="V8" s="151" t="s">
        <v>38</v>
      </c>
      <c r="W8" s="151" t="s">
        <v>43</v>
      </c>
      <c r="X8" s="152" t="s">
        <v>43</v>
      </c>
    </row>
    <row r="9" spans="2:24" ht="13.5" thickBot="1">
      <c r="B9" s="146"/>
      <c r="C9" s="150" t="s">
        <v>161</v>
      </c>
      <c r="D9" s="270" t="s">
        <v>162</v>
      </c>
      <c r="E9" s="272" t="s">
        <v>5</v>
      </c>
      <c r="F9" s="151" t="s">
        <v>6</v>
      </c>
      <c r="G9" s="151" t="s">
        <v>7</v>
      </c>
      <c r="H9" s="151" t="s">
        <v>8</v>
      </c>
      <c r="J9" s="174"/>
      <c r="K9" s="151" t="s">
        <v>5</v>
      </c>
      <c r="L9" s="151" t="s">
        <v>6</v>
      </c>
      <c r="M9" s="151" t="s">
        <v>7</v>
      </c>
      <c r="N9" s="152" t="s">
        <v>8</v>
      </c>
      <c r="O9" s="151" t="s">
        <v>5</v>
      </c>
      <c r="P9" s="151" t="s">
        <v>6</v>
      </c>
      <c r="Q9" s="151" t="s">
        <v>7</v>
      </c>
      <c r="R9" s="152" t="s">
        <v>8</v>
      </c>
      <c r="T9" s="174"/>
      <c r="U9" s="151" t="s">
        <v>5</v>
      </c>
      <c r="V9" s="151" t="s">
        <v>6</v>
      </c>
      <c r="W9" s="151" t="s">
        <v>7</v>
      </c>
      <c r="X9" s="152" t="s">
        <v>8</v>
      </c>
    </row>
    <row r="10" spans="2:24" ht="13.5" thickBot="1">
      <c r="B10" s="146"/>
      <c r="C10" s="202"/>
      <c r="D10" s="202" t="s">
        <v>46</v>
      </c>
      <c r="E10" s="273">
        <v>1</v>
      </c>
      <c r="F10" s="155">
        <v>1</v>
      </c>
      <c r="G10" s="156"/>
      <c r="H10" s="151"/>
      <c r="J10" s="175" t="s">
        <v>46</v>
      </c>
      <c r="K10" s="155">
        <f>Profiles!$AH$24</f>
        <v>0.21493228252599991</v>
      </c>
      <c r="L10" s="155">
        <f>Profiles!$AG$24</f>
        <v>0.47223469779473021</v>
      </c>
      <c r="M10" s="156"/>
      <c r="N10" s="152"/>
      <c r="O10" s="155">
        <f>[1]Profile!$AG$3</f>
        <v>0.10092198327359624</v>
      </c>
      <c r="P10" s="155">
        <f>[1]Profile!$AG$2</f>
        <v>9.8434324104908821E-2</v>
      </c>
      <c r="Q10" s="156"/>
      <c r="R10" s="152"/>
      <c r="T10" s="175" t="s">
        <v>46</v>
      </c>
      <c r="U10" s="155">
        <f>Profiles!$AH$18</f>
        <v>3.6129646290814818E-2</v>
      </c>
      <c r="V10" s="155">
        <f>Profiles!$AG$18</f>
        <v>9.4813683695469969E-2</v>
      </c>
      <c r="W10" s="156"/>
      <c r="X10" s="152"/>
    </row>
    <row r="11" spans="2:24" ht="13.5" thickBot="1">
      <c r="B11" s="146"/>
      <c r="C11" s="204"/>
      <c r="D11" s="204" t="s">
        <v>77</v>
      </c>
      <c r="E11" s="272"/>
      <c r="F11" s="156"/>
      <c r="G11" s="274">
        <f>AVERAGE(Profiles!$D$11:$E$30)*2/8760</f>
        <v>0.66643835616438352</v>
      </c>
      <c r="H11" s="274">
        <f>AVERAGE(Profiles!$F$11:$G$30)*2/8760</f>
        <v>0.33424657534246577</v>
      </c>
      <c r="J11" s="176" t="s">
        <v>77</v>
      </c>
      <c r="K11" s="157"/>
      <c r="L11" s="158"/>
      <c r="M11" s="159">
        <f>AVERAGE(Profiles!$I$11:$J$30)*2/8760</f>
        <v>0.22930424945956196</v>
      </c>
      <c r="N11" s="160">
        <f>AVERAGE(Profiles!$K$11:$L$30)*2/8760</f>
        <v>0.14140983978397634</v>
      </c>
      <c r="O11" s="157"/>
      <c r="P11" s="158"/>
      <c r="Q11" s="159">
        <f>AVERAGE(Profiles!$N$11:$O$30)*2/8760</f>
        <v>0.1419775440313111</v>
      </c>
      <c r="R11" s="160">
        <f>AVERAGE(Profiles!$P$11:$Q$30)*2/8760</f>
        <v>0.106956392694064</v>
      </c>
      <c r="T11" s="176" t="s">
        <v>77</v>
      </c>
      <c r="U11" s="157"/>
      <c r="V11" s="158"/>
      <c r="W11" s="159">
        <f>AVERAGE(Profiles!$S$11:$T$30)*2/8760</f>
        <v>0.12129829432730643</v>
      </c>
      <c r="X11" s="160">
        <f>AVERAGE(Profiles!$U$11:$V$30)*2/8760</f>
        <v>0.1264502909940978</v>
      </c>
    </row>
    <row r="12" spans="2:24" ht="5.25" customHeight="1" thickBot="1">
      <c r="B12" s="139"/>
      <c r="C12" s="150"/>
      <c r="D12" s="270"/>
      <c r="E12" s="161"/>
      <c r="F12" s="151"/>
      <c r="G12" s="162"/>
      <c r="H12" s="163"/>
      <c r="J12" s="139"/>
      <c r="K12" s="161"/>
      <c r="L12" s="151"/>
      <c r="M12" s="162"/>
      <c r="N12" s="163"/>
      <c r="O12" s="161"/>
      <c r="P12" s="151"/>
      <c r="Q12" s="162"/>
      <c r="R12" s="163"/>
      <c r="T12" s="139"/>
      <c r="U12" s="161"/>
      <c r="V12" s="151"/>
      <c r="W12" s="162"/>
      <c r="X12" s="163"/>
    </row>
    <row r="13" spans="2:24" ht="13.5" thickBot="1">
      <c r="B13" s="140">
        <f>'Table A - Combined'!$B$11</f>
        <v>2025</v>
      </c>
      <c r="C13" s="164">
        <f>INDEX('Exhibit 3 - Levelized Capacity'!$D:$D,MATCH($B13,'Exhibit 3 - Levelized Capacity'!$B:$B,0),1)</f>
        <v>110745.27128917941</v>
      </c>
      <c r="D13" s="275">
        <f>INDEX('Exhibit 3 - Levelized Capacity'!$G:$G,MATCH($B13,'Exhibit 3 - Levelized Capacity'!$B:$B,0),1)</f>
        <v>1.0353716015668704</v>
      </c>
      <c r="E13" s="161">
        <f>$C13*IF(LEFT(E$5,6)="Winter",Profiles!$AB$29,Profiles!$AB$28)*E$10</f>
        <v>46449.919271588289</v>
      </c>
      <c r="F13" s="161">
        <f>$C13*IF(LEFT(F$5,6)="Winter",Profiles!$AB$29,Profiles!$AB$28)*F$10</f>
        <v>64295.352017591118</v>
      </c>
      <c r="G13" s="162">
        <f>E13/(G$11*8760)+$D13</f>
        <v>8.9918497227707572</v>
      </c>
      <c r="H13" s="163">
        <f t="shared" ref="H13:H32" si="0">F13/(H$11*8760)+$D13</f>
        <v>22.994166689541977</v>
      </c>
      <c r="J13" s="140">
        <f>'Table A - Combined'!$B$11</f>
        <v>2025</v>
      </c>
      <c r="K13" s="161">
        <f>$C13*IF(LEFT(K$5,6)="Winter",Profiles!$AB$29,Profiles!$AB$28)*K$10</f>
        <v>9983.5871721909025</v>
      </c>
      <c r="L13" s="161">
        <f>$C13*IF(LEFT(L$5,6)="Winter",Profiles!$AB$29,Profiles!$AB$28)*L$10</f>
        <v>30362.496129632938</v>
      </c>
      <c r="M13" s="162">
        <f>K13/(M$11*8760)+$D13</f>
        <v>6.0055320047041798</v>
      </c>
      <c r="N13" s="163">
        <f t="shared" ref="N13:N32" si="1">L13/(N$11*8760)+$D13</f>
        <v>25.545959947169493</v>
      </c>
      <c r="O13" s="161">
        <f>$C13*IF(LEFT(O$5,6)="Winter",Profiles!$AB$29,Profiles!$AB$28)*O$10</f>
        <v>4687.8179757871285</v>
      </c>
      <c r="P13" s="161">
        <f>$C13*IF(LEFT(P$5,6)="Winter",Profiles!$AB$29,Profiles!$AB$28)*P$10</f>
        <v>6328.8695189387672</v>
      </c>
      <c r="Q13" s="162">
        <f>O13/(Q$11*8760)+$D13</f>
        <v>4.8045524391636016</v>
      </c>
      <c r="R13" s="163">
        <f t="shared" ref="R13:R32" si="2">P13/(R$11*8760)+$D13</f>
        <v>7.7902150585925893</v>
      </c>
      <c r="T13" s="140">
        <f>'Table A - Combined'!$B$11</f>
        <v>2025</v>
      </c>
      <c r="U13" s="161">
        <f>$C13*IF(LEFT(U$5,6)="Winter",Profiles!$AB$29,Profiles!$AB$28)*U$10</f>
        <v>1678.2191535193876</v>
      </c>
      <c r="V13" s="161">
        <f>$C13*IF(LEFT(V$5,6)="Winter",Profiles!$AB$29,Profiles!$AB$28)*V$10</f>
        <v>6096.0791692847815</v>
      </c>
      <c r="W13" s="162">
        <f>U13/(W$11*8760)+$D13</f>
        <v>2.6147633811711595</v>
      </c>
      <c r="X13" s="163">
        <f t="shared" ref="X13:X32" si="3">V13/(X$11*8760)+$D13</f>
        <v>6.5387155881850809</v>
      </c>
    </row>
    <row r="14" spans="2:24" ht="13.5" thickBot="1">
      <c r="B14" s="140">
        <f t="shared" ref="B14:B32" si="4">B13+1</f>
        <v>2026</v>
      </c>
      <c r="C14" s="164">
        <f>INDEX('Exhibit 3 - Levelized Capacity'!$D:$D,MATCH($B14,'Exhibit 3 - Levelized Capacity'!$B:$B,0),1)</f>
        <v>113259.18894744378</v>
      </c>
      <c r="D14" s="275">
        <f>INDEX('Exhibit 3 - Levelized Capacity'!$G:$G,MATCH($B14,'Exhibit 3 - Levelized Capacity'!$B:$B,0),1)</f>
        <v>1.0588745369224382</v>
      </c>
      <c r="E14" s="161">
        <f>$C14*IF(LEFT(E$5,6)="Winter",Profiles!$AB$29,Profiles!$AB$28)*E$10</f>
        <v>47504.332439053345</v>
      </c>
      <c r="F14" s="161">
        <f>$C14*IF(LEFT(F$5,6)="Winter",Profiles!$AB$29,Profiles!$AB$28)*F$10</f>
        <v>65754.85650839044</v>
      </c>
      <c r="G14" s="162">
        <f t="shared" ref="G14:G32" si="5">E14/(G$11*8760)+$D14</f>
        <v>9.1959647114776537</v>
      </c>
      <c r="H14" s="163">
        <f t="shared" si="0"/>
        <v>23.516134273394584</v>
      </c>
      <c r="J14" s="140">
        <f t="shared" ref="J14:J32" si="6">J13+1</f>
        <v>2026</v>
      </c>
      <c r="K14" s="161">
        <f>$C14*IF(LEFT(K$5,6)="Winter",Profiles!$AB$29,Profiles!$AB$28)*K$10</f>
        <v>10210.214600999636</v>
      </c>
      <c r="L14" s="161">
        <f>$C14*IF(LEFT(L$5,6)="Winter",Profiles!$AB$29,Profiles!$AB$28)*L$10</f>
        <v>31051.724791775607</v>
      </c>
      <c r="M14" s="162">
        <f t="shared" ref="M14:M32" si="7">K14/(M$11*8760)+$D14</f>
        <v>6.1418575812109646</v>
      </c>
      <c r="N14" s="163">
        <f t="shared" si="1"/>
        <v>26.12585323797024</v>
      </c>
      <c r="O14" s="161">
        <f>$C14*IF(LEFT(O$5,6)="Winter",Profiles!$AB$29,Profiles!$AB$28)*O$10</f>
        <v>4794.231443837497</v>
      </c>
      <c r="P14" s="161">
        <f>$C14*IF(LEFT(P$5,6)="Winter",Profiles!$AB$29,Profiles!$AB$28)*P$10</f>
        <v>6472.5348570186779</v>
      </c>
      <c r="Q14" s="162">
        <f t="shared" ref="Q14:Q32" si="8">O14/(Q$11*8760)+$D14</f>
        <v>4.9136157795326154</v>
      </c>
      <c r="R14" s="163">
        <f t="shared" si="2"/>
        <v>7.9670529404226418</v>
      </c>
      <c r="T14" s="140">
        <f t="shared" ref="T14:T32" si="9">T13+1</f>
        <v>2026</v>
      </c>
      <c r="U14" s="161">
        <f>$C14*IF(LEFT(U$5,6)="Winter",Profiles!$AB$29,Profiles!$AB$28)*U$10</f>
        <v>1716.3147283042777</v>
      </c>
      <c r="V14" s="161">
        <f>$C14*IF(LEFT(V$5,6)="Winter",Profiles!$AB$29,Profiles!$AB$28)*V$10</f>
        <v>6234.460166427546</v>
      </c>
      <c r="W14" s="162">
        <f t="shared" ref="W14:W32" si="10">U14/(W$11*8760)+$D14</f>
        <v>2.674118509923745</v>
      </c>
      <c r="X14" s="163">
        <f t="shared" si="3"/>
        <v>6.6871444320368827</v>
      </c>
    </row>
    <row r="15" spans="2:24" ht="13.5" thickBot="1">
      <c r="B15" s="140">
        <f t="shared" si="4"/>
        <v>2027</v>
      </c>
      <c r="C15" s="164">
        <f>INDEX('Exhibit 3 - Levelized Capacity'!$D:$D,MATCH($B15,'Exhibit 3 - Levelized Capacity'!$B:$B,0),1)</f>
        <v>115830.17253655074</v>
      </c>
      <c r="D15" s="275">
        <f>INDEX('Exhibit 3 - Levelized Capacity'!$G:$G,MATCH($B15,'Exhibit 3 - Levelized Capacity'!$B:$B,0),1)</f>
        <v>1.0829109889105775</v>
      </c>
      <c r="E15" s="161">
        <f>$C15*IF(LEFT(E$5,6)="Winter",Profiles!$AB$29,Profiles!$AB$28)*E$10</f>
        <v>48582.680785419849</v>
      </c>
      <c r="F15" s="161">
        <f>$C15*IF(LEFT(F$5,6)="Winter",Profiles!$AB$29,Profiles!$AB$28)*F$10</f>
        <v>67247.491751130889</v>
      </c>
      <c r="G15" s="162">
        <f t="shared" si="5"/>
        <v>9.4047131104281938</v>
      </c>
      <c r="H15" s="163">
        <f t="shared" si="0"/>
        <v>24.049950521400635</v>
      </c>
      <c r="J15" s="140">
        <f t="shared" si="6"/>
        <v>2027</v>
      </c>
      <c r="K15" s="161">
        <f>$C15*IF(LEFT(K$5,6)="Winter",Profiles!$AB$29,Profiles!$AB$28)*K$10</f>
        <v>10441.986472442326</v>
      </c>
      <c r="L15" s="161">
        <f>$C15*IF(LEFT(L$5,6)="Winter",Profiles!$AB$29,Profiles!$AB$28)*L$10</f>
        <v>31756.598944548907</v>
      </c>
      <c r="M15" s="162">
        <f t="shared" si="7"/>
        <v>6.2812777483044524</v>
      </c>
      <c r="N15" s="163">
        <f t="shared" si="1"/>
        <v>26.718910106472158</v>
      </c>
      <c r="O15" s="161">
        <f>$C15*IF(LEFT(O$5,6)="Winter",Profiles!$AB$29,Profiles!$AB$28)*O$10</f>
        <v>4903.0604976126069</v>
      </c>
      <c r="P15" s="161">
        <f>$C15*IF(LEFT(P$5,6)="Winter",Profiles!$AB$29,Profiles!$AB$28)*P$10</f>
        <v>6619.4613982730007</v>
      </c>
      <c r="Q15" s="162">
        <f t="shared" si="8"/>
        <v>5.0251548577280047</v>
      </c>
      <c r="R15" s="163">
        <f t="shared" si="2"/>
        <v>8.1479050421702333</v>
      </c>
      <c r="T15" s="140">
        <f t="shared" si="9"/>
        <v>2027</v>
      </c>
      <c r="U15" s="161">
        <f>$C15*IF(LEFT(U$5,6)="Winter",Profiles!$AB$29,Profiles!$AB$28)*U$10</f>
        <v>1755.2750726367847</v>
      </c>
      <c r="V15" s="161">
        <f>$C15*IF(LEFT(V$5,6)="Winter",Profiles!$AB$29,Profiles!$AB$28)*V$10</f>
        <v>6375.9824122054497</v>
      </c>
      <c r="W15" s="162">
        <f t="shared" si="10"/>
        <v>2.7348210000990134</v>
      </c>
      <c r="X15" s="163">
        <f t="shared" si="3"/>
        <v>6.8389426106441178</v>
      </c>
    </row>
    <row r="16" spans="2:24" ht="13.5" thickBot="1">
      <c r="B16" s="140">
        <f t="shared" si="4"/>
        <v>2028</v>
      </c>
      <c r="C16" s="164">
        <f>INDEX('Exhibit 3 - Levelized Capacity'!$D:$D,MATCH($B16,'Exhibit 3 - Levelized Capacity'!$B:$B,0),1)</f>
        <v>118459.51745313044</v>
      </c>
      <c r="D16" s="275">
        <f>INDEX('Exhibit 3 - Levelized Capacity'!$G:$G,MATCH($B16,'Exhibit 3 - Levelized Capacity'!$B:$B,0),1)</f>
        <v>1.1074930683588475</v>
      </c>
      <c r="E16" s="161">
        <f>$C16*IF(LEFT(E$5,6)="Winter",Profiles!$AB$29,Profiles!$AB$28)*E$10</f>
        <v>49685.507639248877</v>
      </c>
      <c r="F16" s="161">
        <f>$C16*IF(LEFT(F$5,6)="Winter",Profiles!$AB$29,Profiles!$AB$28)*F$10</f>
        <v>68774.009813881552</v>
      </c>
      <c r="G16" s="162">
        <f t="shared" si="5"/>
        <v>9.6182000980349134</v>
      </c>
      <c r="H16" s="163">
        <f t="shared" si="0"/>
        <v>24.595884398236429</v>
      </c>
      <c r="J16" s="140">
        <f t="shared" si="6"/>
        <v>2028</v>
      </c>
      <c r="K16" s="161">
        <f>$C16*IF(LEFT(K$5,6)="Winter",Profiles!$AB$29,Profiles!$AB$28)*K$10</f>
        <v>10679.019565366767</v>
      </c>
      <c r="L16" s="161">
        <f>$C16*IF(LEFT(L$5,6)="Winter",Profiles!$AB$29,Profiles!$AB$28)*L$10</f>
        <v>32477.473740590165</v>
      </c>
      <c r="M16" s="162">
        <f t="shared" si="7"/>
        <v>6.4238627531909627</v>
      </c>
      <c r="N16" s="163">
        <f t="shared" si="1"/>
        <v>27.325429365889079</v>
      </c>
      <c r="O16" s="161">
        <f>$C16*IF(LEFT(O$5,6)="Winter",Profiles!$AB$29,Profiles!$AB$28)*O$10</f>
        <v>5014.3599709084128</v>
      </c>
      <c r="P16" s="161">
        <f>$C16*IF(LEFT(P$5,6)="Winter",Profiles!$AB$29,Profiles!$AB$28)*P$10</f>
        <v>6769.723172013797</v>
      </c>
      <c r="Q16" s="162">
        <f t="shared" si="8"/>
        <v>5.1392258729984297</v>
      </c>
      <c r="R16" s="163">
        <f t="shared" si="2"/>
        <v>8.3328624866274978</v>
      </c>
      <c r="T16" s="140">
        <f t="shared" si="9"/>
        <v>2028</v>
      </c>
      <c r="U16" s="161">
        <f>$C16*IF(LEFT(U$5,6)="Winter",Profiles!$AB$29,Profiles!$AB$28)*U$10</f>
        <v>1795.1198167856396</v>
      </c>
      <c r="V16" s="161">
        <f>$C16*IF(LEFT(V$5,6)="Winter",Profiles!$AB$29,Profiles!$AB$28)*V$10</f>
        <v>6520.7172129625133</v>
      </c>
      <c r="W16" s="162">
        <f t="shared" si="10"/>
        <v>2.796901436801261</v>
      </c>
      <c r="X16" s="163">
        <f t="shared" si="3"/>
        <v>6.9941866079057391</v>
      </c>
    </row>
    <row r="17" spans="2:24" ht="13.5" thickBot="1">
      <c r="B17" s="140">
        <f t="shared" si="4"/>
        <v>2029</v>
      </c>
      <c r="C17" s="164">
        <f>INDEX('Exhibit 3 - Levelized Capacity'!$D:$D,MATCH($B17,'Exhibit 3 - Levelized Capacity'!$B:$B,0),1)</f>
        <v>121148.54849931649</v>
      </c>
      <c r="D17" s="275">
        <f>INDEX('Exhibit 3 - Levelized Capacity'!$G:$G,MATCH($B17,'Exhibit 3 - Levelized Capacity'!$B:$B,0),1)</f>
        <v>1.1326331610105933</v>
      </c>
      <c r="E17" s="161">
        <f>$C17*IF(LEFT(E$5,6)="Winter",Profiles!$AB$29,Profiles!$AB$28)*E$10</f>
        <v>50813.368662659821</v>
      </c>
      <c r="F17" s="161">
        <f>$C17*IF(LEFT(F$5,6)="Winter",Profiles!$AB$29,Profiles!$AB$28)*F$10</f>
        <v>70335.179836656665</v>
      </c>
      <c r="G17" s="162">
        <f t="shared" si="5"/>
        <v>9.8365332402603052</v>
      </c>
      <c r="H17" s="163">
        <f t="shared" si="0"/>
        <v>25.154210974076392</v>
      </c>
      <c r="J17" s="140">
        <f t="shared" si="6"/>
        <v>2029</v>
      </c>
      <c r="K17" s="161">
        <f>$C17*IF(LEFT(K$5,6)="Winter",Profiles!$AB$29,Profiles!$AB$28)*K$10</f>
        <v>10921.433309500591</v>
      </c>
      <c r="L17" s="161">
        <f>$C17*IF(LEFT(L$5,6)="Winter",Profiles!$AB$29,Profiles!$AB$28)*L$10</f>
        <v>33214.712394501563</v>
      </c>
      <c r="M17" s="162">
        <f t="shared" si="7"/>
        <v>6.569684437688398</v>
      </c>
      <c r="N17" s="163">
        <f t="shared" si="1"/>
        <v>27.945716612494756</v>
      </c>
      <c r="O17" s="161">
        <f>$C17*IF(LEFT(O$5,6)="Winter",Profiles!$AB$29,Profiles!$AB$28)*O$10</f>
        <v>5128.1859422480338</v>
      </c>
      <c r="P17" s="161">
        <f>$C17*IF(LEFT(P$5,6)="Winter",Profiles!$AB$29,Profiles!$AB$28)*P$10</f>
        <v>6923.39588801851</v>
      </c>
      <c r="Q17" s="162">
        <f t="shared" si="8"/>
        <v>5.2558863003154945</v>
      </c>
      <c r="R17" s="163">
        <f t="shared" si="2"/>
        <v>8.5220184650739412</v>
      </c>
      <c r="T17" s="140">
        <f t="shared" si="9"/>
        <v>2029</v>
      </c>
      <c r="U17" s="161">
        <f>$C17*IF(LEFT(U$5,6)="Winter",Profiles!$AB$29,Profiles!$AB$28)*U$10</f>
        <v>1835.8690366266733</v>
      </c>
      <c r="V17" s="161">
        <f>$C17*IF(LEFT(V$5,6)="Winter",Profiles!$AB$29,Profiles!$AB$28)*V$10</f>
        <v>6668.7374936967626</v>
      </c>
      <c r="W17" s="162">
        <f t="shared" si="10"/>
        <v>2.860391099416649</v>
      </c>
      <c r="X17" s="163">
        <f t="shared" si="3"/>
        <v>7.1529546439051996</v>
      </c>
    </row>
    <row r="18" spans="2:24" ht="13.5" thickBot="1">
      <c r="B18" s="276">
        <f t="shared" si="4"/>
        <v>2030</v>
      </c>
      <c r="C18" s="164">
        <f>INDEX('Exhibit 3 - Levelized Capacity'!$D:$D,MATCH($B18,'Exhibit 3 - Levelized Capacity'!$B:$B,0),1)</f>
        <v>123898.62055025097</v>
      </c>
      <c r="D18" s="275">
        <f>INDEX('Exhibit 3 - Levelized Capacity'!$G:$G,MATCH($B18,'Exhibit 3 - Levelized Capacity'!$B:$B,0),1)</f>
        <v>1.1583439337655337</v>
      </c>
      <c r="E18" s="161">
        <f>$C18*IF(LEFT(E$5,6)="Winter",Profiles!$AB$29,Profiles!$AB$28)*E$10</f>
        <v>51966.832131302202</v>
      </c>
      <c r="F18" s="161">
        <f>$C18*IF(LEFT(F$5,6)="Winter",Profiles!$AB$29,Profiles!$AB$28)*F$10</f>
        <v>71931.788418948767</v>
      </c>
      <c r="G18" s="162">
        <f t="shared" si="5"/>
        <v>10.059822544814214</v>
      </c>
      <c r="H18" s="163">
        <f t="shared" si="0"/>
        <v>25.725211563187926</v>
      </c>
      <c r="J18" s="276">
        <f t="shared" si="6"/>
        <v>2030</v>
      </c>
      <c r="K18" s="161">
        <f>$C18*IF(LEFT(K$5,6)="Winter",Profiles!$AB$29,Profiles!$AB$28)*K$10</f>
        <v>11169.349845626255</v>
      </c>
      <c r="L18" s="161">
        <f>$C18*IF(LEFT(L$5,6)="Winter",Profiles!$AB$29,Profiles!$AB$28)*L$10</f>
        <v>33968.686365856745</v>
      </c>
      <c r="M18" s="162">
        <f>K18/(M$11*8760)+$D18</f>
        <v>6.7188162744239239</v>
      </c>
      <c r="N18" s="163">
        <f t="shared" si="1"/>
        <v>28.580084379598386</v>
      </c>
      <c r="O18" s="161">
        <f>$C18*IF(LEFT(O$5,6)="Winter",Profiles!$AB$29,Profiles!$AB$28)*O$10</f>
        <v>5244.5957631370648</v>
      </c>
      <c r="P18" s="161">
        <f>$C18*IF(LEFT(P$5,6)="Winter",Profiles!$AB$29,Profiles!$AB$28)*P$10</f>
        <v>7080.5569746765295</v>
      </c>
      <c r="Q18" s="162">
        <f t="shared" si="8"/>
        <v>5.3751949193326567</v>
      </c>
      <c r="R18" s="163">
        <f t="shared" si="2"/>
        <v>8.7154682842311182</v>
      </c>
      <c r="T18" s="276">
        <f t="shared" si="9"/>
        <v>2030</v>
      </c>
      <c r="U18" s="161">
        <f>$C18*IF(LEFT(U$5,6)="Winter",Profiles!$AB$29,Profiles!$AB$28)*U$10</f>
        <v>1877.5432637580989</v>
      </c>
      <c r="V18" s="161">
        <f>$C18*IF(LEFT(V$5,6)="Winter",Profiles!$AB$29,Profiles!$AB$28)*V$10</f>
        <v>6820.1178348036783</v>
      </c>
      <c r="W18" s="162">
        <f t="shared" si="10"/>
        <v>2.9253219773734074</v>
      </c>
      <c r="X18" s="163">
        <f t="shared" si="3"/>
        <v>7.3153267143218468</v>
      </c>
    </row>
    <row r="19" spans="2:24" ht="13.5" thickBot="1">
      <c r="B19" s="140">
        <f t="shared" si="4"/>
        <v>2031</v>
      </c>
      <c r="C19" s="164">
        <f>INDEX('Exhibit 3 - Levelized Capacity'!$D:$D,MATCH($B19,'Exhibit 3 - Levelized Capacity'!$B:$B,0),1)</f>
        <v>126711.11923674167</v>
      </c>
      <c r="D19" s="275">
        <f>INDEX('Exhibit 3 - Levelized Capacity'!$G:$G,MATCH($B19,'Exhibit 3 - Levelized Capacity'!$B:$B,0),1)</f>
        <v>1.1846383410620112</v>
      </c>
      <c r="E19" s="161">
        <f>$C19*IF(LEFT(E$5,6)="Winter",Profiles!$AB$29,Profiles!$AB$28)*E$10</f>
        <v>53146.479220682762</v>
      </c>
      <c r="F19" s="161">
        <f>$C19*IF(LEFT(F$5,6)="Winter",Profiles!$AB$29,Profiles!$AB$28)*F$10</f>
        <v>73564.640016058911</v>
      </c>
      <c r="G19" s="162">
        <f t="shared" si="5"/>
        <v>10.288180516581498</v>
      </c>
      <c r="H19" s="163">
        <f t="shared" si="0"/>
        <v>26.309173865672296</v>
      </c>
      <c r="J19" s="140">
        <f t="shared" si="6"/>
        <v>2031</v>
      </c>
      <c r="K19" s="161">
        <f>$C19*IF(LEFT(K$5,6)="Winter",Profiles!$AB$29,Profiles!$AB$28)*K$10</f>
        <v>11422.894087121971</v>
      </c>
      <c r="L19" s="161">
        <f>$C19*IF(LEFT(L$5,6)="Winter",Profiles!$AB$29,Profiles!$AB$28)*L$10</f>
        <v>34739.7755463617</v>
      </c>
      <c r="M19" s="162">
        <f t="shared" si="7"/>
        <v>6.8713334038533471</v>
      </c>
      <c r="N19" s="163">
        <f t="shared" si="1"/>
        <v>29.228852295015276</v>
      </c>
      <c r="O19" s="161">
        <f>$C19*IF(LEFT(O$5,6)="Winter",Profiles!$AB$29,Profiles!$AB$28)*O$10</f>
        <v>5363.6480869602756</v>
      </c>
      <c r="P19" s="161">
        <f>$C19*IF(LEFT(P$5,6)="Winter",Profiles!$AB$29,Profiles!$AB$28)*P$10</f>
        <v>7241.2856180016879</v>
      </c>
      <c r="Q19" s="162">
        <f t="shared" si="8"/>
        <v>5.4972118440015079</v>
      </c>
      <c r="R19" s="163">
        <f t="shared" si="2"/>
        <v>8.9133094142831659</v>
      </c>
      <c r="T19" s="140">
        <f t="shared" si="9"/>
        <v>2031</v>
      </c>
      <c r="U19" s="161">
        <f>$C19*IF(LEFT(U$5,6)="Winter",Profiles!$AB$29,Profiles!$AB$28)*U$10</f>
        <v>1920.1634958454079</v>
      </c>
      <c r="V19" s="161">
        <f>$C19*IF(LEFT(V$5,6)="Winter",Profiles!$AB$29,Profiles!$AB$28)*V$10</f>
        <v>6974.9345096537227</v>
      </c>
      <c r="W19" s="162">
        <f t="shared" si="10"/>
        <v>2.9917267862597834</v>
      </c>
      <c r="X19" s="163">
        <f t="shared" si="3"/>
        <v>7.4813846307369536</v>
      </c>
    </row>
    <row r="20" spans="2:24" ht="13.5" thickBot="1">
      <c r="B20" s="140">
        <f t="shared" si="4"/>
        <v>2032</v>
      </c>
      <c r="C20" s="164">
        <f>INDEX('Exhibit 3 - Levelized Capacity'!$D:$D,MATCH($B20,'Exhibit 3 - Levelized Capacity'!$B:$B,0),1)</f>
        <v>129587.46164341569</v>
      </c>
      <c r="D20" s="275">
        <f>INDEX('Exhibit 3 - Levelized Capacity'!$G:$G,MATCH($B20,'Exhibit 3 - Levelized Capacity'!$B:$B,0),1)</f>
        <v>1.2115296314041188</v>
      </c>
      <c r="E20" s="161">
        <f>$C20*IF(LEFT(E$5,6)="Winter",Profiles!$AB$29,Profiles!$AB$28)*E$10</f>
        <v>54352.904298992253</v>
      </c>
      <c r="F20" s="161">
        <f>$C20*IF(LEFT(F$5,6)="Winter",Profiles!$AB$29,Profiles!$AB$28)*F$10</f>
        <v>75234.557344423432</v>
      </c>
      <c r="G20" s="162">
        <f t="shared" si="5"/>
        <v>10.521722214307896</v>
      </c>
      <c r="H20" s="163">
        <f t="shared" si="0"/>
        <v>26.906392112423049</v>
      </c>
      <c r="J20" s="140">
        <f t="shared" si="6"/>
        <v>2032</v>
      </c>
      <c r="K20" s="161">
        <f>$C20*IF(LEFT(K$5,6)="Winter",Profiles!$AB$29,Profiles!$AB$28)*K$10</f>
        <v>11682.193782899638</v>
      </c>
      <c r="L20" s="161">
        <f>$C20*IF(LEFT(L$5,6)="Winter",Profiles!$AB$29,Profiles!$AB$28)*L$10</f>
        <v>35528.368451264098</v>
      </c>
      <c r="M20" s="162">
        <f t="shared" si="7"/>
        <v>7.027312672120817</v>
      </c>
      <c r="N20" s="163">
        <f t="shared" si="1"/>
        <v>29.892347242112113</v>
      </c>
      <c r="O20" s="161">
        <f>$C20*IF(LEFT(O$5,6)="Winter",Profiles!$AB$29,Profiles!$AB$28)*O$10</f>
        <v>5485.4028985342729</v>
      </c>
      <c r="P20" s="161">
        <f>$C20*IF(LEFT(P$5,6)="Winter",Profiles!$AB$29,Profiles!$AB$28)*P$10</f>
        <v>7405.662801530324</v>
      </c>
      <c r="Q20" s="162">
        <f t="shared" si="8"/>
        <v>5.6219985528603411</v>
      </c>
      <c r="R20" s="163">
        <f t="shared" si="2"/>
        <v>9.1156415379873916</v>
      </c>
      <c r="T20" s="140">
        <f t="shared" si="9"/>
        <v>2032</v>
      </c>
      <c r="U20" s="161">
        <f>$C20*IF(LEFT(U$5,6)="Winter",Profiles!$AB$29,Profiles!$AB$28)*U$10</f>
        <v>1963.7512072010982</v>
      </c>
      <c r="V20" s="161">
        <f>$C20*IF(LEFT(V$5,6)="Winter",Profiles!$AB$29,Profiles!$AB$28)*V$10</f>
        <v>7133.2655230228602</v>
      </c>
      <c r="W20" s="162">
        <f t="shared" si="10"/>
        <v>3.0596389843078802</v>
      </c>
      <c r="X20" s="163">
        <f t="shared" si="3"/>
        <v>7.6512120618546806</v>
      </c>
    </row>
    <row r="21" spans="2:24" ht="13.5" thickBot="1">
      <c r="B21" s="140">
        <f t="shared" si="4"/>
        <v>2033</v>
      </c>
      <c r="C21" s="164">
        <f>INDEX('Exhibit 3 - Levelized Capacity'!$D:$D,MATCH($B21,'Exhibit 3 - Levelized Capacity'!$B:$B,0),1)</f>
        <v>132529.09702272122</v>
      </c>
      <c r="D21" s="275">
        <f>INDEX('Exhibit 3 - Levelized Capacity'!$G:$G,MATCH($B21,'Exhibit 3 - Levelized Capacity'!$B:$B,0),1)</f>
        <v>1.2390313540369924</v>
      </c>
      <c r="E21" s="161">
        <f>$C21*IF(LEFT(E$5,6)="Winter",Profiles!$AB$29,Profiles!$AB$28)*E$10</f>
        <v>55586.715226579377</v>
      </c>
      <c r="F21" s="161">
        <f>$C21*IF(LEFT(F$5,6)="Winter",Profiles!$AB$29,Profiles!$AB$28)*F$10</f>
        <v>76942.381796141854</v>
      </c>
      <c r="G21" s="162">
        <f t="shared" si="5"/>
        <v>10.760565308572685</v>
      </c>
      <c r="H21" s="163">
        <f t="shared" si="0"/>
        <v>27.517167213375057</v>
      </c>
      <c r="J21" s="140">
        <f t="shared" si="6"/>
        <v>2033</v>
      </c>
      <c r="K21" s="161">
        <f>$C21*IF(LEFT(K$5,6)="Winter",Profiles!$AB$29,Profiles!$AB$28)*K$10</f>
        <v>11947.37958177146</v>
      </c>
      <c r="L21" s="161">
        <f>$C21*IF(LEFT(L$5,6)="Winter",Profiles!$AB$29,Profiles!$AB$28)*L$10</f>
        <v>36334.862415107797</v>
      </c>
      <c r="M21" s="162">
        <f t="shared" si="7"/>
        <v>7.1868326697779601</v>
      </c>
      <c r="N21" s="163">
        <f t="shared" si="1"/>
        <v>30.570903524508061</v>
      </c>
      <c r="O21" s="161">
        <f>$C21*IF(LEFT(O$5,6)="Winter",Profiles!$AB$29,Profiles!$AB$28)*O$10</f>
        <v>5609.9215443310013</v>
      </c>
      <c r="P21" s="161">
        <f>$C21*IF(LEFT(P$5,6)="Winter",Profiles!$AB$29,Profiles!$AB$28)*P$10</f>
        <v>7573.7713471250636</v>
      </c>
      <c r="Q21" s="162">
        <f t="shared" si="8"/>
        <v>5.7496179200102713</v>
      </c>
      <c r="R21" s="163">
        <f t="shared" si="2"/>
        <v>9.322566600899707</v>
      </c>
      <c r="T21" s="140">
        <f t="shared" si="9"/>
        <v>2033</v>
      </c>
      <c r="U21" s="161">
        <f>$C21*IF(LEFT(U$5,6)="Winter",Profiles!$AB$29,Profiles!$AB$28)*U$10</f>
        <v>2008.3283596045633</v>
      </c>
      <c r="V21" s="161">
        <f>$C21*IF(LEFT(V$5,6)="Winter",Profiles!$AB$29,Profiles!$AB$28)*V$10</f>
        <v>7295.1906503954806</v>
      </c>
      <c r="W21" s="162">
        <f t="shared" si="10"/>
        <v>3.1290927892516693</v>
      </c>
      <c r="X21" s="163">
        <f t="shared" si="3"/>
        <v>7.8248945756587833</v>
      </c>
    </row>
    <row r="22" spans="2:24" ht="13.5" thickBot="1">
      <c r="B22" s="140">
        <f t="shared" si="4"/>
        <v>2034</v>
      </c>
      <c r="C22" s="164">
        <f>INDEX('Exhibit 3 - Levelized Capacity'!$D:$D,MATCH($B22,'Exhibit 3 - Levelized Capacity'!$B:$B,0),1)</f>
        <v>135537.50752513699</v>
      </c>
      <c r="D22" s="275">
        <f>INDEX('Exhibit 3 - Levelized Capacity'!$G:$G,MATCH($B22,'Exhibit 3 - Levelized Capacity'!$B:$B,0),1)</f>
        <v>1.2671573657736321</v>
      </c>
      <c r="E22" s="161">
        <f>$C22*IF(LEFT(E$5,6)="Winter",Profiles!$AB$29,Profiles!$AB$28)*E$10</f>
        <v>56848.533662222726</v>
      </c>
      <c r="F22" s="161">
        <f>$C22*IF(LEFT(F$5,6)="Winter",Profiles!$AB$29,Profiles!$AB$28)*F$10</f>
        <v>78688.973862914267</v>
      </c>
      <c r="G22" s="162">
        <f t="shared" si="5"/>
        <v>11.004830141077285</v>
      </c>
      <c r="H22" s="163">
        <f t="shared" si="0"/>
        <v>28.141806909118667</v>
      </c>
      <c r="J22" s="140">
        <f t="shared" si="6"/>
        <v>2034</v>
      </c>
      <c r="K22" s="161">
        <f>$C22*IF(LEFT(K$5,6)="Winter",Profiles!$AB$29,Profiles!$AB$28)*K$10</f>
        <v>12218.585098277672</v>
      </c>
      <c r="L22" s="161">
        <f>$C22*IF(LEFT(L$5,6)="Winter",Profiles!$AB$29,Profiles!$AB$28)*L$10</f>
        <v>37159.66379193074</v>
      </c>
      <c r="M22" s="162">
        <f t="shared" si="7"/>
        <v>7.3499737713819195</v>
      </c>
      <c r="N22" s="163">
        <f t="shared" si="1"/>
        <v>31.264863034514391</v>
      </c>
      <c r="O22" s="161">
        <f>$C22*IF(LEFT(O$5,6)="Winter",Profiles!$AB$29,Profiles!$AB$28)*O$10</f>
        <v>5737.2667633873143</v>
      </c>
      <c r="P22" s="161">
        <f>$C22*IF(LEFT(P$5,6)="Winter",Profiles!$AB$29,Profiles!$AB$28)*P$10</f>
        <v>7745.6959567048016</v>
      </c>
      <c r="Q22" s="162">
        <f t="shared" si="8"/>
        <v>5.8801342467945039</v>
      </c>
      <c r="R22" s="163">
        <f t="shared" si="2"/>
        <v>9.5341888627401303</v>
      </c>
      <c r="T22" s="140">
        <f t="shared" si="9"/>
        <v>2034</v>
      </c>
      <c r="U22" s="161">
        <f>$C22*IF(LEFT(U$5,6)="Winter",Profiles!$AB$29,Profiles!$AB$28)*U$10</f>
        <v>2053.9174133675865</v>
      </c>
      <c r="V22" s="161">
        <f>$C22*IF(LEFT(V$5,6)="Winter",Profiles!$AB$29,Profiles!$AB$28)*V$10</f>
        <v>7460.7914781594573</v>
      </c>
      <c r="W22" s="162">
        <f t="shared" si="10"/>
        <v>3.2001231955676821</v>
      </c>
      <c r="X22" s="163">
        <f t="shared" si="3"/>
        <v>8.0025196825262377</v>
      </c>
    </row>
    <row r="23" spans="2:24" ht="13.5" thickBot="1">
      <c r="B23" s="140">
        <f t="shared" si="4"/>
        <v>2035</v>
      </c>
      <c r="C23" s="164">
        <f>INDEX('Exhibit 3 - Levelized Capacity'!$D:$D,MATCH($B23,'Exhibit 3 - Levelized Capacity'!$B:$B,0),1)</f>
        <v>138614.20894595759</v>
      </c>
      <c r="D23" s="275">
        <f>INDEX('Exhibit 3 - Levelized Capacity'!$G:$G,MATCH($B23,'Exhibit 3 - Levelized Capacity'!$B:$B,0),1)</f>
        <v>1.2959218379766935</v>
      </c>
      <c r="E23" s="161">
        <f>$C23*IF(LEFT(E$5,6)="Winter",Profiles!$AB$29,Profiles!$AB$28)*E$10</f>
        <v>58138.995376355182</v>
      </c>
      <c r="F23" s="161">
        <f>$C23*IF(LEFT(F$5,6)="Winter",Profiles!$AB$29,Profiles!$AB$28)*F$10</f>
        <v>80475.21356960242</v>
      </c>
      <c r="G23" s="162">
        <f t="shared" si="5"/>
        <v>11.254639785279741</v>
      </c>
      <c r="H23" s="163">
        <f t="shared" si="0"/>
        <v>28.780625925955661</v>
      </c>
      <c r="J23" s="140">
        <f t="shared" si="6"/>
        <v>2035</v>
      </c>
      <c r="K23" s="161">
        <f>$C23*IF(LEFT(K$5,6)="Winter",Profiles!$AB$29,Profiles!$AB$28)*K$10</f>
        <v>12495.946980008575</v>
      </c>
      <c r="L23" s="161">
        <f>$C23*IF(LEFT(L$5,6)="Winter",Profiles!$AB$29,Profiles!$AB$28)*L$10</f>
        <v>38003.188160007572</v>
      </c>
      <c r="M23" s="162">
        <f t="shared" si="7"/>
        <v>7.516818175992289</v>
      </c>
      <c r="N23" s="163">
        <f t="shared" si="1"/>
        <v>31.97457542539787</v>
      </c>
      <c r="O23" s="161">
        <f>$C23*IF(LEFT(O$5,6)="Winter",Profiles!$AB$29,Profiles!$AB$28)*O$10</f>
        <v>5867.5027189162065</v>
      </c>
      <c r="P23" s="161">
        <f>$C23*IF(LEFT(P$5,6)="Winter",Profiles!$AB$29,Profiles!$AB$28)*P$10</f>
        <v>7921.5232549220009</v>
      </c>
      <c r="Q23" s="162">
        <f t="shared" si="8"/>
        <v>6.0136132941967384</v>
      </c>
      <c r="R23" s="163">
        <f t="shared" si="2"/>
        <v>9.7506149499243318</v>
      </c>
      <c r="T23" s="140">
        <f t="shared" si="9"/>
        <v>2035</v>
      </c>
      <c r="U23" s="161">
        <f>$C23*IF(LEFT(U$5,6)="Winter",Profiles!$AB$29,Profiles!$AB$28)*U$10</f>
        <v>2100.5413386510309</v>
      </c>
      <c r="V23" s="161">
        <f>$C23*IF(LEFT(V$5,6)="Winter",Profiles!$AB$29,Profiles!$AB$28)*V$10</f>
        <v>7630.1514447136769</v>
      </c>
      <c r="W23" s="162">
        <f t="shared" si="10"/>
        <v>3.2727659921070682</v>
      </c>
      <c r="X23" s="163">
        <f t="shared" si="3"/>
        <v>8.1841768793195833</v>
      </c>
    </row>
    <row r="24" spans="2:24" ht="13.5" thickBot="1">
      <c r="B24" s="140">
        <f t="shared" si="4"/>
        <v>2036</v>
      </c>
      <c r="C24" s="164">
        <f>INDEX('Exhibit 3 - Levelized Capacity'!$D:$D,MATCH($B24,'Exhibit 3 - Levelized Capacity'!$B:$B,0),1)</f>
        <v>141760.75148903084</v>
      </c>
      <c r="D24" s="275">
        <f>INDEX('Exhibit 3 - Levelized Capacity'!$G:$G,MATCH($B24,'Exhibit 3 - Levelized Capacity'!$B:$B,0),1)</f>
        <v>1.3253392636987644</v>
      </c>
      <c r="E24" s="161">
        <f>$C24*IF(LEFT(E$5,6)="Winter",Profiles!$AB$29,Profiles!$AB$28)*E$10</f>
        <v>59458.750571398443</v>
      </c>
      <c r="F24" s="161">
        <f>$C24*IF(LEFT(F$5,6)="Winter",Profiles!$AB$29,Profiles!$AB$28)*F$10</f>
        <v>82302.000917632395</v>
      </c>
      <c r="G24" s="162">
        <f t="shared" si="5"/>
        <v>11.510120108405589</v>
      </c>
      <c r="H24" s="163">
        <f t="shared" si="0"/>
        <v>29.433946134474855</v>
      </c>
      <c r="J24" s="140">
        <f t="shared" si="6"/>
        <v>2036</v>
      </c>
      <c r="K24" s="161">
        <f>$C24*IF(LEFT(K$5,6)="Winter",Profiles!$AB$29,Profiles!$AB$28)*K$10</f>
        <v>12779.60497645477</v>
      </c>
      <c r="L24" s="161">
        <f>$C24*IF(LEFT(L$5,6)="Winter",Profiles!$AB$29,Profiles!$AB$28)*L$10</f>
        <v>38865.860531239741</v>
      </c>
      <c r="M24" s="162">
        <f t="shared" si="7"/>
        <v>7.6874499485873145</v>
      </c>
      <c r="N24" s="163">
        <f t="shared" si="1"/>
        <v>32.7003982875544</v>
      </c>
      <c r="O24" s="161">
        <f>$C24*IF(LEFT(O$5,6)="Winter",Profiles!$AB$29,Profiles!$AB$28)*O$10</f>
        <v>6000.6950306356039</v>
      </c>
      <c r="P24" s="161">
        <f>$C24*IF(LEFT(P$5,6)="Winter",Profiles!$AB$29,Profiles!$AB$28)*P$10</f>
        <v>8101.34183280873</v>
      </c>
      <c r="Q24" s="162">
        <f t="shared" si="8"/>
        <v>6.1501223159750049</v>
      </c>
      <c r="R24" s="163">
        <f t="shared" si="2"/>
        <v>9.9719539092876115</v>
      </c>
      <c r="T24" s="140">
        <f t="shared" si="9"/>
        <v>2036</v>
      </c>
      <c r="U24" s="161">
        <f>$C24*IF(LEFT(U$5,6)="Winter",Profiles!$AB$29,Profiles!$AB$28)*U$10</f>
        <v>2148.2236270384092</v>
      </c>
      <c r="V24" s="161">
        <f>$C24*IF(LEFT(V$5,6)="Winter",Profiles!$AB$29,Profiles!$AB$28)*V$10</f>
        <v>7803.3558825086766</v>
      </c>
      <c r="W24" s="162">
        <f t="shared" si="10"/>
        <v>3.3470577801278987</v>
      </c>
      <c r="X24" s="163">
        <f t="shared" si="3"/>
        <v>8.3699576944801368</v>
      </c>
    </row>
    <row r="25" spans="2:24" ht="13.5" thickBot="1">
      <c r="B25" s="140">
        <f t="shared" si="4"/>
        <v>2037</v>
      </c>
      <c r="C25" s="164">
        <f>INDEX('Exhibit 3 - Levelized Capacity'!$D:$D,MATCH($B25,'Exhibit 3 - Levelized Capacity'!$B:$B,0),1)</f>
        <v>144978.72054783182</v>
      </c>
      <c r="D25" s="275">
        <f>INDEX('Exhibit 3 - Levelized Capacity'!$G:$G,MATCH($B25,'Exhibit 3 - Levelized Capacity'!$B:$B,0),1)</f>
        <v>1.3554244649847262</v>
      </c>
      <c r="E25" s="161">
        <f>$C25*IF(LEFT(E$5,6)="Winter",Profiles!$AB$29,Profiles!$AB$28)*E$10</f>
        <v>60808.46420936918</v>
      </c>
      <c r="F25" s="161">
        <f>$C25*IF(LEFT(F$5,6)="Winter",Profiles!$AB$29,Profiles!$AB$28)*F$10</f>
        <v>84170.256338462641</v>
      </c>
      <c r="G25" s="162">
        <f t="shared" si="5"/>
        <v>11.771399834866394</v>
      </c>
      <c r="H25" s="163">
        <f t="shared" si="0"/>
        <v>30.10209671172743</v>
      </c>
      <c r="J25" s="140">
        <f t="shared" si="6"/>
        <v>2037</v>
      </c>
      <c r="K25" s="161">
        <f>$C25*IF(LEFT(K$5,6)="Winter",Profiles!$AB$29,Profiles!$AB$28)*K$10</f>
        <v>13069.702009420291</v>
      </c>
      <c r="L25" s="161">
        <f>$C25*IF(LEFT(L$5,6)="Winter",Profiles!$AB$29,Profiles!$AB$28)*L$10</f>
        <v>39748.115565298882</v>
      </c>
      <c r="M25" s="162">
        <f t="shared" si="7"/>
        <v>7.861955062420245</v>
      </c>
      <c r="N25" s="163">
        <f t="shared" si="1"/>
        <v>33.442697328681888</v>
      </c>
      <c r="O25" s="161">
        <f>$C25*IF(LEFT(O$5,6)="Winter",Profiles!$AB$29,Profiles!$AB$28)*O$10</f>
        <v>6136.9108078310319</v>
      </c>
      <c r="P25" s="161">
        <f>$C25*IF(LEFT(P$5,6)="Winter",Profiles!$AB$29,Profiles!$AB$28)*P$10</f>
        <v>8285.242292413488</v>
      </c>
      <c r="Q25" s="162">
        <f t="shared" si="8"/>
        <v>6.2897300925476367</v>
      </c>
      <c r="R25" s="163">
        <f t="shared" si="2"/>
        <v>10.198317263028441</v>
      </c>
      <c r="T25" s="140">
        <f t="shared" si="9"/>
        <v>2037</v>
      </c>
      <c r="U25" s="161">
        <f>$C25*IF(LEFT(U$5,6)="Winter",Profiles!$AB$29,Profiles!$AB$28)*U$10</f>
        <v>2196.9883033721808</v>
      </c>
      <c r="V25" s="161">
        <f>$C25*IF(LEFT(V$5,6)="Winter",Profiles!$AB$29,Profiles!$AB$28)*V$10</f>
        <v>7980.4920610416229</v>
      </c>
      <c r="W25" s="162">
        <f t="shared" si="10"/>
        <v>3.4230359917368016</v>
      </c>
      <c r="X25" s="163">
        <f t="shared" si="3"/>
        <v>8.5599557341448342</v>
      </c>
    </row>
    <row r="26" spans="2:24" ht="13.5" thickBot="1">
      <c r="B26" s="140">
        <f t="shared" si="4"/>
        <v>2038</v>
      </c>
      <c r="C26" s="164">
        <f>INDEX('Exhibit 3 - Levelized Capacity'!$D:$D,MATCH($B26,'Exhibit 3 - Levelized Capacity'!$B:$B,0),1)</f>
        <v>148269.7375042676</v>
      </c>
      <c r="D26" s="275">
        <f>INDEX('Exhibit 3 - Levelized Capacity'!$G:$G,MATCH($B26,'Exhibit 3 - Levelized Capacity'!$B:$B,0),1)</f>
        <v>1.3861926003398795</v>
      </c>
      <c r="E26" s="161">
        <f>$C26*IF(LEFT(E$5,6)="Winter",Profiles!$AB$29,Profiles!$AB$28)*E$10</f>
        <v>62188.816346921863</v>
      </c>
      <c r="F26" s="161">
        <f>$C26*IF(LEFT(F$5,6)="Winter",Profiles!$AB$29,Profiles!$AB$28)*F$10</f>
        <v>86080.921157345743</v>
      </c>
      <c r="G26" s="162">
        <f t="shared" si="5"/>
        <v>12.038610611117861</v>
      </c>
      <c r="H26" s="163">
        <f t="shared" si="0"/>
        <v>30.785414307083645</v>
      </c>
      <c r="J26" s="140">
        <f t="shared" si="6"/>
        <v>2038</v>
      </c>
      <c r="K26" s="161">
        <f>$C26*IF(LEFT(K$5,6)="Winter",Profiles!$AB$29,Profiles!$AB$28)*K$10</f>
        <v>13366.384245034133</v>
      </c>
      <c r="L26" s="161">
        <f>$C26*IF(LEFT(L$5,6)="Winter",Profiles!$AB$29,Profiles!$AB$28)*L$10</f>
        <v>40650.397788631162</v>
      </c>
      <c r="M26" s="162">
        <f t="shared" si="7"/>
        <v>8.040421442337184</v>
      </c>
      <c r="N26" s="163">
        <f t="shared" si="1"/>
        <v>34.201846558042959</v>
      </c>
      <c r="O26" s="161">
        <f>$C26*IF(LEFT(O$5,6)="Winter",Profiles!$AB$29,Profiles!$AB$28)*O$10</f>
        <v>6276.2186831687968</v>
      </c>
      <c r="P26" s="161">
        <f>$C26*IF(LEFT(P$5,6)="Winter",Profiles!$AB$29,Profiles!$AB$28)*P$10</f>
        <v>8473.3172924512746</v>
      </c>
      <c r="Q26" s="162">
        <f t="shared" si="8"/>
        <v>6.4325069656484688</v>
      </c>
      <c r="R26" s="163">
        <f t="shared" si="2"/>
        <v>10.429819064899188</v>
      </c>
      <c r="T26" s="140">
        <f t="shared" si="9"/>
        <v>2038</v>
      </c>
      <c r="U26" s="161">
        <f>$C26*IF(LEFT(U$5,6)="Winter",Profiles!$AB$29,Profiles!$AB$28)*U$10</f>
        <v>2246.8599378587296</v>
      </c>
      <c r="V26" s="161">
        <f>$C26*IF(LEFT(V$5,6)="Winter",Profiles!$AB$29,Profiles!$AB$28)*V$10</f>
        <v>8161.6492308272682</v>
      </c>
      <c r="W26" s="162">
        <f t="shared" si="10"/>
        <v>3.5007389087492276</v>
      </c>
      <c r="X26" s="163">
        <f t="shared" si="3"/>
        <v>8.7542667293099221</v>
      </c>
    </row>
    <row r="27" spans="2:24" ht="13.5" thickBot="1">
      <c r="B27" s="140">
        <f t="shared" si="4"/>
        <v>2039</v>
      </c>
      <c r="C27" s="164">
        <f>INDEX('Exhibit 3 - Levelized Capacity'!$D:$D,MATCH($B27,'Exhibit 3 - Levelized Capacity'!$B:$B,0),1)</f>
        <v>151635.46054561448</v>
      </c>
      <c r="D27" s="275">
        <f>INDEX('Exhibit 3 - Levelized Capacity'!$G:$G,MATCH($B27,'Exhibit 3 - Levelized Capacity'!$B:$B,0),1)</f>
        <v>1.4176591723675946</v>
      </c>
      <c r="E27" s="161">
        <f>$C27*IF(LEFT(E$5,6)="Winter",Profiles!$AB$29,Profiles!$AB$28)*E$10</f>
        <v>63600.50247799699</v>
      </c>
      <c r="F27" s="161">
        <f>$C27*IF(LEFT(F$5,6)="Winter",Profiles!$AB$29,Profiles!$AB$28)*F$10</f>
        <v>88034.958067617481</v>
      </c>
      <c r="G27" s="162">
        <f t="shared" si="5"/>
        <v>12.311887071990238</v>
      </c>
      <c r="H27" s="163">
        <f t="shared" si="0"/>
        <v>31.484243211854441</v>
      </c>
      <c r="J27" s="140">
        <f t="shared" si="6"/>
        <v>2039</v>
      </c>
      <c r="K27" s="161">
        <f>$C27*IF(LEFT(K$5,6)="Winter",Profiles!$AB$29,Profiles!$AB$28)*K$10</f>
        <v>13669.801167396407</v>
      </c>
      <c r="L27" s="161">
        <f>$C27*IF(LEFT(L$5,6)="Winter",Profiles!$AB$29,Profiles!$AB$28)*L$10</f>
        <v>41573.161818433087</v>
      </c>
      <c r="M27" s="162">
        <f t="shared" si="7"/>
        <v>8.2229390090782388</v>
      </c>
      <c r="N27" s="163">
        <f t="shared" si="1"/>
        <v>34.97822847491053</v>
      </c>
      <c r="O27" s="161">
        <f>$C27*IF(LEFT(O$5,6)="Winter",Profiles!$AB$29,Profiles!$AB$28)*O$10</f>
        <v>6418.6888472767278</v>
      </c>
      <c r="P27" s="161">
        <f>$C27*IF(LEFT(P$5,6)="Winter",Profiles!$AB$29,Profiles!$AB$28)*P$10</f>
        <v>8665.6615949899169</v>
      </c>
      <c r="Q27" s="162">
        <f t="shared" si="8"/>
        <v>6.5785248737686874</v>
      </c>
      <c r="R27" s="163">
        <f t="shared" si="2"/>
        <v>10.666575957672396</v>
      </c>
      <c r="T27" s="140">
        <f t="shared" si="9"/>
        <v>2039</v>
      </c>
      <c r="U27" s="161">
        <f>$C27*IF(LEFT(U$5,6)="Winter",Profiles!$AB$29,Profiles!$AB$28)*U$10</f>
        <v>2297.8636584481228</v>
      </c>
      <c r="V27" s="161">
        <f>$C27*IF(LEFT(V$5,6)="Winter",Profiles!$AB$29,Profiles!$AB$28)*V$10</f>
        <v>8346.9186683670468</v>
      </c>
      <c r="W27" s="162">
        <f t="shared" si="10"/>
        <v>3.5802056819778345</v>
      </c>
      <c r="X27" s="163">
        <f t="shared" si="3"/>
        <v>8.9529885840652579</v>
      </c>
    </row>
    <row r="28" spans="2:24" ht="13.5" thickBot="1">
      <c r="B28" s="140">
        <f t="shared" si="4"/>
        <v>2040</v>
      </c>
      <c r="C28" s="164">
        <f>INDEX('Exhibit 3 - Levelized Capacity'!$D:$D,MATCH($B28,'Exhibit 3 - Levelized Capacity'!$B:$B,0),1)</f>
        <v>155077.58549999993</v>
      </c>
      <c r="D28" s="275">
        <f>INDEX('Exhibit 3 - Levelized Capacity'!$G:$G,MATCH($B28,'Exhibit 3 - Levelized Capacity'!$B:$B,0),1)</f>
        <v>1.4498400355803389</v>
      </c>
      <c r="E28" s="161">
        <f>$C28*IF(LEFT(E$5,6)="Winter",Profiles!$AB$29,Profiles!$AB$28)*E$10</f>
        <v>65044.233884247522</v>
      </c>
      <c r="F28" s="161">
        <f>$C28*IF(LEFT(F$5,6)="Winter",Profiles!$AB$29,Profiles!$AB$28)*F$10</f>
        <v>90033.351615752399</v>
      </c>
      <c r="G28" s="162">
        <f t="shared" si="5"/>
        <v>12.591366908524416</v>
      </c>
      <c r="H28" s="163">
        <f t="shared" si="0"/>
        <v>32.198935532763535</v>
      </c>
      <c r="J28" s="140">
        <f t="shared" si="6"/>
        <v>2040</v>
      </c>
      <c r="K28" s="161">
        <f>$C28*IF(LEFT(K$5,6)="Winter",Profiles!$AB$29,Profiles!$AB$28)*K$10</f>
        <v>13980.105653896306</v>
      </c>
      <c r="L28" s="161">
        <f>$C28*IF(LEFT(L$5,6)="Winter",Profiles!$AB$29,Profiles!$AB$28)*L$10</f>
        <v>42516.872591711515</v>
      </c>
      <c r="M28" s="162">
        <f t="shared" si="7"/>
        <v>8.4095997245843144</v>
      </c>
      <c r="N28" s="163">
        <f t="shared" si="1"/>
        <v>35.772234261290997</v>
      </c>
      <c r="O28" s="161">
        <f>$C28*IF(LEFT(O$5,6)="Winter",Profiles!$AB$29,Profiles!$AB$28)*O$10</f>
        <v>6564.39308410991</v>
      </c>
      <c r="P28" s="161">
        <f>$C28*IF(LEFT(P$5,6)="Winter",Profiles!$AB$29,Profiles!$AB$28)*P$10</f>
        <v>8862.3721131961884</v>
      </c>
      <c r="Q28" s="162">
        <f t="shared" si="8"/>
        <v>6.7278573884032378</v>
      </c>
      <c r="R28" s="163">
        <f t="shared" si="2"/>
        <v>10.90870723191156</v>
      </c>
      <c r="T28" s="140">
        <f t="shared" si="9"/>
        <v>2040</v>
      </c>
      <c r="U28" s="161">
        <f>$C28*IF(LEFT(U$5,6)="Winter",Profiles!$AB$29,Profiles!$AB$28)*U$10</f>
        <v>2350.025163494895</v>
      </c>
      <c r="V28" s="161">
        <f>$C28*IF(LEFT(V$5,6)="Winter",Profiles!$AB$29,Profiles!$AB$28)*V$10</f>
        <v>8536.3937221389788</v>
      </c>
      <c r="W28" s="162">
        <f t="shared" si="10"/>
        <v>3.6614763509587309</v>
      </c>
      <c r="X28" s="163">
        <f t="shared" si="3"/>
        <v>9.1562214249235385</v>
      </c>
    </row>
    <row r="29" spans="2:24" ht="13.5" thickBot="1">
      <c r="B29" s="140">
        <f t="shared" si="4"/>
        <v>2041</v>
      </c>
      <c r="C29" s="164">
        <f>INDEX('Exhibit 3 - Levelized Capacity'!$D:$D,MATCH($B29,'Exhibit 3 - Levelized Capacity'!$B:$B,0),1)</f>
        <v>158597.84669084992</v>
      </c>
      <c r="D29" s="275">
        <f>INDEX('Exhibit 3 - Levelized Capacity'!$G:$G,MATCH($B29,'Exhibit 3 - Levelized Capacity'!$B:$B,0),1)</f>
        <v>1.4827514043880126</v>
      </c>
      <c r="E29" s="161">
        <f>$C29*IF(LEFT(E$5,6)="Winter",Profiles!$AB$29,Profiles!$AB$28)*E$10</f>
        <v>66520.737993419942</v>
      </c>
      <c r="F29" s="161">
        <f>$C29*IF(LEFT(F$5,6)="Winter",Profiles!$AB$29,Profiles!$AB$28)*F$10</f>
        <v>92077.108697429983</v>
      </c>
      <c r="G29" s="162">
        <f t="shared" si="5"/>
        <v>12.877190937347921</v>
      </c>
      <c r="H29" s="163">
        <f t="shared" si="0"/>
        <v>32.929851369357273</v>
      </c>
      <c r="J29" s="140">
        <f t="shared" si="6"/>
        <v>2041</v>
      </c>
      <c r="K29" s="161">
        <f>$C29*IF(LEFT(K$5,6)="Winter",Profiles!$AB$29,Profiles!$AB$28)*K$10</f>
        <v>14297.454052239751</v>
      </c>
      <c r="L29" s="161">
        <f>$C29*IF(LEFT(L$5,6)="Winter",Profiles!$AB$29,Profiles!$AB$28)*L$10</f>
        <v>43482.005599543372</v>
      </c>
      <c r="M29" s="162">
        <f t="shared" si="7"/>
        <v>8.6004976383323779</v>
      </c>
      <c r="N29" s="163">
        <f t="shared" si="1"/>
        <v>36.58426397902231</v>
      </c>
      <c r="O29" s="161">
        <f>$C29*IF(LEFT(O$5,6)="Winter",Profiles!$AB$29,Profiles!$AB$28)*O$10</f>
        <v>6713.4048071192046</v>
      </c>
      <c r="P29" s="161">
        <f>$C29*IF(LEFT(P$5,6)="Winter",Profiles!$AB$29,Profiles!$AB$28)*P$10</f>
        <v>9063.5479601657426</v>
      </c>
      <c r="Q29" s="162">
        <f t="shared" si="8"/>
        <v>6.8805797511199902</v>
      </c>
      <c r="R29" s="163">
        <f t="shared" si="2"/>
        <v>11.156334886075955</v>
      </c>
      <c r="T29" s="140">
        <f t="shared" si="9"/>
        <v>2041</v>
      </c>
      <c r="U29" s="161">
        <f>$C29*IF(LEFT(U$5,6)="Winter",Profiles!$AB$29,Profiles!$AB$28)*U$10</f>
        <v>2403.3707347062291</v>
      </c>
      <c r="V29" s="161">
        <f>$C29*IF(LEFT(V$5,6)="Winter",Profiles!$AB$29,Profiles!$AB$28)*V$10</f>
        <v>8730.1698596315327</v>
      </c>
      <c r="W29" s="162">
        <f t="shared" si="10"/>
        <v>3.7445918641254945</v>
      </c>
      <c r="X29" s="163">
        <f t="shared" si="3"/>
        <v>9.364067651269302</v>
      </c>
    </row>
    <row r="30" spans="2:24" ht="13.5" thickBot="1">
      <c r="B30" s="140">
        <f t="shared" si="4"/>
        <v>2042</v>
      </c>
      <c r="C30" s="164">
        <f>INDEX('Exhibit 3 - Levelized Capacity'!$D:$D,MATCH($B30,'Exhibit 3 - Levelized Capacity'!$B:$B,0),1)</f>
        <v>162198.01781073221</v>
      </c>
      <c r="D30" s="275">
        <f>INDEX('Exhibit 3 - Levelized Capacity'!$G:$G,MATCH($B30,'Exhibit 3 - Levelized Capacity'!$B:$B,0),1)</f>
        <v>1.5164098612676205</v>
      </c>
      <c r="E30" s="161">
        <f>$C30*IF(LEFT(E$5,6)="Winter",Profiles!$AB$29,Profiles!$AB$28)*E$10</f>
        <v>68030.758745870568</v>
      </c>
      <c r="F30" s="161">
        <f>$C30*IF(LEFT(F$5,6)="Winter",Profiles!$AB$29,Profiles!$AB$28)*F$10</f>
        <v>94167.259064861646</v>
      </c>
      <c r="G30" s="162">
        <f t="shared" si="5"/>
        <v>13.169503171625717</v>
      </c>
      <c r="H30" s="163">
        <f t="shared" si="0"/>
        <v>33.677358995441679</v>
      </c>
      <c r="J30" s="140">
        <f t="shared" si="6"/>
        <v>2042</v>
      </c>
      <c r="K30" s="161">
        <f>$C30*IF(LEFT(K$5,6)="Winter",Profiles!$AB$29,Profiles!$AB$28)*K$10</f>
        <v>14622.006259225593</v>
      </c>
      <c r="L30" s="161">
        <f>$C30*IF(LEFT(L$5,6)="Winter",Profiles!$AB$29,Profiles!$AB$28)*L$10</f>
        <v>44469.047126653008</v>
      </c>
      <c r="M30" s="162">
        <f t="shared" si="7"/>
        <v>8.7957289347225238</v>
      </c>
      <c r="N30" s="163">
        <f t="shared" si="1"/>
        <v>37.414726771346118</v>
      </c>
      <c r="O30" s="161">
        <f>$C30*IF(LEFT(O$5,6)="Winter",Profiles!$AB$29,Profiles!$AB$28)*O$10</f>
        <v>6865.7990962408103</v>
      </c>
      <c r="P30" s="161">
        <f>$C30*IF(LEFT(P$5,6)="Winter",Profiles!$AB$29,Profiles!$AB$28)*P$10</f>
        <v>9269.2904988615046</v>
      </c>
      <c r="Q30" s="162">
        <f t="shared" si="8"/>
        <v>7.0367689114704142</v>
      </c>
      <c r="R30" s="163">
        <f t="shared" si="2"/>
        <v>11.409583687989878</v>
      </c>
      <c r="T30" s="140">
        <f t="shared" si="9"/>
        <v>2042</v>
      </c>
      <c r="U30" s="161">
        <f>$C30*IF(LEFT(U$5,6)="Winter",Profiles!$AB$29,Profiles!$AB$28)*U$10</f>
        <v>2457.9272503840602</v>
      </c>
      <c r="V30" s="161">
        <f>$C30*IF(LEFT(V$5,6)="Winter",Profiles!$AB$29,Profiles!$AB$28)*V$10</f>
        <v>8928.3447154451696</v>
      </c>
      <c r="W30" s="162">
        <f t="shared" si="10"/>
        <v>3.8295940994411426</v>
      </c>
      <c r="X30" s="163">
        <f t="shared" si="3"/>
        <v>9.5766319869531156</v>
      </c>
    </row>
    <row r="31" spans="2:24" ht="13.5" thickBot="1">
      <c r="B31" s="140">
        <f t="shared" si="4"/>
        <v>2043</v>
      </c>
      <c r="C31" s="164">
        <f>INDEX('Exhibit 3 - Levelized Capacity'!$D:$D,MATCH($B31,'Exhibit 3 - Levelized Capacity'!$B:$B,0),1)</f>
        <v>165879.91281503582</v>
      </c>
      <c r="D31" s="275">
        <f>INDEX('Exhibit 3 - Levelized Capacity'!$G:$G,MATCH($B31,'Exhibit 3 - Levelized Capacity'!$B:$B,0),1)</f>
        <v>1.5508323651183953</v>
      </c>
      <c r="E31" s="161">
        <f>$C31*IF(LEFT(E$5,6)="Winter",Profiles!$AB$29,Profiles!$AB$28)*E$10</f>
        <v>69575.05696940182</v>
      </c>
      <c r="F31" s="161">
        <f>$C31*IF(LEFT(F$5,6)="Winter",Profiles!$AB$29,Profiles!$AB$28)*F$10</f>
        <v>96304.855845633996</v>
      </c>
      <c r="G31" s="162">
        <f t="shared" si="5"/>
        <v>13.46845089362162</v>
      </c>
      <c r="H31" s="163">
        <f t="shared" si="0"/>
        <v>34.441835044638204</v>
      </c>
      <c r="J31" s="140">
        <f t="shared" si="6"/>
        <v>2043</v>
      </c>
      <c r="K31" s="161">
        <f>$C31*IF(LEFT(K$5,6)="Winter",Profiles!$AB$29,Profiles!$AB$28)*K$10</f>
        <v>14953.925801310012</v>
      </c>
      <c r="L31" s="161">
        <f>$C31*IF(LEFT(L$5,6)="Winter",Profiles!$AB$29,Profiles!$AB$28)*L$10</f>
        <v>45478.494496428029</v>
      </c>
      <c r="M31" s="162">
        <f t="shared" si="7"/>
        <v>8.9953919815407222</v>
      </c>
      <c r="N31" s="163">
        <f t="shared" si="1"/>
        <v>38.264041069055672</v>
      </c>
      <c r="O31" s="161">
        <f>$C31*IF(LEFT(O$5,6)="Winter",Profiles!$AB$29,Profiles!$AB$28)*O$10</f>
        <v>7021.6527357254754</v>
      </c>
      <c r="P31" s="161">
        <f>$C31*IF(LEFT(P$5,6)="Winter",Profiles!$AB$29,Profiles!$AB$28)*P$10</f>
        <v>9479.7033931856604</v>
      </c>
      <c r="Q31" s="162">
        <f t="shared" si="8"/>
        <v>7.196503565760791</v>
      </c>
      <c r="R31" s="163">
        <f t="shared" si="2"/>
        <v>11.668581237707247</v>
      </c>
      <c r="T31" s="140">
        <f t="shared" si="9"/>
        <v>2043</v>
      </c>
      <c r="U31" s="161">
        <f>$C31*IF(LEFT(U$5,6)="Winter",Profiles!$AB$29,Profiles!$AB$28)*U$10</f>
        <v>2513.7221989677782</v>
      </c>
      <c r="V31" s="161">
        <f>$C31*IF(LEFT(V$5,6)="Winter",Profiles!$AB$29,Profiles!$AB$28)*V$10</f>
        <v>9131.018140485774</v>
      </c>
      <c r="W31" s="162">
        <f t="shared" si="10"/>
        <v>3.9165258854984564</v>
      </c>
      <c r="X31" s="163">
        <f t="shared" si="3"/>
        <v>9.7940215330569522</v>
      </c>
    </row>
    <row r="32" spans="2:24" ht="13.5" thickBot="1">
      <c r="B32" s="142">
        <f t="shared" si="4"/>
        <v>2044</v>
      </c>
      <c r="C32" s="165">
        <f>INDEX('Exhibit 3 - Levelized Capacity'!$D:$D,MATCH($B32,'Exhibit 3 - Levelized Capacity'!$B:$B,0),1)</f>
        <v>169645.38683593713</v>
      </c>
      <c r="D32" s="168">
        <f>INDEX('Exhibit 3 - Levelized Capacity'!$G:$G,MATCH($B32,'Exhibit 3 - Levelized Capacity'!$B:$B,0),1)</f>
        <v>1.5860362598065827</v>
      </c>
      <c r="E32" s="166">
        <f>$C32*IF(LEFT(E$5,6)="Winter",Profiles!$AB$29,Profiles!$AB$28)*E$10</f>
        <v>71154.410762607251</v>
      </c>
      <c r="F32" s="166">
        <f>$C32*IF(LEFT(F$5,6)="Winter",Profiles!$AB$29,Profiles!$AB$28)*F$10</f>
        <v>98490.976073329875</v>
      </c>
      <c r="G32" s="167">
        <f t="shared" si="5"/>
        <v>13.774184728906832</v>
      </c>
      <c r="H32" s="168">
        <f t="shared" si="0"/>
        <v>35.223664700151488</v>
      </c>
      <c r="J32" s="142">
        <f t="shared" si="6"/>
        <v>2044</v>
      </c>
      <c r="K32" s="166">
        <f>$C32*IF(LEFT(K$5,6)="Winter",Profiles!$AB$29,Profiles!$AB$28)*K$10</f>
        <v>15293.379916999751</v>
      </c>
      <c r="L32" s="166">
        <f>$C32*IF(LEFT(L$5,6)="Winter",Profiles!$AB$29,Profiles!$AB$28)*L$10</f>
        <v>46510.85632149694</v>
      </c>
      <c r="M32" s="167">
        <f t="shared" si="7"/>
        <v>9.1995873795216987</v>
      </c>
      <c r="N32" s="168">
        <f t="shared" si="1"/>
        <v>39.132634801323235</v>
      </c>
      <c r="O32" s="166">
        <f>$C32*IF(LEFT(O$5,6)="Winter",Profiles!$AB$29,Profiles!$AB$28)*O$10</f>
        <v>7181.0442528264448</v>
      </c>
      <c r="P32" s="166">
        <f>$C32*IF(LEFT(P$5,6)="Winter",Profiles!$AB$29,Profiles!$AB$28)*P$10</f>
        <v>9694.8926602109732</v>
      </c>
      <c r="Q32" s="167">
        <f t="shared" si="8"/>
        <v>7.3598641967035618</v>
      </c>
      <c r="R32" s="168">
        <f t="shared" si="2"/>
        <v>11.9334580318032</v>
      </c>
      <c r="T32" s="142">
        <f t="shared" si="9"/>
        <v>2044</v>
      </c>
      <c r="U32" s="166">
        <f>$C32*IF(LEFT(U$5,6)="Winter",Profiles!$AB$29,Profiles!$AB$28)*U$10</f>
        <v>2570.7836928843471</v>
      </c>
      <c r="V32" s="166">
        <f>$C32*IF(LEFT(V$5,6)="Winter",Profiles!$AB$29,Profiles!$AB$28)*V$10</f>
        <v>9338.2922522747995</v>
      </c>
      <c r="W32" s="167">
        <f t="shared" si="10"/>
        <v>4.0054310230992716</v>
      </c>
      <c r="X32" s="168">
        <f t="shared" si="3"/>
        <v>10.016345821857342</v>
      </c>
    </row>
    <row r="33" spans="2:25" ht="6.75" customHeight="1" thickTop="1">
      <c r="B33" s="22"/>
      <c r="G33" s="61"/>
      <c r="J33" s="115"/>
      <c r="L33" s="23"/>
      <c r="N33" s="11"/>
      <c r="P33" s="23"/>
      <c r="R33" s="11"/>
      <c r="T33" s="115"/>
      <c r="V33" s="23"/>
      <c r="X33" s="11"/>
    </row>
    <row r="34" spans="2:25">
      <c r="B34" s="412" t="s">
        <v>159</v>
      </c>
      <c r="C34" s="404"/>
      <c r="D34" s="404"/>
      <c r="E34" s="404"/>
      <c r="F34" s="404"/>
      <c r="G34" s="404"/>
      <c r="H34" s="404"/>
      <c r="J34" s="412" t="s">
        <v>159</v>
      </c>
      <c r="K34" s="404"/>
      <c r="L34" s="404"/>
      <c r="M34" s="404"/>
      <c r="N34" s="404"/>
      <c r="O34" s="404"/>
      <c r="P34" s="404"/>
      <c r="Q34" s="404"/>
      <c r="R34" s="404"/>
      <c r="T34" s="412" t="str">
        <f t="shared" ref="T34:T39" si="11">J34</f>
        <v>Capacity Contribution: 2021 IRP, Appendix K</v>
      </c>
      <c r="U34" s="404"/>
      <c r="V34" s="404"/>
      <c r="W34" s="404"/>
      <c r="X34" s="404"/>
    </row>
    <row r="35" spans="2:25">
      <c r="B35" s="412" t="s">
        <v>75</v>
      </c>
      <c r="C35" s="404"/>
      <c r="D35" s="404"/>
      <c r="E35" s="404"/>
      <c r="F35" s="404"/>
      <c r="G35" s="404"/>
      <c r="H35" s="404"/>
      <c r="J35" s="412" t="str">
        <f>B35</f>
        <v>Capacity Factor Weighting: The resource's annual capacity factor divided by season.</v>
      </c>
      <c r="K35" s="404"/>
      <c r="L35" s="404"/>
      <c r="M35" s="404"/>
      <c r="N35" s="404"/>
      <c r="O35" s="404"/>
      <c r="P35" s="404"/>
      <c r="Q35" s="404"/>
      <c r="R35" s="404"/>
      <c r="T35" s="412" t="str">
        <f t="shared" si="11"/>
        <v>Capacity Factor Weighting: The resource's annual capacity factor divided by season.</v>
      </c>
      <c r="U35" s="404"/>
      <c r="V35" s="404"/>
      <c r="W35" s="404"/>
      <c r="X35" s="404"/>
      <c r="Y35" s="404"/>
    </row>
    <row r="36" spans="2:25">
      <c r="B36" s="63" t="s">
        <v>4</v>
      </c>
      <c r="C36" s="367" t="s">
        <v>89</v>
      </c>
      <c r="D36" s="367"/>
      <c r="E36" s="368"/>
      <c r="F36" s="368"/>
      <c r="G36" s="368"/>
      <c r="H36" s="368"/>
      <c r="I36"/>
      <c r="J36" s="63" t="str">
        <f>B36</f>
        <v>(a)</v>
      </c>
      <c r="K36" s="368" t="str">
        <f>C36</f>
        <v>Levelized capacity cost at 100% capacity contribution</v>
      </c>
      <c r="L36" s="368"/>
      <c r="M36" s="368"/>
      <c r="N36" s="368"/>
      <c r="O36" s="368"/>
      <c r="P36" s="368"/>
      <c r="Q36" s="368"/>
      <c r="R36" s="368"/>
      <c r="S36" s="8"/>
      <c r="T36" s="116" t="str">
        <f t="shared" si="11"/>
        <v>(a)</v>
      </c>
      <c r="U36" s="369" t="str">
        <f t="shared" ref="U36:U39" si="12">K36</f>
        <v>Levelized capacity cost at 100% capacity contribution</v>
      </c>
      <c r="V36" s="368"/>
      <c r="W36" s="368"/>
      <c r="X36" s="368"/>
      <c r="Y36" s="368"/>
    </row>
    <row r="37" spans="2:25">
      <c r="B37" s="63" t="s">
        <v>102</v>
      </c>
      <c r="C37" s="367" t="s">
        <v>160</v>
      </c>
      <c r="D37" s="367"/>
      <c r="E37" s="368"/>
      <c r="F37" s="368"/>
      <c r="G37" s="368"/>
      <c r="H37" s="368"/>
      <c r="I37"/>
      <c r="J37" s="63" t="str">
        <f>B37</f>
        <v>(b),(c)</v>
      </c>
      <c r="K37" s="368" t="str">
        <f>C37</f>
        <v>Summer-winter split based on months and 2021 IRP loss of load probability</v>
      </c>
      <c r="L37" s="368"/>
      <c r="M37" s="368"/>
      <c r="N37" s="368"/>
      <c r="O37" s="368"/>
      <c r="P37" s="368"/>
      <c r="Q37" s="368"/>
      <c r="R37" s="368"/>
      <c r="S37" s="8"/>
      <c r="T37" s="116" t="str">
        <f t="shared" si="11"/>
        <v>(b),(c)</v>
      </c>
      <c r="U37" s="369" t="str">
        <f t="shared" si="12"/>
        <v>Summer-winter split based on months and 2021 IRP loss of load probability</v>
      </c>
      <c r="V37" s="368"/>
      <c r="W37" s="368"/>
      <c r="X37" s="368"/>
      <c r="Y37" s="368"/>
    </row>
    <row r="38" spans="2:25">
      <c r="B38" s="63" t="s">
        <v>7</v>
      </c>
      <c r="C38" s="367" t="s">
        <v>165</v>
      </c>
      <c r="D38" s="367"/>
      <c r="E38" s="368"/>
      <c r="F38" s="368"/>
      <c r="G38" s="368"/>
      <c r="H38" s="368"/>
      <c r="I38"/>
      <c r="J38" s="63" t="str">
        <f>B38</f>
        <v>(d)</v>
      </c>
      <c r="K38" s="368" t="str">
        <f>C38</f>
        <v>Winter Capacity Cost (b) divided by seasonal capacity factor weighting + Clean Energy Premium (a2)</v>
      </c>
      <c r="L38" s="368"/>
      <c r="M38" s="368"/>
      <c r="N38" s="368"/>
      <c r="O38" s="368"/>
      <c r="P38" s="368"/>
      <c r="Q38" s="368"/>
      <c r="R38" s="368"/>
      <c r="S38" s="8"/>
      <c r="T38" s="116" t="str">
        <f t="shared" si="11"/>
        <v>(d)</v>
      </c>
      <c r="U38" s="369" t="str">
        <f t="shared" si="12"/>
        <v>Winter Capacity Cost (b) divided by seasonal capacity factor weighting + Clean Energy Premium (a2)</v>
      </c>
      <c r="V38" s="368"/>
      <c r="W38" s="368"/>
      <c r="X38" s="368"/>
      <c r="Y38" s="368"/>
    </row>
    <row r="39" spans="2:25">
      <c r="B39" s="63" t="s">
        <v>8</v>
      </c>
      <c r="C39" s="367" t="s">
        <v>166</v>
      </c>
      <c r="D39" s="367"/>
      <c r="E39" s="368"/>
      <c r="F39" s="368"/>
      <c r="G39" s="368"/>
      <c r="H39" s="368"/>
      <c r="I39"/>
      <c r="J39" s="63" t="str">
        <f>B39</f>
        <v>(e)</v>
      </c>
      <c r="K39" s="368" t="str">
        <f>C39</f>
        <v>Summer Capacity Cost (c) divided by seasonal capacity factor weighting + Clean Energy Premium (a2)</v>
      </c>
      <c r="L39" s="368"/>
      <c r="M39" s="368"/>
      <c r="N39" s="368"/>
      <c r="O39" s="368"/>
      <c r="P39" s="368"/>
      <c r="Q39" s="368"/>
      <c r="R39" s="368"/>
      <c r="S39" s="8"/>
      <c r="T39" s="116" t="str">
        <f t="shared" si="11"/>
        <v>(e)</v>
      </c>
      <c r="U39" s="369" t="str">
        <f t="shared" si="12"/>
        <v>Summer Capacity Cost (c) divided by seasonal capacity factor weighting + Clean Energy Premium (a2)</v>
      </c>
      <c r="V39" s="368"/>
      <c r="W39" s="368"/>
      <c r="X39" s="368"/>
      <c r="Y39" s="368"/>
    </row>
    <row r="40" spans="2:25">
      <c r="B40" s="404" t="s">
        <v>212</v>
      </c>
      <c r="C40" s="404"/>
      <c r="D40" s="404"/>
      <c r="E40" s="404"/>
      <c r="F40" s="404"/>
      <c r="G40" s="404"/>
      <c r="H40" s="404"/>
      <c r="J40" s="404" t="str">
        <f t="shared" ref="J40:J41" si="13">B40</f>
        <v>(1) Starting in 2030, the Company will receive RECs generated by renewable QF resources</v>
      </c>
      <c r="K40" s="404"/>
      <c r="L40" s="404"/>
      <c r="M40" s="404"/>
      <c r="N40" s="404"/>
      <c r="O40" s="404"/>
      <c r="P40" s="404"/>
      <c r="Q40" s="404"/>
      <c r="R40" s="404"/>
      <c r="T40" s="404" t="str">
        <f t="shared" ref="T40:T41" si="14">B40</f>
        <v>(1) Starting in 2030, the Company will receive RECs generated by renewable QF resources</v>
      </c>
      <c r="U40" s="404"/>
      <c r="V40" s="404"/>
      <c r="W40" s="404"/>
      <c r="X40" s="404"/>
      <c r="Y40" s="404"/>
    </row>
    <row r="41" spans="2:25">
      <c r="B41" s="406" t="s">
        <v>211</v>
      </c>
      <c r="C41" s="404"/>
      <c r="D41" s="404"/>
      <c r="E41" s="404"/>
      <c r="F41" s="404"/>
      <c r="G41" s="404"/>
      <c r="H41" s="404"/>
      <c r="J41" s="406" t="str">
        <f t="shared" si="13"/>
        <v xml:space="preserve">      If the QF resource is not renewable, the levelized Clean Energy Premium will be removed from prices in all years.</v>
      </c>
      <c r="K41" s="404"/>
      <c r="L41" s="404"/>
      <c r="M41" s="404"/>
      <c r="N41" s="404"/>
      <c r="O41" s="404"/>
      <c r="P41" s="404"/>
      <c r="Q41" s="404"/>
      <c r="R41" s="404"/>
      <c r="T41" s="406" t="str">
        <f t="shared" si="14"/>
        <v xml:space="preserve">      If the QF resource is not renewable, the levelized Clean Energy Premium will be removed from prices in all years.</v>
      </c>
      <c r="U41" s="404"/>
      <c r="V41" s="404"/>
      <c r="W41" s="404"/>
      <c r="X41" s="404"/>
      <c r="Y41" s="404"/>
    </row>
  </sheetData>
  <mergeCells count="34">
    <mergeCell ref="T35:Y35"/>
    <mergeCell ref="T40:Y40"/>
    <mergeCell ref="T41:Y41"/>
    <mergeCell ref="B41:H41"/>
    <mergeCell ref="B40:H40"/>
    <mergeCell ref="J40:R40"/>
    <mergeCell ref="J41:R41"/>
    <mergeCell ref="J35:R35"/>
    <mergeCell ref="B1:H1"/>
    <mergeCell ref="B2:H2"/>
    <mergeCell ref="C36:H36"/>
    <mergeCell ref="U4:X4"/>
    <mergeCell ref="E4:H4"/>
    <mergeCell ref="K4:N4"/>
    <mergeCell ref="O4:R4"/>
    <mergeCell ref="T1:X1"/>
    <mergeCell ref="T2:X2"/>
    <mergeCell ref="J2:R2"/>
    <mergeCell ref="J1:R1"/>
    <mergeCell ref="K36:R36"/>
    <mergeCell ref="B34:H34"/>
    <mergeCell ref="B35:H35"/>
    <mergeCell ref="J34:R34"/>
    <mergeCell ref="T34:X34"/>
    <mergeCell ref="C37:H37"/>
    <mergeCell ref="C38:H38"/>
    <mergeCell ref="C39:H39"/>
    <mergeCell ref="U36:Y36"/>
    <mergeCell ref="U37:Y37"/>
    <mergeCell ref="U38:Y38"/>
    <mergeCell ref="K37:R37"/>
    <mergeCell ref="U39:Y39"/>
    <mergeCell ref="K39:R39"/>
    <mergeCell ref="K38:R38"/>
  </mergeCells>
  <printOptions horizontalCentered="1"/>
  <pageMargins left="0.8" right="0.3" top="0.4" bottom="0.4" header="0.5" footer="0.2"/>
  <pageSetup scale="62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F77"/>
  <sheetViews>
    <sheetView topLeftCell="A6" workbookViewId="0">
      <selection activeCell="C32" sqref="C32"/>
    </sheetView>
  </sheetViews>
  <sheetFormatPr defaultColWidth="9.33203125" defaultRowHeight="12.75"/>
  <cols>
    <col min="1" max="1" width="1.5" style="28" customWidth="1"/>
    <col min="2" max="2" width="10.1640625" style="28" customWidth="1"/>
    <col min="3" max="3" width="14.1640625" style="28" customWidth="1"/>
    <col min="4" max="4" width="11.6640625" style="28" customWidth="1"/>
    <col min="5" max="5" width="2.5" style="28" customWidth="1"/>
    <col min="6" max="6" width="11.83203125" style="28" customWidth="1"/>
    <col min="7" max="16384" width="9.33203125" style="28"/>
  </cols>
  <sheetData>
    <row r="1" spans="2:6" ht="15.75">
      <c r="B1" s="378" t="s">
        <v>78</v>
      </c>
      <c r="C1" s="378"/>
      <c r="D1" s="378"/>
      <c r="E1" s="378"/>
      <c r="F1" s="378"/>
    </row>
    <row r="2" spans="2:6" ht="15.75">
      <c r="B2" s="379" t="s">
        <v>27</v>
      </c>
      <c r="C2" s="379"/>
      <c r="D2" s="379"/>
      <c r="E2" s="379"/>
      <c r="F2" s="379"/>
    </row>
    <row r="3" spans="2:6" ht="15.75">
      <c r="B3" s="26"/>
      <c r="C3" s="27"/>
      <c r="D3" s="27"/>
      <c r="E3" s="27"/>
    </row>
    <row r="4" spans="2:6">
      <c r="B4" s="27"/>
    </row>
    <row r="5" spans="2:6" ht="51.75" customHeight="1">
      <c r="B5" s="49" t="s">
        <v>2</v>
      </c>
      <c r="C5" s="50" t="s">
        <v>20</v>
      </c>
      <c r="D5" s="50" t="s">
        <v>28</v>
      </c>
    </row>
    <row r="6" spans="2:6" ht="24" customHeight="1">
      <c r="B6" s="29"/>
      <c r="C6" s="30" t="s">
        <v>15</v>
      </c>
      <c r="D6" s="30" t="s">
        <v>15</v>
      </c>
    </row>
    <row r="7" spans="2:6">
      <c r="C7" s="31"/>
    </row>
    <row r="8" spans="2:6" ht="6" customHeight="1"/>
    <row r="9" spans="2:6">
      <c r="B9" s="209">
        <v>2023</v>
      </c>
      <c r="C9" s="212">
        <f>IFERROR(INDEX(IF($B9&lt;2025,[2]Summary!B$6:B$25,[2]Summary!E$6:E$25),MATCH($B9,[2]Summary!$A$6:$A$25,0),1),C8*(1+$C$33))</f>
        <v>2.3492273456020167</v>
      </c>
      <c r="D9" s="212">
        <f>IFERROR(INDEX(IF($B9&lt;2025,[2]Summary!C$6:C$25,[2]Summary!F$6:F$25),MATCH($B9,[2]Summary!$A$6:$A$25,0),1),D8*(1+$C$33))</f>
        <v>6.0697413405614018</v>
      </c>
      <c r="E9" s="210"/>
    </row>
    <row r="10" spans="2:6">
      <c r="B10" s="211">
        <f t="shared" ref="B10:B29" si="0">B9+1</f>
        <v>2024</v>
      </c>
      <c r="C10" s="212">
        <f>IFERROR(INDEX(IF($B10&lt;2025,[2]Summary!B$6:B$25,[2]Summary!E$6:E$25),MATCH($B10,[2]Summary!$A$6:$A$25,0),1),C9*(1+$C$33))</f>
        <v>2.0253231680280233</v>
      </c>
      <c r="D10" s="212">
        <f>IFERROR(INDEX(IF($B10&lt;2025,[2]Summary!C$6:C$25,[2]Summary!F$6:F$25),MATCH($B10,[2]Summary!$A$6:$A$25,0),1),D9*(1+$C$33))</f>
        <v>1.921229360613343</v>
      </c>
      <c r="E10" s="210"/>
    </row>
    <row r="11" spans="2:6">
      <c r="B11" s="211">
        <f t="shared" si="0"/>
        <v>2025</v>
      </c>
      <c r="C11" s="212">
        <f>IFERROR(INDEX(IF($B11&lt;2025,[2]Summary!B$6:B$25,[2]Summary!E$6:E$25),MATCH($B11,[2]Summary!$A$6:$A$25,0),1),C10*(1+$C$33))</f>
        <v>5.6364889281528976</v>
      </c>
      <c r="D11" s="212">
        <f>IFERROR(INDEX(IF($B11&lt;2025,[2]Summary!C$6:C$25,[2]Summary!F$6:F$25),MATCH($B11,[2]Summary!$A$6:$A$25,0),1),D10*(1+$C$33))</f>
        <v>3.847100701208106</v>
      </c>
      <c r="E11" s="210"/>
    </row>
    <row r="12" spans="2:6">
      <c r="B12" s="211">
        <f t="shared" si="0"/>
        <v>2026</v>
      </c>
      <c r="C12" s="212">
        <f>IFERROR(INDEX(IF($B12&lt;2025,[2]Summary!B$6:B$25,[2]Summary!E$6:E$25),MATCH($B12,[2]Summary!$A$6:$A$25,0),1),C11*(1+$C$33))</f>
        <v>3.5119450498647748</v>
      </c>
      <c r="D12" s="212">
        <f>IFERROR(INDEX(IF($B12&lt;2025,[2]Summary!C$6:C$25,[2]Summary!F$6:F$25),MATCH($B12,[2]Summary!$A$6:$A$25,0),1),D11*(1+$C$33))</f>
        <v>4.7977833918832271</v>
      </c>
      <c r="E12" s="210"/>
      <c r="F12" s="34"/>
    </row>
    <row r="13" spans="2:6">
      <c r="B13" s="211">
        <f t="shared" si="0"/>
        <v>2027</v>
      </c>
      <c r="C13" s="212">
        <f>IFERROR(INDEX(IF($B13&lt;2025,[2]Summary!B$6:B$25,[2]Summary!E$6:E$25),MATCH($B13,[2]Summary!$A$6:$A$25,0),1),C12*(1+$C$33))</f>
        <v>2.2621123675385832</v>
      </c>
      <c r="D13" s="212">
        <f>IFERROR(INDEX(IF($B13&lt;2025,[2]Summary!C$6:C$25,[2]Summary!F$6:F$25),MATCH($B13,[2]Summary!$A$6:$A$25,0),1),D12*(1+$C$33))</f>
        <v>3.4835553508973507</v>
      </c>
      <c r="E13" s="210"/>
      <c r="F13" s="34"/>
    </row>
    <row r="14" spans="2:6">
      <c r="B14" s="211">
        <f t="shared" si="0"/>
        <v>2028</v>
      </c>
      <c r="C14" s="212">
        <f>IFERROR(INDEX(IF($B14&lt;2025,[2]Summary!B$6:B$25,[2]Summary!E$6:E$25),MATCH($B14,[2]Summary!$A$6:$A$25,0),1),C13*(1+$C$33))</f>
        <v>0.453777635343868</v>
      </c>
      <c r="D14" s="212">
        <f>IFERROR(INDEX(IF($B14&lt;2025,[2]Summary!C$6:C$25,[2]Summary!F$6:F$25),MATCH($B14,[2]Summary!$A$6:$A$25,0),1),D13*(1+$C$33))</f>
        <v>0.64102975721880573</v>
      </c>
      <c r="E14" s="210"/>
    </row>
    <row r="15" spans="2:6">
      <c r="B15" s="211">
        <f t="shared" si="0"/>
        <v>2029</v>
      </c>
      <c r="C15" s="212">
        <f>IFERROR(INDEX(IF($B15&lt;2025,[2]Summary!B$6:B$25,[2]Summary!E$6:E$25),MATCH($B15,[2]Summary!$A$6:$A$25,0),1),C14*(1+$C$33))</f>
        <v>0.35907830585448569</v>
      </c>
      <c r="D15" s="212">
        <f>IFERROR(INDEX(IF($B15&lt;2025,[2]Summary!C$6:C$25,[2]Summary!F$6:F$25),MATCH($B15,[2]Summary!$A$6:$A$25,0),1),D14*(1+$C$33))</f>
        <v>0.66970465653973077</v>
      </c>
      <c r="E15" s="210"/>
    </row>
    <row r="16" spans="2:6">
      <c r="B16" s="211">
        <f t="shared" si="0"/>
        <v>2030</v>
      </c>
      <c r="C16" s="212">
        <f>IFERROR(INDEX(IF($B16&lt;2025,[2]Summary!B$6:B$25,[2]Summary!E$6:E$25),MATCH($B16,[2]Summary!$A$6:$A$25,0),1),C15*(1+$C$33))</f>
        <v>0.2650844441510759</v>
      </c>
      <c r="D16" s="212">
        <f>IFERROR(INDEX(IF($B16&lt;2025,[2]Summary!C$6:C$25,[2]Summary!F$6:F$25),MATCH($B16,[2]Summary!$A$6:$A$25,0),1),D15*(1+$C$33))</f>
        <v>0.77147662156335917</v>
      </c>
      <c r="E16" s="210"/>
    </row>
    <row r="17" spans="2:6">
      <c r="B17" s="211">
        <f t="shared" si="0"/>
        <v>2031</v>
      </c>
      <c r="C17" s="212">
        <f>IFERROR(INDEX(IF($B17&lt;2025,[2]Summary!B$6:B$25,[2]Summary!E$6:E$25),MATCH($B17,[2]Summary!$A$6:$A$25,0),1),C16*(1+$C$33))</f>
        <v>0.26910450682569392</v>
      </c>
      <c r="D17" s="212">
        <f>IFERROR(INDEX(IF($B17&lt;2025,[2]Summary!C$6:C$25,[2]Summary!F$6:F$25),MATCH($B17,[2]Summary!$A$6:$A$25,0),1),D16*(1+$C$33))</f>
        <v>0.70056276923674043</v>
      </c>
      <c r="E17" s="210"/>
    </row>
    <row r="18" spans="2:6">
      <c r="B18" s="211">
        <f t="shared" si="0"/>
        <v>2032</v>
      </c>
      <c r="C18" s="212">
        <f>IFERROR(INDEX(IF($B18&lt;2025,[2]Summary!B$6:B$25,[2]Summary!E$6:E$25),MATCH($B18,[2]Summary!$A$6:$A$25,0),1),C17*(1+$C$33))</f>
        <v>0.20800050461901834</v>
      </c>
      <c r="D18" s="212">
        <f>IFERROR(INDEX(IF($B18&lt;2025,[2]Summary!C$6:C$25,[2]Summary!F$6:F$25),MATCH($B18,[2]Summary!$A$6:$A$25,0),1),D17*(1+$C$33))</f>
        <v>0.71817731220036396</v>
      </c>
      <c r="E18" s="210"/>
    </row>
    <row r="19" spans="2:6">
      <c r="B19" s="211">
        <f t="shared" si="0"/>
        <v>2033</v>
      </c>
      <c r="C19" s="212">
        <f>IFERROR(INDEX(IF($B19&lt;2025,[2]Summary!B$6:B$25,[2]Summary!E$6:E$25),MATCH($B19,[2]Summary!$A$6:$A$25,0),1),C18*(1+$C$33))</f>
        <v>0.1370792701787486</v>
      </c>
      <c r="D19" s="212">
        <f>IFERROR(INDEX(IF($B19&lt;2025,[2]Summary!C$6:C$25,[2]Summary!F$6:F$25),MATCH($B19,[2]Summary!$A$6:$A$25,0),1),D18*(1+$C$33))</f>
        <v>0.46282930420438961</v>
      </c>
      <c r="E19" s="210"/>
    </row>
    <row r="20" spans="2:6">
      <c r="B20" s="211">
        <f t="shared" si="0"/>
        <v>2034</v>
      </c>
      <c r="C20" s="212">
        <f>IFERROR(INDEX(IF($B20&lt;2025,[2]Summary!B$6:B$25,[2]Summary!E$6:E$25),MATCH($B20,[2]Summary!$A$6:$A$25,0),1),C19*(1+$C$33))</f>
        <v>0.13790506017944884</v>
      </c>
      <c r="D20" s="212">
        <f>IFERROR(INDEX(IF($B20&lt;2025,[2]Summary!C$6:C$25,[2]Summary!F$6:F$25),MATCH($B20,[2]Summary!$A$6:$A$25,0),1),D19*(1+$C$33))</f>
        <v>0.42518933024967454</v>
      </c>
      <c r="E20" s="210"/>
    </row>
    <row r="21" spans="2:6">
      <c r="B21" s="211">
        <f t="shared" si="0"/>
        <v>2035</v>
      </c>
      <c r="C21" s="212">
        <f>IFERROR(INDEX(IF($B21&lt;2025,[2]Summary!B$6:B$25,[2]Summary!E$6:E$25),MATCH($B21,[2]Summary!$A$6:$A$25,0),1),C20*(1+$C$33))</f>
        <v>0.25768319971709897</v>
      </c>
      <c r="D21" s="212">
        <f>IFERROR(INDEX(IF($B21&lt;2025,[2]Summary!C$6:C$25,[2]Summary!F$6:F$25),MATCH($B21,[2]Summary!$A$6:$A$25,0),1),D20*(1+$C$33))</f>
        <v>0.58293364569073525</v>
      </c>
      <c r="E21" s="210"/>
    </row>
    <row r="22" spans="2:6">
      <c r="B22" s="211">
        <f t="shared" si="0"/>
        <v>2036</v>
      </c>
      <c r="C22" s="212">
        <f>IFERROR(INDEX(IF($B22&lt;2025,[2]Summary!B$6:B$25,[2]Summary!E$6:E$25),MATCH($B22,[2]Summary!$A$6:$A$25,0),1),C21*(1+$C$33))</f>
        <v>0.39283226790195386</v>
      </c>
      <c r="D22" s="212">
        <f>IFERROR(INDEX(IF($B22&lt;2025,[2]Summary!C$6:C$25,[2]Summary!F$6:F$25),MATCH($B22,[2]Summary!$A$6:$A$25,0),1),D21*(1+$C$33))</f>
        <v>0.8086744711462559</v>
      </c>
      <c r="E22" s="210"/>
    </row>
    <row r="23" spans="2:6">
      <c r="B23" s="211">
        <f t="shared" si="0"/>
        <v>2037</v>
      </c>
      <c r="C23" s="212">
        <f>IFERROR(INDEX(IF($B23&lt;2025,[2]Summary!B$6:B$25,[2]Summary!E$6:E$25),MATCH($B23,[2]Summary!$A$6:$A$25,0),1),C22*(1+$C$33))</f>
        <v>0.23857145443788996</v>
      </c>
      <c r="D23" s="212">
        <f>IFERROR(INDEX(IF($B23&lt;2025,[2]Summary!C$6:C$25,[2]Summary!F$6:F$25),MATCH($B23,[2]Summary!$A$6:$A$25,0),1),D22*(1+$C$33))</f>
        <v>0.45027810295181148</v>
      </c>
      <c r="E23" s="210"/>
    </row>
    <row r="24" spans="2:6">
      <c r="B24" s="211">
        <f t="shared" si="0"/>
        <v>2038</v>
      </c>
      <c r="C24" s="212">
        <f>IFERROR(INDEX(IF($B24&lt;2025,[2]Summary!B$6:B$25,[2]Summary!E$6:E$25),MATCH($B24,[2]Summary!$A$6:$A$25,0),1),C23*(1+$C$33))</f>
        <v>0.29111366385339038</v>
      </c>
      <c r="D24" s="212">
        <f>IFERROR(INDEX(IF($B24&lt;2025,[2]Summary!C$6:C$25,[2]Summary!F$6:F$25),MATCH($B24,[2]Summary!$A$6:$A$25,0),1),D23*(1+$C$33))</f>
        <v>0.48907466195582394</v>
      </c>
      <c r="E24" s="210"/>
    </row>
    <row r="25" spans="2:6">
      <c r="B25" s="211">
        <f t="shared" si="0"/>
        <v>2039</v>
      </c>
      <c r="C25" s="212">
        <f>IFERROR(INDEX(IF($B25&lt;2025,[2]Summary!B$6:B$25,[2]Summary!E$6:E$25),MATCH($B25,[2]Summary!$A$6:$A$25,0),1),C24*(1+$C$33))</f>
        <v>0.3448337163193308</v>
      </c>
      <c r="D25" s="212">
        <f>IFERROR(INDEX(IF($B25&lt;2025,[2]Summary!C$6:C$25,[2]Summary!F$6:F$25),MATCH($B25,[2]Summary!$A$6:$A$25,0),1),D24*(1+$C$33))</f>
        <v>0.58981523081982667</v>
      </c>
      <c r="E25" s="210"/>
    </row>
    <row r="26" spans="2:6">
      <c r="B26" s="211">
        <f t="shared" si="0"/>
        <v>2040</v>
      </c>
      <c r="C26" s="212">
        <f>IFERROR(INDEX(IF($B26&lt;2025,[2]Summary!B$6:B$25,[2]Summary!E$6:E$25),MATCH($B26,[2]Summary!$A$6:$A$25,0),1),C25*(1+$C$33))</f>
        <v>0.35912531200253905</v>
      </c>
      <c r="D26" s="212">
        <f>IFERROR(INDEX(IF($B26&lt;2025,[2]Summary!C$6:C$25,[2]Summary!F$6:F$25),MATCH($B26,[2]Summary!$A$6:$A$25,0),1),D25*(1+$C$33))</f>
        <v>0.70242054105444696</v>
      </c>
      <c r="E26" s="210"/>
    </row>
    <row r="27" spans="2:6">
      <c r="B27" s="211">
        <f t="shared" si="0"/>
        <v>2041</v>
      </c>
      <c r="C27" s="212">
        <f>IFERROR(INDEX(IF($B27&lt;2025,[2]Summary!B$6:B$25,[2]Summary!E$6:E$25),MATCH($B27,[2]Summary!$A$6:$A$25,0),1),C26*(1+$C$33))</f>
        <v>0.67099784610394708</v>
      </c>
      <c r="D27" s="212">
        <f>IFERROR(INDEX(IF($B27&lt;2025,[2]Summary!C$6:C$25,[2]Summary!F$6:F$25),MATCH($B27,[2]Summary!$A$6:$A$25,0),1),D26*(1+$C$33))</f>
        <v>1.1566224355719614</v>
      </c>
      <c r="E27" s="210"/>
    </row>
    <row r="28" spans="2:6">
      <c r="B28" s="211">
        <f t="shared" si="0"/>
        <v>2042</v>
      </c>
      <c r="C28" s="212">
        <f>IFERROR(INDEX(IF($B28&lt;2025,[2]Summary!B$6:B$25,[2]Summary!E$6:E$25),MATCH($B28,[2]Summary!$A$6:$A$25,0),1),C27*(1+$C$33))</f>
        <v>0.81171929115624897</v>
      </c>
      <c r="D28" s="212">
        <f>IFERROR(INDEX(IF($B28&lt;2025,[2]Summary!C$6:C$25,[2]Summary!F$6:F$25),MATCH($B28,[2]Summary!$A$6:$A$25,0),1),D27*(1+$C$33))</f>
        <v>1.2971094931648595</v>
      </c>
      <c r="E28" s="210"/>
    </row>
    <row r="29" spans="2:6">
      <c r="B29" s="211">
        <f t="shared" si="0"/>
        <v>2043</v>
      </c>
      <c r="C29" s="212">
        <f>IFERROR(INDEX(IF($B29&lt;2025,[2]Summary!B$6:B$25,[2]Summary!E$6:E$25),MATCH($B29,[2]Summary!$A$6:$A$25,0),1),C28*(1+$C$33))</f>
        <v>0.83014531906549582</v>
      </c>
      <c r="D29" s="212">
        <f>IFERROR(INDEX(IF($B29&lt;2025,[2]Summary!C$6:C$25,[2]Summary!F$6:F$25),MATCH($B29,[2]Summary!$A$6:$A$25,0),1),D28*(1+$C$33))</f>
        <v>1.3265538786597018</v>
      </c>
    </row>
    <row r="30" spans="2:6">
      <c r="B30" s="211"/>
      <c r="C30" s="212"/>
      <c r="D30" s="212"/>
      <c r="E30" s="265"/>
      <c r="F30" s="264"/>
    </row>
    <row r="31" spans="2:6">
      <c r="B31" s="263" t="s">
        <v>24</v>
      </c>
      <c r="C31" s="264" t="s">
        <v>218</v>
      </c>
      <c r="D31" s="264"/>
      <c r="E31" s="265"/>
      <c r="F31" s="264"/>
    </row>
    <row r="32" spans="2:6">
      <c r="B32" s="263"/>
      <c r="C32" s="264"/>
      <c r="D32" s="264"/>
    </row>
    <row r="33" spans="2:6">
      <c r="B33" s="42" t="s">
        <v>129</v>
      </c>
      <c r="C33" s="268">
        <v>2.2700000000000001E-2</v>
      </c>
      <c r="D33" s="28" t="s">
        <v>217</v>
      </c>
      <c r="E33" s="264"/>
      <c r="F33" s="264"/>
    </row>
    <row r="34" spans="2:6">
      <c r="B34" s="264"/>
      <c r="C34" s="264"/>
      <c r="D34" s="264"/>
      <c r="E34" s="264"/>
      <c r="F34" s="264"/>
    </row>
    <row r="35" spans="2:6">
      <c r="B35" s="264"/>
      <c r="C35" s="264"/>
      <c r="D35" s="264"/>
      <c r="E35" s="264"/>
      <c r="F35" s="264"/>
    </row>
    <row r="36" spans="2:6">
      <c r="B36" s="264"/>
      <c r="C36" s="264"/>
      <c r="D36" s="264"/>
      <c r="E36" s="264"/>
      <c r="F36" s="264"/>
    </row>
    <row r="37" spans="2:6">
      <c r="B37" s="264"/>
      <c r="C37" s="264"/>
      <c r="D37" s="264"/>
      <c r="E37" s="264"/>
      <c r="F37" s="264"/>
    </row>
    <row r="38" spans="2:6">
      <c r="B38" s="264"/>
      <c r="C38" s="264"/>
      <c r="D38" s="264"/>
      <c r="E38" s="264"/>
      <c r="F38" s="264"/>
    </row>
    <row r="39" spans="2:6">
      <c r="B39" s="264"/>
      <c r="C39" s="264"/>
      <c r="D39" s="264"/>
      <c r="E39" s="264"/>
      <c r="F39" s="264"/>
    </row>
    <row r="40" spans="2:6">
      <c r="B40" s="264"/>
      <c r="C40" s="264"/>
      <c r="D40" s="264"/>
      <c r="E40" s="264"/>
      <c r="F40" s="264"/>
    </row>
    <row r="41" spans="2:6">
      <c r="B41" s="264"/>
      <c r="C41" s="264"/>
      <c r="D41" s="264"/>
      <c r="E41" s="264"/>
      <c r="F41" s="264"/>
    </row>
    <row r="42" spans="2:6">
      <c r="B42" s="264"/>
      <c r="C42" s="264"/>
      <c r="D42" s="264"/>
      <c r="E42" s="66"/>
      <c r="F42" s="266"/>
    </row>
    <row r="43" spans="2:6">
      <c r="B43" s="65"/>
      <c r="C43" s="65"/>
      <c r="D43" s="264"/>
    </row>
    <row r="48" spans="2:6">
      <c r="F48" s="67"/>
    </row>
    <row r="49" spans="6:6">
      <c r="F49" s="67"/>
    </row>
    <row r="50" spans="6:6">
      <c r="F50" s="67"/>
    </row>
    <row r="68" spans="3:4">
      <c r="C68" s="267"/>
      <c r="D68" s="67"/>
    </row>
    <row r="69" spans="3:4">
      <c r="C69" s="267"/>
      <c r="D69" s="67"/>
    </row>
    <row r="70" spans="3:4">
      <c r="C70" s="267"/>
      <c r="D70" s="67"/>
    </row>
    <row r="71" spans="3:4">
      <c r="C71" s="267"/>
      <c r="D71" s="67"/>
    </row>
    <row r="72" spans="3:4">
      <c r="C72" s="267"/>
      <c r="D72" s="67"/>
    </row>
    <row r="73" spans="3:4">
      <c r="C73" s="267"/>
      <c r="D73" s="67"/>
    </row>
    <row r="74" spans="3:4">
      <c r="C74" s="267"/>
      <c r="D74" s="67"/>
    </row>
    <row r="75" spans="3:4">
      <c r="C75" s="267"/>
      <c r="D75" s="67"/>
    </row>
    <row r="76" spans="3:4">
      <c r="C76" s="267"/>
      <c r="D76" s="67"/>
    </row>
    <row r="77" spans="3:4">
      <c r="C77" s="267"/>
      <c r="D77" s="67"/>
    </row>
  </sheetData>
  <mergeCells count="2">
    <mergeCell ref="B1:F1"/>
    <mergeCell ref="B2:F2"/>
  </mergeCells>
  <printOptions horizontalCentered="1"/>
  <pageMargins left="0.8" right="0.3" top="0.4" bottom="0.4" header="0.5" footer="0.2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51"/>
  <sheetViews>
    <sheetView topLeftCell="A14" workbookViewId="0">
      <selection activeCell="H45" sqref="H45"/>
    </sheetView>
  </sheetViews>
  <sheetFormatPr defaultColWidth="9.33203125" defaultRowHeight="12.75"/>
  <cols>
    <col min="1" max="1" width="1.33203125" style="65" customWidth="1"/>
    <col min="2" max="2" width="13.6640625" style="65" customWidth="1"/>
    <col min="3" max="3" width="9.83203125" style="65" customWidth="1"/>
    <col min="4" max="4" width="12.1640625" style="65" customWidth="1"/>
    <col min="5" max="5" width="9.1640625" style="65" customWidth="1"/>
    <col min="6" max="6" width="4" style="65" customWidth="1"/>
    <col min="7" max="7" width="14.1640625" style="65" customWidth="1"/>
    <col min="8" max="8" width="10.1640625" style="65" customWidth="1"/>
    <col min="9" max="9" width="11.5" style="65" customWidth="1"/>
    <col min="10" max="10" width="9" style="65" customWidth="1"/>
    <col min="11" max="11" width="3.5" style="65" customWidth="1"/>
    <col min="12" max="12" width="9.33203125" style="65" customWidth="1"/>
    <col min="13" max="16384" width="9.33203125" style="65"/>
  </cols>
  <sheetData>
    <row r="1" spans="1:14" ht="15.75">
      <c r="B1" s="75" t="s">
        <v>86</v>
      </c>
      <c r="C1" s="74"/>
      <c r="D1" s="74"/>
      <c r="E1" s="74"/>
      <c r="F1" s="74"/>
      <c r="G1" s="74"/>
      <c r="H1" s="74"/>
      <c r="I1" s="74"/>
      <c r="J1" s="75"/>
    </row>
    <row r="2" spans="1:14" ht="15.75">
      <c r="B2" s="75" t="s">
        <v>50</v>
      </c>
      <c r="C2" s="74"/>
      <c r="D2" s="74"/>
      <c r="E2" s="74"/>
      <c r="F2" s="74"/>
      <c r="G2" s="74"/>
      <c r="H2" s="74"/>
      <c r="I2" s="74"/>
      <c r="J2" s="74"/>
    </row>
    <row r="3" spans="1:14" ht="15.75">
      <c r="B3" s="26" t="str">
        <f>"2023 IRP: "&amp;B9</f>
        <v>2023 IRP: SCCT Frame "F"x1 - West Side Options (1500')</v>
      </c>
      <c r="C3" s="74"/>
      <c r="D3" s="74"/>
      <c r="E3" s="74"/>
      <c r="F3" s="74"/>
      <c r="G3" s="74"/>
      <c r="H3" s="74"/>
      <c r="I3" s="74"/>
      <c r="J3" s="74"/>
    </row>
    <row r="4" spans="1:14">
      <c r="B4" s="74"/>
      <c r="C4" s="74"/>
      <c r="D4" s="74"/>
      <c r="E4" s="74"/>
      <c r="F4" s="74"/>
      <c r="G4" s="74"/>
      <c r="H4" s="74"/>
      <c r="I4" s="74"/>
      <c r="J4" s="74"/>
      <c r="K4" s="74"/>
    </row>
    <row r="5" spans="1:14" ht="51.75" customHeight="1">
      <c r="A5" s="92"/>
      <c r="B5" s="85" t="s">
        <v>2</v>
      </c>
      <c r="C5" s="84" t="s">
        <v>10</v>
      </c>
      <c r="D5" s="84" t="s">
        <v>11</v>
      </c>
      <c r="E5" s="84" t="s">
        <v>12</v>
      </c>
      <c r="F5"/>
      <c r="G5" s="70" t="s">
        <v>33</v>
      </c>
      <c r="H5" s="70" t="s">
        <v>39</v>
      </c>
      <c r="I5" s="84" t="s">
        <v>49</v>
      </c>
      <c r="J5" s="74"/>
      <c r="L5"/>
      <c r="M5"/>
      <c r="N5"/>
    </row>
    <row r="6" spans="1:14" ht="24.75" customHeight="1">
      <c r="B6" s="83"/>
      <c r="C6" s="82" t="s">
        <v>47</v>
      </c>
      <c r="D6" s="81" t="s">
        <v>38</v>
      </c>
      <c r="E6" s="81" t="s">
        <v>38</v>
      </c>
      <c r="F6"/>
      <c r="G6" s="81" t="s">
        <v>38</v>
      </c>
      <c r="H6" s="30" t="s">
        <v>37</v>
      </c>
      <c r="I6" s="81" t="s">
        <v>38</v>
      </c>
      <c r="J6" s="74"/>
      <c r="L6"/>
      <c r="M6"/>
      <c r="N6"/>
    </row>
    <row r="7" spans="1:14">
      <c r="C7" s="80" t="s">
        <v>4</v>
      </c>
      <c r="D7" s="80" t="s">
        <v>5</v>
      </c>
      <c r="E7" s="80" t="s">
        <v>6</v>
      </c>
      <c r="F7"/>
      <c r="G7" s="80" t="s">
        <v>7</v>
      </c>
      <c r="H7" s="80" t="s">
        <v>8</v>
      </c>
      <c r="I7" s="80" t="s">
        <v>9</v>
      </c>
      <c r="J7" s="74"/>
      <c r="L7"/>
      <c r="M7"/>
      <c r="N7"/>
    </row>
    <row r="8" spans="1:14" ht="6" customHeight="1">
      <c r="F8"/>
      <c r="J8" s="74"/>
      <c r="L8"/>
      <c r="M8"/>
      <c r="N8"/>
    </row>
    <row r="9" spans="1:14" ht="15.75">
      <c r="B9" s="32" t="str">
        <f>C42</f>
        <v>SCCT Frame "F"x1 - West Side Options (1500')</v>
      </c>
      <c r="F9"/>
      <c r="J9" s="74"/>
      <c r="L9"/>
      <c r="M9"/>
      <c r="N9"/>
    </row>
    <row r="10" spans="1:14">
      <c r="B10" s="73">
        <v>2022</v>
      </c>
      <c r="C10" s="79">
        <f>C44*1000</f>
        <v>852886.40658033395</v>
      </c>
      <c r="D10" s="79">
        <f>ROUND(C10*C49,0)</f>
        <v>55065</v>
      </c>
      <c r="E10" s="79">
        <f>C47*1000</f>
        <v>48468.365632518231</v>
      </c>
      <c r="F10"/>
      <c r="G10" s="78"/>
      <c r="H10" s="78"/>
      <c r="I10" s="78"/>
      <c r="J10" s="74"/>
      <c r="L10"/>
      <c r="M10"/>
      <c r="N10"/>
    </row>
    <row r="11" spans="1:14">
      <c r="B11" s="73">
        <f t="shared" ref="B11:B36" si="0">B10+1</f>
        <v>2023</v>
      </c>
      <c r="C11" s="77"/>
      <c r="D11" s="79">
        <f>ROUND(D10*(1+$C$50),2)</f>
        <v>56314.98</v>
      </c>
      <c r="E11" s="79">
        <f t="shared" ref="E11:E36" si="1">ROUND(E10*(1+$C$50),2)</f>
        <v>49568.6</v>
      </c>
      <c r="F11"/>
      <c r="G11" s="79">
        <f t="shared" ref="G11:G12" si="2">D11+E11</f>
        <v>105883.58</v>
      </c>
      <c r="H11" s="66">
        <v>12</v>
      </c>
      <c r="I11" s="79">
        <f t="shared" ref="I11:I12" si="3">G11*H11/12</f>
        <v>105883.58</v>
      </c>
      <c r="J11" s="74"/>
      <c r="L11"/>
      <c r="M11"/>
      <c r="N11"/>
    </row>
    <row r="12" spans="1:14">
      <c r="B12" s="73">
        <f t="shared" si="0"/>
        <v>2024</v>
      </c>
      <c r="C12" s="77"/>
      <c r="D12" s="79">
        <f t="shared" ref="D12:D36" si="4">ROUND(D11*(1+$C$50),2)</f>
        <v>57593.33</v>
      </c>
      <c r="E12" s="79">
        <f t="shared" si="1"/>
        <v>50693.81</v>
      </c>
      <c r="F12"/>
      <c r="G12" s="79">
        <f t="shared" si="2"/>
        <v>108287.14</v>
      </c>
      <c r="H12" s="66">
        <v>12</v>
      </c>
      <c r="I12" s="79">
        <f t="shared" si="3"/>
        <v>108287.14</v>
      </c>
      <c r="J12" s="91"/>
      <c r="L12"/>
      <c r="M12"/>
      <c r="N12"/>
    </row>
    <row r="13" spans="1:14">
      <c r="B13" s="73">
        <f t="shared" si="0"/>
        <v>2025</v>
      </c>
      <c r="C13" s="77"/>
      <c r="D13" s="79">
        <f t="shared" si="4"/>
        <v>58900.7</v>
      </c>
      <c r="E13" s="79">
        <f t="shared" si="1"/>
        <v>51844.56</v>
      </c>
      <c r="F13"/>
      <c r="G13" s="79">
        <f>D13+E13</f>
        <v>110745.26</v>
      </c>
      <c r="H13" s="66">
        <v>12</v>
      </c>
      <c r="I13" s="79">
        <f t="shared" ref="I13:I34" si="5">G13*H13/12</f>
        <v>110745.26</v>
      </c>
      <c r="J13" s="91"/>
      <c r="L13"/>
      <c r="M13"/>
      <c r="N13"/>
    </row>
    <row r="14" spans="1:14">
      <c r="B14" s="73">
        <f t="shared" si="0"/>
        <v>2026</v>
      </c>
      <c r="C14" s="77"/>
      <c r="D14" s="79">
        <f t="shared" si="4"/>
        <v>60237.75</v>
      </c>
      <c r="E14" s="79">
        <f t="shared" si="1"/>
        <v>53021.43</v>
      </c>
      <c r="F14"/>
      <c r="G14" s="79">
        <f t="shared" ref="G14:G34" si="6">D14+E14</f>
        <v>113259.18</v>
      </c>
      <c r="H14" s="66">
        <v>12</v>
      </c>
      <c r="I14" s="79">
        <f t="shared" si="5"/>
        <v>113259.18</v>
      </c>
      <c r="J14" s="91"/>
      <c r="L14"/>
      <c r="M14"/>
      <c r="N14"/>
    </row>
    <row r="15" spans="1:14">
      <c r="B15" s="73">
        <f t="shared" si="0"/>
        <v>2027</v>
      </c>
      <c r="C15" s="77"/>
      <c r="D15" s="79">
        <f t="shared" si="4"/>
        <v>61605.15</v>
      </c>
      <c r="E15" s="79">
        <f t="shared" si="1"/>
        <v>54225.02</v>
      </c>
      <c r="F15"/>
      <c r="G15" s="79">
        <f t="shared" si="6"/>
        <v>115830.17</v>
      </c>
      <c r="H15" s="66">
        <v>12</v>
      </c>
      <c r="I15" s="79">
        <f t="shared" si="5"/>
        <v>115830.17</v>
      </c>
      <c r="J15" s="91"/>
      <c r="L15"/>
      <c r="M15"/>
      <c r="N15"/>
    </row>
    <row r="16" spans="1:14">
      <c r="B16" s="73">
        <f t="shared" si="0"/>
        <v>2028</v>
      </c>
      <c r="C16" s="79"/>
      <c r="D16" s="79">
        <f t="shared" si="4"/>
        <v>63003.59</v>
      </c>
      <c r="E16" s="79">
        <f t="shared" si="1"/>
        <v>55455.93</v>
      </c>
      <c r="F16"/>
      <c r="G16" s="79">
        <f t="shared" si="6"/>
        <v>118459.51999999999</v>
      </c>
      <c r="H16" s="66">
        <v>12</v>
      </c>
      <c r="I16" s="79">
        <f t="shared" si="5"/>
        <v>118459.51999999997</v>
      </c>
      <c r="J16" s="91"/>
      <c r="L16"/>
      <c r="M16"/>
      <c r="N16"/>
    </row>
    <row r="17" spans="2:14">
      <c r="B17" s="73">
        <f t="shared" si="0"/>
        <v>2029</v>
      </c>
      <c r="C17" s="77"/>
      <c r="D17" s="79">
        <f t="shared" si="4"/>
        <v>64433.77</v>
      </c>
      <c r="E17" s="79">
        <f t="shared" si="1"/>
        <v>56714.78</v>
      </c>
      <c r="F17"/>
      <c r="G17" s="79">
        <f t="shared" si="6"/>
        <v>121148.54999999999</v>
      </c>
      <c r="H17" s="66">
        <v>12</v>
      </c>
      <c r="I17" s="79">
        <f t="shared" si="5"/>
        <v>121148.54999999999</v>
      </c>
      <c r="J17" s="91"/>
      <c r="L17"/>
      <c r="M17"/>
      <c r="N17"/>
    </row>
    <row r="18" spans="2:14">
      <c r="B18" s="73">
        <f t="shared" si="0"/>
        <v>2030</v>
      </c>
      <c r="C18" s="77"/>
      <c r="D18" s="79">
        <f t="shared" si="4"/>
        <v>65896.42</v>
      </c>
      <c r="E18" s="79">
        <f t="shared" si="1"/>
        <v>58002.21</v>
      </c>
      <c r="F18"/>
      <c r="G18" s="79">
        <f t="shared" si="6"/>
        <v>123898.63</v>
      </c>
      <c r="H18" s="66">
        <v>12</v>
      </c>
      <c r="I18" s="79">
        <f t="shared" si="5"/>
        <v>123898.63</v>
      </c>
      <c r="J18" s="91"/>
      <c r="L18"/>
      <c r="M18"/>
      <c r="N18"/>
    </row>
    <row r="19" spans="2:14">
      <c r="B19" s="73">
        <f t="shared" si="0"/>
        <v>2031</v>
      </c>
      <c r="C19" s="77"/>
      <c r="D19" s="79">
        <f t="shared" si="4"/>
        <v>67392.27</v>
      </c>
      <c r="E19" s="79">
        <f t="shared" si="1"/>
        <v>59318.86</v>
      </c>
      <c r="F19"/>
      <c r="G19" s="79">
        <f t="shared" si="6"/>
        <v>126711.13</v>
      </c>
      <c r="H19" s="66">
        <v>12</v>
      </c>
      <c r="I19" s="79">
        <f t="shared" si="5"/>
        <v>126711.13</v>
      </c>
      <c r="J19" s="91"/>
      <c r="L19"/>
      <c r="M19"/>
      <c r="N19"/>
    </row>
    <row r="20" spans="2:14">
      <c r="B20" s="73">
        <f t="shared" si="0"/>
        <v>2032</v>
      </c>
      <c r="C20" s="77"/>
      <c r="D20" s="79">
        <f t="shared" si="4"/>
        <v>68922.070000000007</v>
      </c>
      <c r="E20" s="79">
        <f t="shared" si="1"/>
        <v>60665.4</v>
      </c>
      <c r="F20"/>
      <c r="G20" s="79">
        <f t="shared" si="6"/>
        <v>129587.47</v>
      </c>
      <c r="H20" s="66">
        <v>12</v>
      </c>
      <c r="I20" s="79">
        <f t="shared" si="5"/>
        <v>129587.47000000002</v>
      </c>
      <c r="J20" s="91"/>
      <c r="L20"/>
      <c r="M20"/>
      <c r="N20"/>
    </row>
    <row r="21" spans="2:14">
      <c r="B21" s="73">
        <f t="shared" si="0"/>
        <v>2033</v>
      </c>
      <c r="C21" s="77"/>
      <c r="D21" s="79">
        <f t="shared" si="4"/>
        <v>70486.600000000006</v>
      </c>
      <c r="E21" s="79">
        <f t="shared" si="1"/>
        <v>62042.5</v>
      </c>
      <c r="F21"/>
      <c r="G21" s="79">
        <f t="shared" si="6"/>
        <v>132529.1</v>
      </c>
      <c r="H21" s="66">
        <v>12</v>
      </c>
      <c r="I21" s="79">
        <f t="shared" si="5"/>
        <v>132529.1</v>
      </c>
      <c r="J21" s="91"/>
      <c r="L21"/>
      <c r="M21"/>
      <c r="N21"/>
    </row>
    <row r="22" spans="2:14">
      <c r="B22" s="73">
        <f t="shared" si="0"/>
        <v>2034</v>
      </c>
      <c r="C22" s="77"/>
      <c r="D22" s="79">
        <f t="shared" si="4"/>
        <v>72086.649999999994</v>
      </c>
      <c r="E22" s="79">
        <f t="shared" si="1"/>
        <v>63450.86</v>
      </c>
      <c r="F22"/>
      <c r="G22" s="79">
        <f t="shared" si="6"/>
        <v>135537.51</v>
      </c>
      <c r="H22" s="66">
        <v>12</v>
      </c>
      <c r="I22" s="79">
        <f t="shared" si="5"/>
        <v>135537.51</v>
      </c>
      <c r="J22" s="91"/>
      <c r="L22"/>
      <c r="M22"/>
      <c r="N22"/>
    </row>
    <row r="23" spans="2:14">
      <c r="B23" s="73">
        <f t="shared" si="0"/>
        <v>2035</v>
      </c>
      <c r="C23" s="77"/>
      <c r="D23" s="79">
        <f t="shared" si="4"/>
        <v>73723.02</v>
      </c>
      <c r="E23" s="79">
        <f t="shared" si="1"/>
        <v>64891.19</v>
      </c>
      <c r="F23"/>
      <c r="G23" s="79">
        <f t="shared" si="6"/>
        <v>138614.21000000002</v>
      </c>
      <c r="H23" s="66">
        <v>12</v>
      </c>
      <c r="I23" s="79">
        <f t="shared" si="5"/>
        <v>138614.21000000002</v>
      </c>
      <c r="J23" s="91"/>
      <c r="L23"/>
      <c r="M23"/>
      <c r="N23"/>
    </row>
    <row r="24" spans="2:14">
      <c r="B24" s="73">
        <f t="shared" si="0"/>
        <v>2036</v>
      </c>
      <c r="C24" s="77"/>
      <c r="D24" s="79">
        <f t="shared" si="4"/>
        <v>75396.53</v>
      </c>
      <c r="E24" s="79">
        <f t="shared" si="1"/>
        <v>66364.22</v>
      </c>
      <c r="F24"/>
      <c r="G24" s="79">
        <f t="shared" si="6"/>
        <v>141760.75</v>
      </c>
      <c r="H24" s="66">
        <v>12</v>
      </c>
      <c r="I24" s="79">
        <f t="shared" si="5"/>
        <v>141760.75</v>
      </c>
      <c r="J24" s="91"/>
      <c r="L24"/>
      <c r="M24"/>
      <c r="N24"/>
    </row>
    <row r="25" spans="2:14">
      <c r="B25" s="73">
        <f t="shared" si="0"/>
        <v>2037</v>
      </c>
      <c r="C25" s="77"/>
      <c r="D25" s="79">
        <f t="shared" si="4"/>
        <v>77108.03</v>
      </c>
      <c r="E25" s="79">
        <f t="shared" si="1"/>
        <v>67870.69</v>
      </c>
      <c r="F25"/>
      <c r="G25" s="79">
        <f t="shared" si="6"/>
        <v>144978.72</v>
      </c>
      <c r="H25" s="66">
        <v>12</v>
      </c>
      <c r="I25" s="79">
        <f t="shared" si="5"/>
        <v>144978.72</v>
      </c>
      <c r="J25" s="91"/>
      <c r="L25"/>
      <c r="M25"/>
      <c r="N25"/>
    </row>
    <row r="26" spans="2:14">
      <c r="B26" s="73">
        <f t="shared" si="0"/>
        <v>2038</v>
      </c>
      <c r="C26" s="77"/>
      <c r="D26" s="79">
        <f t="shared" si="4"/>
        <v>78858.38</v>
      </c>
      <c r="E26" s="79">
        <f t="shared" si="1"/>
        <v>69411.350000000006</v>
      </c>
      <c r="F26"/>
      <c r="G26" s="79">
        <f t="shared" si="6"/>
        <v>148269.73000000001</v>
      </c>
      <c r="H26" s="66">
        <v>12</v>
      </c>
      <c r="I26" s="79">
        <f t="shared" si="5"/>
        <v>148269.73000000001</v>
      </c>
      <c r="J26" s="91"/>
      <c r="L26"/>
      <c r="M26"/>
      <c r="N26"/>
    </row>
    <row r="27" spans="2:14">
      <c r="B27" s="73">
        <f t="shared" si="0"/>
        <v>2039</v>
      </c>
      <c r="C27" s="77"/>
      <c r="D27" s="79">
        <f t="shared" si="4"/>
        <v>80648.47</v>
      </c>
      <c r="E27" s="79">
        <f t="shared" si="1"/>
        <v>70986.990000000005</v>
      </c>
      <c r="F27"/>
      <c r="G27" s="79">
        <f t="shared" si="6"/>
        <v>151635.46000000002</v>
      </c>
      <c r="H27" s="66">
        <v>12</v>
      </c>
      <c r="I27" s="79">
        <f t="shared" si="5"/>
        <v>151635.46000000002</v>
      </c>
      <c r="J27" s="91"/>
      <c r="L27"/>
      <c r="M27"/>
      <c r="N27"/>
    </row>
    <row r="28" spans="2:14">
      <c r="B28" s="73">
        <f t="shared" si="0"/>
        <v>2040</v>
      </c>
      <c r="C28" s="77"/>
      <c r="D28" s="79">
        <f t="shared" si="4"/>
        <v>82479.19</v>
      </c>
      <c r="E28" s="79">
        <f t="shared" si="1"/>
        <v>72598.39</v>
      </c>
      <c r="F28"/>
      <c r="G28" s="79">
        <f t="shared" si="6"/>
        <v>155077.58000000002</v>
      </c>
      <c r="H28" s="66">
        <v>12</v>
      </c>
      <c r="I28" s="79">
        <f t="shared" si="5"/>
        <v>155077.58000000002</v>
      </c>
      <c r="J28" s="91"/>
      <c r="L28"/>
      <c r="M28"/>
      <c r="N28"/>
    </row>
    <row r="29" spans="2:14">
      <c r="B29" s="73">
        <f t="shared" si="0"/>
        <v>2041</v>
      </c>
      <c r="C29" s="77"/>
      <c r="D29" s="79">
        <f t="shared" si="4"/>
        <v>84351.47</v>
      </c>
      <c r="E29" s="79">
        <f t="shared" si="1"/>
        <v>74246.37</v>
      </c>
      <c r="F29"/>
      <c r="G29" s="79">
        <f t="shared" si="6"/>
        <v>158597.84</v>
      </c>
      <c r="H29" s="66">
        <v>12</v>
      </c>
      <c r="I29" s="79">
        <f t="shared" si="5"/>
        <v>158597.84</v>
      </c>
      <c r="J29" s="91"/>
      <c r="L29"/>
      <c r="M29"/>
      <c r="N29"/>
    </row>
    <row r="30" spans="2:14">
      <c r="B30" s="73">
        <f t="shared" si="0"/>
        <v>2042</v>
      </c>
      <c r="C30" s="77"/>
      <c r="D30" s="79">
        <f t="shared" si="4"/>
        <v>86266.25</v>
      </c>
      <c r="E30" s="79">
        <f t="shared" si="1"/>
        <v>75931.759999999995</v>
      </c>
      <c r="F30"/>
      <c r="G30" s="79">
        <f t="shared" si="6"/>
        <v>162198.01</v>
      </c>
      <c r="H30" s="66">
        <v>12</v>
      </c>
      <c r="I30" s="79">
        <f t="shared" si="5"/>
        <v>162198.01</v>
      </c>
      <c r="J30" s="91"/>
      <c r="L30"/>
      <c r="M30"/>
      <c r="N30"/>
    </row>
    <row r="31" spans="2:14">
      <c r="B31" s="73">
        <f t="shared" si="0"/>
        <v>2043</v>
      </c>
      <c r="C31" s="77"/>
      <c r="D31" s="79">
        <f t="shared" si="4"/>
        <v>88224.49</v>
      </c>
      <c r="E31" s="79">
        <f t="shared" si="1"/>
        <v>77655.41</v>
      </c>
      <c r="F31"/>
      <c r="G31" s="79">
        <f t="shared" si="6"/>
        <v>165879.90000000002</v>
      </c>
      <c r="H31" s="66">
        <v>12</v>
      </c>
      <c r="I31" s="79">
        <f t="shared" si="5"/>
        <v>165879.90000000002</v>
      </c>
      <c r="J31" s="91"/>
      <c r="L31"/>
      <c r="M31"/>
      <c r="N31"/>
    </row>
    <row r="32" spans="2:14">
      <c r="B32" s="73">
        <f t="shared" si="0"/>
        <v>2044</v>
      </c>
      <c r="C32" s="77"/>
      <c r="D32" s="79">
        <f t="shared" si="4"/>
        <v>90227.19</v>
      </c>
      <c r="E32" s="79">
        <f t="shared" si="1"/>
        <v>79418.19</v>
      </c>
      <c r="F32"/>
      <c r="G32" s="79">
        <f t="shared" si="6"/>
        <v>169645.38</v>
      </c>
      <c r="H32" s="66">
        <v>12</v>
      </c>
      <c r="I32" s="79">
        <f t="shared" si="5"/>
        <v>169645.38</v>
      </c>
      <c r="J32" s="91"/>
      <c r="L32"/>
      <c r="M32"/>
      <c r="N32"/>
    </row>
    <row r="33" spans="2:14">
      <c r="B33" s="73">
        <f t="shared" si="0"/>
        <v>2045</v>
      </c>
      <c r="C33" s="77"/>
      <c r="D33" s="79">
        <f t="shared" si="4"/>
        <v>92275.35</v>
      </c>
      <c r="E33" s="79">
        <f t="shared" si="1"/>
        <v>81220.98</v>
      </c>
      <c r="F33"/>
      <c r="G33" s="79">
        <f t="shared" si="6"/>
        <v>173496.33000000002</v>
      </c>
      <c r="H33" s="66">
        <v>12</v>
      </c>
      <c r="I33" s="79">
        <f t="shared" si="5"/>
        <v>173496.33000000002</v>
      </c>
      <c r="J33" s="91"/>
      <c r="L33"/>
      <c r="M33"/>
      <c r="N33"/>
    </row>
    <row r="34" spans="2:14">
      <c r="B34" s="73">
        <f t="shared" si="0"/>
        <v>2046</v>
      </c>
      <c r="C34" s="77"/>
      <c r="D34" s="79">
        <f t="shared" si="4"/>
        <v>94370</v>
      </c>
      <c r="E34" s="79">
        <f t="shared" si="1"/>
        <v>83064.7</v>
      </c>
      <c r="F34"/>
      <c r="G34" s="79">
        <f t="shared" si="6"/>
        <v>177434.7</v>
      </c>
      <c r="H34" s="66">
        <v>12</v>
      </c>
      <c r="I34" s="79">
        <f t="shared" si="5"/>
        <v>177434.70000000004</v>
      </c>
      <c r="J34" s="91"/>
      <c r="L34"/>
      <c r="M34"/>
      <c r="N34"/>
    </row>
    <row r="35" spans="2:14">
      <c r="B35" s="73">
        <f t="shared" si="0"/>
        <v>2047</v>
      </c>
      <c r="C35" s="77"/>
      <c r="D35" s="79">
        <f t="shared" si="4"/>
        <v>96512.2</v>
      </c>
      <c r="E35" s="79">
        <f t="shared" si="1"/>
        <v>84950.27</v>
      </c>
      <c r="F35"/>
      <c r="G35" s="79">
        <f t="shared" ref="G35" si="7">D35+E35</f>
        <v>181462.47</v>
      </c>
      <c r="H35" s="66">
        <v>12</v>
      </c>
      <c r="I35" s="79">
        <f t="shared" ref="I35" si="8">G35*H35/12</f>
        <v>181462.47</v>
      </c>
      <c r="J35" s="91"/>
      <c r="L35"/>
      <c r="M35"/>
      <c r="N35"/>
    </row>
    <row r="36" spans="2:14">
      <c r="B36" s="73">
        <f t="shared" si="0"/>
        <v>2048</v>
      </c>
      <c r="C36" s="77"/>
      <c r="D36" s="79">
        <f t="shared" si="4"/>
        <v>98703.03</v>
      </c>
      <c r="E36" s="79">
        <f t="shared" si="1"/>
        <v>86878.64</v>
      </c>
      <c r="F36"/>
      <c r="G36" s="79">
        <f t="shared" ref="G36" si="9">D36+E36</f>
        <v>185581.66999999998</v>
      </c>
      <c r="H36" s="66">
        <v>12</v>
      </c>
      <c r="I36" s="79">
        <f t="shared" ref="I36" si="10">G36*H36/12</f>
        <v>185581.67</v>
      </c>
      <c r="J36" s="76"/>
      <c r="K36" s="76"/>
    </row>
    <row r="37" spans="2:14">
      <c r="B37" s="76"/>
      <c r="C37" s="90" t="str">
        <f>D7</f>
        <v>(b)</v>
      </c>
      <c r="D37" s="89" t="str">
        <f>"= "&amp;C7&amp;" x "&amp;TEXT(C49,"0.000% ")&amp;"Payment Factor"</f>
        <v>= (a) x 6.456% Payment Factor</v>
      </c>
      <c r="E37" s="76"/>
      <c r="F37" s="76"/>
      <c r="G37" s="76"/>
      <c r="H37" s="76"/>
      <c r="I37" s="76"/>
      <c r="J37" s="76"/>
      <c r="K37" s="76"/>
    </row>
    <row r="38" spans="2:14">
      <c r="B38" s="76"/>
      <c r="C38" s="90" t="s">
        <v>7</v>
      </c>
      <c r="D38" s="89" t="str">
        <f>"= "&amp;D7&amp;" + "&amp;E7</f>
        <v>= (b) + (c)</v>
      </c>
      <c r="E38" s="76"/>
      <c r="F38" s="76"/>
      <c r="G38" s="76"/>
      <c r="H38" s="76"/>
      <c r="I38" s="76"/>
      <c r="J38" s="76"/>
      <c r="K38" s="76"/>
    </row>
    <row r="39" spans="2:14">
      <c r="B39" s="76"/>
      <c r="C39" s="90" t="str">
        <f>H7</f>
        <v>(e)</v>
      </c>
      <c r="D39" s="89" t="s">
        <v>66</v>
      </c>
      <c r="E39" s="76"/>
      <c r="F39" s="76"/>
      <c r="G39" s="76"/>
      <c r="H39" s="76"/>
      <c r="I39" s="76"/>
      <c r="J39" s="76"/>
      <c r="K39" s="76"/>
    </row>
    <row r="40" spans="2:14">
      <c r="B40" s="76"/>
      <c r="C40" s="90" t="str">
        <f>I7</f>
        <v>(f)</v>
      </c>
      <c r="D40" s="89" t="str">
        <f>"= "&amp;G7&amp;" x "&amp;H7&amp;" / 12"</f>
        <v>= (d) x (e) / 12</v>
      </c>
      <c r="E40" s="76"/>
      <c r="F40" s="76"/>
      <c r="G40" s="76"/>
      <c r="H40" s="76"/>
      <c r="I40" s="76"/>
      <c r="J40" s="76"/>
      <c r="K40" s="76"/>
    </row>
    <row r="41" spans="2:14" ht="6" customHeight="1" thickBot="1">
      <c r="B41" s="76"/>
      <c r="C41" s="90"/>
      <c r="D41" s="89"/>
      <c r="E41" s="76"/>
      <c r="F41" s="76"/>
      <c r="G41" s="76"/>
      <c r="H41" s="76"/>
      <c r="I41" s="76"/>
      <c r="J41" s="76"/>
      <c r="K41" s="76"/>
    </row>
    <row r="42" spans="2:14" ht="13.5" thickBot="1">
      <c r="B42" s="76"/>
      <c r="C42" s="88" t="s">
        <v>36</v>
      </c>
      <c r="D42" s="58"/>
      <c r="E42" s="87"/>
      <c r="F42" s="58"/>
      <c r="G42" s="58"/>
      <c r="H42" s="58"/>
      <c r="I42" s="58"/>
      <c r="J42" s="19"/>
    </row>
    <row r="43" spans="2:14">
      <c r="B43" s="76"/>
      <c r="C43" s="76">
        <f>'[3]Table 7.1'!$E$14</f>
        <v>337.97399999999999</v>
      </c>
      <c r="D43" s="65" t="s">
        <v>16</v>
      </c>
      <c r="E43" s="76"/>
      <c r="J43" s="76"/>
    </row>
    <row r="44" spans="2:14">
      <c r="B44" s="76" t="s">
        <v>107</v>
      </c>
      <c r="C44" s="214">
        <f>'[3]Table 7.1'!$H$14</f>
        <v>852.88640658033398</v>
      </c>
      <c r="D44" s="65" t="s">
        <v>35</v>
      </c>
      <c r="E44" s="86"/>
      <c r="F44" s="20"/>
      <c r="G44" s="21"/>
      <c r="H44" s="21"/>
      <c r="I44" s="76"/>
      <c r="J44" s="76"/>
    </row>
    <row r="45" spans="2:14">
      <c r="B45" s="76" t="s">
        <v>107</v>
      </c>
      <c r="C45" s="215">
        <f>'[3]Table 7.1'!$K$14</f>
        <v>14.762789747718223</v>
      </c>
      <c r="D45" t="s">
        <v>19</v>
      </c>
      <c r="E45" s="86"/>
      <c r="F45" s="20"/>
      <c r="G45" s="21"/>
      <c r="H45" s="21"/>
      <c r="I45" s="76"/>
      <c r="J45" s="76"/>
    </row>
    <row r="46" spans="2:14">
      <c r="B46" s="76" t="s">
        <v>107</v>
      </c>
      <c r="C46" s="72">
        <f>'[3]Table 7.2 P1'!$M$12</f>
        <v>33.705575884800005</v>
      </c>
      <c r="D46" t="s">
        <v>18</v>
      </c>
      <c r="E46" s="86"/>
      <c r="F46" s="20"/>
      <c r="G46" s="21"/>
      <c r="H46" s="21"/>
      <c r="I46" s="76"/>
      <c r="J46" s="76"/>
    </row>
    <row r="47" spans="2:14">
      <c r="B47" s="76"/>
      <c r="C47" s="71">
        <f>C45+C46</f>
        <v>48.468365632518228</v>
      </c>
      <c r="D47" t="s">
        <v>34</v>
      </c>
      <c r="E47" s="86"/>
      <c r="F47" s="20"/>
      <c r="G47" s="21"/>
      <c r="H47" s="21"/>
      <c r="I47" s="76"/>
      <c r="J47" s="76"/>
    </row>
    <row r="48" spans="2:14">
      <c r="B48" s="76"/>
      <c r="C48" s="71"/>
      <c r="D48"/>
      <c r="E48" s="86"/>
      <c r="F48" s="20"/>
      <c r="G48" s="21"/>
      <c r="H48" s="21"/>
      <c r="I48" s="76"/>
      <c r="J48" s="76"/>
    </row>
    <row r="49" spans="2:12">
      <c r="B49" s="76"/>
      <c r="C49" s="110">
        <f>'[3]Table 7.2 P1'!$F$12</f>
        <v>6.4562857142857144E-2</v>
      </c>
      <c r="D49" s="65" t="s">
        <v>220</v>
      </c>
      <c r="E49" s="76"/>
      <c r="F49" s="76"/>
      <c r="G49" s="76"/>
      <c r="H49" s="76"/>
      <c r="I49" s="76"/>
      <c r="J49" s="76"/>
    </row>
    <row r="50" spans="2:12">
      <c r="B50" s="28"/>
      <c r="C50" s="250">
        <v>2.2700000000000001E-2</v>
      </c>
      <c r="D50" s="65" t="s">
        <v>219</v>
      </c>
      <c r="E50" s="28"/>
      <c r="F50" s="28"/>
      <c r="G50" s="28"/>
      <c r="H50" s="28"/>
      <c r="I50" s="28"/>
    </row>
    <row r="51" spans="2:12">
      <c r="E51"/>
      <c r="F51" s="66"/>
      <c r="G51" s="64"/>
      <c r="H51" s="64"/>
      <c r="I51"/>
      <c r="J51"/>
      <c r="K51"/>
      <c r="L51" s="64"/>
    </row>
  </sheetData>
  <printOptions horizontalCentered="1"/>
  <pageMargins left="0.25" right="0.25" top="0.75" bottom="0.75" header="0.3" footer="0.3"/>
  <pageSetup scale="95" orientation="portrait" r:id="rId1"/>
  <headerFooter alignWithMargins="0">
    <oddFooter xml:space="preserve">&amp;C 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C91597-0043-4853-B97A-C7D31FD7D1E6}">
  <dimension ref="B1:U54"/>
  <sheetViews>
    <sheetView topLeftCell="A5" workbookViewId="0">
      <selection activeCell="H47" sqref="H47"/>
    </sheetView>
  </sheetViews>
  <sheetFormatPr defaultColWidth="9.33203125" defaultRowHeight="15"/>
  <cols>
    <col min="1" max="2" width="9.33203125" style="97"/>
    <col min="3" max="3" width="13.6640625" style="97" customWidth="1"/>
    <col min="4" max="4" width="20.1640625" style="97" customWidth="1"/>
    <col min="5" max="5" width="15.33203125" style="97" customWidth="1"/>
    <col min="6" max="6" width="12.1640625" style="97" customWidth="1"/>
    <col min="7" max="7" width="14.33203125" style="97" customWidth="1"/>
    <col min="8" max="8" width="17.1640625" style="97" customWidth="1"/>
    <col min="9" max="11" width="11.83203125" style="97" customWidth="1"/>
    <col min="12" max="12" width="15.5" style="97" customWidth="1"/>
    <col min="13" max="13" width="13.33203125" style="97" customWidth="1"/>
    <col min="14" max="14" width="14.5" style="97" customWidth="1"/>
    <col min="15" max="15" width="22.5" style="97" customWidth="1"/>
    <col min="16" max="16" width="14.6640625" style="97" customWidth="1"/>
    <col min="17" max="16384" width="9.33203125" style="97"/>
  </cols>
  <sheetData>
    <row r="1" spans="2:21" ht="15.75">
      <c r="B1" s="381" t="s">
        <v>156</v>
      </c>
      <c r="C1" s="381"/>
      <c r="D1" s="381"/>
      <c r="E1" s="381"/>
      <c r="F1" s="381"/>
      <c r="G1" s="381"/>
      <c r="H1" s="381"/>
      <c r="I1" s="381"/>
      <c r="J1" s="381"/>
      <c r="K1" s="381"/>
      <c r="L1" s="381"/>
      <c r="M1"/>
      <c r="N1"/>
      <c r="O1"/>
      <c r="P1"/>
      <c r="Q1"/>
      <c r="R1"/>
      <c r="S1"/>
      <c r="T1"/>
    </row>
    <row r="2" spans="2:21" ht="15.75">
      <c r="B2" s="381" t="s">
        <v>51</v>
      </c>
      <c r="C2" s="381"/>
      <c r="D2" s="381"/>
      <c r="E2" s="381"/>
      <c r="F2" s="381"/>
      <c r="G2" s="381"/>
      <c r="H2" s="381"/>
      <c r="I2" s="381"/>
      <c r="J2" s="381"/>
      <c r="K2" s="381"/>
      <c r="L2" s="381"/>
      <c r="M2"/>
      <c r="N2"/>
      <c r="O2"/>
      <c r="P2"/>
      <c r="Q2"/>
      <c r="R2"/>
      <c r="S2"/>
      <c r="T2"/>
    </row>
    <row r="3" spans="2:21" s="65" customFormat="1" ht="15.75">
      <c r="B3" s="380" t="s">
        <v>108</v>
      </c>
      <c r="C3" s="380"/>
      <c r="D3" s="380"/>
      <c r="E3" s="380"/>
      <c r="F3" s="380"/>
      <c r="G3" s="380"/>
      <c r="H3" s="380"/>
      <c r="I3" s="380"/>
      <c r="J3" s="380"/>
      <c r="K3" s="380"/>
      <c r="L3" s="380"/>
      <c r="M3"/>
      <c r="N3"/>
      <c r="O3"/>
      <c r="P3"/>
      <c r="Q3"/>
      <c r="R3"/>
      <c r="S3"/>
      <c r="T3"/>
    </row>
    <row r="4" spans="2:21" s="65" customFormat="1" ht="12.75">
      <c r="B4" s="27"/>
      <c r="C4" s="27"/>
      <c r="D4" s="27"/>
      <c r="E4" s="27"/>
      <c r="F4" s="27"/>
      <c r="G4" s="27"/>
      <c r="H4" s="27"/>
      <c r="I4" s="27"/>
      <c r="J4" s="27"/>
      <c r="K4" s="27"/>
      <c r="L4"/>
      <c r="M4"/>
      <c r="N4"/>
      <c r="O4"/>
      <c r="P4"/>
      <c r="Q4"/>
      <c r="R4"/>
      <c r="S4"/>
      <c r="T4"/>
    </row>
    <row r="5" spans="2:21" s="65" customFormat="1" ht="38.25">
      <c r="B5" s="49" t="s">
        <v>2</v>
      </c>
      <c r="C5" s="84" t="s">
        <v>10</v>
      </c>
      <c r="D5" s="84" t="s">
        <v>11</v>
      </c>
      <c r="E5" s="84" t="s">
        <v>12</v>
      </c>
      <c r="F5" s="70" t="s">
        <v>134</v>
      </c>
      <c r="G5" s="70" t="s">
        <v>133</v>
      </c>
      <c r="H5" s="70" t="str">
        <f>"Capacity Value @ "&amp;TEXT(C49,"0.0%")&amp;" Contribution"</f>
        <v>Capacity Value @ 8.5% Contribution</v>
      </c>
      <c r="I5" s="70" t="s">
        <v>135</v>
      </c>
      <c r="J5" s="70" t="s">
        <v>136</v>
      </c>
      <c r="K5" s="70" t="s">
        <v>136</v>
      </c>
      <c r="L5" s="70" t="s">
        <v>138</v>
      </c>
      <c r="M5"/>
      <c r="O5" s="70" t="s">
        <v>131</v>
      </c>
      <c r="P5" s="70" t="s">
        <v>139</v>
      </c>
      <c r="Q5"/>
      <c r="R5"/>
      <c r="S5"/>
      <c r="T5"/>
      <c r="U5"/>
    </row>
    <row r="6" spans="2:21" s="65" customFormat="1" ht="12.75">
      <c r="B6" s="29"/>
      <c r="C6" s="82" t="s">
        <v>47</v>
      </c>
      <c r="D6" s="81" t="s">
        <v>38</v>
      </c>
      <c r="E6" s="81" t="s">
        <v>38</v>
      </c>
      <c r="F6" s="81" t="s">
        <v>15</v>
      </c>
      <c r="G6" s="81" t="s">
        <v>38</v>
      </c>
      <c r="H6" s="81" t="s">
        <v>38</v>
      </c>
      <c r="I6" s="81" t="s">
        <v>38</v>
      </c>
      <c r="J6" s="81" t="s">
        <v>38</v>
      </c>
      <c r="K6" s="81" t="s">
        <v>15</v>
      </c>
      <c r="L6" s="81" t="s">
        <v>15</v>
      </c>
      <c r="M6"/>
      <c r="O6" s="81" t="s">
        <v>48</v>
      </c>
      <c r="P6" s="81" t="s">
        <v>38</v>
      </c>
      <c r="Q6"/>
      <c r="R6"/>
      <c r="S6"/>
      <c r="T6"/>
      <c r="U6"/>
    </row>
    <row r="7" spans="2:21" s="65" customFormat="1" ht="12.75">
      <c r="B7" s="28"/>
      <c r="C7" s="31" t="s">
        <v>4</v>
      </c>
      <c r="D7" s="31" t="s">
        <v>5</v>
      </c>
      <c r="E7" s="31" t="s">
        <v>6</v>
      </c>
      <c r="F7" s="31" t="s">
        <v>7</v>
      </c>
      <c r="G7" s="31" t="s">
        <v>8</v>
      </c>
      <c r="H7" s="31" t="s">
        <v>9</v>
      </c>
      <c r="I7" s="31" t="s">
        <v>140</v>
      </c>
      <c r="J7" s="31" t="s">
        <v>141</v>
      </c>
      <c r="K7" s="31" t="s">
        <v>142</v>
      </c>
      <c r="L7" s="31" t="s">
        <v>148</v>
      </c>
      <c r="M7"/>
      <c r="O7" s="31"/>
      <c r="P7"/>
      <c r="Q7"/>
      <c r="R7"/>
      <c r="S7"/>
      <c r="T7"/>
      <c r="U7"/>
    </row>
    <row r="8" spans="2:21" s="65" customFormat="1" ht="33.75" customHeight="1">
      <c r="C8" s="28"/>
      <c r="D8" s="28"/>
      <c r="E8" s="28"/>
      <c r="F8"/>
      <c r="G8" s="28"/>
      <c r="H8"/>
      <c r="I8" s="93"/>
      <c r="J8" s="93"/>
      <c r="K8" s="93"/>
      <c r="L8" s="93"/>
      <c r="M8"/>
      <c r="O8"/>
      <c r="P8"/>
      <c r="Q8"/>
      <c r="R8"/>
      <c r="S8"/>
      <c r="T8"/>
      <c r="U8"/>
    </row>
    <row r="9" spans="2:21" s="65" customFormat="1" ht="12.75">
      <c r="B9" s="42">
        <v>2030</v>
      </c>
      <c r="C9">
        <f>C50*1000</f>
        <v>1815643.5775756666</v>
      </c>
      <c r="D9" s="114">
        <f>C9*C48</f>
        <v>130744.49402122376</v>
      </c>
      <c r="E9" s="114">
        <f>C51*1000</f>
        <v>25317.333174725449</v>
      </c>
      <c r="F9" s="258">
        <f>-[4]Generator!K16649/[4]Generator!F16649</f>
        <v>39.779998779305295</v>
      </c>
      <c r="G9" s="114">
        <f t="shared" ref="G9:G33" si="0">-F9*O9*8760</f>
        <v>-86309.403551660245</v>
      </c>
      <c r="H9" s="114">
        <f>IFERROR(-$C$49*INDEX('Exhibit 1 - Market Capacity'!$I:$I,MATCH($B9,'Exhibit 1 - Market Capacity'!$B:$B,0),1),H8*(1+$G$50))</f>
        <v>-10495.285900279916</v>
      </c>
      <c r="I9" s="114">
        <f>IFERROR(-INDEX('Table B - Energy'!$T:$T,MATCH($B9,'Table B - Energy'!$B:$B,0),1)*$O9*8760,I8*(1+$G$50))</f>
        <v>-81611.966102176302</v>
      </c>
      <c r="J9" s="114">
        <f>SUM(D9:E9,G9:I9)</f>
        <v>-22354.828358167251</v>
      </c>
      <c r="K9" s="24">
        <f>J9/(8760*O9)</f>
        <v>-10.303339012963978</v>
      </c>
      <c r="L9" s="24">
        <f>K35*G47</f>
        <v>10.450379212143647</v>
      </c>
      <c r="M9"/>
      <c r="O9" s="251">
        <f>C47</f>
        <v>0.24767903319904133</v>
      </c>
      <c r="P9">
        <f>L9*8760*O9</f>
        <v>22673.856821685375</v>
      </c>
      <c r="Q9"/>
      <c r="R9" s="254"/>
      <c r="S9"/>
      <c r="T9"/>
      <c r="U9"/>
    </row>
    <row r="10" spans="2:21" s="65" customFormat="1" ht="12.75">
      <c r="B10" s="42">
        <f t="shared" ref="B10:B33" si="1">B9+1</f>
        <v>2031</v>
      </c>
      <c r="C10"/>
      <c r="D10" s="114">
        <f t="shared" ref="D10:D33" si="2">D9*(1+$G$50)</f>
        <v>133712.39403550554</v>
      </c>
      <c r="E10" s="114">
        <f t="shared" ref="E10:E33" si="3">E9*(1+$G$50)</f>
        <v>25892.036637791716</v>
      </c>
      <c r="F10" s="258">
        <f>-[4]Generator!K16650/[4]Generator!F16650</f>
        <v>41.11000000000837</v>
      </c>
      <c r="G10" s="114">
        <f t="shared" si="0"/>
        <v>-88749.089754775559</v>
      </c>
      <c r="H10" s="114">
        <f>IFERROR(-$C$49*INDEX('Exhibit 1 - Market Capacity'!$I:$I,MATCH($B10,'Exhibit 1 - Market Capacity'!$B:$B,0),1),H9*(1+$G$50))</f>
        <v>-10733.528983311078</v>
      </c>
      <c r="I10" s="114">
        <f>IFERROR(-INDEX('Table B - Energy'!$T:$T,MATCH($B10,'Table B - Energy'!$B:$B,0),1)*$O10*8760,I9*(1+$G$50))</f>
        <v>-81757.782268545474</v>
      </c>
      <c r="J10" s="114">
        <f t="shared" ref="J10:J33" si="4">SUM(D10:E10,G10:I10)</f>
        <v>-21635.970333334852</v>
      </c>
      <c r="K10" s="24">
        <f t="shared" ref="K10:K35" si="5">J10/(8760*O10)</f>
        <v>-10.022128033777559</v>
      </c>
      <c r="L10" s="24">
        <f t="shared" ref="L10:L33" si="6">L9*(1+$G$50)</f>
        <v>10.687602820259306</v>
      </c>
      <c r="M10"/>
      <c r="O10" s="251">
        <f t="shared" ref="O10:O33" si="7">O9*(1-$C$52)</f>
        <v>0.24644063803304611</v>
      </c>
      <c r="P10">
        <f t="shared" ref="P10:P33" si="8">L10*8760*O10</f>
        <v>23072.61060467994</v>
      </c>
      <c r="Q10"/>
      <c r="R10" s="254"/>
      <c r="S10"/>
      <c r="T10"/>
      <c r="U10"/>
    </row>
    <row r="11" spans="2:21" s="65" customFormat="1" ht="12.75">
      <c r="B11" s="42">
        <f t="shared" si="1"/>
        <v>2032</v>
      </c>
      <c r="C11"/>
      <c r="D11" s="114">
        <f t="shared" si="2"/>
        <v>136747.66538011152</v>
      </c>
      <c r="E11" s="114">
        <f t="shared" si="3"/>
        <v>26479.785869469586</v>
      </c>
      <c r="F11" s="258">
        <f>-[4]Generator!K16651/[4]Generator!F16651</f>
        <v>41.110000610359187</v>
      </c>
      <c r="G11" s="114">
        <f t="shared" si="0"/>
        <v>-88305.345617051018</v>
      </c>
      <c r="H11" s="114">
        <f>IFERROR(-$C$49*INDEX('Exhibit 1 - Market Capacity'!$I:$I,MATCH($B11,'Exhibit 1 - Market Capacity'!$B:$B,0),1),H10*(1+$G$50))</f>
        <v>-10977.179866669605</v>
      </c>
      <c r="I11" s="114">
        <f>IFERROR(-INDEX('Table B - Energy'!$T:$T,MATCH($B11,'Table B - Energy'!$B:$B,0),1)*$O11*8760,I10*(1+$G$50))</f>
        <v>-78696.28089176504</v>
      </c>
      <c r="J11" s="114">
        <f t="shared" si="4"/>
        <v>-14751.355125904571</v>
      </c>
      <c r="K11" s="24">
        <f t="shared" si="5"/>
        <v>-6.8674009935867995</v>
      </c>
      <c r="L11" s="24">
        <f t="shared" si="6"/>
        <v>10.930211404279191</v>
      </c>
      <c r="M11"/>
      <c r="O11" s="251">
        <f t="shared" si="7"/>
        <v>0.24520843484288088</v>
      </c>
      <c r="P11">
        <f t="shared" si="8"/>
        <v>23478.377071079143</v>
      </c>
      <c r="Q11"/>
      <c r="R11" s="254"/>
      <c r="S11"/>
      <c r="T11"/>
      <c r="U11"/>
    </row>
    <row r="12" spans="2:21" s="65" customFormat="1" ht="12.75">
      <c r="B12" s="42">
        <f t="shared" si="1"/>
        <v>2033</v>
      </c>
      <c r="C12"/>
      <c r="D12" s="114">
        <f t="shared" si="2"/>
        <v>139851.83738424003</v>
      </c>
      <c r="E12" s="114">
        <f t="shared" si="3"/>
        <v>27080.877008706546</v>
      </c>
      <c r="F12" s="258">
        <f>-[4]Generator!K16652/[4]Generator!F16652</f>
        <v>42.4300003051818</v>
      </c>
      <c r="G12" s="114">
        <f t="shared" si="0"/>
        <v>-90685.035439620813</v>
      </c>
      <c r="H12" s="114">
        <f>IFERROR(-$C$49*INDEX('Exhibit 1 - Market Capacity'!$I:$I,MATCH($B12,'Exhibit 1 - Market Capacity'!$B:$B,0),1),H11*(1+$G$50))</f>
        <v>-11226.361377900523</v>
      </c>
      <c r="I12" s="114">
        <f>IFERROR(-INDEX('Table B - Energy'!$T:$T,MATCH($B12,'Table B - Energy'!$B:$B,0),1)*$O12*8760,I11*(1+$G$50))</f>
        <v>-78672.155163975054</v>
      </c>
      <c r="J12" s="114">
        <f t="shared" si="4"/>
        <v>-13650.837588549824</v>
      </c>
      <c r="K12" s="24">
        <f t="shared" si="5"/>
        <v>-6.3869969310845986</v>
      </c>
      <c r="L12" s="24">
        <f t="shared" si="6"/>
        <v>11.178327203156329</v>
      </c>
      <c r="M12"/>
      <c r="O12" s="251">
        <f t="shared" si="7"/>
        <v>0.24398239266866648</v>
      </c>
      <c r="P12">
        <f t="shared" si="8"/>
        <v>23891.279549439674</v>
      </c>
      <c r="Q12"/>
      <c r="R12" s="254"/>
      <c r="S12"/>
      <c r="T12"/>
      <c r="U12"/>
    </row>
    <row r="13" spans="2:21" s="65" customFormat="1" ht="12.75">
      <c r="B13" s="42">
        <f t="shared" si="1"/>
        <v>2034</v>
      </c>
      <c r="C13"/>
      <c r="D13" s="114">
        <f t="shared" si="2"/>
        <v>143026.47409286228</v>
      </c>
      <c r="E13" s="114">
        <f t="shared" si="3"/>
        <v>27695.612916804184</v>
      </c>
      <c r="F13" s="258">
        <f>-[4]Generator!K16653/[4]Generator!F16653</f>
        <v>43.760000000014145</v>
      </c>
      <c r="G13" s="114">
        <f t="shared" si="0"/>
        <v>-93059.986723654962</v>
      </c>
      <c r="H13" s="114">
        <f>IFERROR(-$C$49*INDEX('Exhibit 1 - Market Capacity'!$I:$I,MATCH($B13,'Exhibit 1 - Market Capacity'!$B:$B,0),1),H12*(1+$G$50))</f>
        <v>-11481.199732894933</v>
      </c>
      <c r="I13" s="114">
        <f>IFERROR(-INDEX('Table B - Energy'!$T:$T,MATCH($B13,'Table B - Energy'!$B:$B,0),1)*$O13*8760,I12*(1+$G$50))</f>
        <v>-80435.184188963729</v>
      </c>
      <c r="J13" s="114">
        <f t="shared" si="4"/>
        <v>-14254.283635847169</v>
      </c>
      <c r="K13" s="24">
        <f t="shared" si="5"/>
        <v>-6.7028534375055733</v>
      </c>
      <c r="L13" s="24">
        <f t="shared" si="6"/>
        <v>11.432075230667976</v>
      </c>
      <c r="M13"/>
      <c r="O13" s="251">
        <f t="shared" si="7"/>
        <v>0.24276248070532314</v>
      </c>
      <c r="P13">
        <f t="shared" si="8"/>
        <v>24311.443537235893</v>
      </c>
      <c r="Q13"/>
      <c r="R13" s="254"/>
      <c r="S13"/>
      <c r="T13"/>
      <c r="U13"/>
    </row>
    <row r="14" spans="2:21" s="65" customFormat="1" ht="12.75">
      <c r="B14" s="42">
        <f t="shared" si="1"/>
        <v>2035</v>
      </c>
      <c r="C14"/>
      <c r="D14" s="114">
        <f t="shared" si="2"/>
        <v>146273.17505477025</v>
      </c>
      <c r="E14" s="114">
        <f t="shared" si="3"/>
        <v>28324.303330015638</v>
      </c>
      <c r="F14" s="258">
        <f>-[4]Generator!K16654/[4]Generator!F16654</f>
        <v>43.759998321546085</v>
      </c>
      <c r="G14" s="114">
        <f t="shared" si="0"/>
        <v>-92594.683238454789</v>
      </c>
      <c r="H14" s="114">
        <f>IFERROR(-$C$49*INDEX('Exhibit 1 - Market Capacity'!$I:$I,MATCH($B14,'Exhibit 1 - Market Capacity'!$B:$B,0),1),H13*(1+$G$50))</f>
        <v>-11741.82284171697</v>
      </c>
      <c r="I14" s="114">
        <f>IFERROR(-INDEX('Table B - Energy'!$T:$T,MATCH($B14,'Table B - Energy'!$B:$B,0),1)*$O14*8760,I13*(1+$G$50))</f>
        <v>-78471.220845155753</v>
      </c>
      <c r="J14" s="114">
        <f t="shared" si="4"/>
        <v>-8210.2485405416373</v>
      </c>
      <c r="K14" s="24">
        <f t="shared" si="5"/>
        <v>-3.8801413838021346</v>
      </c>
      <c r="L14" s="24">
        <f t="shared" si="6"/>
        <v>11.691583338404138</v>
      </c>
      <c r="M14"/>
      <c r="O14" s="251">
        <f t="shared" si="7"/>
        <v>0.24154866830179653</v>
      </c>
      <c r="P14">
        <f t="shared" si="8"/>
        <v>24738.996739003491</v>
      </c>
      <c r="Q14"/>
      <c r="R14" s="254"/>
      <c r="S14"/>
      <c r="T14"/>
      <c r="U14"/>
    </row>
    <row r="15" spans="2:21" s="65" customFormat="1" ht="12.75">
      <c r="B15" s="42">
        <f t="shared" si="1"/>
        <v>2036</v>
      </c>
      <c r="C15"/>
      <c r="D15" s="114">
        <f t="shared" si="2"/>
        <v>149593.57612851352</v>
      </c>
      <c r="E15" s="114">
        <f t="shared" si="3"/>
        <v>28967.26501560699</v>
      </c>
      <c r="F15" s="258">
        <f>-[4]Generator!K16655/[4]Generator!F16655</f>
        <v>45.080001831065616</v>
      </c>
      <c r="G15" s="114">
        <f t="shared" si="0"/>
        <v>-94910.82739465835</v>
      </c>
      <c r="H15" s="114">
        <f>IFERROR(-$C$49*INDEX('Exhibit 1 - Market Capacity'!$I:$I,MATCH($B15,'Exhibit 1 - Market Capacity'!$B:$B,0),1),H14*(1+$G$50))</f>
        <v>-12008.362002776834</v>
      </c>
      <c r="I15" s="114">
        <f>IFERROR(-INDEX('Table B - Energy'!$T:$T,MATCH($B15,'Table B - Energy'!$B:$B,0),1)*$O15*8760,I14*(1+$G$50))</f>
        <v>-76615.48436075222</v>
      </c>
      <c r="J15" s="114">
        <f t="shared" si="4"/>
        <v>-4973.8326140668796</v>
      </c>
      <c r="K15" s="24">
        <f t="shared" si="5"/>
        <v>-2.3624320797162084</v>
      </c>
      <c r="L15" s="24">
        <f t="shared" si="6"/>
        <v>11.956982280185912</v>
      </c>
      <c r="M15"/>
      <c r="O15" s="251">
        <f t="shared" si="7"/>
        <v>0.24034092496028756</v>
      </c>
      <c r="P15">
        <f t="shared" si="8"/>
        <v>25174.069105153976</v>
      </c>
      <c r="Q15"/>
      <c r="R15" s="254"/>
      <c r="S15"/>
      <c r="T15"/>
      <c r="U15"/>
    </row>
    <row r="16" spans="2:21" s="65" customFormat="1" ht="12.75">
      <c r="B16" s="42">
        <f t="shared" si="1"/>
        <v>2037</v>
      </c>
      <c r="C16"/>
      <c r="D16" s="114">
        <f t="shared" si="2"/>
        <v>152989.35030663077</v>
      </c>
      <c r="E16" s="114">
        <f t="shared" si="3"/>
        <v>29624.821931461269</v>
      </c>
      <c r="F16" s="258">
        <f>-[4]Generator!K16656/[4]Generator!F16656</f>
        <v>46.410000000011976</v>
      </c>
      <c r="G16" s="114">
        <f t="shared" si="0"/>
        <v>-97222.432650169503</v>
      </c>
      <c r="H16" s="114">
        <f>IFERROR(-$C$49*INDEX('Exhibit 1 - Market Capacity'!$I:$I,MATCH($B16,'Exhibit 1 - Market Capacity'!$B:$B,0),1),H15*(1+$G$50))</f>
        <v>-12280.951902830804</v>
      </c>
      <c r="I16" s="114">
        <f>IFERROR(-INDEX('Table B - Energy'!$T:$T,MATCH($B16,'Table B - Energy'!$B:$B,0),1)*$O16*8760,I15*(1+$G$50))</f>
        <v>-81507.078987619199</v>
      </c>
      <c r="J16" s="114">
        <f t="shared" si="4"/>
        <v>-8396.2913025274465</v>
      </c>
      <c r="K16" s="24">
        <f t="shared" si="5"/>
        <v>-4.0080449411560775</v>
      </c>
      <c r="L16" s="24">
        <f t="shared" si="6"/>
        <v>12.228405777946131</v>
      </c>
      <c r="M16"/>
      <c r="O16" s="251">
        <f t="shared" si="7"/>
        <v>0.23913922033548612</v>
      </c>
      <c r="P16">
        <f t="shared" si="8"/>
        <v>25616.792871471764</v>
      </c>
      <c r="Q16"/>
      <c r="R16" s="254"/>
      <c r="S16"/>
      <c r="T16"/>
      <c r="U16"/>
    </row>
    <row r="17" spans="2:21" s="65" customFormat="1" ht="12.75">
      <c r="B17" s="42">
        <f t="shared" si="1"/>
        <v>2038</v>
      </c>
      <c r="C17"/>
      <c r="D17" s="114">
        <f t="shared" si="2"/>
        <v>156462.20855859129</v>
      </c>
      <c r="E17" s="114">
        <f t="shared" si="3"/>
        <v>30297.305389305438</v>
      </c>
      <c r="F17" s="258">
        <f>-[4]Generator!K16657/[4]Generator!F16657</f>
        <v>46.409999847421751</v>
      </c>
      <c r="G17" s="114">
        <f t="shared" si="0"/>
        <v>-96736.320168861843</v>
      </c>
      <c r="H17" s="114">
        <f>IFERROR(-$C$49*INDEX('Exhibit 1 - Market Capacity'!$I:$I,MATCH($B17,'Exhibit 1 - Market Capacity'!$B:$B,0),1),H16*(1+$G$50))</f>
        <v>-12559.728922808186</v>
      </c>
      <c r="I17" s="114">
        <f>IFERROR(-INDEX('Table B - Energy'!$T:$T,MATCH($B17,'Table B - Energy'!$B:$B,0),1)*$O17*8760,I16*(1+$G$50))</f>
        <v>-88553.226841381736</v>
      </c>
      <c r="J17" s="114">
        <f t="shared" si="4"/>
        <v>-11089.761985155041</v>
      </c>
      <c r="K17" s="24">
        <f t="shared" si="5"/>
        <v>-5.3203993199304715</v>
      </c>
      <c r="L17" s="24">
        <f t="shared" si="6"/>
        <v>12.505990589105508</v>
      </c>
      <c r="M17"/>
      <c r="O17" s="251">
        <f t="shared" si="7"/>
        <v>0.23794352423380868</v>
      </c>
      <c r="P17">
        <f t="shared" si="8"/>
        <v>26067.302599305902</v>
      </c>
      <c r="Q17"/>
      <c r="R17" s="254"/>
      <c r="S17"/>
      <c r="T17"/>
      <c r="U17"/>
    </row>
    <row r="18" spans="2:21" s="65" customFormat="1" ht="12.75">
      <c r="B18" s="42">
        <f t="shared" si="1"/>
        <v>2039</v>
      </c>
      <c r="C18"/>
      <c r="D18" s="114">
        <f t="shared" si="2"/>
        <v>160013.90069287131</v>
      </c>
      <c r="E18" s="114">
        <f t="shared" si="3"/>
        <v>30985.054221642669</v>
      </c>
      <c r="F18" s="258">
        <f>-[4]Generator!K16658/[4]Generator!F16658</f>
        <v>47.740001678477363</v>
      </c>
      <c r="G18" s="114">
        <f t="shared" si="0"/>
        <v>-99011.013615642296</v>
      </c>
      <c r="H18" s="114">
        <f>IFERROR(-$C$49*INDEX('Exhibit 1 - Market Capacity'!$I:$I,MATCH($B18,'Exhibit 1 - Market Capacity'!$B:$B,0),1),H17*(1+$G$50))</f>
        <v>-12844.835373243912</v>
      </c>
      <c r="I18" s="114">
        <f>IFERROR(-INDEX('Table B - Energy'!$T:$T,MATCH($B18,'Table B - Energy'!$B:$B,0),1)*$O18*8760,I17*(1+$G$50))</f>
        <v>-100303.40996521135</v>
      </c>
      <c r="J18" s="114">
        <f t="shared" si="4"/>
        <v>-21160.304039583585</v>
      </c>
      <c r="K18" s="24">
        <f t="shared" si="5"/>
        <v>-10.202834144172582</v>
      </c>
      <c r="L18" s="24">
        <f t="shared" si="6"/>
        <v>12.789876575478202</v>
      </c>
      <c r="M18"/>
      <c r="O18" s="251">
        <f t="shared" si="7"/>
        <v>0.23675380661263964</v>
      </c>
      <c r="P18">
        <f t="shared" si="8"/>
        <v>26525.735216468591</v>
      </c>
      <c r="Q18"/>
      <c r="R18" s="254"/>
      <c r="S18"/>
      <c r="T18"/>
      <c r="U18"/>
    </row>
    <row r="19" spans="2:21" s="65" customFormat="1" ht="12.75">
      <c r="B19" s="42">
        <f t="shared" si="1"/>
        <v>2040</v>
      </c>
      <c r="C19"/>
      <c r="D19" s="114">
        <f t="shared" si="2"/>
        <v>163646.21623859947</v>
      </c>
      <c r="E19" s="114">
        <f t="shared" si="3"/>
        <v>31688.414952473955</v>
      </c>
      <c r="F19" s="37"/>
      <c r="G19" s="114">
        <f t="shared" si="0"/>
        <v>0</v>
      </c>
      <c r="H19" s="114">
        <f>IFERROR(-$C$49*INDEX('Exhibit 1 - Market Capacity'!$I:$I,MATCH($B19,'Exhibit 1 - Market Capacity'!$B:$B,0),1),H18*(1+$G$50))</f>
        <v>-13136.41271758639</v>
      </c>
      <c r="I19" s="114">
        <f>IFERROR(-INDEX('Table B - Energy'!$T:$T,MATCH($B19,'Table B - Energy'!$B:$B,0),1)*$O19*8760,I18*(1+$G$50))</f>
        <v>-103566.94826067692</v>
      </c>
      <c r="J19" s="114">
        <f t="shared" si="4"/>
        <v>78631.270212810123</v>
      </c>
      <c r="K19" s="24">
        <f t="shared" si="5"/>
        <v>38.104049610682907</v>
      </c>
      <c r="L19" s="24">
        <f t="shared" si="6"/>
        <v>13.080206773741557</v>
      </c>
      <c r="M19"/>
      <c r="O19" s="251">
        <f t="shared" si="7"/>
        <v>0.23557003757957645</v>
      </c>
      <c r="P19">
        <f t="shared" si="8"/>
        <v>26992.230058853016</v>
      </c>
      <c r="Q19"/>
      <c r="R19" s="254"/>
      <c r="S19"/>
      <c r="T19"/>
      <c r="U19"/>
    </row>
    <row r="20" spans="2:21" s="65" customFormat="1" ht="12.75">
      <c r="B20" s="42">
        <f t="shared" si="1"/>
        <v>2041</v>
      </c>
      <c r="C20"/>
      <c r="D20" s="114">
        <f t="shared" si="2"/>
        <v>167360.98534721567</v>
      </c>
      <c r="E20" s="114">
        <f t="shared" si="3"/>
        <v>32407.741971895113</v>
      </c>
      <c r="F20" s="37"/>
      <c r="G20" s="114">
        <f t="shared" si="0"/>
        <v>0</v>
      </c>
      <c r="H20" s="114">
        <f>IFERROR(-$C$49*INDEX('Exhibit 1 - Market Capacity'!$I:$I,MATCH($B20,'Exhibit 1 - Market Capacity'!$B:$B,0),1),H19*(1+$G$50))</f>
        <v>-13434.609195976178</v>
      </c>
      <c r="I20" s="114">
        <f>IFERROR(-INDEX('Table B - Energy'!$T:$T,MATCH($B20,'Table B - Energy'!$B:$B,0),1)*$O20*8760,I19*(1+$G$50))</f>
        <v>-103797.51131417349</v>
      </c>
      <c r="J20" s="114">
        <f t="shared" si="4"/>
        <v>82536.606808961107</v>
      </c>
      <c r="K20" s="24">
        <f t="shared" si="5"/>
        <v>40.197530401915735</v>
      </c>
      <c r="L20" s="24">
        <f t="shared" si="6"/>
        <v>13.377127467505488</v>
      </c>
      <c r="M20"/>
      <c r="O20" s="251">
        <f t="shared" si="7"/>
        <v>0.23439218739167858</v>
      </c>
      <c r="P20">
        <f t="shared" si="8"/>
        <v>27466.928912783034</v>
      </c>
      <c r="Q20"/>
      <c r="R20" s="254"/>
      <c r="S20"/>
      <c r="T20"/>
      <c r="U20"/>
    </row>
    <row r="21" spans="2:21" s="65" customFormat="1" ht="12.75">
      <c r="B21" s="42">
        <f t="shared" si="1"/>
        <v>2042</v>
      </c>
      <c r="C21"/>
      <c r="D21" s="114">
        <f t="shared" si="2"/>
        <v>171160.07971459746</v>
      </c>
      <c r="E21" s="114">
        <f t="shared" si="3"/>
        <v>33143.397714657127</v>
      </c>
      <c r="F21" s="37"/>
      <c r="G21" s="114">
        <f t="shared" si="0"/>
        <v>0</v>
      </c>
      <c r="H21" s="114">
        <f>IFERROR(-$C$49*INDEX('Exhibit 1 - Market Capacity'!$I:$I,MATCH($B21,'Exhibit 1 - Market Capacity'!$B:$B,0),1),H20*(1+$G$50))</f>
        <v>-13739.574742726863</v>
      </c>
      <c r="I21" s="114">
        <f>IFERROR(-INDEX('Table B - Energy'!$T:$T,MATCH($B21,'Table B - Energy'!$B:$B,0),1)*$O21*8760,I20*(1+$G$50))</f>
        <v>-107718.51110290136</v>
      </c>
      <c r="J21" s="114">
        <f t="shared" si="4"/>
        <v>82845.391583626362</v>
      </c>
      <c r="K21" s="24">
        <f t="shared" si="5"/>
        <v>40.550670179480576</v>
      </c>
      <c r="L21" s="24">
        <f t="shared" si="6"/>
        <v>13.680788261017861</v>
      </c>
      <c r="M21"/>
      <c r="O21" s="251">
        <f t="shared" si="7"/>
        <v>0.23322022645472018</v>
      </c>
      <c r="P21">
        <f t="shared" si="8"/>
        <v>27949.976058107688</v>
      </c>
      <c r="Q21"/>
      <c r="R21" s="254"/>
      <c r="S21"/>
      <c r="T21"/>
      <c r="U21"/>
    </row>
    <row r="22" spans="2:21" s="65" customFormat="1" ht="12.75">
      <c r="B22" s="42">
        <f t="shared" si="1"/>
        <v>2043</v>
      </c>
      <c r="C22" s="59"/>
      <c r="D22" s="114">
        <f t="shared" si="2"/>
        <v>175045.41352411881</v>
      </c>
      <c r="E22" s="114">
        <f t="shared" si="3"/>
        <v>33895.752842779839</v>
      </c>
      <c r="F22" s="37"/>
      <c r="G22" s="114">
        <f t="shared" si="0"/>
        <v>0</v>
      </c>
      <c r="H22" s="114">
        <f>IFERROR(-$C$49*INDEX('Exhibit 1 - Market Capacity'!$I:$I,MATCH($B22,'Exhibit 1 - Market Capacity'!$B:$B,0),1),H21*(1+$G$50))</f>
        <v>-14051.462680498102</v>
      </c>
      <c r="I22" s="114">
        <f>IFERROR(-INDEX('Table B - Energy'!$T:$T,MATCH($B22,'Table B - Energy'!$B:$B,0),1)*$O22*8760,I21*(1+$G$50))</f>
        <v>-113009.05593624264</v>
      </c>
      <c r="J22" s="114">
        <f t="shared" si="4"/>
        <v>81880.647750157877</v>
      </c>
      <c r="K22" s="24">
        <f t="shared" si="5"/>
        <v>40.279852360151622</v>
      </c>
      <c r="L22" s="24">
        <f t="shared" si="6"/>
        <v>13.991342154542966</v>
      </c>
      <c r="M22"/>
      <c r="O22" s="251">
        <f t="shared" si="7"/>
        <v>0.23205412532244657</v>
      </c>
      <c r="P22">
        <f t="shared" si="8"/>
        <v>28441.518312053598</v>
      </c>
      <c r="Q22"/>
      <c r="R22" s="254"/>
      <c r="S22"/>
      <c r="T22"/>
      <c r="U22"/>
    </row>
    <row r="23" spans="2:21" s="65" customFormat="1" ht="12.75">
      <c r="B23" s="42">
        <f t="shared" si="1"/>
        <v>2044</v>
      </c>
      <c r="C23" s="59"/>
      <c r="D23" s="114">
        <f t="shared" si="2"/>
        <v>179018.9444111163</v>
      </c>
      <c r="E23" s="114">
        <f t="shared" si="3"/>
        <v>34665.18643231094</v>
      </c>
      <c r="F23" s="37"/>
      <c r="G23" s="114">
        <f t="shared" si="0"/>
        <v>0</v>
      </c>
      <c r="H23" s="114">
        <f>IFERROR(-$C$49*INDEX('Exhibit 1 - Market Capacity'!$I:$I,MATCH($B23,'Exhibit 1 - Market Capacity'!$B:$B,0),1),H22*(1+$G$50))</f>
        <v>-14370.431414468654</v>
      </c>
      <c r="I23" s="114">
        <f>IFERROR(-INDEX('Table B - Energy'!$T:$T,MATCH($B23,'Table B - Energy'!$B:$B,0),1)*$O23*8760,I22*(1+$G$50))</f>
        <v>-116919.46908591386</v>
      </c>
      <c r="J23" s="114">
        <f t="shared" si="4"/>
        <v>82394.230343044721</v>
      </c>
      <c r="K23" s="24">
        <f t="shared" si="5"/>
        <v>40.736181869438425</v>
      </c>
      <c r="L23" s="24">
        <f t="shared" si="6"/>
        <v>14.308945621451091</v>
      </c>
      <c r="M23"/>
      <c r="O23" s="251">
        <f t="shared" si="7"/>
        <v>0.23089385469583434</v>
      </c>
      <c r="P23">
        <f t="shared" si="8"/>
        <v>28941.705073848527</v>
      </c>
      <c r="Q23"/>
      <c r="R23" s="254"/>
      <c r="S23"/>
      <c r="T23"/>
      <c r="U23"/>
    </row>
    <row r="24" spans="2:21" s="65" customFormat="1" ht="12.75">
      <c r="B24" s="42">
        <f t="shared" si="1"/>
        <v>2045</v>
      </c>
      <c r="C24" s="59"/>
      <c r="D24" s="114">
        <f t="shared" si="2"/>
        <v>183082.67444924865</v>
      </c>
      <c r="E24" s="114">
        <f t="shared" si="3"/>
        <v>35452.086164324399</v>
      </c>
      <c r="F24" s="37"/>
      <c r="G24" s="114">
        <f t="shared" si="0"/>
        <v>0</v>
      </c>
      <c r="H24" s="114">
        <f>IFERROR(-$C$49*INDEX('Exhibit 1 - Market Capacity'!$I:$I,MATCH($B24,'Exhibit 1 - Market Capacity'!$B:$B,0),1),H23*(1+$G$50))</f>
        <v>-14696.640196903803</v>
      </c>
      <c r="I24" s="114">
        <f>IFERROR(-INDEX('Table B - Energy'!$T:$T,MATCH($B24,'Table B - Energy'!$B:$B,0),1)*$O24*8760,I23*(1+$G$50))</f>
        <v>-119573.5410341641</v>
      </c>
      <c r="J24" s="114">
        <f t="shared" si="4"/>
        <v>84264.579382505137</v>
      </c>
      <c r="K24" s="24">
        <f t="shared" si="5"/>
        <v>41.870244425278003</v>
      </c>
      <c r="L24" s="24">
        <f t="shared" si="6"/>
        <v>14.63375868705803</v>
      </c>
      <c r="M24"/>
      <c r="O24" s="251">
        <f t="shared" si="7"/>
        <v>0.22973938542235517</v>
      </c>
      <c r="P24">
        <f t="shared" si="8"/>
        <v>29450.688370129767</v>
      </c>
      <c r="Q24"/>
      <c r="R24" s="254"/>
      <c r="S24"/>
      <c r="T24"/>
      <c r="U24"/>
    </row>
    <row r="25" spans="2:21" s="65" customFormat="1" ht="12.75">
      <c r="B25" s="42">
        <f t="shared" si="1"/>
        <v>2046</v>
      </c>
      <c r="C25" s="59"/>
      <c r="D25" s="114">
        <f t="shared" si="2"/>
        <v>187238.65115924657</v>
      </c>
      <c r="E25" s="114">
        <f t="shared" si="3"/>
        <v>36256.848520254563</v>
      </c>
      <c r="F25" s="37"/>
      <c r="G25" s="114">
        <f t="shared" si="0"/>
        <v>0</v>
      </c>
      <c r="H25" s="114">
        <f>IFERROR(-$C$49*INDEX('Exhibit 1 - Market Capacity'!$I:$I,MATCH($B25,'Exhibit 1 - Market Capacity'!$B:$B,0),1),H24*(1+$G$50))</f>
        <v>-15030.254209674449</v>
      </c>
      <c r="I25" s="114">
        <f>IFERROR(-INDEX('Table B - Energy'!$T:$T,MATCH($B25,'Table B - Energy'!$B:$B,0),1)*$O25*8760,I24*(1+$G$50))</f>
        <v>-122287.86041563962</v>
      </c>
      <c r="J25" s="114">
        <f t="shared" si="4"/>
        <v>86177.385054187063</v>
      </c>
      <c r="K25" s="24">
        <f t="shared" si="5"/>
        <v>43.03587822558093</v>
      </c>
      <c r="L25" s="24">
        <f t="shared" si="6"/>
        <v>14.965945009254247</v>
      </c>
      <c r="M25"/>
      <c r="O25" s="251">
        <f t="shared" si="7"/>
        <v>0.22859068849524339</v>
      </c>
      <c r="P25">
        <f t="shared" si="8"/>
        <v>29968.622901151048</v>
      </c>
      <c r="Q25"/>
      <c r="R25" s="254"/>
      <c r="S25"/>
      <c r="T25"/>
      <c r="U25"/>
    </row>
    <row r="26" spans="2:21" s="65" customFormat="1" ht="12.75">
      <c r="B26" s="42">
        <f t="shared" si="1"/>
        <v>2047</v>
      </c>
      <c r="C26" s="59"/>
      <c r="D26" s="114">
        <f t="shared" si="2"/>
        <v>191488.96854056144</v>
      </c>
      <c r="E26" s="114">
        <f t="shared" si="3"/>
        <v>37079.87898166434</v>
      </c>
      <c r="F26" s="37"/>
      <c r="G26" s="114">
        <f t="shared" si="0"/>
        <v>0</v>
      </c>
      <c r="H26" s="114">
        <f>IFERROR(-$C$49*INDEX('Exhibit 1 - Market Capacity'!$I:$I,MATCH($B26,'Exhibit 1 - Market Capacity'!$B:$B,0),1),H25*(1+$G$50))</f>
        <v>-15371.441175911043</v>
      </c>
      <c r="I26" s="114">
        <f>IFERROR(-INDEX('Table B - Energy'!$T:$T,MATCH($B26,'Table B - Energy'!$B:$B,0),1)*$O26*8760,I25*(1+$G$50))</f>
        <v>-125063.79484707463</v>
      </c>
      <c r="J26" s="114">
        <f t="shared" si="4"/>
        <v>88133.611499240098</v>
      </c>
      <c r="K26" s="24">
        <f t="shared" si="5"/>
        <v>44.233962375460337</v>
      </c>
      <c r="L26" s="24">
        <f t="shared" si="6"/>
        <v>15.305671960964318</v>
      </c>
      <c r="M26"/>
      <c r="O26" s="251">
        <f t="shared" si="7"/>
        <v>0.22744773505276716</v>
      </c>
      <c r="P26">
        <f t="shared" si="8"/>
        <v>30495.666087802139</v>
      </c>
      <c r="Q26"/>
      <c r="R26" s="254"/>
      <c r="S26"/>
      <c r="T26"/>
      <c r="U26"/>
    </row>
    <row r="27" spans="2:21" s="65" customFormat="1" ht="12.75">
      <c r="B27" s="42">
        <f t="shared" si="1"/>
        <v>2048</v>
      </c>
      <c r="C27" s="59"/>
      <c r="D27" s="114">
        <f t="shared" si="2"/>
        <v>195835.76812643217</v>
      </c>
      <c r="E27" s="114">
        <f t="shared" si="3"/>
        <v>37921.592234548116</v>
      </c>
      <c r="F27" s="37"/>
      <c r="G27" s="114">
        <f t="shared" si="0"/>
        <v>0</v>
      </c>
      <c r="H27" s="114">
        <f>IFERROR(-$C$49*INDEX('Exhibit 1 - Market Capacity'!$I:$I,MATCH($B27,'Exhibit 1 - Market Capacity'!$B:$B,0),1),H26*(1+$G$50))</f>
        <v>-15720.373054176631</v>
      </c>
      <c r="I27" s="114">
        <f>IFERROR(-INDEX('Table B - Energy'!$T:$T,MATCH($B27,'Table B - Energy'!$B:$B,0),1)*$O27*8760,I26*(1+$G$50))</f>
        <v>-127902.74299010322</v>
      </c>
      <c r="J27" s="114">
        <f t="shared" si="4"/>
        <v>90134.244316700453</v>
      </c>
      <c r="K27" s="24">
        <f t="shared" si="5"/>
        <v>45.465400240489302</v>
      </c>
      <c r="L27" s="24">
        <f t="shared" si="6"/>
        <v>15.653110714478208</v>
      </c>
      <c r="M27"/>
      <c r="O27" s="251">
        <f t="shared" si="7"/>
        <v>0.22631049637750333</v>
      </c>
      <c r="P27">
        <f t="shared" si="8"/>
        <v>31031.978119455274</v>
      </c>
      <c r="Q27"/>
      <c r="R27" s="254"/>
      <c r="S27"/>
      <c r="T27"/>
      <c r="U27"/>
    </row>
    <row r="28" spans="2:21" s="65" customFormat="1" ht="12.75">
      <c r="B28" s="42">
        <f t="shared" si="1"/>
        <v>2049</v>
      </c>
      <c r="C28" s="59"/>
      <c r="D28" s="114">
        <f t="shared" si="2"/>
        <v>200281.24006290216</v>
      </c>
      <c r="E28" s="114">
        <f t="shared" si="3"/>
        <v>38782.412378272355</v>
      </c>
      <c r="F28" s="37"/>
      <c r="G28" s="114">
        <f t="shared" si="0"/>
        <v>0</v>
      </c>
      <c r="H28" s="114">
        <f>IFERROR(-$C$49*INDEX('Exhibit 1 - Market Capacity'!$I:$I,MATCH($B28,'Exhibit 1 - Market Capacity'!$B:$B,0),1),H27*(1+$G$50))</f>
        <v>-16077.22552250644</v>
      </c>
      <c r="I28" s="114">
        <f>IFERROR(-INDEX('Table B - Energy'!$T:$T,MATCH($B28,'Table B - Energy'!$B:$B,0),1)*$O28*8760,I27*(1+$G$50))</f>
        <v>-130806.13525597854</v>
      </c>
      <c r="J28" s="114">
        <f t="shared" si="4"/>
        <v>92180.291662689546</v>
      </c>
      <c r="K28" s="24">
        <f t="shared" si="5"/>
        <v>46.731120428088843</v>
      </c>
      <c r="L28" s="24">
        <f t="shared" si="6"/>
        <v>16.008436327696863</v>
      </c>
      <c r="M28"/>
      <c r="O28" s="251">
        <f t="shared" si="7"/>
        <v>0.22517894389561582</v>
      </c>
      <c r="P28">
        <f t="shared" si="8"/>
        <v>31577.722002653074</v>
      </c>
      <c r="Q28"/>
      <c r="R28" s="254"/>
      <c r="S28"/>
      <c r="T28"/>
      <c r="U28"/>
    </row>
    <row r="29" spans="2:21" s="65" customFormat="1" ht="12.75">
      <c r="B29" s="42">
        <f t="shared" si="1"/>
        <v>2050</v>
      </c>
      <c r="C29" s="59"/>
      <c r="D29" s="114">
        <f t="shared" si="2"/>
        <v>204827.62421233003</v>
      </c>
      <c r="E29" s="114">
        <f t="shared" si="3"/>
        <v>39662.773139259138</v>
      </c>
      <c r="F29" s="37"/>
      <c r="G29" s="114">
        <f t="shared" si="0"/>
        <v>0</v>
      </c>
      <c r="H29" s="114">
        <f>IFERROR(-$C$49*INDEX('Exhibit 1 - Market Capacity'!$I:$I,MATCH($B29,'Exhibit 1 - Market Capacity'!$B:$B,0),1),H28*(1+$G$50))</f>
        <v>-16442.178541867335</v>
      </c>
      <c r="I29" s="114">
        <f>IFERROR(-INDEX('Table B - Energy'!$T:$T,MATCH($B29,'Table B - Energy'!$B:$B,0),1)*$O29*8760,I28*(1+$G$50))</f>
        <v>-133775.43452628926</v>
      </c>
      <c r="J29" s="114">
        <f t="shared" si="4"/>
        <v>94272.784283432586</v>
      </c>
      <c r="K29" s="24">
        <f t="shared" si="5"/>
        <v>48.032077248046683</v>
      </c>
      <c r="L29" s="24">
        <f t="shared" si="6"/>
        <v>16.37182783233558</v>
      </c>
      <c r="M29"/>
      <c r="O29" s="251">
        <f t="shared" si="7"/>
        <v>0.22405304917613775</v>
      </c>
      <c r="P29">
        <f t="shared" si="8"/>
        <v>32133.063610652727</v>
      </c>
      <c r="Q29"/>
      <c r="R29" s="254"/>
      <c r="S29"/>
      <c r="T29"/>
      <c r="U29"/>
    </row>
    <row r="30" spans="2:21" s="65" customFormat="1" ht="12.75">
      <c r="B30" s="42">
        <f t="shared" si="1"/>
        <v>2051</v>
      </c>
      <c r="C30" s="59"/>
      <c r="D30" s="114">
        <f t="shared" si="2"/>
        <v>209477.21128194992</v>
      </c>
      <c r="E30" s="114">
        <f t="shared" si="3"/>
        <v>40563.118089520314</v>
      </c>
      <c r="F30" s="37"/>
      <c r="G30" s="114">
        <f t="shared" si="0"/>
        <v>0</v>
      </c>
      <c r="H30" s="114">
        <f>IFERROR(-$C$49*INDEX('Exhibit 1 - Market Capacity'!$I:$I,MATCH($B30,'Exhibit 1 - Market Capacity'!$B:$B,0),1),H29*(1+$G$50))</f>
        <v>-16815.415994767722</v>
      </c>
      <c r="I30" s="114">
        <f>IFERROR(-INDEX('Table B - Energy'!$T:$T,MATCH($B30,'Table B - Energy'!$B:$B,0),1)*$O30*8760,I29*(1+$G$50))</f>
        <v>-136812.13689003602</v>
      </c>
      <c r="J30" s="114">
        <f t="shared" si="4"/>
        <v>96412.776486666495</v>
      </c>
      <c r="K30" s="24">
        <f t="shared" si="5"/>
        <v>49.369251659876724</v>
      </c>
      <c r="L30" s="24">
        <f t="shared" si="6"/>
        <v>16.743468324129598</v>
      </c>
      <c r="M30"/>
      <c r="O30" s="251">
        <f t="shared" si="7"/>
        <v>0.22293278393025706</v>
      </c>
      <c r="P30">
        <f t="shared" si="8"/>
        <v>32698.171733841471</v>
      </c>
      <c r="Q30"/>
      <c r="R30" s="254"/>
      <c r="S30"/>
      <c r="T30"/>
      <c r="U30"/>
    </row>
    <row r="31" spans="2:21" s="65" customFormat="1" ht="12.75">
      <c r="B31" s="42">
        <f t="shared" si="1"/>
        <v>2052</v>
      </c>
      <c r="C31" s="59"/>
      <c r="D31" s="114">
        <f t="shared" si="2"/>
        <v>214232.34397805016</v>
      </c>
      <c r="E31" s="114">
        <f t="shared" si="3"/>
        <v>41483.900870152422</v>
      </c>
      <c r="F31" s="37"/>
      <c r="G31" s="114">
        <f t="shared" si="0"/>
        <v>0</v>
      </c>
      <c r="H31" s="114">
        <f>IFERROR(-$C$49*INDEX('Exhibit 1 - Market Capacity'!$I:$I,MATCH($B31,'Exhibit 1 - Market Capacity'!$B:$B,0),1),H30*(1+$G$50))</f>
        <v>-17197.125937848949</v>
      </c>
      <c r="I31" s="114">
        <f>IFERROR(-INDEX('Table B - Energy'!$T:$T,MATCH($B31,'Table B - Energy'!$B:$B,0),1)*$O31*8760,I30*(1+$G$50))</f>
        <v>-139917.77239743984</v>
      </c>
      <c r="J31" s="114">
        <f t="shared" si="4"/>
        <v>98601.346512913791</v>
      </c>
      <c r="K31" s="24">
        <f t="shared" si="5"/>
        <v>50.743651932216999</v>
      </c>
      <c r="L31" s="24">
        <f t="shared" si="6"/>
        <v>17.123545055087337</v>
      </c>
      <c r="M31"/>
      <c r="O31" s="251">
        <f t="shared" si="7"/>
        <v>0.22181812001060577</v>
      </c>
      <c r="P31">
        <f t="shared" si="8"/>
        <v>33273.218131038673</v>
      </c>
      <c r="Q31"/>
      <c r="R31" s="254"/>
      <c r="S31"/>
      <c r="T31"/>
      <c r="U31"/>
    </row>
    <row r="32" spans="2:21" s="65" customFormat="1" ht="12.75">
      <c r="B32" s="42">
        <f t="shared" si="1"/>
        <v>2053</v>
      </c>
      <c r="C32" s="59"/>
      <c r="D32" s="114">
        <f t="shared" si="2"/>
        <v>219095.41818635189</v>
      </c>
      <c r="E32" s="114">
        <f t="shared" si="3"/>
        <v>42425.585419904877</v>
      </c>
      <c r="F32" s="37"/>
      <c r="G32" s="114">
        <f t="shared" si="0"/>
        <v>0</v>
      </c>
      <c r="H32" s="114">
        <f>IFERROR(-$C$49*INDEX('Exhibit 1 - Market Capacity'!$I:$I,MATCH($B32,'Exhibit 1 - Market Capacity'!$B:$B,0),1),H31*(1+$G$50))</f>
        <v>-17587.500696638119</v>
      </c>
      <c r="I32" s="114">
        <f>IFERROR(-INDEX('Table B - Energy'!$T:$T,MATCH($B32,'Table B - Energy'!$B:$B,0),1)*$O32*8760,I31*(1+$G$50))</f>
        <v>-143093.90583086171</v>
      </c>
      <c r="J32" s="114">
        <f t="shared" si="4"/>
        <v>100839.59707875695</v>
      </c>
      <c r="K32" s="24">
        <f t="shared" si="5"/>
        <v>52.156314403093802</v>
      </c>
      <c r="L32" s="24">
        <f t="shared" si="6"/>
        <v>17.51224952783782</v>
      </c>
      <c r="M32"/>
      <c r="O32" s="251">
        <f t="shared" si="7"/>
        <v>0.22070902941055273</v>
      </c>
      <c r="P32">
        <f t="shared" si="8"/>
        <v>33858.377581700181</v>
      </c>
      <c r="Q32"/>
      <c r="R32" s="254"/>
      <c r="S32"/>
      <c r="T32"/>
      <c r="U32"/>
    </row>
    <row r="33" spans="2:21" s="65" customFormat="1" ht="12.75">
      <c r="B33" s="42">
        <f t="shared" si="1"/>
        <v>2054</v>
      </c>
      <c r="C33" s="59"/>
      <c r="D33" s="114">
        <f t="shared" si="2"/>
        <v>224068.88417918206</v>
      </c>
      <c r="E33" s="114">
        <f t="shared" si="3"/>
        <v>43388.646208936712</v>
      </c>
      <c r="F33" s="37"/>
      <c r="G33" s="114">
        <f t="shared" si="0"/>
        <v>0</v>
      </c>
      <c r="H33" s="114">
        <f>IFERROR(-$C$49*INDEX('Exhibit 1 - Market Capacity'!$I:$I,MATCH($B33,'Exhibit 1 - Market Capacity'!$B:$B,0),1),H32*(1+$G$50))</f>
        <v>-17986.736962451803</v>
      </c>
      <c r="I33" s="114">
        <f>IFERROR(-INDEX('Table B - Energy'!$T:$T,MATCH($B33,'Table B - Energy'!$B:$B,0),1)*$O33*8760,I32*(1+$G$50))</f>
        <v>-146342.13749322225</v>
      </c>
      <c r="J33" s="114">
        <f t="shared" si="4"/>
        <v>103128.6559324447</v>
      </c>
      <c r="K33" s="24">
        <f t="shared" si="5"/>
        <v>53.608304261350767</v>
      </c>
      <c r="L33" s="24">
        <f t="shared" si="6"/>
        <v>17.909777592119738</v>
      </c>
      <c r="M33"/>
      <c r="O33" s="251">
        <f t="shared" si="7"/>
        <v>0.21960548426349996</v>
      </c>
      <c r="P33">
        <f t="shared" si="8"/>
        <v>34453.827939040748</v>
      </c>
      <c r="Q33"/>
      <c r="R33" s="254"/>
      <c r="S33"/>
      <c r="T33"/>
      <c r="U33"/>
    </row>
    <row r="34" spans="2:21" s="65" customFormat="1">
      <c r="B34" s="42"/>
      <c r="C34" s="59"/>
      <c r="D34" s="114"/>
      <c r="E34" s="114"/>
      <c r="F34"/>
      <c r="G34" s="114"/>
      <c r="H34" s="97"/>
      <c r="I34" s="97"/>
      <c r="J34" s="97"/>
      <c r="K34" s="255"/>
      <c r="L34" s="255"/>
      <c r="M34"/>
      <c r="O34"/>
      <c r="P34"/>
      <c r="Q34"/>
      <c r="R34"/>
      <c r="S34"/>
      <c r="T34"/>
      <c r="U34"/>
    </row>
    <row r="35" spans="2:21" s="65" customFormat="1">
      <c r="B35" s="252" t="s">
        <v>137</v>
      </c>
      <c r="C35" s="59"/>
      <c r="D35" s="114"/>
      <c r="E35" s="114"/>
      <c r="F35"/>
      <c r="G35" s="114"/>
      <c r="H35" s="97"/>
      <c r="I35" s="97"/>
      <c r="J35" s="114">
        <f>NPV($G$49,J9:J33)</f>
        <v>316423.7345340997</v>
      </c>
      <c r="K35" s="24">
        <f t="shared" si="5"/>
        <v>12.797777050691085</v>
      </c>
      <c r="L35" s="24">
        <f>P35/(8760*O35)</f>
        <v>12.797777050691092</v>
      </c>
      <c r="M35"/>
      <c r="O35" s="253">
        <f>NPV($G$49,O9:O33)</f>
        <v>2.822476961413976</v>
      </c>
      <c r="P35" s="114">
        <f>NPV($G$49,P9:P33)</f>
        <v>316423.73453409987</v>
      </c>
      <c r="Q35"/>
      <c r="R35" s="253"/>
      <c r="S35"/>
      <c r="T35"/>
      <c r="U35"/>
    </row>
    <row r="36" spans="2:21" s="65" customFormat="1">
      <c r="B36" s="42"/>
      <c r="C36" s="59"/>
      <c r="D36" s="114"/>
      <c r="E36" s="114"/>
      <c r="F36" s="114"/>
      <c r="G36" s="97"/>
      <c r="H36" s="97"/>
      <c r="I36" s="97"/>
      <c r="J36" s="97"/>
      <c r="K36" s="97"/>
      <c r="L36"/>
      <c r="M36"/>
      <c r="N36"/>
      <c r="O36"/>
      <c r="P36"/>
      <c r="Q36"/>
      <c r="R36"/>
      <c r="S36"/>
      <c r="T36"/>
    </row>
    <row r="37" spans="2:21" s="65" customFormat="1" ht="14.25">
      <c r="B37" s="53" t="s">
        <v>13</v>
      </c>
      <c r="C37" s="54"/>
      <c r="D37" s="54"/>
      <c r="E37" s="54"/>
      <c r="F37" s="54"/>
      <c r="G37" s="54"/>
      <c r="H37" s="54"/>
      <c r="I37" s="54"/>
      <c r="J37" s="54"/>
      <c r="K37" s="54"/>
    </row>
    <row r="38" spans="2:21" s="65" customFormat="1" ht="12.75">
      <c r="B38" s="28" t="s">
        <v>24</v>
      </c>
      <c r="C38" s="18" t="s">
        <v>126</v>
      </c>
      <c r="D38" s="18"/>
      <c r="E38" s="28"/>
      <c r="F38" s="28"/>
      <c r="G38" s="28"/>
      <c r="H38" s="28"/>
      <c r="I38" s="28"/>
      <c r="J38" s="28"/>
      <c r="K38" s="28"/>
    </row>
    <row r="39" spans="2:21" s="65" customFormat="1" ht="12.75">
      <c r="B39" s="28"/>
      <c r="C39" s="55" t="str">
        <f>C7</f>
        <v>(a)</v>
      </c>
      <c r="D39" s="65" t="s">
        <v>145</v>
      </c>
      <c r="E39" s="28"/>
      <c r="F39" s="28"/>
      <c r="G39" s="28"/>
      <c r="H39" s="55" t="str">
        <f>H7</f>
        <v>(f)</v>
      </c>
      <c r="I39" s="213" t="s">
        <v>151</v>
      </c>
      <c r="J39" s="28"/>
      <c r="K39" s="28"/>
    </row>
    <row r="40" spans="2:21" s="65" customFormat="1" ht="12.75">
      <c r="B40" s="28"/>
      <c r="C40" s="55" t="str">
        <f>D7</f>
        <v>(b)</v>
      </c>
      <c r="D40" s="213" t="s">
        <v>146</v>
      </c>
      <c r="E40" s="28"/>
      <c r="F40" s="28"/>
      <c r="G40" s="28"/>
      <c r="H40" s="55" t="str">
        <f>I7</f>
        <v>(g)</v>
      </c>
      <c r="I40" s="213" t="s">
        <v>152</v>
      </c>
      <c r="J40" s="28"/>
      <c r="K40" s="28"/>
    </row>
    <row r="41" spans="2:21" s="65" customFormat="1" ht="12.75">
      <c r="B41" s="28"/>
      <c r="C41" s="55" t="str">
        <f>E7</f>
        <v>(c)</v>
      </c>
      <c r="D41" s="65" t="s">
        <v>147</v>
      </c>
      <c r="E41" s="28"/>
      <c r="F41" s="28"/>
      <c r="G41" s="28"/>
      <c r="H41" s="55" t="str">
        <f>J7</f>
        <v>(h)</v>
      </c>
      <c r="I41" s="213" t="s">
        <v>153</v>
      </c>
      <c r="J41" s="28"/>
      <c r="K41" s="28"/>
    </row>
    <row r="42" spans="2:21" s="65" customFormat="1" ht="12.75">
      <c r="B42" s="28"/>
      <c r="C42" s="55" t="str">
        <f>F7</f>
        <v>(d)</v>
      </c>
      <c r="D42" s="52" t="s">
        <v>150</v>
      </c>
      <c r="E42" s="28"/>
      <c r="F42" s="28"/>
      <c r="G42" s="28"/>
      <c r="H42" s="55" t="str">
        <f>K7</f>
        <v>(i)</v>
      </c>
      <c r="I42" s="213" t="s">
        <v>154</v>
      </c>
      <c r="J42" s="28"/>
      <c r="K42" s="28"/>
    </row>
    <row r="43" spans="2:21" s="65" customFormat="1" ht="12.75">
      <c r="B43" s="28"/>
      <c r="C43" s="55" t="str">
        <f>G7</f>
        <v>(e)</v>
      </c>
      <c r="D43" s="213" t="s">
        <v>149</v>
      </c>
      <c r="E43" s="28"/>
      <c r="F43" s="28"/>
      <c r="G43" s="28"/>
      <c r="H43" s="55" t="str">
        <f>L7</f>
        <v>(j)</v>
      </c>
      <c r="I43" s="213" t="s">
        <v>155</v>
      </c>
      <c r="J43" s="28"/>
      <c r="K43" s="28"/>
    </row>
    <row r="44" spans="2:21" s="65" customFormat="1" ht="13.5" thickBot="1">
      <c r="B44" s="28"/>
      <c r="C44" s="28"/>
      <c r="D44" s="28"/>
      <c r="E44" s="28"/>
      <c r="F44" s="28"/>
      <c r="G44" s="28"/>
      <c r="H44" s="28"/>
      <c r="I44" s="28"/>
      <c r="J44" s="28"/>
      <c r="K44" s="28"/>
    </row>
    <row r="45" spans="2:21" s="65" customFormat="1" ht="13.5" thickBot="1">
      <c r="B45" s="28"/>
      <c r="C45" s="56" t="str">
        <f>B3</f>
        <v>2023 IRP: 2030 Small-scale Solar (Yakima)</v>
      </c>
      <c r="D45" s="33"/>
      <c r="E45" s="33"/>
      <c r="F45" s="33"/>
      <c r="G45" s="33"/>
      <c r="H45" s="48"/>
      <c r="I45" s="33"/>
      <c r="J45" s="33"/>
      <c r="K45" s="48"/>
    </row>
    <row r="46" spans="2:21" s="65" customFormat="1" ht="15.75" thickBot="1">
      <c r="B46" s="28"/>
      <c r="C46" s="256" t="s">
        <v>32</v>
      </c>
      <c r="D46" s="56" t="s">
        <v>25</v>
      </c>
      <c r="E46" s="58"/>
      <c r="F46" s="58"/>
      <c r="G46" s="58"/>
      <c r="H46" s="100"/>
      <c r="I46" s="257"/>
      <c r="J46" s="257"/>
      <c r="K46" s="100"/>
      <c r="M46" s="97"/>
    </row>
    <row r="47" spans="2:21" s="65" customFormat="1">
      <c r="B47" s="28"/>
      <c r="C47" s="98">
        <f>[1]Energy!$L$1</f>
        <v>0.24767903319904133</v>
      </c>
      <c r="D47" s="65" t="s">
        <v>221</v>
      </c>
      <c r="E47" s="28"/>
      <c r="F47" s="28"/>
      <c r="G47" s="207">
        <v>0.81657768929326069</v>
      </c>
      <c r="H47" s="65" t="s">
        <v>226</v>
      </c>
      <c r="P47" s="97"/>
    </row>
    <row r="48" spans="2:21" s="65" customFormat="1">
      <c r="B48" s="28"/>
      <c r="C48" s="216">
        <v>7.2010000000000005E-2</v>
      </c>
      <c r="D48" s="65" t="s">
        <v>130</v>
      </c>
      <c r="E48" s="28"/>
      <c r="F48" s="28"/>
      <c r="G48" s="216">
        <f>J35/P35</f>
        <v>0.99999999999999944</v>
      </c>
      <c r="H48" s="65" t="s">
        <v>139</v>
      </c>
      <c r="P48" s="97"/>
    </row>
    <row r="49" spans="2:15" s="65" customFormat="1">
      <c r="B49" s="28"/>
      <c r="C49" s="68">
        <f>Profiles!$AI$18</f>
        <v>8.4708651744413277E-2</v>
      </c>
      <c r="D49" s="65" t="s">
        <v>109</v>
      </c>
      <c r="E49" s="28"/>
      <c r="F49" s="28"/>
      <c r="G49" s="99">
        <v>6.7699999999999996E-2</v>
      </c>
      <c r="H49" s="65" t="s">
        <v>222</v>
      </c>
      <c r="I49" s="205"/>
      <c r="J49" s="205"/>
      <c r="K49" s="205"/>
      <c r="M49" s="97"/>
    </row>
    <row r="50" spans="2:15" s="65" customFormat="1">
      <c r="B50" s="28"/>
      <c r="C50" s="248">
        <f>[4]LT_Generator!$K$18329/[4]LT_Generator!$J$18329</f>
        <v>1815.6435775756665</v>
      </c>
      <c r="D50" s="65" t="s">
        <v>127</v>
      </c>
      <c r="E50" s="28"/>
      <c r="F50" s="28"/>
      <c r="G50" s="250">
        <v>2.2700000000000001E-2</v>
      </c>
      <c r="H50" s="65" t="s">
        <v>219</v>
      </c>
      <c r="I50" s="28"/>
      <c r="J50" s="28"/>
      <c r="K50" s="28"/>
      <c r="M50" s="97"/>
      <c r="N50" s="97"/>
      <c r="O50" s="97"/>
    </row>
    <row r="51" spans="2:15" s="65" customFormat="1">
      <c r="C51" s="249">
        <f>[4]LT_Generator!$G$18329/[4]LT_Generator!$J$18329</f>
        <v>25.317333174725448</v>
      </c>
      <c r="D51" s="65" t="s">
        <v>128</v>
      </c>
      <c r="G51" s="250"/>
      <c r="M51" s="97"/>
    </row>
    <row r="52" spans="2:15" s="65" customFormat="1">
      <c r="C52" s="250">
        <v>5.0000000000000001E-3</v>
      </c>
      <c r="D52" s="65" t="s">
        <v>132</v>
      </c>
      <c r="M52" s="97"/>
    </row>
    <row r="53" spans="2:15" s="65" customFormat="1">
      <c r="B53" s="28"/>
      <c r="E53" s="28"/>
      <c r="F53" s="28"/>
      <c r="G53" s="28"/>
      <c r="H53" s="28"/>
      <c r="I53" s="28"/>
      <c r="J53" s="28"/>
      <c r="K53" s="28"/>
      <c r="L53" s="97"/>
    </row>
    <row r="54" spans="2:15" s="65" customFormat="1">
      <c r="E54" s="66"/>
      <c r="F54" s="98"/>
      <c r="G54"/>
      <c r="H54"/>
      <c r="I54"/>
      <c r="J54"/>
      <c r="K54"/>
      <c r="L54" s="97"/>
      <c r="M54" s="97"/>
      <c r="O54" s="66"/>
    </row>
  </sheetData>
  <mergeCells count="3">
    <mergeCell ref="B3:L3"/>
    <mergeCell ref="B2:L2"/>
    <mergeCell ref="B1:L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6CBC16-B1EB-4322-AE02-C0CFB6EA080F}">
  <dimension ref="B1:U59"/>
  <sheetViews>
    <sheetView workbookViewId="0">
      <selection activeCell="K11" sqref="K11"/>
    </sheetView>
  </sheetViews>
  <sheetFormatPr defaultColWidth="9.33203125" defaultRowHeight="15"/>
  <cols>
    <col min="1" max="2" width="9.33203125" style="97"/>
    <col min="3" max="3" width="13.6640625" style="97" customWidth="1"/>
    <col min="4" max="4" width="20.1640625" style="97" customWidth="1"/>
    <col min="5" max="5" width="15.33203125" style="97" customWidth="1"/>
    <col min="6" max="6" width="12.1640625" style="97" customWidth="1"/>
    <col min="7" max="7" width="14.33203125" style="97" customWidth="1"/>
    <col min="8" max="8" width="17.1640625" style="97" customWidth="1"/>
    <col min="9" max="11" width="11.83203125" style="97" customWidth="1"/>
    <col min="12" max="12" width="15.5" style="97" customWidth="1"/>
    <col min="13" max="13" width="13.33203125" style="97" customWidth="1"/>
    <col min="14" max="14" width="14.5" style="97" customWidth="1"/>
    <col min="15" max="15" width="22.5" style="97" customWidth="1"/>
    <col min="16" max="16" width="14.6640625" style="97" customWidth="1"/>
    <col min="17" max="16384" width="9.33203125" style="97"/>
  </cols>
  <sheetData>
    <row r="1" spans="2:21" ht="15.75">
      <c r="B1" s="381" t="s">
        <v>156</v>
      </c>
      <c r="C1" s="381"/>
      <c r="D1" s="381"/>
      <c r="E1" s="381"/>
      <c r="F1" s="381"/>
      <c r="G1" s="381"/>
      <c r="H1" s="381"/>
      <c r="I1" s="381"/>
      <c r="J1" s="381"/>
      <c r="K1" s="381"/>
      <c r="L1" s="381"/>
      <c r="M1"/>
      <c r="N1"/>
      <c r="O1"/>
      <c r="P1"/>
      <c r="Q1"/>
      <c r="R1"/>
      <c r="S1"/>
      <c r="T1"/>
    </row>
    <row r="2" spans="2:21" ht="15.75">
      <c r="B2" s="381" t="s">
        <v>51</v>
      </c>
      <c r="C2" s="381"/>
      <c r="D2" s="381"/>
      <c r="E2" s="381"/>
      <c r="F2" s="381"/>
      <c r="G2" s="381"/>
      <c r="H2" s="381"/>
      <c r="I2" s="381"/>
      <c r="J2" s="381"/>
      <c r="K2" s="381"/>
      <c r="L2" s="381"/>
      <c r="M2"/>
      <c r="N2"/>
      <c r="O2"/>
      <c r="P2"/>
      <c r="Q2"/>
      <c r="R2"/>
      <c r="S2"/>
      <c r="T2"/>
    </row>
    <row r="3" spans="2:21" s="65" customFormat="1" ht="15.75">
      <c r="B3" s="380" t="s">
        <v>157</v>
      </c>
      <c r="C3" s="380"/>
      <c r="D3" s="380"/>
      <c r="E3" s="380"/>
      <c r="F3" s="380"/>
      <c r="G3" s="380"/>
      <c r="H3" s="380"/>
      <c r="I3" s="380"/>
      <c r="J3" s="380"/>
      <c r="K3" s="380"/>
      <c r="L3" s="380"/>
      <c r="M3"/>
      <c r="N3"/>
      <c r="O3"/>
      <c r="P3"/>
      <c r="Q3"/>
      <c r="R3"/>
      <c r="S3"/>
      <c r="T3"/>
    </row>
    <row r="4" spans="2:21" s="65" customFormat="1" ht="12.75">
      <c r="B4" s="27"/>
      <c r="C4" s="27"/>
      <c r="D4" s="27"/>
      <c r="E4" s="27"/>
      <c r="F4" s="27"/>
      <c r="G4" s="27"/>
      <c r="H4" s="27"/>
      <c r="I4" s="27"/>
      <c r="J4" s="27"/>
      <c r="K4" s="27"/>
      <c r="L4"/>
      <c r="M4"/>
      <c r="N4"/>
      <c r="O4"/>
      <c r="P4"/>
      <c r="Q4"/>
      <c r="R4"/>
      <c r="S4"/>
      <c r="T4"/>
    </row>
    <row r="5" spans="2:21" s="65" customFormat="1" ht="38.25">
      <c r="B5" s="49" t="s">
        <v>2</v>
      </c>
      <c r="C5" s="84" t="s">
        <v>10</v>
      </c>
      <c r="D5" s="84" t="s">
        <v>11</v>
      </c>
      <c r="E5" s="84" t="s">
        <v>12</v>
      </c>
      <c r="F5" s="70" t="s">
        <v>134</v>
      </c>
      <c r="G5" s="70" t="s">
        <v>133</v>
      </c>
      <c r="H5" s="70" t="str">
        <f>"Capacity Value @ "&amp;TEXT(C54,"0.0%")&amp;" Contribution"</f>
        <v>Capacity Value @ 42.8% Contribution</v>
      </c>
      <c r="I5" s="70" t="s">
        <v>135</v>
      </c>
      <c r="J5" s="70" t="s">
        <v>136</v>
      </c>
      <c r="K5" s="70" t="s">
        <v>136</v>
      </c>
      <c r="L5" s="70" t="s">
        <v>138</v>
      </c>
      <c r="M5"/>
      <c r="O5" s="70" t="s">
        <v>131</v>
      </c>
      <c r="P5" s="70" t="s">
        <v>139</v>
      </c>
      <c r="Q5"/>
      <c r="R5"/>
      <c r="S5"/>
      <c r="T5"/>
      <c r="U5"/>
    </row>
    <row r="6" spans="2:21" s="65" customFormat="1" ht="12.75">
      <c r="B6" s="29"/>
      <c r="C6" s="82" t="s">
        <v>47</v>
      </c>
      <c r="D6" s="81" t="s">
        <v>38</v>
      </c>
      <c r="E6" s="81" t="s">
        <v>38</v>
      </c>
      <c r="F6" s="81" t="s">
        <v>15</v>
      </c>
      <c r="G6" s="81" t="s">
        <v>38</v>
      </c>
      <c r="H6" s="81" t="s">
        <v>38</v>
      </c>
      <c r="I6" s="81" t="s">
        <v>38</v>
      </c>
      <c r="J6" s="81" t="s">
        <v>38</v>
      </c>
      <c r="K6" s="81" t="s">
        <v>15</v>
      </c>
      <c r="L6" s="81" t="s">
        <v>15</v>
      </c>
      <c r="M6"/>
      <c r="O6" s="81" t="s">
        <v>48</v>
      </c>
      <c r="P6" s="81" t="s">
        <v>38</v>
      </c>
      <c r="Q6"/>
      <c r="R6"/>
      <c r="S6"/>
      <c r="T6"/>
      <c r="U6"/>
    </row>
    <row r="7" spans="2:21" s="65" customFormat="1" ht="12.75">
      <c r="B7" s="28"/>
      <c r="C7" s="31" t="s">
        <v>4</v>
      </c>
      <c r="D7" s="31" t="s">
        <v>5</v>
      </c>
      <c r="E7" s="31" t="s">
        <v>6</v>
      </c>
      <c r="F7" s="31" t="s">
        <v>7</v>
      </c>
      <c r="G7" s="31" t="s">
        <v>8</v>
      </c>
      <c r="H7" s="31" t="s">
        <v>9</v>
      </c>
      <c r="I7" s="31" t="s">
        <v>140</v>
      </c>
      <c r="J7" s="31" t="s">
        <v>141</v>
      </c>
      <c r="K7" s="31" t="s">
        <v>142</v>
      </c>
      <c r="L7" s="31" t="s">
        <v>148</v>
      </c>
      <c r="M7"/>
      <c r="O7" s="31"/>
      <c r="P7"/>
      <c r="Q7"/>
      <c r="R7"/>
      <c r="S7"/>
      <c r="T7"/>
      <c r="U7"/>
    </row>
    <row r="8" spans="2:21" s="65" customFormat="1" ht="33.75" customHeight="1">
      <c r="C8" s="28"/>
      <c r="D8" s="28"/>
      <c r="E8" s="28"/>
      <c r="F8"/>
      <c r="G8" s="28"/>
      <c r="H8"/>
      <c r="I8" s="93"/>
      <c r="J8" s="93"/>
      <c r="K8" s="93"/>
      <c r="L8" s="93"/>
      <c r="M8"/>
      <c r="O8"/>
      <c r="P8"/>
      <c r="Q8"/>
      <c r="R8"/>
      <c r="S8"/>
      <c r="T8"/>
      <c r="U8"/>
    </row>
    <row r="9" spans="2:21" s="65" customFormat="1" ht="12.75">
      <c r="B9" s="42">
        <v>2030</v>
      </c>
      <c r="C9">
        <f>C55*1000</f>
        <v>2485845.8982074168</v>
      </c>
      <c r="D9" s="114">
        <f>C9*C53</f>
        <v>165159.60147690077</v>
      </c>
      <c r="E9" s="114">
        <f>C56*1000</f>
        <v>53717.205872580802</v>
      </c>
      <c r="F9" s="258">
        <f>-[4]Generator!K16649/[4]Generator!F16649</f>
        <v>39.779998779305295</v>
      </c>
      <c r="G9" s="114">
        <f t="shared" ref="G9:G33" si="0">-F9*O9*8760</f>
        <v>-129109.16843111756</v>
      </c>
      <c r="H9" s="114">
        <f>IFERROR(-$C$54*INDEX('Exhibit 1 - Market Capacity'!$I:$I,MATCH($B9,'Exhibit 1 - Market Capacity'!$B:$B,0),1),H8*(1+$G$55))</f>
        <v>-53019.791711416416</v>
      </c>
      <c r="I9" s="114">
        <f>IFERROR(-INDEX('Table B - Energy'!$T:$T,MATCH($B9,'Table B - Energy'!$B:$B,0),1)*$O9*8760,I8*(1+$G$55))</f>
        <v>-122082.32989553372</v>
      </c>
      <c r="J9" s="114">
        <f>SUM(D9:E9,G9:I9)</f>
        <v>-85334.48268858614</v>
      </c>
      <c r="K9" s="24">
        <f>J9/(8760*O9)</f>
        <v>-26.292521735167849</v>
      </c>
      <c r="L9" s="24">
        <f>K40*G52</f>
        <v>-6.5430096341680857</v>
      </c>
      <c r="M9"/>
      <c r="O9" s="251">
        <f>C52</f>
        <v>0.37049999997985461</v>
      </c>
      <c r="P9">
        <f>L9*8760*O9</f>
        <v>-21235.861207308586</v>
      </c>
      <c r="Q9"/>
      <c r="R9" s="254"/>
      <c r="S9"/>
      <c r="T9"/>
      <c r="U9"/>
    </row>
    <row r="10" spans="2:21" s="65" customFormat="1" ht="12.75">
      <c r="B10" s="42">
        <f t="shared" ref="B10:B38" si="1">B9+1</f>
        <v>2031</v>
      </c>
      <c r="C10"/>
      <c r="D10" s="114">
        <f t="shared" ref="D10:D33" si="2">D9*(1+$G$55)</f>
        <v>168908.7244304264</v>
      </c>
      <c r="E10" s="114">
        <f t="shared" ref="E10:E33" si="3">E9*(1+$G$55)</f>
        <v>54936.586445888381</v>
      </c>
      <c r="F10" s="258">
        <f>-[4]Generator!K16650/[4]Generator!F16650</f>
        <v>41.11000000000837</v>
      </c>
      <c r="G10" s="114">
        <f t="shared" si="0"/>
        <v>-133425.79379277234</v>
      </c>
      <c r="H10" s="114">
        <f>IFERROR(-$C$54*INDEX('Exhibit 1 - Market Capacity'!$I:$I,MATCH($B10,'Exhibit 1 - Market Capacity'!$B:$B,0),1),H9*(1+$G$55))</f>
        <v>-54223.341453559311</v>
      </c>
      <c r="I10" s="114">
        <f>IFERROR(-INDEX('Table B - Energy'!$T:$T,MATCH($B10,'Table B - Energy'!$B:$B,0),1)*$O10*8760,I9*(1+$G$55))</f>
        <v>-122915.02964209659</v>
      </c>
      <c r="J10" s="114">
        <f t="shared" ref="J10:J33" si="4">SUM(D10:E10,G10:I10)</f>
        <v>-86718.854012113443</v>
      </c>
      <c r="K10" s="24">
        <f t="shared" ref="K10:K40" si="5">J10/(8760*O10)</f>
        <v>-26.71906223751337</v>
      </c>
      <c r="L10" s="24">
        <f t="shared" ref="L10:L33" si="6">L9*(1+$G$55)</f>
        <v>-6.6915359528637008</v>
      </c>
      <c r="M10"/>
      <c r="O10" s="251">
        <f t="shared" ref="O10:O33" si="7">O9*(1-$C$57)</f>
        <v>0.37049999997985461</v>
      </c>
      <c r="P10">
        <f t="shared" ref="P10:P38" si="8">L10*8760*O10</f>
        <v>-21717.915256714488</v>
      </c>
      <c r="Q10"/>
      <c r="R10" s="254"/>
      <c r="S10"/>
      <c r="T10"/>
      <c r="U10"/>
    </row>
    <row r="11" spans="2:21" s="65" customFormat="1" ht="12.75">
      <c r="B11" s="42">
        <f t="shared" si="1"/>
        <v>2032</v>
      </c>
      <c r="C11"/>
      <c r="D11" s="114">
        <f t="shared" si="2"/>
        <v>172742.95247499706</v>
      </c>
      <c r="E11" s="114">
        <f t="shared" si="3"/>
        <v>56183.646958210047</v>
      </c>
      <c r="F11" s="258">
        <f>-[4]Generator!K16651/[4]Generator!F16651</f>
        <v>41.110000610359187</v>
      </c>
      <c r="G11" s="114">
        <f t="shared" si="0"/>
        <v>-133425.79577371472</v>
      </c>
      <c r="H11" s="114">
        <f>IFERROR(-$C$54*INDEX('Exhibit 1 - Market Capacity'!$I:$I,MATCH($B11,'Exhibit 1 - Market Capacity'!$B:$B,0),1),H10*(1+$G$55))</f>
        <v>-55454.210170115875</v>
      </c>
      <c r="I11" s="114">
        <f>IFERROR(-INDEX('Table B - Energy'!$T:$T,MATCH($B11,'Table B - Energy'!$B:$B,0),1)*$O11*8760,I10*(1+$G$55))</f>
        <v>-118906.88869449425</v>
      </c>
      <c r="J11" s="114">
        <f t="shared" si="4"/>
        <v>-78860.295205117756</v>
      </c>
      <c r="K11" s="24">
        <f t="shared" si="5"/>
        <v>-24.29775115985607</v>
      </c>
      <c r="L11" s="24">
        <f t="shared" si="6"/>
        <v>-6.8434338189937067</v>
      </c>
      <c r="M11"/>
      <c r="O11" s="251">
        <f t="shared" si="7"/>
        <v>0.37049999997985461</v>
      </c>
      <c r="P11">
        <f t="shared" si="8"/>
        <v>-22210.911933041909</v>
      </c>
      <c r="Q11"/>
      <c r="R11" s="254"/>
      <c r="S11"/>
      <c r="T11"/>
      <c r="U11"/>
    </row>
    <row r="12" spans="2:21" s="65" customFormat="1" ht="12.75">
      <c r="B12" s="42">
        <f t="shared" si="1"/>
        <v>2033</v>
      </c>
      <c r="C12"/>
      <c r="D12" s="114">
        <f t="shared" si="2"/>
        <v>176664.21749617948</v>
      </c>
      <c r="E12" s="114">
        <f t="shared" si="3"/>
        <v>57459.015744161414</v>
      </c>
      <c r="F12" s="258">
        <f>-[4]Generator!K16652/[4]Generator!F16652</f>
        <v>42.4300003051818</v>
      </c>
      <c r="G12" s="114">
        <f t="shared" si="0"/>
        <v>-137709.96038300416</v>
      </c>
      <c r="H12" s="114">
        <f>IFERROR(-$C$54*INDEX('Exhibit 1 - Market Capacity'!$I:$I,MATCH($B12,'Exhibit 1 - Market Capacity'!$B:$B,0),1),H11*(1+$G$55))</f>
        <v>-56713.018357842026</v>
      </c>
      <c r="I12" s="114">
        <f>IFERROR(-INDEX('Table B - Energy'!$T:$T,MATCH($B12,'Table B - Energy'!$B:$B,0),1)*$O12*8760,I11*(1+$G$55))</f>
        <v>-119467.77457114111</v>
      </c>
      <c r="J12" s="114">
        <f t="shared" si="4"/>
        <v>-79767.520071646402</v>
      </c>
      <c r="K12" s="24">
        <f t="shared" si="5"/>
        <v>-24.577277428374479</v>
      </c>
      <c r="L12" s="24">
        <f t="shared" si="6"/>
        <v>-6.9987797666848639</v>
      </c>
      <c r="M12"/>
      <c r="O12" s="251">
        <f t="shared" si="7"/>
        <v>0.37049999997985461</v>
      </c>
      <c r="P12">
        <f t="shared" si="8"/>
        <v>-22715.09963392196</v>
      </c>
      <c r="Q12"/>
      <c r="R12" s="254"/>
      <c r="S12"/>
      <c r="T12"/>
      <c r="U12"/>
    </row>
    <row r="13" spans="2:21" s="65" customFormat="1" ht="12.75">
      <c r="B13" s="42">
        <f t="shared" si="1"/>
        <v>2034</v>
      </c>
      <c r="C13"/>
      <c r="D13" s="114">
        <f t="shared" si="2"/>
        <v>180674.49523334275</v>
      </c>
      <c r="E13" s="114">
        <f t="shared" si="3"/>
        <v>58763.335401553872</v>
      </c>
      <c r="F13" s="258">
        <f>-[4]Generator!K16653/[4]Generator!F16653</f>
        <v>43.760000000014145</v>
      </c>
      <c r="G13" s="114">
        <f t="shared" si="0"/>
        <v>-142026.58079232342</v>
      </c>
      <c r="H13" s="114">
        <f>IFERROR(-$C$54*INDEX('Exhibit 1 - Market Capacity'!$I:$I,MATCH($B13,'Exhibit 1 - Market Capacity'!$B:$B,0),1),H12*(1+$G$55))</f>
        <v>-58000.403630645626</v>
      </c>
      <c r="I13" s="114">
        <f>IFERROR(-INDEX('Table B - Energy'!$T:$T,MATCH($B13,'Table B - Energy'!$B:$B,0),1)*$O13*8760,I12*(1+$G$55))</f>
        <v>-122758.82028312623</v>
      </c>
      <c r="J13" s="114">
        <f t="shared" si="4"/>
        <v>-83347.974071198667</v>
      </c>
      <c r="K13" s="24">
        <f t="shared" si="5"/>
        <v>-25.680455904870804</v>
      </c>
      <c r="L13" s="24">
        <f t="shared" si="6"/>
        <v>-7.1576520673886099</v>
      </c>
      <c r="M13"/>
      <c r="O13" s="251">
        <f t="shared" si="7"/>
        <v>0.37049999997985461</v>
      </c>
      <c r="P13">
        <f t="shared" si="8"/>
        <v>-23230.732395611987</v>
      </c>
      <c r="Q13"/>
      <c r="R13" s="254"/>
      <c r="S13"/>
      <c r="T13"/>
      <c r="U13"/>
    </row>
    <row r="14" spans="2:21" s="65" customFormat="1" ht="12.75">
      <c r="B14" s="42">
        <f t="shared" si="1"/>
        <v>2035</v>
      </c>
      <c r="C14"/>
      <c r="D14" s="114">
        <f t="shared" si="2"/>
        <v>184775.80627513962</v>
      </c>
      <c r="E14" s="114">
        <f t="shared" si="3"/>
        <v>60097.263115169138</v>
      </c>
      <c r="F14" s="258">
        <f>-[4]Generator!K16654/[4]Generator!F16654</f>
        <v>43.759998321546085</v>
      </c>
      <c r="G14" s="114">
        <f t="shared" si="0"/>
        <v>-142026.57534472106</v>
      </c>
      <c r="H14" s="114">
        <f>IFERROR(-$C$54*INDEX('Exhibit 1 - Market Capacity'!$I:$I,MATCH($B14,'Exhibit 1 - Market Capacity'!$B:$B,0),1),H13*(1+$G$55))</f>
        <v>-59317.012161010454</v>
      </c>
      <c r="I14" s="114">
        <f>IFERROR(-INDEX('Table B - Energy'!$T:$T,MATCH($B14,'Table B - Energy'!$B:$B,0),1)*$O14*8760,I13*(1+$G$55))</f>
        <v>-120363.26892609549</v>
      </c>
      <c r="J14" s="114">
        <f t="shared" si="4"/>
        <v>-76833.787041518255</v>
      </c>
      <c r="K14" s="24">
        <f t="shared" si="5"/>
        <v>-23.673361015811032</v>
      </c>
      <c r="L14" s="24">
        <f t="shared" si="6"/>
        <v>-7.3201307693183306</v>
      </c>
      <c r="M14"/>
      <c r="O14" s="251">
        <f t="shared" si="7"/>
        <v>0.37049999997985461</v>
      </c>
      <c r="P14">
        <f t="shared" si="8"/>
        <v>-23758.070020992378</v>
      </c>
      <c r="Q14"/>
      <c r="R14" s="254"/>
      <c r="S14"/>
      <c r="T14"/>
      <c r="U14"/>
    </row>
    <row r="15" spans="2:21" s="65" customFormat="1" ht="12.75">
      <c r="B15" s="42">
        <f t="shared" si="1"/>
        <v>2036</v>
      </c>
      <c r="C15"/>
      <c r="D15" s="114">
        <f t="shared" si="2"/>
        <v>188970.21707758529</v>
      </c>
      <c r="E15" s="114">
        <f t="shared" si="3"/>
        <v>61461.470987883476</v>
      </c>
      <c r="F15" s="258">
        <f>-[4]Generator!K16655/[4]Generator!F16655</f>
        <v>45.080001831065616</v>
      </c>
      <c r="G15" s="114">
        <f t="shared" si="0"/>
        <v>-146310.75233491452</v>
      </c>
      <c r="H15" s="114">
        <f>IFERROR(-$C$54*INDEX('Exhibit 1 - Market Capacity'!$I:$I,MATCH($B15,'Exhibit 1 - Market Capacity'!$B:$B,0),1),H14*(1+$G$55))</f>
        <v>-60663.507238572158</v>
      </c>
      <c r="I15" s="114">
        <f>IFERROR(-INDEX('Table B - Energy'!$T:$T,MATCH($B15,'Table B - Energy'!$B:$B,0),1)*$O15*8760,I14*(1+$G$55))</f>
        <v>-118107.38000116119</v>
      </c>
      <c r="J15" s="114">
        <f t="shared" si="4"/>
        <v>-74649.951509179096</v>
      </c>
      <c r="K15" s="24">
        <f t="shared" si="5"/>
        <v>-23.000496525501781</v>
      </c>
      <c r="L15" s="24">
        <f t="shared" si="6"/>
        <v>-7.4862977377818565</v>
      </c>
      <c r="M15"/>
      <c r="O15" s="251">
        <f t="shared" si="7"/>
        <v>0.37049999997985461</v>
      </c>
      <c r="P15">
        <f t="shared" si="8"/>
        <v>-24297.378210468905</v>
      </c>
      <c r="Q15"/>
      <c r="R15" s="254"/>
      <c r="S15"/>
      <c r="T15"/>
      <c r="U15"/>
    </row>
    <row r="16" spans="2:21" s="65" customFormat="1" ht="12.75">
      <c r="B16" s="42">
        <f t="shared" si="1"/>
        <v>2037</v>
      </c>
      <c r="C16"/>
      <c r="D16" s="114">
        <f t="shared" si="2"/>
        <v>193259.84100524648</v>
      </c>
      <c r="E16" s="114">
        <f t="shared" si="3"/>
        <v>62856.646379308426</v>
      </c>
      <c r="F16" s="258">
        <f>-[4]Generator!K16656/[4]Generator!F16656</f>
        <v>46.410000000011976</v>
      </c>
      <c r="G16" s="114">
        <f t="shared" si="0"/>
        <v>-150627.36779184872</v>
      </c>
      <c r="H16" s="114">
        <f>IFERROR(-$C$54*INDEX('Exhibit 1 - Market Capacity'!$I:$I,MATCH($B16,'Exhibit 1 - Market Capacity'!$B:$B,0),1),H15*(1+$G$55))</f>
        <v>-62040.569270118329</v>
      </c>
      <c r="I16" s="114">
        <f>IFERROR(-INDEX('Table B - Energy'!$T:$T,MATCH($B16,'Table B - Energy'!$B:$B,0),1)*$O16*8760,I15*(1+$G$55))</f>
        <v>-126279.46482766781</v>
      </c>
      <c r="J16" s="114">
        <f t="shared" si="4"/>
        <v>-82830.914505079956</v>
      </c>
      <c r="K16" s="24">
        <f t="shared" si="5"/>
        <v>-25.521143989543859</v>
      </c>
      <c r="L16" s="24">
        <f t="shared" si="6"/>
        <v>-7.6562366964295041</v>
      </c>
      <c r="M16"/>
      <c r="O16" s="251">
        <f t="shared" si="7"/>
        <v>0.37049999997985461</v>
      </c>
      <c r="P16">
        <f t="shared" si="8"/>
        <v>-24848.928695846545</v>
      </c>
      <c r="Q16"/>
      <c r="R16" s="254"/>
      <c r="S16"/>
      <c r="T16"/>
      <c r="U16"/>
    </row>
    <row r="17" spans="2:21" s="65" customFormat="1" ht="12.75">
      <c r="B17" s="42">
        <f t="shared" si="1"/>
        <v>2038</v>
      </c>
      <c r="C17"/>
      <c r="D17" s="114">
        <f t="shared" si="2"/>
        <v>197646.83939606557</v>
      </c>
      <c r="E17" s="114">
        <f t="shared" si="3"/>
        <v>64283.492252118725</v>
      </c>
      <c r="F17" s="258">
        <f>-[4]Generator!K16657/[4]Generator!F16657</f>
        <v>46.409999847421751</v>
      </c>
      <c r="G17" s="114">
        <f t="shared" si="0"/>
        <v>-150627.36729660496</v>
      </c>
      <c r="H17" s="114">
        <f>IFERROR(-$C$54*INDEX('Exhibit 1 - Market Capacity'!$I:$I,MATCH($B17,'Exhibit 1 - Market Capacity'!$B:$B,0),1),H16*(1+$G$55))</f>
        <v>-63448.887221012446</v>
      </c>
      <c r="I17" s="114">
        <f>IFERROR(-INDEX('Table B - Energy'!$T:$T,MATCH($B17,'Table B - Energy'!$B:$B,0),1)*$O17*8760,I16*(1+$G$55))</f>
        <v>-137885.53669865444</v>
      </c>
      <c r="J17" s="114">
        <f t="shared" si="4"/>
        <v>-90031.459568087565</v>
      </c>
      <c r="K17" s="24">
        <f t="shared" si="5"/>
        <v>-27.739713571374882</v>
      </c>
      <c r="L17" s="24">
        <f t="shared" si="6"/>
        <v>-7.8300332694384531</v>
      </c>
      <c r="M17"/>
      <c r="O17" s="251">
        <f t="shared" si="7"/>
        <v>0.37049999997985461</v>
      </c>
      <c r="P17">
        <f t="shared" si="8"/>
        <v>-25412.999377242264</v>
      </c>
      <c r="Q17"/>
      <c r="R17" s="254"/>
      <c r="S17"/>
      <c r="T17"/>
      <c r="U17"/>
    </row>
    <row r="18" spans="2:21" s="65" customFormat="1" ht="12.75">
      <c r="B18" s="42">
        <f t="shared" si="1"/>
        <v>2039</v>
      </c>
      <c r="C18"/>
      <c r="D18" s="114">
        <f t="shared" si="2"/>
        <v>202133.42265035625</v>
      </c>
      <c r="E18" s="114">
        <f t="shared" si="3"/>
        <v>65742.727526241812</v>
      </c>
      <c r="F18" s="258">
        <f>-[4]Generator!K16658/[4]Generator!F16658</f>
        <v>47.740001678477363</v>
      </c>
      <c r="G18" s="114">
        <f t="shared" si="0"/>
        <v>-154943.99463920773</v>
      </c>
      <c r="H18" s="114">
        <f>IFERROR(-$C$54*INDEX('Exhibit 1 - Market Capacity'!$I:$I,MATCH($B18,'Exhibit 1 - Market Capacity'!$B:$B,0),1),H17*(1+$G$55))</f>
        <v>-64889.180011633835</v>
      </c>
      <c r="I18" s="114">
        <f>IFERROR(-INDEX('Table B - Energy'!$T:$T,MATCH($B18,'Table B - Energy'!$B:$B,0),1)*$O18*8760,I17*(1+$G$55))</f>
        <v>-156966.48734730904</v>
      </c>
      <c r="J18" s="114">
        <f t="shared" si="4"/>
        <v>-108923.51182155256</v>
      </c>
      <c r="K18" s="24">
        <f t="shared" si="5"/>
        <v>-33.560569090108736</v>
      </c>
      <c r="L18" s="24">
        <f t="shared" si="6"/>
        <v>-8.0077750246547055</v>
      </c>
      <c r="M18"/>
      <c r="O18" s="251">
        <f t="shared" si="7"/>
        <v>0.37049999997985461</v>
      </c>
      <c r="P18">
        <f t="shared" si="8"/>
        <v>-25989.874463105658</v>
      </c>
      <c r="Q18"/>
      <c r="R18" s="254"/>
      <c r="S18"/>
      <c r="T18"/>
      <c r="U18"/>
    </row>
    <row r="19" spans="2:21" s="65" customFormat="1" ht="12.75">
      <c r="B19" s="42">
        <f t="shared" si="1"/>
        <v>2040</v>
      </c>
      <c r="C19"/>
      <c r="D19" s="114">
        <f t="shared" si="2"/>
        <v>206721.85134451932</v>
      </c>
      <c r="E19" s="114">
        <f t="shared" si="3"/>
        <v>67235.087441087497</v>
      </c>
      <c r="F19" s="37"/>
      <c r="G19" s="114">
        <f t="shared" si="0"/>
        <v>0</v>
      </c>
      <c r="H19" s="114">
        <f>IFERROR(-$C$54*INDEX('Exhibit 1 - Market Capacity'!$I:$I,MATCH($B19,'Exhibit 1 - Market Capacity'!$B:$B,0),1),H18*(1+$G$55))</f>
        <v>-66362.162283073805</v>
      </c>
      <c r="I19" s="114">
        <f>IFERROR(-INDEX('Table B - Energy'!$T:$T,MATCH($B19,'Table B - Energy'!$B:$B,0),1)*$O19*8760,I18*(1+$G$55))</f>
        <v>-162888.09359098712</v>
      </c>
      <c r="J19" s="114">
        <f t="shared" si="4"/>
        <v>44706.682911545882</v>
      </c>
      <c r="K19" s="24">
        <f t="shared" si="5"/>
        <v>13.774635939948096</v>
      </c>
      <c r="L19" s="24">
        <f t="shared" si="6"/>
        <v>-8.1895515177143672</v>
      </c>
      <c r="M19"/>
      <c r="O19" s="251">
        <f t="shared" si="7"/>
        <v>0.37049999997985461</v>
      </c>
      <c r="P19">
        <f t="shared" si="8"/>
        <v>-26579.844613418154</v>
      </c>
      <c r="Q19"/>
      <c r="R19" s="254"/>
      <c r="S19"/>
      <c r="T19"/>
      <c r="U19"/>
    </row>
    <row r="20" spans="2:21" s="65" customFormat="1" ht="12.75">
      <c r="B20" s="42">
        <f t="shared" si="1"/>
        <v>2041</v>
      </c>
      <c r="C20"/>
      <c r="D20" s="114">
        <f t="shared" si="2"/>
        <v>211414.4373700399</v>
      </c>
      <c r="E20" s="114">
        <f t="shared" si="3"/>
        <v>68761.323926000172</v>
      </c>
      <c r="F20" s="37"/>
      <c r="G20" s="114">
        <f t="shared" si="0"/>
        <v>0</v>
      </c>
      <c r="H20" s="114">
        <f>IFERROR(-$C$54*INDEX('Exhibit 1 - Market Capacity'!$I:$I,MATCH($B20,'Exhibit 1 - Market Capacity'!$B:$B,0),1),H19*(1+$G$55))</f>
        <v>-67868.582910727477</v>
      </c>
      <c r="I20" s="114">
        <f>IFERROR(-INDEX('Table B - Energy'!$T:$T,MATCH($B20,'Table B - Energy'!$B:$B,0),1)*$O20*8760,I19*(1+$G$55))</f>
        <v>-164071.07407358725</v>
      </c>
      <c r="J20" s="114">
        <f t="shared" si="4"/>
        <v>48236.104311725358</v>
      </c>
      <c r="K20" s="24">
        <f t="shared" si="5"/>
        <v>14.862090693912373</v>
      </c>
      <c r="L20" s="24">
        <f t="shared" si="6"/>
        <v>-8.3754543371664827</v>
      </c>
      <c r="M20"/>
      <c r="O20" s="251">
        <f t="shared" si="7"/>
        <v>0.37049999997985461</v>
      </c>
      <c r="P20">
        <f t="shared" si="8"/>
        <v>-27183.207086142742</v>
      </c>
      <c r="Q20"/>
      <c r="R20" s="254"/>
      <c r="S20"/>
      <c r="T20"/>
      <c r="U20"/>
    </row>
    <row r="21" spans="2:21" s="65" customFormat="1" ht="12.75">
      <c r="B21" s="42">
        <f t="shared" si="1"/>
        <v>2042</v>
      </c>
      <c r="C21"/>
      <c r="D21" s="114">
        <f t="shared" si="2"/>
        <v>216213.54509833979</v>
      </c>
      <c r="E21" s="114">
        <f t="shared" si="3"/>
        <v>70322.205979120365</v>
      </c>
      <c r="F21" s="37"/>
      <c r="G21" s="114">
        <f t="shared" si="0"/>
        <v>0</v>
      </c>
      <c r="H21" s="114">
        <f>IFERROR(-$C$54*INDEX('Exhibit 1 - Market Capacity'!$I:$I,MATCH($B21,'Exhibit 1 - Market Capacity'!$B:$B,0),1),H20*(1+$G$55))</f>
        <v>-69409.199328565912</v>
      </c>
      <c r="I21" s="114">
        <f>IFERROR(-INDEX('Table B - Energy'!$T:$T,MATCH($B21,'Table B - Energy'!$B:$B,0),1)*$O21*8760,I20*(1+$G$55))</f>
        <v>-171124.55882639071</v>
      </c>
      <c r="J21" s="114">
        <f t="shared" si="4"/>
        <v>46001.992922503501</v>
      </c>
      <c r="K21" s="24">
        <f t="shared" si="5"/>
        <v>14.173735642013073</v>
      </c>
      <c r="L21" s="24">
        <f t="shared" si="6"/>
        <v>-8.565577150620161</v>
      </c>
      <c r="M21"/>
      <c r="O21" s="251">
        <f t="shared" si="7"/>
        <v>0.37049999997985461</v>
      </c>
      <c r="P21">
        <f t="shared" si="8"/>
        <v>-27800.265886998186</v>
      </c>
      <c r="Q21"/>
      <c r="R21" s="254"/>
      <c r="S21"/>
      <c r="T21"/>
      <c r="U21"/>
    </row>
    <row r="22" spans="2:21" s="65" customFormat="1" ht="12.75">
      <c r="B22" s="42">
        <f t="shared" si="1"/>
        <v>2043</v>
      </c>
      <c r="C22" s="59"/>
      <c r="D22" s="114">
        <f t="shared" si="2"/>
        <v>221121.59257207208</v>
      </c>
      <c r="E22" s="114">
        <f t="shared" si="3"/>
        <v>71918.520054846391</v>
      </c>
      <c r="F22" s="37"/>
      <c r="G22" s="114">
        <f t="shared" si="0"/>
        <v>0</v>
      </c>
      <c r="H22" s="114">
        <f>IFERROR(-$C$54*INDEX('Exhibit 1 - Market Capacity'!$I:$I,MATCH($B22,'Exhibit 1 - Market Capacity'!$B:$B,0),1),H21*(1+$G$55))</f>
        <v>-70984.786087712055</v>
      </c>
      <c r="I22" s="114">
        <f>IFERROR(-INDEX('Table B - Energy'!$T:$T,MATCH($B22,'Table B - Energy'!$B:$B,0),1)*$O22*8760,I21*(1+$G$55))</f>
        <v>-180431.41945406829</v>
      </c>
      <c r="J22" s="114">
        <f t="shared" si="4"/>
        <v>41623.90708513814</v>
      </c>
      <c r="K22" s="24">
        <f t="shared" si="5"/>
        <v>12.824797751835227</v>
      </c>
      <c r="L22" s="24">
        <f t="shared" si="6"/>
        <v>-8.760015751939239</v>
      </c>
      <c r="M22"/>
      <c r="O22" s="251">
        <f t="shared" si="7"/>
        <v>0.37049999997985461</v>
      </c>
      <c r="P22">
        <f t="shared" si="8"/>
        <v>-28431.331922633042</v>
      </c>
      <c r="Q22"/>
      <c r="R22" s="254"/>
      <c r="S22"/>
      <c r="T22"/>
      <c r="U22"/>
    </row>
    <row r="23" spans="2:21" s="65" customFormat="1" ht="12.75">
      <c r="B23" s="42">
        <f t="shared" si="1"/>
        <v>2044</v>
      </c>
      <c r="C23" s="59"/>
      <c r="D23" s="114">
        <f t="shared" si="2"/>
        <v>226141.05272345809</v>
      </c>
      <c r="E23" s="114">
        <f t="shared" si="3"/>
        <v>73551.070460091403</v>
      </c>
      <c r="F23" s="37"/>
      <c r="G23" s="114">
        <f t="shared" si="0"/>
        <v>0</v>
      </c>
      <c r="H23" s="114">
        <f>IFERROR(-$C$54*INDEX('Exhibit 1 - Market Capacity'!$I:$I,MATCH($B23,'Exhibit 1 - Market Capacity'!$B:$B,0),1),H22*(1+$G$55))</f>
        <v>-72596.143415016675</v>
      </c>
      <c r="I23" s="114">
        <f>IFERROR(-INDEX('Table B - Energy'!$T:$T,MATCH($B23,'Table B - Energy'!$B:$B,0),1)*$O23*8760,I22*(1+$G$55))</f>
        <v>-187612.88970224475</v>
      </c>
      <c r="J23" s="114">
        <f t="shared" si="4"/>
        <v>39483.090066288074</v>
      </c>
      <c r="K23" s="24">
        <f t="shared" si="5"/>
        <v>12.165187753324492</v>
      </c>
      <c r="L23" s="24">
        <f t="shared" si="6"/>
        <v>-8.9588681095082592</v>
      </c>
      <c r="M23"/>
      <c r="O23" s="251">
        <f t="shared" si="7"/>
        <v>0.37049999997985461</v>
      </c>
      <c r="P23">
        <f t="shared" si="8"/>
        <v>-29076.723157276811</v>
      </c>
      <c r="Q23"/>
      <c r="R23" s="254"/>
      <c r="S23"/>
      <c r="T23"/>
      <c r="U23"/>
    </row>
    <row r="24" spans="2:21" s="65" customFormat="1" ht="12.75">
      <c r="B24" s="42">
        <f t="shared" si="1"/>
        <v>2045</v>
      </c>
      <c r="C24" s="59"/>
      <c r="D24" s="114">
        <f t="shared" si="2"/>
        <v>231274.45462028059</v>
      </c>
      <c r="E24" s="114">
        <f t="shared" si="3"/>
        <v>75220.679759535473</v>
      </c>
      <c r="F24" s="37"/>
      <c r="G24" s="114">
        <f t="shared" si="0"/>
        <v>0</v>
      </c>
      <c r="H24" s="114">
        <f>IFERROR(-$C$54*INDEX('Exhibit 1 - Market Capacity'!$I:$I,MATCH($B24,'Exhibit 1 - Market Capacity'!$B:$B,0),1),H23*(1+$G$55))</f>
        <v>-74244.075816618526</v>
      </c>
      <c r="I24" s="114">
        <f>IFERROR(-INDEX('Table B - Energy'!$T:$T,MATCH($B24,'Table B - Energy'!$B:$B,0),1)*$O24*8760,I23*(1+$G$55))</f>
        <v>-191871.7022984857</v>
      </c>
      <c r="J24" s="114">
        <f t="shared" si="4"/>
        <v>40379.356264711852</v>
      </c>
      <c r="K24" s="24">
        <f t="shared" si="5"/>
        <v>12.441337531938025</v>
      </c>
      <c r="L24" s="24">
        <f t="shared" si="6"/>
        <v>-9.1622344155940958</v>
      </c>
      <c r="M24"/>
      <c r="O24" s="251">
        <f t="shared" si="7"/>
        <v>0.37049999997985461</v>
      </c>
      <c r="P24">
        <f t="shared" si="8"/>
        <v>-29736.764772946994</v>
      </c>
      <c r="Q24"/>
      <c r="R24" s="254"/>
      <c r="S24"/>
      <c r="T24"/>
      <c r="U24"/>
    </row>
    <row r="25" spans="2:21" s="65" customFormat="1" ht="12.75">
      <c r="B25" s="42">
        <f t="shared" si="1"/>
        <v>2046</v>
      </c>
      <c r="C25" s="59"/>
      <c r="D25" s="114">
        <f t="shared" si="2"/>
        <v>236524.38474016095</v>
      </c>
      <c r="E25" s="114">
        <f t="shared" si="3"/>
        <v>76928.189190076926</v>
      </c>
      <c r="F25" s="37"/>
      <c r="G25" s="114">
        <f t="shared" si="0"/>
        <v>0</v>
      </c>
      <c r="H25" s="114">
        <f>IFERROR(-$C$54*INDEX('Exhibit 1 - Market Capacity'!$I:$I,MATCH($B25,'Exhibit 1 - Market Capacity'!$B:$B,0),1),H24*(1+$G$55))</f>
        <v>-75929.417753672169</v>
      </c>
      <c r="I25" s="114">
        <f>IFERROR(-INDEX('Table B - Energy'!$T:$T,MATCH($B25,'Table B - Energy'!$B:$B,0),1)*$O25*8760,I24*(1+$G$55))</f>
        <v>-196227.18994066131</v>
      </c>
      <c r="J25" s="114">
        <f t="shared" si="4"/>
        <v>41295.966235904431</v>
      </c>
      <c r="K25" s="24">
        <f t="shared" si="5"/>
        <v>12.723755457622316</v>
      </c>
      <c r="L25" s="24">
        <f t="shared" si="6"/>
        <v>-9.3702171368280815</v>
      </c>
      <c r="M25"/>
      <c r="O25" s="251">
        <f t="shared" si="7"/>
        <v>0.37049999997985461</v>
      </c>
      <c r="P25">
        <f t="shared" si="8"/>
        <v>-30411.789333292891</v>
      </c>
      <c r="Q25"/>
      <c r="R25" s="254"/>
      <c r="S25"/>
      <c r="T25"/>
      <c r="U25"/>
    </row>
    <row r="26" spans="2:21" s="65" customFormat="1" ht="12.75">
      <c r="B26" s="42">
        <f t="shared" si="1"/>
        <v>2047</v>
      </c>
      <c r="C26" s="59"/>
      <c r="D26" s="114">
        <f t="shared" si="2"/>
        <v>241893.4882737626</v>
      </c>
      <c r="E26" s="114">
        <f t="shared" si="3"/>
        <v>78674.459084691669</v>
      </c>
      <c r="F26" s="37"/>
      <c r="G26" s="114">
        <f t="shared" si="0"/>
        <v>0</v>
      </c>
      <c r="H26" s="114">
        <f>IFERROR(-$C$54*INDEX('Exhibit 1 - Market Capacity'!$I:$I,MATCH($B26,'Exhibit 1 - Market Capacity'!$B:$B,0),1),H25*(1+$G$55))</f>
        <v>-77653.016525196028</v>
      </c>
      <c r="I26" s="114">
        <f>IFERROR(-INDEX('Table B - Energy'!$T:$T,MATCH($B26,'Table B - Energy'!$B:$B,0),1)*$O26*8760,I25*(1+$G$55))</f>
        <v>-200681.54715231431</v>
      </c>
      <c r="J26" s="114">
        <f t="shared" si="4"/>
        <v>42233.383680943953</v>
      </c>
      <c r="K26" s="24">
        <f t="shared" si="5"/>
        <v>13.012584401937506</v>
      </c>
      <c r="L26" s="24">
        <f t="shared" si="6"/>
        <v>-9.5829210658340784</v>
      </c>
      <c r="M26"/>
      <c r="O26" s="251">
        <f t="shared" si="7"/>
        <v>0.37049999997985461</v>
      </c>
      <c r="P26">
        <f t="shared" si="8"/>
        <v>-31102.136951158634</v>
      </c>
      <c r="Q26"/>
      <c r="R26" s="254"/>
      <c r="S26"/>
      <c r="T26"/>
      <c r="U26"/>
    </row>
    <row r="27" spans="2:21" s="65" customFormat="1" ht="12.75">
      <c r="B27" s="42">
        <f t="shared" si="1"/>
        <v>2048</v>
      </c>
      <c r="C27" s="59"/>
      <c r="D27" s="114">
        <f t="shared" si="2"/>
        <v>247384.470457577</v>
      </c>
      <c r="E27" s="114">
        <f t="shared" si="3"/>
        <v>80460.369305914166</v>
      </c>
      <c r="F27" s="37"/>
      <c r="G27" s="114">
        <f t="shared" si="0"/>
        <v>0</v>
      </c>
      <c r="H27" s="114">
        <f>IFERROR(-$C$54*INDEX('Exhibit 1 - Market Capacity'!$I:$I,MATCH($B27,'Exhibit 1 - Market Capacity'!$B:$B,0),1),H26*(1+$G$55))</f>
        <v>-79415.7408266485</v>
      </c>
      <c r="I27" s="114">
        <f>IFERROR(-INDEX('Table B - Energy'!$T:$T,MATCH($B27,'Table B - Energy'!$B:$B,0),1)*$O27*8760,I26*(1+$G$55))</f>
        <v>-205237.01827267182</v>
      </c>
      <c r="J27" s="114">
        <f t="shared" si="4"/>
        <v>43192.080664170877</v>
      </c>
      <c r="K27" s="24">
        <f t="shared" si="5"/>
        <v>13.307969813259689</v>
      </c>
      <c r="L27" s="24">
        <f t="shared" si="6"/>
        <v>-9.8004533740285122</v>
      </c>
      <c r="M27"/>
      <c r="O27" s="251">
        <f t="shared" si="7"/>
        <v>0.37049999997985461</v>
      </c>
      <c r="P27">
        <f t="shared" si="8"/>
        <v>-31808.155459949936</v>
      </c>
      <c r="Q27"/>
      <c r="R27" s="254"/>
      <c r="S27"/>
      <c r="T27"/>
      <c r="U27"/>
    </row>
    <row r="28" spans="2:21" s="65" customFormat="1" ht="12.75">
      <c r="B28" s="42">
        <f t="shared" si="1"/>
        <v>2049</v>
      </c>
      <c r="C28" s="59"/>
      <c r="D28" s="114">
        <f t="shared" si="2"/>
        <v>253000.09793696398</v>
      </c>
      <c r="E28" s="114">
        <f t="shared" si="3"/>
        <v>82286.819689158408</v>
      </c>
      <c r="F28" s="37"/>
      <c r="G28" s="114">
        <f t="shared" si="0"/>
        <v>0</v>
      </c>
      <c r="H28" s="114">
        <f>IFERROR(-$C$54*INDEX('Exhibit 1 - Market Capacity'!$I:$I,MATCH($B28,'Exhibit 1 - Market Capacity'!$B:$B,0),1),H27*(1+$G$55))</f>
        <v>-81218.47814341342</v>
      </c>
      <c r="I28" s="114">
        <f>IFERROR(-INDEX('Table B - Energy'!$T:$T,MATCH($B28,'Table B - Energy'!$B:$B,0),1)*$O28*8760,I27*(1+$G$55))</f>
        <v>-209895.89858746144</v>
      </c>
      <c r="J28" s="114">
        <f t="shared" si="4"/>
        <v>44172.540895247483</v>
      </c>
      <c r="K28" s="24">
        <f t="shared" si="5"/>
        <v>13.610060728020661</v>
      </c>
      <c r="L28" s="24">
        <f t="shared" si="6"/>
        <v>-10.02292366561896</v>
      </c>
      <c r="M28"/>
      <c r="O28" s="251">
        <f t="shared" si="7"/>
        <v>0.37049999997985461</v>
      </c>
      <c r="P28">
        <f t="shared" si="8"/>
        <v>-32530.200588890802</v>
      </c>
      <c r="Q28"/>
      <c r="R28" s="254"/>
      <c r="S28"/>
      <c r="T28"/>
      <c r="U28"/>
    </row>
    <row r="29" spans="2:21" s="65" customFormat="1" ht="12.75">
      <c r="B29" s="42">
        <f t="shared" si="1"/>
        <v>2050</v>
      </c>
      <c r="C29" s="59"/>
      <c r="D29" s="114">
        <f t="shared" si="2"/>
        <v>258743.20016013304</v>
      </c>
      <c r="E29" s="114">
        <f t="shared" si="3"/>
        <v>84154.730496102304</v>
      </c>
      <c r="F29" s="37"/>
      <c r="G29" s="114">
        <f t="shared" si="0"/>
        <v>0</v>
      </c>
      <c r="H29" s="114">
        <f>IFERROR(-$C$54*INDEX('Exhibit 1 - Market Capacity'!$I:$I,MATCH($B29,'Exhibit 1 - Market Capacity'!$B:$B,0),1),H28*(1+$G$55))</f>
        <v>-83062.137597268898</v>
      </c>
      <c r="I29" s="114">
        <f>IFERROR(-INDEX('Table B - Energy'!$T:$T,MATCH($B29,'Table B - Energy'!$B:$B,0),1)*$O29*8760,I28*(1+$G$55))</f>
        <v>-214660.5354853968</v>
      </c>
      <c r="J29" s="114">
        <f t="shared" si="4"/>
        <v>45175.257573569601</v>
      </c>
      <c r="K29" s="24">
        <f t="shared" si="5"/>
        <v>13.91900910654673</v>
      </c>
      <c r="L29" s="24">
        <f t="shared" si="6"/>
        <v>-10.25044403282851</v>
      </c>
      <c r="M29"/>
      <c r="O29" s="251">
        <f t="shared" si="7"/>
        <v>0.37049999997985461</v>
      </c>
      <c r="P29">
        <f t="shared" si="8"/>
        <v>-33268.63614225862</v>
      </c>
      <c r="Q29"/>
      <c r="R29" s="254"/>
      <c r="S29"/>
      <c r="T29"/>
      <c r="U29"/>
    </row>
    <row r="30" spans="2:21" s="65" customFormat="1" ht="12.75">
      <c r="B30" s="42">
        <f t="shared" si="1"/>
        <v>2051</v>
      </c>
      <c r="C30" s="59"/>
      <c r="D30" s="114">
        <f t="shared" si="2"/>
        <v>264616.67080376804</v>
      </c>
      <c r="E30" s="114">
        <f t="shared" si="3"/>
        <v>86065.04287836382</v>
      </c>
      <c r="F30" s="37"/>
      <c r="G30" s="114">
        <f t="shared" si="0"/>
        <v>0</v>
      </c>
      <c r="H30" s="114">
        <f>IFERROR(-$C$54*INDEX('Exhibit 1 - Market Capacity'!$I:$I,MATCH($B30,'Exhibit 1 - Market Capacity'!$B:$B,0),1),H29*(1+$G$55))</f>
        <v>-84947.648120726895</v>
      </c>
      <c r="I30" s="114">
        <f>IFERROR(-INDEX('Table B - Energy'!$T:$T,MATCH($B30,'Table B - Energy'!$B:$B,0),1)*$O30*8760,I29*(1+$G$55))</f>
        <v>-219533.3296409153</v>
      </c>
      <c r="J30" s="114">
        <f t="shared" si="4"/>
        <v>46200.73592048962</v>
      </c>
      <c r="K30" s="24">
        <f t="shared" si="5"/>
        <v>14.234970613265338</v>
      </c>
      <c r="L30" s="24">
        <f t="shared" si="6"/>
        <v>-10.483129112373716</v>
      </c>
      <c r="M30"/>
      <c r="O30" s="251">
        <f t="shared" si="7"/>
        <v>0.37049999997985461</v>
      </c>
      <c r="P30">
        <f t="shared" si="8"/>
        <v>-34023.83418268789</v>
      </c>
      <c r="Q30"/>
      <c r="R30" s="254"/>
      <c r="S30"/>
      <c r="T30"/>
      <c r="U30"/>
    </row>
    <row r="31" spans="2:21" s="65" customFormat="1" ht="12.75">
      <c r="B31" s="42">
        <f t="shared" si="1"/>
        <v>2052</v>
      </c>
      <c r="C31" s="59"/>
      <c r="D31" s="114">
        <f t="shared" si="2"/>
        <v>270623.46923101356</v>
      </c>
      <c r="E31" s="114">
        <f t="shared" si="3"/>
        <v>88018.719351702675</v>
      </c>
      <c r="F31" s="37"/>
      <c r="G31" s="114">
        <f t="shared" si="0"/>
        <v>0</v>
      </c>
      <c r="H31" s="114">
        <f>IFERROR(-$C$54*INDEX('Exhibit 1 - Market Capacity'!$I:$I,MATCH($B31,'Exhibit 1 - Market Capacity'!$B:$B,0),1),H30*(1+$G$55))</f>
        <v>-86875.959733067386</v>
      </c>
      <c r="I31" s="114">
        <f>IFERROR(-INDEX('Table B - Energy'!$T:$T,MATCH($B31,'Table B - Energy'!$B:$B,0),1)*$O31*8760,I30*(1+$G$55))</f>
        <v>-224516.73622376405</v>
      </c>
      <c r="J31" s="114">
        <f t="shared" si="4"/>
        <v>47249.492625884799</v>
      </c>
      <c r="K31" s="24">
        <f t="shared" si="5"/>
        <v>14.55810444618648</v>
      </c>
      <c r="L31" s="24">
        <f t="shared" si="6"/>
        <v>-10.721096143224598</v>
      </c>
      <c r="M31"/>
      <c r="O31" s="251">
        <f t="shared" si="7"/>
        <v>0.37049999997985461</v>
      </c>
      <c r="P31">
        <f t="shared" si="8"/>
        <v>-34796.175218634897</v>
      </c>
      <c r="Q31"/>
      <c r="R31" s="254"/>
      <c r="S31"/>
      <c r="T31"/>
      <c r="U31"/>
    </row>
    <row r="32" spans="2:21" s="65" customFormat="1" ht="12.75">
      <c r="B32" s="42">
        <f t="shared" si="1"/>
        <v>2053</v>
      </c>
      <c r="C32" s="59"/>
      <c r="D32" s="114">
        <f t="shared" si="2"/>
        <v>276766.62198255752</v>
      </c>
      <c r="E32" s="114">
        <f t="shared" si="3"/>
        <v>90016.744280986328</v>
      </c>
      <c r="F32" s="37"/>
      <c r="G32" s="114">
        <f t="shared" si="0"/>
        <v>0</v>
      </c>
      <c r="H32" s="114">
        <f>IFERROR(-$C$54*INDEX('Exhibit 1 - Market Capacity'!$I:$I,MATCH($B32,'Exhibit 1 - Market Capacity'!$B:$B,0),1),H31*(1+$G$55))</f>
        <v>-88848.044019008012</v>
      </c>
      <c r="I32" s="114">
        <f>IFERROR(-INDEX('Table B - Energy'!$T:$T,MATCH($B32,'Table B - Energy'!$B:$B,0),1)*$O32*8760,I31*(1+$G$55))</f>
        <v>-229613.26613604347</v>
      </c>
      <c r="J32" s="114">
        <f t="shared" si="4"/>
        <v>48322.056108492368</v>
      </c>
      <c r="K32" s="24">
        <f t="shared" si="5"/>
        <v>14.888573417114909</v>
      </c>
      <c r="L32" s="24">
        <f t="shared" si="6"/>
        <v>-10.964465025675796</v>
      </c>
      <c r="M32"/>
      <c r="O32" s="251">
        <f t="shared" si="7"/>
        <v>0.37049999997985461</v>
      </c>
      <c r="P32">
        <f t="shared" si="8"/>
        <v>-35586.048396097911</v>
      </c>
      <c r="Q32"/>
      <c r="R32" s="254"/>
      <c r="S32"/>
      <c r="T32"/>
      <c r="U32"/>
    </row>
    <row r="33" spans="2:21" s="65" customFormat="1" ht="12.75">
      <c r="B33" s="42">
        <f t="shared" si="1"/>
        <v>2054</v>
      </c>
      <c r="C33" s="59"/>
      <c r="D33" s="114">
        <f t="shared" si="2"/>
        <v>283049.22430156154</v>
      </c>
      <c r="E33" s="114">
        <f t="shared" si="3"/>
        <v>92060.124376164706</v>
      </c>
      <c r="F33" s="37"/>
      <c r="G33" s="114">
        <f t="shared" si="0"/>
        <v>0</v>
      </c>
      <c r="H33" s="114">
        <f>IFERROR(-$C$54*INDEX('Exhibit 1 - Market Capacity'!$I:$I,MATCH($B33,'Exhibit 1 - Market Capacity'!$B:$B,0),1),H32*(1+$G$55))</f>
        <v>-90864.894618239487</v>
      </c>
      <c r="I33" s="114">
        <f>IFERROR(-INDEX('Table B - Energy'!$T:$T,MATCH($B33,'Table B - Energy'!$B:$B,0),1)*$O33*8760,I32*(1+$G$55))</f>
        <v>-234825.48727733165</v>
      </c>
      <c r="J33" s="114">
        <f t="shared" si="4"/>
        <v>49418.966782155097</v>
      </c>
      <c r="K33" s="24">
        <f t="shared" si="5"/>
        <v>15.226544033683403</v>
      </c>
      <c r="L33" s="24">
        <f t="shared" si="6"/>
        <v>-11.213358381758637</v>
      </c>
      <c r="M33"/>
      <c r="O33" s="251">
        <f t="shared" si="7"/>
        <v>0.37049999997985461</v>
      </c>
      <c r="P33">
        <f t="shared" si="8"/>
        <v>-36393.851694689336</v>
      </c>
      <c r="Q33"/>
      <c r="R33" s="254"/>
      <c r="S33"/>
      <c r="T33"/>
      <c r="U33"/>
    </row>
    <row r="34" spans="2:21" s="65" customFormat="1" ht="12.75">
      <c r="B34" s="42">
        <f t="shared" si="1"/>
        <v>2055</v>
      </c>
      <c r="C34" s="59"/>
      <c r="D34" s="114">
        <f t="shared" ref="D34:D38" si="9">D33*(1+$G$55)</f>
        <v>289474.44169320696</v>
      </c>
      <c r="E34" s="114">
        <f t="shared" ref="E34:E38" si="10">E33*(1+$G$55)</f>
        <v>94149.889199503639</v>
      </c>
      <c r="F34" s="37"/>
      <c r="G34" s="114">
        <f t="shared" ref="G34:G38" si="11">-F34*O34*8760</f>
        <v>0</v>
      </c>
      <c r="H34" s="114">
        <f>IFERROR(-$C$54*INDEX('Exhibit 1 - Market Capacity'!$I:$I,MATCH($B34,'Exhibit 1 - Market Capacity'!$B:$B,0),1),H33*(1+$G$55))</f>
        <v>-92927.527726073517</v>
      </c>
      <c r="I34" s="114">
        <f>IFERROR(-INDEX('Table B - Energy'!$T:$T,MATCH($B34,'Table B - Energy'!$B:$B,0),1)*$O34*8760,I33*(1+$G$55))</f>
        <v>-240156.02583852707</v>
      </c>
      <c r="J34" s="114">
        <f t="shared" ref="J34:J38" si="12">SUM(D34:E34,G34:I34)</f>
        <v>50540.777328110009</v>
      </c>
      <c r="K34" s="24">
        <f t="shared" ref="K34:K38" si="13">J34/(8760*O34)</f>
        <v>15.572186583248014</v>
      </c>
      <c r="L34" s="24">
        <f t="shared" ref="L34:L38" si="14">L33*(1+$G$55)</f>
        <v>-11.467901617024557</v>
      </c>
      <c r="M34"/>
      <c r="O34" s="251">
        <f t="shared" ref="O34:O38" si="15">O33*(1-$C$57)</f>
        <v>0.37049999997985461</v>
      </c>
      <c r="P34">
        <f t="shared" si="8"/>
        <v>-37219.992128158781</v>
      </c>
      <c r="Q34"/>
      <c r="R34" s="254"/>
      <c r="S34"/>
      <c r="T34"/>
      <c r="U34"/>
    </row>
    <row r="35" spans="2:21" s="65" customFormat="1" ht="12.75">
      <c r="B35" s="42">
        <f t="shared" si="1"/>
        <v>2056</v>
      </c>
      <c r="C35" s="59"/>
      <c r="D35" s="114">
        <f t="shared" si="9"/>
        <v>296045.51151964272</v>
      </c>
      <c r="E35" s="114">
        <f t="shared" si="10"/>
        <v>96287.091684332365</v>
      </c>
      <c r="F35" s="37"/>
      <c r="G35" s="114">
        <f t="shared" si="11"/>
        <v>0</v>
      </c>
      <c r="H35" s="114">
        <f>IFERROR(-$C$54*INDEX('Exhibit 1 - Market Capacity'!$I:$I,MATCH($B35,'Exhibit 1 - Market Capacity'!$B:$B,0),1),H34*(1+$G$55))</f>
        <v>-95036.982605455385</v>
      </c>
      <c r="I35" s="114">
        <f>IFERROR(-INDEX('Table B - Energy'!$T:$T,MATCH($B35,'Table B - Energy'!$B:$B,0),1)*$O35*8760,I34*(1+$G$55))</f>
        <v>-245607.56762506161</v>
      </c>
      <c r="J35" s="114">
        <f t="shared" si="12"/>
        <v>51688.052973458078</v>
      </c>
      <c r="K35" s="24">
        <f t="shared" si="13"/>
        <v>15.925675218687735</v>
      </c>
      <c r="L35" s="24">
        <f t="shared" si="14"/>
        <v>-11.728222983731014</v>
      </c>
      <c r="M35"/>
      <c r="O35" s="251">
        <f t="shared" si="15"/>
        <v>0.37049999997985461</v>
      </c>
      <c r="P35">
        <f t="shared" si="8"/>
        <v>-38064.885949467978</v>
      </c>
      <c r="Q35"/>
      <c r="R35" s="254"/>
      <c r="S35"/>
      <c r="T35"/>
      <c r="U35"/>
    </row>
    <row r="36" spans="2:21" s="65" customFormat="1" ht="12.75">
      <c r="B36" s="42">
        <f t="shared" si="1"/>
        <v>2057</v>
      </c>
      <c r="C36" s="59"/>
      <c r="D36" s="114">
        <f t="shared" si="9"/>
        <v>302765.74463113857</v>
      </c>
      <c r="E36" s="114">
        <f t="shared" si="10"/>
        <v>98472.808665566699</v>
      </c>
      <c r="F36" s="37"/>
      <c r="G36" s="114">
        <f t="shared" si="11"/>
        <v>0</v>
      </c>
      <c r="H36" s="114">
        <f>IFERROR(-$C$54*INDEX('Exhibit 1 - Market Capacity'!$I:$I,MATCH($B36,'Exhibit 1 - Market Capacity'!$B:$B,0),1),H35*(1+$G$55))</f>
        <v>-97194.322110599212</v>
      </c>
      <c r="I36" s="114">
        <f>IFERROR(-INDEX('Table B - Energy'!$T:$T,MATCH($B36,'Table B - Energy'!$B:$B,0),1)*$O36*8760,I35*(1+$G$55))</f>
        <v>-251182.8594101505</v>
      </c>
      <c r="J36" s="114">
        <f t="shared" si="12"/>
        <v>52861.371775955544</v>
      </c>
      <c r="K36" s="24">
        <f t="shared" si="13"/>
        <v>16.287188046151936</v>
      </c>
      <c r="L36" s="24">
        <f t="shared" si="14"/>
        <v>-11.994453645461707</v>
      </c>
      <c r="M36"/>
      <c r="O36" s="251">
        <f t="shared" si="15"/>
        <v>0.37049999997985461</v>
      </c>
      <c r="P36">
        <f t="shared" si="8"/>
        <v>-38928.958860520906</v>
      </c>
      <c r="Q36"/>
      <c r="R36" s="254"/>
      <c r="S36"/>
      <c r="T36"/>
      <c r="U36"/>
    </row>
    <row r="37" spans="2:21" s="65" customFormat="1" ht="12.75">
      <c r="B37" s="42">
        <f t="shared" si="1"/>
        <v>2058</v>
      </c>
      <c r="C37" s="59"/>
      <c r="D37" s="114">
        <f t="shared" si="9"/>
        <v>309638.5270342654</v>
      </c>
      <c r="E37" s="114">
        <f t="shared" si="10"/>
        <v>100708.14142227506</v>
      </c>
      <c r="F37" s="37"/>
      <c r="G37" s="114">
        <f t="shared" si="11"/>
        <v>0</v>
      </c>
      <c r="H37" s="114">
        <f>IFERROR(-$C$54*INDEX('Exhibit 1 - Market Capacity'!$I:$I,MATCH($B37,'Exhibit 1 - Market Capacity'!$B:$B,0),1),H36*(1+$G$55))</f>
        <v>-99400.633222509816</v>
      </c>
      <c r="I37" s="114">
        <f>IFERROR(-INDEX('Table B - Energy'!$T:$T,MATCH($B37,'Table B - Energy'!$B:$B,0),1)*$O37*8760,I36*(1+$G$55))</f>
        <v>-256884.71031876089</v>
      </c>
      <c r="J37" s="114">
        <f t="shared" si="12"/>
        <v>54061.324915269739</v>
      </c>
      <c r="K37" s="24">
        <f t="shared" si="13"/>
        <v>16.656907214799585</v>
      </c>
      <c r="L37" s="24">
        <f t="shared" si="14"/>
        <v>-12.266727743213687</v>
      </c>
      <c r="M37"/>
      <c r="O37" s="251">
        <f t="shared" si="15"/>
        <v>0.37049999997985461</v>
      </c>
      <c r="P37">
        <f t="shared" si="8"/>
        <v>-39812.646226654724</v>
      </c>
      <c r="Q37"/>
      <c r="R37" s="254"/>
      <c r="S37"/>
      <c r="T37"/>
      <c r="U37"/>
    </row>
    <row r="38" spans="2:21" s="65" customFormat="1" ht="12.75">
      <c r="B38" s="42">
        <f t="shared" si="1"/>
        <v>2059</v>
      </c>
      <c r="C38" s="59"/>
      <c r="D38" s="114">
        <f t="shared" si="9"/>
        <v>316667.3215979432</v>
      </c>
      <c r="E38" s="114">
        <f t="shared" si="10"/>
        <v>102994.21623256071</v>
      </c>
      <c r="F38" s="37"/>
      <c r="G38" s="114">
        <f t="shared" si="11"/>
        <v>0</v>
      </c>
      <c r="H38" s="114">
        <f>IFERROR(-$C$54*INDEX('Exhibit 1 - Market Capacity'!$I:$I,MATCH($B38,'Exhibit 1 - Market Capacity'!$B:$B,0),1),H37*(1+$G$55))</f>
        <v>-101657.02759666079</v>
      </c>
      <c r="I38" s="114">
        <f>IFERROR(-INDEX('Table B - Energy'!$T:$T,MATCH($B38,'Table B - Energy'!$B:$B,0),1)*$O38*8760,I37*(1+$G$55))</f>
        <v>-262715.99324299674</v>
      </c>
      <c r="J38" s="114">
        <f t="shared" si="12"/>
        <v>55288.516990846372</v>
      </c>
      <c r="K38" s="24">
        <f t="shared" si="13"/>
        <v>17.035019008575539</v>
      </c>
      <c r="L38" s="24">
        <f t="shared" si="14"/>
        <v>-12.545182462984638</v>
      </c>
      <c r="M38"/>
      <c r="O38" s="251">
        <f t="shared" si="15"/>
        <v>0.37049999997985461</v>
      </c>
      <c r="P38">
        <f t="shared" si="8"/>
        <v>-40716.393295999784</v>
      </c>
      <c r="Q38"/>
      <c r="R38" s="254"/>
      <c r="S38"/>
      <c r="T38"/>
      <c r="U38"/>
    </row>
    <row r="39" spans="2:21" s="65" customFormat="1">
      <c r="B39" s="42"/>
      <c r="C39" s="59"/>
      <c r="D39" s="114"/>
      <c r="E39" s="114"/>
      <c r="F39"/>
      <c r="G39" s="114"/>
      <c r="H39" s="97"/>
      <c r="I39" s="97"/>
      <c r="J39" s="97"/>
      <c r="K39" s="255"/>
      <c r="L39" s="255"/>
      <c r="M39"/>
      <c r="O39"/>
      <c r="P39"/>
      <c r="Q39"/>
      <c r="R39"/>
      <c r="S39"/>
      <c r="T39"/>
      <c r="U39"/>
    </row>
    <row r="40" spans="2:21" s="65" customFormat="1">
      <c r="B40" s="252" t="s">
        <v>137</v>
      </c>
      <c r="C40" s="59"/>
      <c r="D40" s="114"/>
      <c r="E40" s="114"/>
      <c r="F40"/>
      <c r="G40" s="114"/>
      <c r="H40" s="97"/>
      <c r="I40" s="97"/>
      <c r="J40" s="114">
        <f>NPV($G$54,J9:J38)</f>
        <v>-342241.53494437796</v>
      </c>
      <c r="K40" s="24">
        <f t="shared" si="5"/>
        <v>-8.3022326379003797</v>
      </c>
      <c r="L40" s="24">
        <f>P40/(8760*O40)</f>
        <v>-8.3022326379003744</v>
      </c>
      <c r="M40"/>
      <c r="O40" s="253">
        <f>NPV($G$54,O9:O38)</f>
        <v>4.705802652926657</v>
      </c>
      <c r="P40" s="114">
        <f>NPV($G$54,P9:P38)</f>
        <v>-342241.53494437772</v>
      </c>
      <c r="Q40"/>
      <c r="R40" s="253"/>
      <c r="S40"/>
      <c r="T40"/>
      <c r="U40"/>
    </row>
    <row r="41" spans="2:21" s="65" customFormat="1">
      <c r="B41" s="42"/>
      <c r="C41" s="59"/>
      <c r="D41" s="114"/>
      <c r="E41" s="114"/>
      <c r="F41" s="114"/>
      <c r="G41" s="97"/>
      <c r="H41" s="97"/>
      <c r="I41" s="97"/>
      <c r="J41" s="97"/>
      <c r="K41" s="97"/>
      <c r="L41"/>
      <c r="M41"/>
      <c r="N41"/>
      <c r="O41"/>
      <c r="P41"/>
      <c r="Q41"/>
      <c r="R41"/>
      <c r="S41"/>
      <c r="T41"/>
    </row>
    <row r="42" spans="2:21" s="65" customFormat="1" ht="14.25">
      <c r="B42" s="53" t="s">
        <v>13</v>
      </c>
      <c r="C42" s="54"/>
      <c r="D42" s="54"/>
      <c r="E42" s="54"/>
      <c r="F42" s="54"/>
      <c r="G42" s="54"/>
      <c r="H42" s="54"/>
      <c r="I42" s="54"/>
      <c r="J42" s="54"/>
      <c r="K42" s="54"/>
    </row>
    <row r="43" spans="2:21" s="65" customFormat="1" ht="12.75">
      <c r="B43" s="28" t="s">
        <v>24</v>
      </c>
      <c r="C43" s="18" t="s">
        <v>126</v>
      </c>
      <c r="D43" s="18"/>
      <c r="E43" s="28"/>
      <c r="F43" s="28"/>
      <c r="G43" s="28"/>
      <c r="H43" s="28"/>
      <c r="I43" s="28"/>
      <c r="J43" s="28"/>
      <c r="K43" s="28"/>
    </row>
    <row r="44" spans="2:21" s="65" customFormat="1" ht="12.75">
      <c r="B44" s="28"/>
      <c r="C44" s="55" t="str">
        <f>C7</f>
        <v>(a)</v>
      </c>
      <c r="D44" s="65" t="s">
        <v>145</v>
      </c>
      <c r="E44" s="28"/>
      <c r="F44" s="28"/>
      <c r="G44" s="28"/>
      <c r="H44" s="55" t="str">
        <f>H7</f>
        <v>(f)</v>
      </c>
      <c r="I44" s="213" t="s">
        <v>151</v>
      </c>
      <c r="J44" s="28"/>
      <c r="K44" s="28"/>
    </row>
    <row r="45" spans="2:21" s="65" customFormat="1" ht="12.75">
      <c r="B45" s="28"/>
      <c r="C45" s="55" t="str">
        <f>D7</f>
        <v>(b)</v>
      </c>
      <c r="D45" s="213" t="s">
        <v>146</v>
      </c>
      <c r="E45" s="28"/>
      <c r="F45" s="28"/>
      <c r="G45" s="28"/>
      <c r="H45" s="55" t="str">
        <f>I7</f>
        <v>(g)</v>
      </c>
      <c r="I45" s="213" t="s">
        <v>152</v>
      </c>
      <c r="J45" s="28"/>
      <c r="K45" s="28"/>
    </row>
    <row r="46" spans="2:21" s="65" customFormat="1" ht="12.75">
      <c r="B46" s="28"/>
      <c r="C46" s="55" t="str">
        <f>E7</f>
        <v>(c)</v>
      </c>
      <c r="D46" s="65" t="s">
        <v>147</v>
      </c>
      <c r="E46" s="28"/>
      <c r="F46" s="28"/>
      <c r="G46" s="28"/>
      <c r="H46" s="55" t="str">
        <f>J7</f>
        <v>(h)</v>
      </c>
      <c r="I46" s="213" t="s">
        <v>153</v>
      </c>
      <c r="J46" s="28"/>
      <c r="K46" s="28"/>
    </row>
    <row r="47" spans="2:21" s="65" customFormat="1" ht="12.75">
      <c r="B47" s="28"/>
      <c r="C47" s="55" t="str">
        <f>F7</f>
        <v>(d)</v>
      </c>
      <c r="D47" s="52" t="s">
        <v>150</v>
      </c>
      <c r="E47" s="28"/>
      <c r="F47" s="28"/>
      <c r="G47" s="28"/>
      <c r="H47" s="55" t="str">
        <f>K7</f>
        <v>(i)</v>
      </c>
      <c r="I47" s="213" t="s">
        <v>154</v>
      </c>
      <c r="J47" s="28"/>
      <c r="K47" s="28"/>
    </row>
    <row r="48" spans="2:21" s="65" customFormat="1" ht="12.75">
      <c r="B48" s="28"/>
      <c r="C48" s="55" t="str">
        <f>G7</f>
        <v>(e)</v>
      </c>
      <c r="D48" s="213" t="s">
        <v>149</v>
      </c>
      <c r="E48" s="28"/>
      <c r="F48" s="28"/>
      <c r="G48" s="28"/>
      <c r="H48" s="55" t="str">
        <f>L7</f>
        <v>(j)</v>
      </c>
      <c r="I48" s="213" t="s">
        <v>155</v>
      </c>
      <c r="J48" s="28"/>
      <c r="K48" s="28"/>
    </row>
    <row r="49" spans="2:16" s="65" customFormat="1" ht="13.5" thickBot="1">
      <c r="B49" s="28"/>
      <c r="C49" s="28"/>
      <c r="D49" s="28"/>
      <c r="E49" s="28"/>
      <c r="F49" s="28"/>
      <c r="G49" s="28"/>
      <c r="H49" s="28"/>
      <c r="I49" s="28"/>
      <c r="J49" s="28"/>
      <c r="K49" s="28"/>
    </row>
    <row r="50" spans="2:16" s="65" customFormat="1" ht="13.5" thickBot="1">
      <c r="B50" s="28"/>
      <c r="C50" s="56" t="str">
        <f>B3</f>
        <v>2023 IRP: 2030 Small-scale Wind (Yakima)</v>
      </c>
      <c r="D50" s="33"/>
      <c r="E50" s="33"/>
      <c r="F50" s="33"/>
      <c r="G50" s="33"/>
      <c r="H50" s="48"/>
      <c r="I50" s="33"/>
      <c r="J50" s="33"/>
      <c r="K50" s="48"/>
    </row>
    <row r="51" spans="2:16" s="65" customFormat="1" ht="15.75" thickBot="1">
      <c r="B51" s="28"/>
      <c r="C51" s="57" t="s">
        <v>53</v>
      </c>
      <c r="D51" s="56" t="s">
        <v>25</v>
      </c>
      <c r="E51" s="58"/>
      <c r="F51" s="58"/>
      <c r="G51" s="58"/>
      <c r="H51" s="100"/>
      <c r="I51" s="257"/>
      <c r="J51" s="257"/>
      <c r="K51" s="100"/>
      <c r="M51" s="97"/>
    </row>
    <row r="52" spans="2:16" s="65" customFormat="1">
      <c r="B52" s="28"/>
      <c r="C52" s="98">
        <f>[1]Energy!$P$1</f>
        <v>0.37049999997985461</v>
      </c>
      <c r="D52" s="65" t="s">
        <v>223</v>
      </c>
      <c r="E52" s="28"/>
      <c r="F52" s="28"/>
      <c r="G52" s="207">
        <v>0.78810242010067322</v>
      </c>
      <c r="H52" s="65" t="s">
        <v>226</v>
      </c>
      <c r="P52" s="97"/>
    </row>
    <row r="53" spans="2:16" s="65" customFormat="1">
      <c r="B53" s="28"/>
      <c r="C53" s="216">
        <v>6.6439999999999999E-2</v>
      </c>
      <c r="D53" s="65" t="s">
        <v>130</v>
      </c>
      <c r="E53" s="28"/>
      <c r="F53" s="28"/>
      <c r="G53" s="216">
        <f>J40/P40</f>
        <v>1.0000000000000007</v>
      </c>
      <c r="H53" s="65" t="s">
        <v>139</v>
      </c>
      <c r="P53" s="97"/>
    </row>
    <row r="54" spans="2:16" s="65" customFormat="1">
      <c r="B54" s="28"/>
      <c r="C54" s="68">
        <f>Profiles!$AI$24</f>
        <v>0.42792879720636467</v>
      </c>
      <c r="D54" s="65" t="s">
        <v>143</v>
      </c>
      <c r="E54" s="28"/>
      <c r="F54" s="28"/>
      <c r="G54" s="99">
        <v>6.7699999999999996E-2</v>
      </c>
      <c r="H54" s="65" t="s">
        <v>222</v>
      </c>
      <c r="I54" s="205"/>
      <c r="J54" s="205"/>
      <c r="K54" s="205"/>
      <c r="M54" s="97"/>
    </row>
    <row r="55" spans="2:16" s="65" customFormat="1">
      <c r="B55" s="28"/>
      <c r="C55" s="248">
        <f>[4]LT_Generator!$K$19069/[4]LT_Generator!$J$19069</f>
        <v>2485.8458982074167</v>
      </c>
      <c r="D55" s="65" t="s">
        <v>127</v>
      </c>
      <c r="E55" s="28"/>
      <c r="F55" s="28"/>
      <c r="G55" s="250">
        <v>2.2700000000000001E-2</v>
      </c>
      <c r="H55" s="65" t="s">
        <v>219</v>
      </c>
      <c r="I55" s="28"/>
      <c r="J55" s="28"/>
      <c r="K55" s="28"/>
      <c r="M55" s="97"/>
      <c r="N55" s="97"/>
      <c r="O55" s="97"/>
    </row>
    <row r="56" spans="2:16" s="65" customFormat="1">
      <c r="C56" s="249">
        <f>[4]LT_Generator!$G$19069/[4]LT_Generator!$J$19069</f>
        <v>53.717205872580799</v>
      </c>
      <c r="D56" s="65" t="s">
        <v>128</v>
      </c>
      <c r="G56" s="250"/>
      <c r="M56" s="97"/>
    </row>
    <row r="57" spans="2:16" s="65" customFormat="1">
      <c r="C57" s="250">
        <v>0</v>
      </c>
      <c r="D57" s="65" t="s">
        <v>132</v>
      </c>
      <c r="M57" s="97"/>
    </row>
    <row r="58" spans="2:16" s="65" customFormat="1">
      <c r="B58" s="28"/>
      <c r="E58" s="28"/>
      <c r="F58" s="28"/>
      <c r="G58" s="28"/>
      <c r="H58" s="28"/>
      <c r="I58" s="28"/>
      <c r="J58" s="28"/>
      <c r="K58" s="28"/>
      <c r="L58" s="97"/>
    </row>
    <row r="59" spans="2:16" s="65" customFormat="1">
      <c r="E59" s="66"/>
      <c r="F59" s="98"/>
      <c r="G59"/>
      <c r="H59"/>
      <c r="I59"/>
      <c r="J59"/>
      <c r="K59"/>
      <c r="L59" s="97"/>
      <c r="M59" s="97"/>
      <c r="O59" s="66"/>
    </row>
  </sheetData>
  <mergeCells count="3">
    <mergeCell ref="B1:L1"/>
    <mergeCell ref="B2:L2"/>
    <mergeCell ref="B3:L3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R45"/>
  <sheetViews>
    <sheetView workbookViewId="0">
      <selection activeCell="G9" sqref="G9"/>
    </sheetView>
  </sheetViews>
  <sheetFormatPr defaultColWidth="9.33203125" defaultRowHeight="15"/>
  <cols>
    <col min="1" max="3" width="9.33203125" style="97"/>
    <col min="4" max="4" width="17.6640625" style="97" customWidth="1"/>
    <col min="5" max="5" width="4.83203125" style="97" customWidth="1"/>
    <col min="6" max="6" width="9.33203125" style="97"/>
    <col min="7" max="7" width="17.6640625" style="97" customWidth="1"/>
    <col min="8" max="8" width="14.33203125" style="97" customWidth="1"/>
    <col min="9" max="9" width="13.33203125" customWidth="1"/>
    <col min="10" max="10" width="12.33203125" customWidth="1"/>
    <col min="11" max="11" width="20.6640625" customWidth="1"/>
    <col min="12" max="14" width="9.33203125" style="97"/>
    <col min="15" max="15" width="11.1640625" style="97" customWidth="1"/>
    <col min="16" max="16384" width="9.33203125" style="97"/>
  </cols>
  <sheetData>
    <row r="1" spans="2:14" ht="15.75">
      <c r="B1" s="381" t="s">
        <v>87</v>
      </c>
      <c r="C1" s="368"/>
      <c r="D1" s="368"/>
      <c r="E1" s="368"/>
      <c r="F1" s="368"/>
      <c r="G1" s="368"/>
      <c r="H1"/>
    </row>
    <row r="2" spans="2:14" ht="15.75">
      <c r="B2" s="381" t="s">
        <v>97</v>
      </c>
      <c r="C2" s="368"/>
      <c r="D2" s="368"/>
      <c r="E2" s="368"/>
      <c r="F2" s="368"/>
      <c r="G2" s="368"/>
      <c r="H2"/>
    </row>
    <row r="3" spans="2:14" s="65" customFormat="1" ht="15.75">
      <c r="B3" s="26"/>
      <c r="C3" s="27"/>
      <c r="D3" s="27"/>
      <c r="E3" s="27"/>
      <c r="F3" s="27"/>
      <c r="G3" s="27"/>
      <c r="H3" s="27"/>
      <c r="I3"/>
    </row>
    <row r="4" spans="2:14" s="65" customFormat="1" ht="12.75">
      <c r="B4" s="27"/>
      <c r="C4" s="27"/>
      <c r="D4" s="27"/>
      <c r="E4" s="27"/>
      <c r="F4" s="27"/>
      <c r="G4" s="27"/>
      <c r="H4" s="27"/>
      <c r="I4"/>
    </row>
    <row r="5" spans="2:14" s="65" customFormat="1" ht="64.5">
      <c r="B5" s="49" t="s">
        <v>2</v>
      </c>
      <c r="C5" s="70" t="s">
        <v>144</v>
      </c>
      <c r="D5" s="70" t="s">
        <v>98</v>
      </c>
      <c r="E5" s="50"/>
      <c r="F5" s="70" t="s">
        <v>136</v>
      </c>
      <c r="G5" s="70" t="s">
        <v>210</v>
      </c>
      <c r="I5" s="97"/>
      <c r="J5" s="70" t="s">
        <v>106</v>
      </c>
    </row>
    <row r="6" spans="2:14" s="65" customFormat="1">
      <c r="B6" s="29"/>
      <c r="C6" s="81" t="s">
        <v>38</v>
      </c>
      <c r="D6" s="81" t="s">
        <v>38</v>
      </c>
      <c r="E6" s="81"/>
      <c r="F6" s="81" t="s">
        <v>15</v>
      </c>
      <c r="G6" s="81" t="s">
        <v>15</v>
      </c>
      <c r="I6" s="97"/>
      <c r="J6" s="30" t="s">
        <v>48</v>
      </c>
    </row>
    <row r="7" spans="2:14" s="65" customFormat="1" ht="12.75">
      <c r="B7" s="28"/>
      <c r="C7" s="31" t="s">
        <v>4</v>
      </c>
      <c r="D7" s="31" t="s">
        <v>5</v>
      </c>
      <c r="E7" s="31"/>
      <c r="F7" s="31" t="s">
        <v>6</v>
      </c>
      <c r="G7" s="31" t="s">
        <v>6</v>
      </c>
    </row>
    <row r="8" spans="2:14" s="65" customFormat="1" ht="33.75" customHeight="1" thickBot="1">
      <c r="C8" s="114"/>
      <c r="D8" s="28"/>
      <c r="E8" s="28"/>
      <c r="F8" s="114"/>
      <c r="G8" s="114"/>
      <c r="I8" s="93" t="str">
        <f>"Nominal Levelized "&amp;B9&amp;" - "&amp;B23</f>
        <v>Nominal Levelized 2025 - 2039</v>
      </c>
      <c r="J8" s="101">
        <f>-PMT($C$33,COUNT(J$9:J$23),NPV($C$33,J$9:J$23))</f>
        <v>1.1441219153153395</v>
      </c>
    </row>
    <row r="9" spans="2:14" s="65" customFormat="1">
      <c r="B9" s="42">
        <f>[1]Energy!$T$4</f>
        <v>2025</v>
      </c>
      <c r="C9" s="260">
        <f>INDEX('Exhibit 1 - Market Capacity'!$I:$I,MATCH($B9,'Exhibit 1 - Market Capacity'!$B:$B,0),1)</f>
        <v>110745.26</v>
      </c>
      <c r="D9" s="114">
        <f>-PMT(DiscountRate,15,NPV(DiscountRate,C9:C23))/$J$8</f>
        <v>110745.27128917941</v>
      </c>
      <c r="E9" s="114"/>
      <c r="F9" s="344">
        <f>IF(B9&lt;2030,0,AVERAGE(INDEX('Exhibit 2a - CEIP Cap SmallPV'!L:L,MATCH($B9,'Exhibit 2a - CEIP Cap SmallPV'!$B:$B,0),1),INDEX('Exhibit 2b - CEIP Cap SmallWD'!L:L,MATCH($B9,'Exhibit 2b - CEIP Cap SmallWD'!$B:$B,0),1)))</f>
        <v>0</v>
      </c>
      <c r="G9" s="24">
        <f>-PMT(DiscountRate,15,NPV(DiscountRate,F9:F23))/$J$8</f>
        <v>1.0353716015668704</v>
      </c>
      <c r="I9" s="97"/>
      <c r="J9" s="101">
        <v>1</v>
      </c>
    </row>
    <row r="10" spans="2:14" s="65" customFormat="1">
      <c r="B10" s="42">
        <f t="shared" ref="B10:B28" si="0">B9+1</f>
        <v>2026</v>
      </c>
      <c r="C10" s="261">
        <f>INDEX('Exhibit 1 - Market Capacity'!$I:$I,MATCH($B10,'Exhibit 1 - Market Capacity'!$B:$B,0),1)</f>
        <v>113259.18</v>
      </c>
      <c r="D10" s="114">
        <f>D9*(1+$C$34)</f>
        <v>113259.18894744378</v>
      </c>
      <c r="E10" s="114"/>
      <c r="F10" s="345">
        <f>IF(B10&lt;2030,0,AVERAGE(INDEX('Exhibit 2a - CEIP Cap SmallPV'!L:L,MATCH($B10,'Exhibit 2a - CEIP Cap SmallPV'!$B:$B,0),1),INDEX('Exhibit 2b - CEIP Cap SmallWD'!L:L,MATCH($B10,'Exhibit 2b - CEIP Cap SmallWD'!$B:$B,0),1)))</f>
        <v>0</v>
      </c>
      <c r="G10" s="24">
        <f>G9*(1+$C$34)</f>
        <v>1.0588745369224382</v>
      </c>
      <c r="I10" s="97"/>
      <c r="J10" s="101">
        <f>J9*(1+$C$34)</f>
        <v>1.0226999999999999</v>
      </c>
    </row>
    <row r="11" spans="2:14" s="65" customFormat="1">
      <c r="B11" s="42">
        <f t="shared" si="0"/>
        <v>2027</v>
      </c>
      <c r="C11" s="261">
        <f>INDEX('Exhibit 1 - Market Capacity'!$I:$I,MATCH($B11,'Exhibit 1 - Market Capacity'!$B:$B,0),1)</f>
        <v>115830.17</v>
      </c>
      <c r="D11" s="114">
        <f t="shared" ref="D11:D28" si="1">D10*(1+$C$34)</f>
        <v>115830.17253655074</v>
      </c>
      <c r="E11" s="114"/>
      <c r="F11" s="345">
        <f>IF(B11&lt;2030,0,AVERAGE(INDEX('Exhibit 2a - CEIP Cap SmallPV'!L:L,MATCH($B11,'Exhibit 2a - CEIP Cap SmallPV'!$B:$B,0),1),INDEX('Exhibit 2b - CEIP Cap SmallWD'!L:L,MATCH($B11,'Exhibit 2b - CEIP Cap SmallWD'!$B:$B,0),1)))</f>
        <v>0</v>
      </c>
      <c r="G11" s="24">
        <f t="shared" ref="G11:G28" si="2">G10*(1+$C$34)</f>
        <v>1.0829109889105775</v>
      </c>
      <c r="I11" s="97"/>
      <c r="J11" s="101">
        <f t="shared" ref="J11:J28" si="3">J10*(1+$C$34)</f>
        <v>1.0459152899999999</v>
      </c>
    </row>
    <row r="12" spans="2:14" s="65" customFormat="1">
      <c r="B12" s="42">
        <f t="shared" si="0"/>
        <v>2028</v>
      </c>
      <c r="C12" s="261">
        <f>INDEX('Exhibit 1 - Market Capacity'!$I:$I,MATCH($B12,'Exhibit 1 - Market Capacity'!$B:$B,0),1)</f>
        <v>118459.51999999997</v>
      </c>
      <c r="D12" s="114">
        <f t="shared" si="1"/>
        <v>118459.51745313044</v>
      </c>
      <c r="E12" s="114"/>
      <c r="F12" s="345">
        <f>IF(B12&lt;2030,0,AVERAGE(INDEX('Exhibit 2a - CEIP Cap SmallPV'!L:L,MATCH($B12,'Exhibit 2a - CEIP Cap SmallPV'!$B:$B,0),1),INDEX('Exhibit 2b - CEIP Cap SmallWD'!L:L,MATCH($B12,'Exhibit 2b - CEIP Cap SmallWD'!$B:$B,0),1)))</f>
        <v>0</v>
      </c>
      <c r="G12" s="24">
        <f t="shared" si="2"/>
        <v>1.1074930683588475</v>
      </c>
      <c r="I12" s="97"/>
      <c r="J12" s="101">
        <f t="shared" si="3"/>
        <v>1.069657567083</v>
      </c>
    </row>
    <row r="13" spans="2:14" s="65" customFormat="1">
      <c r="B13" s="42">
        <f t="shared" si="0"/>
        <v>2029</v>
      </c>
      <c r="C13" s="261">
        <f>INDEX('Exhibit 1 - Market Capacity'!$I:$I,MATCH($B13,'Exhibit 1 - Market Capacity'!$B:$B,0),1)</f>
        <v>121148.54999999999</v>
      </c>
      <c r="D13" s="114">
        <f t="shared" si="1"/>
        <v>121148.54849931649</v>
      </c>
      <c r="E13" s="114"/>
      <c r="F13" s="345">
        <f>IF(B13&lt;2030,0,AVERAGE(INDEX('Exhibit 2a - CEIP Cap SmallPV'!L:L,MATCH($B13,'Exhibit 2a - CEIP Cap SmallPV'!$B:$B,0),1),INDEX('Exhibit 2b - CEIP Cap SmallWD'!L:L,MATCH($B13,'Exhibit 2b - CEIP Cap SmallWD'!$B:$B,0),1)))</f>
        <v>0</v>
      </c>
      <c r="G13" s="24">
        <f t="shared" si="2"/>
        <v>1.1326331610105933</v>
      </c>
      <c r="I13" s="97"/>
      <c r="J13" s="101">
        <f t="shared" si="3"/>
        <v>1.0939387938557841</v>
      </c>
    </row>
    <row r="14" spans="2:14" s="65" customFormat="1">
      <c r="B14" s="42">
        <f t="shared" si="0"/>
        <v>2030</v>
      </c>
      <c r="C14" s="261">
        <f>INDEX('Exhibit 1 - Market Capacity'!$I:$I,MATCH($B14,'Exhibit 1 - Market Capacity'!$B:$B,0),1)</f>
        <v>123898.63</v>
      </c>
      <c r="D14" s="114">
        <f t="shared" si="1"/>
        <v>123898.62055025097</v>
      </c>
      <c r="E14" s="114"/>
      <c r="F14" s="345">
        <f>IF(B14&lt;2030,0,AVERAGE(INDEX('Exhibit 2a - CEIP Cap SmallPV'!L:L,MATCH($B14,'Exhibit 2a - CEIP Cap SmallPV'!$B:$B,0),1),INDEX('Exhibit 2b - CEIP Cap SmallWD'!L:L,MATCH($B14,'Exhibit 2b - CEIP Cap SmallWD'!$B:$B,0),1)))</f>
        <v>1.9536847889877804</v>
      </c>
      <c r="G14" s="24">
        <f t="shared" si="2"/>
        <v>1.1583439337655337</v>
      </c>
      <c r="I14" s="97"/>
      <c r="J14" s="101">
        <f t="shared" si="3"/>
        <v>1.1187712044763103</v>
      </c>
      <c r="K14"/>
      <c r="L14"/>
      <c r="M14"/>
      <c r="N14"/>
    </row>
    <row r="15" spans="2:14" s="65" customFormat="1">
      <c r="B15" s="42">
        <f t="shared" si="0"/>
        <v>2031</v>
      </c>
      <c r="C15" s="261">
        <f>INDEX('Exhibit 1 - Market Capacity'!$I:$I,MATCH($B15,'Exhibit 1 - Market Capacity'!$B:$B,0),1)</f>
        <v>126711.13</v>
      </c>
      <c r="D15" s="114">
        <f t="shared" si="1"/>
        <v>126711.11923674167</v>
      </c>
      <c r="E15" s="114"/>
      <c r="F15" s="345">
        <f>IF(B15&lt;2030,0,AVERAGE(INDEX('Exhibit 2a - CEIP Cap SmallPV'!L:L,MATCH($B15,'Exhibit 2a - CEIP Cap SmallPV'!$B:$B,0),1),INDEX('Exhibit 2b - CEIP Cap SmallWD'!L:L,MATCH($B15,'Exhibit 2b - CEIP Cap SmallWD'!$B:$B,0),1)))</f>
        <v>1.9980334336978025</v>
      </c>
      <c r="G15" s="24">
        <f t="shared" si="2"/>
        <v>1.1846383410620112</v>
      </c>
      <c r="I15" s="97"/>
      <c r="J15" s="101">
        <f t="shared" si="3"/>
        <v>1.1441673108179224</v>
      </c>
      <c r="K15"/>
      <c r="L15"/>
      <c r="M15"/>
      <c r="N15"/>
    </row>
    <row r="16" spans="2:14" s="65" customFormat="1">
      <c r="B16" s="42">
        <f t="shared" si="0"/>
        <v>2032</v>
      </c>
      <c r="C16" s="261">
        <f>INDEX('Exhibit 1 - Market Capacity'!$I:$I,MATCH($B16,'Exhibit 1 - Market Capacity'!$B:$B,0),1)</f>
        <v>129587.47000000002</v>
      </c>
      <c r="D16" s="114">
        <f t="shared" si="1"/>
        <v>129587.46164341569</v>
      </c>
      <c r="E16" s="114"/>
      <c r="F16" s="345">
        <f>IF(B16&lt;2030,0,AVERAGE(INDEX('Exhibit 2a - CEIP Cap SmallPV'!L:L,MATCH($B16,'Exhibit 2a - CEIP Cap SmallPV'!$B:$B,0),1),INDEX('Exhibit 2b - CEIP Cap SmallWD'!L:L,MATCH($B16,'Exhibit 2b - CEIP Cap SmallWD'!$B:$B,0),1)))</f>
        <v>2.0433887926427423</v>
      </c>
      <c r="G16" s="24">
        <f t="shared" si="2"/>
        <v>1.2115296314041188</v>
      </c>
      <c r="I16" s="97"/>
      <c r="J16" s="101">
        <f t="shared" si="3"/>
        <v>1.1701399087734892</v>
      </c>
      <c r="K16"/>
      <c r="L16"/>
      <c r="M16"/>
      <c r="N16"/>
    </row>
    <row r="17" spans="2:14" s="65" customFormat="1">
      <c r="B17" s="42">
        <f t="shared" si="0"/>
        <v>2033</v>
      </c>
      <c r="C17" s="261">
        <f>INDEX('Exhibit 1 - Market Capacity'!$I:$I,MATCH($B17,'Exhibit 1 - Market Capacity'!$B:$B,0),1)</f>
        <v>132529.1</v>
      </c>
      <c r="D17" s="114">
        <f t="shared" si="1"/>
        <v>132529.09702272122</v>
      </c>
      <c r="E17" s="114"/>
      <c r="F17" s="345">
        <f>IF(B17&lt;2030,0,AVERAGE(INDEX('Exhibit 2a - CEIP Cap SmallPV'!L:L,MATCH($B17,'Exhibit 2a - CEIP Cap SmallPV'!$B:$B,0),1),INDEX('Exhibit 2b - CEIP Cap SmallWD'!L:L,MATCH($B17,'Exhibit 2b - CEIP Cap SmallWD'!$B:$B,0),1)))</f>
        <v>2.0897737182357323</v>
      </c>
      <c r="G17" s="24">
        <f t="shared" si="2"/>
        <v>1.2390313540369924</v>
      </c>
      <c r="I17" s="97"/>
      <c r="J17" s="101">
        <f t="shared" si="3"/>
        <v>1.1967020847026473</v>
      </c>
      <c r="K17"/>
      <c r="L17"/>
      <c r="M17"/>
      <c r="N17"/>
    </row>
    <row r="18" spans="2:14" s="65" customFormat="1">
      <c r="B18" s="42">
        <f t="shared" si="0"/>
        <v>2034</v>
      </c>
      <c r="C18" s="261">
        <f>INDEX('Exhibit 1 - Market Capacity'!$I:$I,MATCH($B18,'Exhibit 1 - Market Capacity'!$B:$B,0),1)</f>
        <v>135537.51</v>
      </c>
      <c r="D18" s="114">
        <f t="shared" si="1"/>
        <v>135537.50752513699</v>
      </c>
      <c r="E18" s="114"/>
      <c r="F18" s="345">
        <f>IF(B18&lt;2030,0,AVERAGE(INDEX('Exhibit 2a - CEIP Cap SmallPV'!L:L,MATCH($B18,'Exhibit 2a - CEIP Cap SmallPV'!$B:$B,0),1),INDEX('Exhibit 2b - CEIP Cap SmallWD'!L:L,MATCH($B18,'Exhibit 2b - CEIP Cap SmallWD'!$B:$B,0),1)))</f>
        <v>2.1372115816396833</v>
      </c>
      <c r="G18" s="24">
        <f t="shared" si="2"/>
        <v>1.2671573657736321</v>
      </c>
      <c r="I18" s="97"/>
      <c r="J18" s="101">
        <f t="shared" si="3"/>
        <v>1.2238672220253972</v>
      </c>
      <c r="K18"/>
      <c r="L18"/>
      <c r="M18"/>
      <c r="N18"/>
    </row>
    <row r="19" spans="2:14" s="65" customFormat="1">
      <c r="B19" s="42">
        <f t="shared" si="0"/>
        <v>2035</v>
      </c>
      <c r="C19" s="261">
        <f>INDEX('Exhibit 1 - Market Capacity'!$I:$I,MATCH($B19,'Exhibit 1 - Market Capacity'!$B:$B,0),1)</f>
        <v>138614.21000000002</v>
      </c>
      <c r="D19" s="114">
        <f t="shared" si="1"/>
        <v>138614.20894595759</v>
      </c>
      <c r="E19" s="114"/>
      <c r="F19" s="345">
        <f>IF(B19&lt;2030,0,AVERAGE(INDEX('Exhibit 2a - CEIP Cap SmallPV'!L:L,MATCH($B19,'Exhibit 2a - CEIP Cap SmallPV'!$B:$B,0),1),INDEX('Exhibit 2b - CEIP Cap SmallWD'!L:L,MATCH($B19,'Exhibit 2b - CEIP Cap SmallWD'!$B:$B,0),1)))</f>
        <v>2.1857262845429037</v>
      </c>
      <c r="G19" s="24">
        <f t="shared" si="2"/>
        <v>1.2959218379766935</v>
      </c>
      <c r="I19" s="97"/>
      <c r="J19" s="101">
        <f t="shared" si="3"/>
        <v>1.2516490079653737</v>
      </c>
      <c r="K19"/>
      <c r="L19"/>
      <c r="M19"/>
      <c r="N19"/>
    </row>
    <row r="20" spans="2:14" s="65" customFormat="1">
      <c r="B20" s="42">
        <f t="shared" si="0"/>
        <v>2036</v>
      </c>
      <c r="C20" s="261">
        <f>INDEX('Exhibit 1 - Market Capacity'!$I:$I,MATCH($B20,'Exhibit 1 - Market Capacity'!$B:$B,0),1)</f>
        <v>141760.75</v>
      </c>
      <c r="D20" s="114">
        <f t="shared" si="1"/>
        <v>141760.75148903084</v>
      </c>
      <c r="E20" s="114"/>
      <c r="F20" s="345">
        <f>IF(B20&lt;2030,0,AVERAGE(INDEX('Exhibit 2a - CEIP Cap SmallPV'!L:L,MATCH($B20,'Exhibit 2a - CEIP Cap SmallPV'!$B:$B,0),1),INDEX('Exhibit 2b - CEIP Cap SmallWD'!L:L,MATCH($B20,'Exhibit 2b - CEIP Cap SmallWD'!$B:$B,0),1)))</f>
        <v>2.2353422712020277</v>
      </c>
      <c r="G20" s="24">
        <f t="shared" si="2"/>
        <v>1.3253392636987644</v>
      </c>
      <c r="I20" s="97"/>
      <c r="J20" s="101">
        <f t="shared" si="3"/>
        <v>1.2800614404461876</v>
      </c>
      <c r="K20"/>
      <c r="L20"/>
      <c r="M20"/>
      <c r="N20"/>
    </row>
    <row r="21" spans="2:14" s="65" customFormat="1">
      <c r="B21" s="42">
        <f t="shared" si="0"/>
        <v>2037</v>
      </c>
      <c r="C21" s="261">
        <f>INDEX('Exhibit 1 - Market Capacity'!$I:$I,MATCH($B21,'Exhibit 1 - Market Capacity'!$B:$B,0),1)</f>
        <v>144978.72</v>
      </c>
      <c r="D21" s="114">
        <f t="shared" si="1"/>
        <v>144978.72054783182</v>
      </c>
      <c r="E21" s="114"/>
      <c r="F21" s="345">
        <f>IF(B21&lt;2030,0,AVERAGE(INDEX('Exhibit 2a - CEIP Cap SmallPV'!L:L,MATCH($B21,'Exhibit 2a - CEIP Cap SmallPV'!$B:$B,0),1),INDEX('Exhibit 2b - CEIP Cap SmallWD'!L:L,MATCH($B21,'Exhibit 2b - CEIP Cap SmallWD'!$B:$B,0),1)))</f>
        <v>2.2860845407583135</v>
      </c>
      <c r="G21" s="24">
        <f t="shared" si="2"/>
        <v>1.3554244649847262</v>
      </c>
      <c r="I21" s="97"/>
      <c r="J21" s="101">
        <f t="shared" si="3"/>
        <v>1.3091188351443159</v>
      </c>
      <c r="K21"/>
      <c r="L21"/>
      <c r="M21"/>
      <c r="N21"/>
    </row>
    <row r="22" spans="2:14" s="65" customFormat="1">
      <c r="B22" s="42">
        <f t="shared" si="0"/>
        <v>2038</v>
      </c>
      <c r="C22" s="261">
        <f>INDEX('Exhibit 1 - Market Capacity'!$I:$I,MATCH($B22,'Exhibit 1 - Market Capacity'!$B:$B,0),1)</f>
        <v>148269.73000000001</v>
      </c>
      <c r="D22" s="114">
        <f t="shared" si="1"/>
        <v>148269.7375042676</v>
      </c>
      <c r="E22" s="114"/>
      <c r="F22" s="345">
        <f>IF(B22&lt;2030,0,AVERAGE(INDEX('Exhibit 2a - CEIP Cap SmallPV'!L:L,MATCH($B22,'Exhibit 2a - CEIP Cap SmallPV'!$B:$B,0),1),INDEX('Exhibit 2b - CEIP Cap SmallWD'!L:L,MATCH($B22,'Exhibit 2b - CEIP Cap SmallWD'!$B:$B,0),1)))</f>
        <v>2.3379786598335275</v>
      </c>
      <c r="G22" s="24">
        <f t="shared" si="2"/>
        <v>1.3861926003398795</v>
      </c>
      <c r="I22" s="97"/>
      <c r="J22" s="101">
        <f t="shared" si="3"/>
        <v>1.3388358327020917</v>
      </c>
      <c r="K22"/>
      <c r="L22"/>
      <c r="M22"/>
      <c r="N22"/>
    </row>
    <row r="23" spans="2:14" s="65" customFormat="1" ht="15.75" thickBot="1">
      <c r="B23" s="42">
        <f t="shared" si="0"/>
        <v>2039</v>
      </c>
      <c r="C23" s="262">
        <f>INDEX('Exhibit 1 - Market Capacity'!$I:$I,MATCH($B23,'Exhibit 1 - Market Capacity'!$B:$B,0),1)</f>
        <v>151635.46000000002</v>
      </c>
      <c r="D23" s="114">
        <f t="shared" si="1"/>
        <v>151635.46054561448</v>
      </c>
      <c r="E23" s="114"/>
      <c r="F23" s="346">
        <f>IF(B23&lt;2030,0,AVERAGE(INDEX('Exhibit 2a - CEIP Cap SmallPV'!L:L,MATCH($B23,'Exhibit 2a - CEIP Cap SmallPV'!$B:$B,0),1),INDEX('Exhibit 2b - CEIP Cap SmallWD'!L:L,MATCH($B23,'Exhibit 2b - CEIP Cap SmallWD'!$B:$B,0),1)))</f>
        <v>2.391050775411748</v>
      </c>
      <c r="G23" s="24">
        <f t="shared" si="2"/>
        <v>1.4176591723675946</v>
      </c>
      <c r="I23" s="97"/>
      <c r="J23" s="101">
        <f t="shared" si="3"/>
        <v>1.3692274061044292</v>
      </c>
      <c r="K23"/>
      <c r="L23"/>
      <c r="M23"/>
      <c r="N23"/>
    </row>
    <row r="24" spans="2:14" s="65" customFormat="1">
      <c r="B24" s="42">
        <f t="shared" si="0"/>
        <v>2040</v>
      </c>
      <c r="C24" s="114">
        <f>INDEX('Exhibit 1 - Market Capacity'!$I:$I,MATCH($B24,'Exhibit 1 - Market Capacity'!$B:$B,0),1)</f>
        <v>155077.58000000002</v>
      </c>
      <c r="D24" s="114">
        <f t="shared" si="1"/>
        <v>155077.58549999993</v>
      </c>
      <c r="E24" s="114"/>
      <c r="F24" s="24">
        <f>IF(B24&lt;2030,0,AVERAGE(INDEX('Exhibit 2a - CEIP Cap SmallPV'!L:L,MATCH($B24,'Exhibit 2a - CEIP Cap SmallPV'!$B:$B,0),1),INDEX('Exhibit 2b - CEIP Cap SmallWD'!L:L,MATCH($B24,'Exhibit 2b - CEIP Cap SmallWD'!$B:$B,0),1)))</f>
        <v>2.4453276280135947</v>
      </c>
      <c r="G24" s="24">
        <f t="shared" si="2"/>
        <v>1.4498400355803389</v>
      </c>
      <c r="I24" s="97"/>
      <c r="J24" s="101">
        <f t="shared" si="3"/>
        <v>1.4003088682229996</v>
      </c>
      <c r="K24"/>
      <c r="L24"/>
      <c r="M24"/>
      <c r="N24"/>
    </row>
    <row r="25" spans="2:14" s="65" customFormat="1">
      <c r="B25" s="42">
        <f t="shared" si="0"/>
        <v>2041</v>
      </c>
      <c r="C25" s="114">
        <f>INDEX('Exhibit 1 - Market Capacity'!$I:$I,MATCH($B25,'Exhibit 1 - Market Capacity'!$B:$B,0),1)</f>
        <v>158597.84</v>
      </c>
      <c r="D25" s="114">
        <f t="shared" si="1"/>
        <v>158597.84669084992</v>
      </c>
      <c r="E25" s="114"/>
      <c r="F25" s="24">
        <f>IF(B25&lt;2030,0,AVERAGE(INDEX('Exhibit 2a - CEIP Cap SmallPV'!L:L,MATCH($B25,'Exhibit 2a - CEIP Cap SmallPV'!$B:$B,0),1),INDEX('Exhibit 2b - CEIP Cap SmallWD'!L:L,MATCH($B25,'Exhibit 2b - CEIP Cap SmallWD'!$B:$B,0),1)))</f>
        <v>2.5008365651695028</v>
      </c>
      <c r="G25" s="24">
        <f t="shared" si="2"/>
        <v>1.4827514043880126</v>
      </c>
      <c r="I25" s="97"/>
      <c r="J25" s="101">
        <f t="shared" si="3"/>
        <v>1.4320958795316616</v>
      </c>
      <c r="K25"/>
      <c r="L25"/>
      <c r="M25"/>
      <c r="N25"/>
    </row>
    <row r="26" spans="2:14" s="65" customFormat="1">
      <c r="B26" s="42">
        <f t="shared" si="0"/>
        <v>2042</v>
      </c>
      <c r="C26" s="114">
        <f>INDEX('Exhibit 1 - Market Capacity'!$I:$I,MATCH($B26,'Exhibit 1 - Market Capacity'!$B:$B,0),1)</f>
        <v>162198.01</v>
      </c>
      <c r="D26" s="114">
        <f t="shared" si="1"/>
        <v>162198.01781073221</v>
      </c>
      <c r="E26" s="114"/>
      <c r="F26" s="24">
        <f>IF(B26&lt;2030,0,AVERAGE(INDEX('Exhibit 2a - CEIP Cap SmallPV'!L:L,MATCH($B26,'Exhibit 2a - CEIP Cap SmallPV'!$B:$B,0),1),INDEX('Exhibit 2b - CEIP Cap SmallWD'!L:L,MATCH($B26,'Exhibit 2b - CEIP Cap SmallWD'!$B:$B,0),1)))</f>
        <v>2.5576055551988501</v>
      </c>
      <c r="G26" s="24">
        <f t="shared" si="2"/>
        <v>1.5164098612676205</v>
      </c>
      <c r="I26" s="97"/>
      <c r="J26" s="101">
        <f t="shared" si="3"/>
        <v>1.4646044559970302</v>
      </c>
      <c r="K26"/>
      <c r="L26"/>
      <c r="M26"/>
      <c r="N26"/>
    </row>
    <row r="27" spans="2:14" s="65" customFormat="1">
      <c r="B27" s="42">
        <f t="shared" si="0"/>
        <v>2043</v>
      </c>
      <c r="C27" s="114">
        <f>INDEX('Exhibit 1 - Market Capacity'!$I:$I,MATCH($B27,'Exhibit 1 - Market Capacity'!$B:$B,0),1)</f>
        <v>165879.90000000002</v>
      </c>
      <c r="D27" s="114">
        <f t="shared" si="1"/>
        <v>165879.91281503582</v>
      </c>
      <c r="E27" s="114"/>
      <c r="F27" s="24">
        <f>IF(B27&lt;2030,0,AVERAGE(INDEX('Exhibit 2a - CEIP Cap SmallPV'!L:L,MATCH($B27,'Exhibit 2a - CEIP Cap SmallPV'!$B:$B,0),1),INDEX('Exhibit 2b - CEIP Cap SmallWD'!L:L,MATCH($B27,'Exhibit 2b - CEIP Cap SmallWD'!$B:$B,0),1)))</f>
        <v>2.6156632013018637</v>
      </c>
      <c r="G27" s="24">
        <f t="shared" si="2"/>
        <v>1.5508323651183953</v>
      </c>
      <c r="I27" s="97"/>
      <c r="J27" s="101">
        <f t="shared" si="3"/>
        <v>1.4978509771481627</v>
      </c>
      <c r="K27"/>
      <c r="L27"/>
      <c r="M27"/>
      <c r="N27"/>
    </row>
    <row r="28" spans="2:14" s="65" customFormat="1">
      <c r="B28" s="42">
        <f t="shared" si="0"/>
        <v>2044</v>
      </c>
      <c r="C28" s="114">
        <f>INDEX('Exhibit 1 - Market Capacity'!$I:$I,MATCH($B28,'Exhibit 1 - Market Capacity'!$B:$B,0),1)</f>
        <v>169645.38</v>
      </c>
      <c r="D28" s="114">
        <f t="shared" si="1"/>
        <v>169645.38683593713</v>
      </c>
      <c r="E28" s="114"/>
      <c r="F28" s="24">
        <f>IF(B28&lt;2030,0,AVERAGE(INDEX('Exhibit 2a - CEIP Cap SmallPV'!L:L,MATCH($B28,'Exhibit 2a - CEIP Cap SmallPV'!$B:$B,0),1),INDEX('Exhibit 2b - CEIP Cap SmallWD'!L:L,MATCH($B28,'Exhibit 2b - CEIP Cap SmallWD'!$B:$B,0),1)))</f>
        <v>2.6750387559714159</v>
      </c>
      <c r="G28" s="24">
        <f t="shared" si="2"/>
        <v>1.5860362598065827</v>
      </c>
      <c r="I28" s="97"/>
      <c r="J28" s="101">
        <f t="shared" si="3"/>
        <v>1.5318521943294259</v>
      </c>
      <c r="K28"/>
      <c r="L28"/>
      <c r="M28"/>
      <c r="N28"/>
    </row>
    <row r="29" spans="2:14" s="65" customFormat="1">
      <c r="B29" s="42"/>
      <c r="C29" s="51"/>
      <c r="D29" s="59"/>
      <c r="E29" s="51"/>
      <c r="F29" s="51"/>
      <c r="G29" s="69"/>
      <c r="H29" s="97"/>
      <c r="I29"/>
      <c r="J29"/>
      <c r="K29"/>
    </row>
    <row r="30" spans="2:14" s="65" customFormat="1" ht="12.75">
      <c r="B30" s="28"/>
      <c r="C30" s="28"/>
      <c r="D30" s="28"/>
      <c r="E30" s="28"/>
      <c r="F30" s="28"/>
      <c r="G30" s="28"/>
      <c r="H30" s="28"/>
      <c r="I30"/>
      <c r="J30"/>
      <c r="K30"/>
    </row>
    <row r="31" spans="2:14" s="65" customFormat="1" thickBot="1">
      <c r="B31" s="278"/>
      <c r="C31" s="385" t="s">
        <v>13</v>
      </c>
      <c r="D31" s="385"/>
      <c r="E31" s="385"/>
      <c r="F31" s="385"/>
      <c r="G31" s="385"/>
      <c r="H31"/>
      <c r="I31"/>
      <c r="J31"/>
      <c r="K31"/>
    </row>
    <row r="32" spans="2:14" s="65" customFormat="1" ht="13.5" thickBot="1">
      <c r="B32" s="28"/>
      <c r="C32" s="382" t="s">
        <v>25</v>
      </c>
      <c r="D32" s="383"/>
      <c r="E32" s="383"/>
      <c r="F32" s="383"/>
      <c r="G32" s="384"/>
      <c r="H32" s="259"/>
      <c r="I32"/>
      <c r="J32"/>
      <c r="K32"/>
    </row>
    <row r="33" spans="2:18" s="65" customFormat="1" ht="12.75">
      <c r="B33" s="28"/>
      <c r="C33" s="99">
        <v>6.7699999999999996E-2</v>
      </c>
      <c r="D33" s="67" t="s">
        <v>224</v>
      </c>
      <c r="E33" s="28"/>
      <c r="F33" s="28"/>
      <c r="G33" s="28"/>
      <c r="H33" s="28"/>
      <c r="I33"/>
      <c r="J33"/>
      <c r="K33"/>
    </row>
    <row r="34" spans="2:18" s="65" customFormat="1" ht="12.75">
      <c r="B34" s="28"/>
      <c r="C34" s="250">
        <v>2.2700000000000001E-2</v>
      </c>
      <c r="D34" s="65" t="s">
        <v>219</v>
      </c>
      <c r="E34" s="28"/>
      <c r="F34" s="28"/>
      <c r="G34" s="28"/>
      <c r="H34" s="28"/>
      <c r="I34"/>
      <c r="J34"/>
      <c r="K34"/>
    </row>
    <row r="35" spans="2:18" s="65" customFormat="1" ht="12.75">
      <c r="C35"/>
      <c r="D35"/>
      <c r="E35"/>
      <c r="F35"/>
      <c r="G35"/>
      <c r="H35"/>
      <c r="I35"/>
      <c r="J35"/>
      <c r="K35"/>
      <c r="L35" s="98"/>
    </row>
    <row r="36" spans="2:18" s="65" customFormat="1" ht="12.75">
      <c r="C36"/>
      <c r="D36"/>
      <c r="E36"/>
      <c r="F36"/>
      <c r="G36"/>
      <c r="H36"/>
      <c r="I36"/>
      <c r="J36"/>
      <c r="K36"/>
      <c r="L36" s="98"/>
    </row>
    <row r="37" spans="2:18" s="65" customFormat="1" ht="12.75">
      <c r="C37"/>
      <c r="D37"/>
      <c r="E37"/>
      <c r="F37"/>
      <c r="G37"/>
      <c r="H37"/>
      <c r="I37"/>
      <c r="J37"/>
      <c r="K37"/>
      <c r="L37" s="98"/>
    </row>
    <row r="38" spans="2:18" s="65" customFormat="1" ht="12.75">
      <c r="C38"/>
      <c r="D38"/>
      <c r="E38"/>
      <c r="F38"/>
      <c r="G38"/>
      <c r="H38"/>
      <c r="I38"/>
      <c r="J38"/>
      <c r="K38"/>
      <c r="L38" s="98"/>
    </row>
    <row r="39" spans="2:18" s="65" customFormat="1" ht="12.75">
      <c r="C39"/>
      <c r="D39"/>
      <c r="E39"/>
      <c r="F39"/>
      <c r="G39"/>
      <c r="H39"/>
      <c r="I39"/>
      <c r="J39"/>
      <c r="K39"/>
      <c r="L39" s="98"/>
    </row>
    <row r="40" spans="2:18" s="65" customFormat="1" ht="12.75">
      <c r="C40"/>
      <c r="D40"/>
      <c r="E40"/>
      <c r="F40"/>
      <c r="G40"/>
      <c r="H40"/>
      <c r="I40"/>
      <c r="J40"/>
      <c r="K40"/>
      <c r="L40" s="98"/>
    </row>
    <row r="41" spans="2:18" s="65" customFormat="1" ht="12.75">
      <c r="C41"/>
      <c r="D41"/>
      <c r="E41"/>
      <c r="F41"/>
      <c r="G41"/>
      <c r="H41"/>
      <c r="I41"/>
      <c r="J41"/>
      <c r="K41"/>
      <c r="L41" s="98"/>
    </row>
    <row r="42" spans="2:18" s="65" customFormat="1" ht="12.75">
      <c r="C42"/>
      <c r="D42"/>
      <c r="E42"/>
      <c r="F42"/>
      <c r="G42"/>
      <c r="H42"/>
      <c r="I42"/>
      <c r="J42"/>
      <c r="K42"/>
      <c r="L42" s="98"/>
    </row>
    <row r="43" spans="2:18" s="65" customFormat="1" ht="12.75">
      <c r="C43"/>
      <c r="D43"/>
      <c r="E43"/>
      <c r="F43"/>
      <c r="G43"/>
      <c r="H43"/>
      <c r="I43"/>
      <c r="J43"/>
      <c r="K43"/>
      <c r="L43" s="98"/>
    </row>
    <row r="44" spans="2:18" s="65" customFormat="1" ht="12.75">
      <c r="C44"/>
      <c r="D44"/>
      <c r="E44"/>
      <c r="F44"/>
      <c r="G44"/>
      <c r="H44"/>
      <c r="I44"/>
      <c r="J44"/>
      <c r="K44"/>
    </row>
    <row r="45" spans="2:18" s="65" customFormat="1">
      <c r="I45"/>
      <c r="J45"/>
      <c r="K45"/>
      <c r="L45" s="97"/>
      <c r="M45" s="97"/>
      <c r="N45" s="97"/>
      <c r="O45" s="97"/>
      <c r="P45" s="97"/>
      <c r="Q45" s="97"/>
      <c r="R45" s="97"/>
    </row>
  </sheetData>
  <mergeCells count="4">
    <mergeCell ref="B1:G1"/>
    <mergeCell ref="B2:G2"/>
    <mergeCell ref="C32:G32"/>
    <mergeCell ref="C31:G31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Z59"/>
  <sheetViews>
    <sheetView workbookViewId="0">
      <selection activeCell="B41" sqref="B2:N41"/>
    </sheetView>
  </sheetViews>
  <sheetFormatPr defaultColWidth="9.33203125" defaultRowHeight="12.75"/>
  <cols>
    <col min="1" max="1" width="1.83203125" style="1" customWidth="1"/>
    <col min="2" max="2" width="12.5" style="1" customWidth="1"/>
    <col min="3" max="4" width="10" style="1" customWidth="1"/>
    <col min="5" max="5" width="8.33203125" style="1" customWidth="1"/>
    <col min="6" max="7" width="10" style="1" customWidth="1"/>
    <col min="8" max="8" width="8.33203125" style="1" customWidth="1"/>
    <col min="9" max="10" width="10" style="1" customWidth="1"/>
    <col min="11" max="11" width="8.33203125" style="1" customWidth="1"/>
    <col min="12" max="13" width="10" style="1" customWidth="1"/>
    <col min="14" max="14" width="8.33203125" style="1" customWidth="1"/>
    <col min="15" max="16" width="2.83203125" style="9" customWidth="1"/>
    <col min="17" max="17" width="18.6640625" style="9" customWidth="1"/>
    <col min="18" max="18" width="19.6640625" style="9" customWidth="1"/>
    <col min="19" max="16384" width="9.33203125" style="1"/>
  </cols>
  <sheetData>
    <row r="1" spans="2:26" s="38" customFormat="1" ht="15.75">
      <c r="B1" s="391" t="s">
        <v>103</v>
      </c>
      <c r="C1" s="371"/>
      <c r="D1" s="371"/>
      <c r="E1" s="371"/>
      <c r="F1" s="371"/>
      <c r="G1" s="371"/>
      <c r="H1" s="371"/>
      <c r="I1" s="371"/>
      <c r="J1" s="371"/>
      <c r="K1" s="371"/>
      <c r="L1" s="371"/>
      <c r="M1" s="371"/>
      <c r="N1" s="371"/>
      <c r="O1" s="35"/>
      <c r="P1" s="35"/>
      <c r="Q1" s="35"/>
      <c r="R1" s="35"/>
    </row>
    <row r="2" spans="2:26" s="38" customFormat="1" ht="15.75">
      <c r="B2" s="389" t="s">
        <v>23</v>
      </c>
      <c r="C2" s="390"/>
      <c r="D2" s="390"/>
      <c r="E2" s="390"/>
      <c r="F2" s="390"/>
      <c r="G2" s="390"/>
      <c r="H2" s="390"/>
      <c r="I2" s="390"/>
      <c r="J2" s="390"/>
      <c r="K2" s="390"/>
      <c r="L2" s="390"/>
      <c r="M2" s="390"/>
      <c r="N2" s="390"/>
      <c r="O2" s="35"/>
      <c r="P2" s="35"/>
      <c r="Q2" s="35"/>
      <c r="R2" s="35"/>
    </row>
    <row r="3" spans="2:26" s="39" customFormat="1" ht="15">
      <c r="B3" s="389" t="s">
        <v>104</v>
      </c>
      <c r="C3" s="390"/>
      <c r="D3" s="390"/>
      <c r="E3" s="390"/>
      <c r="F3" s="390"/>
      <c r="G3" s="390"/>
      <c r="H3" s="390"/>
      <c r="I3" s="390"/>
      <c r="J3" s="390"/>
      <c r="K3" s="390"/>
      <c r="L3" s="390"/>
      <c r="M3" s="390"/>
      <c r="N3" s="390"/>
      <c r="O3" s="37"/>
      <c r="P3" s="37"/>
      <c r="Q3" s="36"/>
      <c r="R3" s="36"/>
    </row>
    <row r="4" spans="2:26">
      <c r="B4" s="177"/>
      <c r="C4" s="178"/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8"/>
      <c r="R4" s="1"/>
    </row>
    <row r="5" spans="2:26" s="40" customFormat="1" ht="12.75" customHeight="1">
      <c r="B5" s="179"/>
      <c r="C5" s="392" t="s">
        <v>15</v>
      </c>
      <c r="D5" s="393" t="s">
        <v>26</v>
      </c>
      <c r="E5" s="394" t="s">
        <v>26</v>
      </c>
      <c r="F5" s="392" t="s">
        <v>15</v>
      </c>
      <c r="G5" s="393" t="s">
        <v>26</v>
      </c>
      <c r="H5" s="394" t="s">
        <v>26</v>
      </c>
      <c r="I5" s="392" t="s">
        <v>15</v>
      </c>
      <c r="J5" s="393" t="s">
        <v>26</v>
      </c>
      <c r="K5" s="394" t="s">
        <v>26</v>
      </c>
      <c r="L5" s="392" t="s">
        <v>15</v>
      </c>
      <c r="M5" s="393" t="s">
        <v>26</v>
      </c>
      <c r="N5" s="394" t="s">
        <v>26</v>
      </c>
      <c r="O5" s="41"/>
      <c r="P5" s="41"/>
    </row>
    <row r="6" spans="2:26" s="40" customFormat="1" ht="12.75" customHeight="1">
      <c r="B6" s="180"/>
      <c r="C6" s="386" t="s">
        <v>44</v>
      </c>
      <c r="D6" s="387"/>
      <c r="E6" s="388"/>
      <c r="F6" s="386" t="s">
        <v>53</v>
      </c>
      <c r="G6" s="387"/>
      <c r="H6" s="388"/>
      <c r="I6" s="386" t="s">
        <v>54</v>
      </c>
      <c r="J6" s="387" t="s">
        <v>21</v>
      </c>
      <c r="K6" s="388" t="s">
        <v>21</v>
      </c>
      <c r="L6" s="386" t="s">
        <v>55</v>
      </c>
      <c r="M6" s="387" t="s">
        <v>22</v>
      </c>
      <c r="N6" s="388" t="s">
        <v>22</v>
      </c>
      <c r="O6" s="43"/>
      <c r="P6" s="43"/>
    </row>
    <row r="7" spans="2:26" s="40" customFormat="1" ht="12.75" customHeight="1">
      <c r="B7" s="180" t="s">
        <v>2</v>
      </c>
      <c r="C7" s="181" t="s">
        <v>69</v>
      </c>
      <c r="D7" s="182" t="s">
        <v>70</v>
      </c>
      <c r="E7" s="182" t="s">
        <v>71</v>
      </c>
      <c r="F7" s="181" t="s">
        <v>69</v>
      </c>
      <c r="G7" s="182" t="s">
        <v>70</v>
      </c>
      <c r="H7" s="182" t="s">
        <v>71</v>
      </c>
      <c r="I7" s="181" t="s">
        <v>69</v>
      </c>
      <c r="J7" s="182" t="s">
        <v>70</v>
      </c>
      <c r="K7" s="182" t="s">
        <v>71</v>
      </c>
      <c r="L7" s="181" t="s">
        <v>69</v>
      </c>
      <c r="M7" s="182" t="s">
        <v>70</v>
      </c>
      <c r="N7" s="182" t="s">
        <v>71</v>
      </c>
      <c r="O7" s="43"/>
      <c r="P7" s="43"/>
    </row>
    <row r="8" spans="2:26" ht="6.75" customHeight="1">
      <c r="B8" s="183"/>
      <c r="C8" s="184"/>
      <c r="D8" s="184"/>
      <c r="E8" s="184"/>
      <c r="F8" s="184"/>
      <c r="G8" s="184"/>
      <c r="H8" s="184"/>
      <c r="I8" s="184"/>
      <c r="J8" s="184"/>
      <c r="K8" s="184"/>
      <c r="L8" s="184"/>
      <c r="M8" s="184"/>
      <c r="N8" s="184"/>
      <c r="O8" s="10"/>
      <c r="P8" s="10"/>
      <c r="Q8" s="1"/>
      <c r="R8" s="1"/>
    </row>
    <row r="9" spans="2:26">
      <c r="B9" s="185"/>
      <c r="C9" s="186"/>
      <c r="D9" s="187"/>
      <c r="E9" s="188"/>
      <c r="F9" s="186"/>
      <c r="G9" s="187"/>
      <c r="H9" s="188"/>
      <c r="I9" s="186"/>
      <c r="J9" s="189"/>
      <c r="K9" s="188"/>
      <c r="L9" s="186"/>
      <c r="M9" s="189"/>
      <c r="N9" s="188"/>
      <c r="O9" s="6"/>
      <c r="P9" s="6"/>
      <c r="Q9" s="24"/>
      <c r="R9" s="24"/>
    </row>
    <row r="10" spans="2:26">
      <c r="B10" s="195">
        <f>'Table A - Combined'!B11</f>
        <v>2025</v>
      </c>
      <c r="C10" s="187">
        <f>INDEX('Table A - Combined'!$C$10:$Y$30,MATCH($B10,'Table A - Combined'!$B$10:$B$30,0),MATCH(C$6,'Table A - Combined'!$C$4:$Y$4,0))</f>
        <v>79.006282836778524</v>
      </c>
      <c r="D10" s="187">
        <f>INDEX('[5]Exhibit 4 - Comparison'!C:C,MATCH($B10,'[5]Exhibit 4 - Comparison'!$B:$B,0),1)</f>
        <v>100.97343307801984</v>
      </c>
      <c r="E10" s="188">
        <f t="shared" ref="E10:E29" si="0">C10-D10</f>
        <v>-21.967150241241313</v>
      </c>
      <c r="F10" s="186">
        <f>INDEX('Table A - Combined'!$C$10:$Y$30,MATCH($B10,'Table A - Combined'!$B$10:$B$30,0),MATCH(F$6,'Table A - Combined'!$C$4:$Y$4,0))</f>
        <v>71.37226060807248</v>
      </c>
      <c r="G10" s="187">
        <f>INDEX('[5]Exhibit 4 - Comparison'!F:F,MATCH($B10,'[5]Exhibit 4 - Comparison'!$B:$B,0),1)</f>
        <v>95.81871776659797</v>
      </c>
      <c r="H10" s="188">
        <f t="shared" ref="H10:H29" si="1">F10-G10</f>
        <v>-24.44645715852549</v>
      </c>
      <c r="I10" s="186">
        <f>INDEX('Table A - Combined'!$C$10:$Y$30,MATCH($B10,'Table A - Combined'!$B$10:$B$30,0),MATCH(I$6,'Table A - Combined'!$C$4:$Y$4,0))</f>
        <v>52.345705765756762</v>
      </c>
      <c r="J10" s="187">
        <f>INDEX('[5]Exhibit 4 - Comparison'!I:I,MATCH($B10,'[5]Exhibit 4 - Comparison'!$B:$B,0),1)</f>
        <v>74.53131291943609</v>
      </c>
      <c r="K10" s="188">
        <f t="shared" ref="K10:K29" si="2">I10-J10</f>
        <v>-22.185607153679328</v>
      </c>
      <c r="L10" s="186">
        <f>INDEX('Table A - Combined'!$C$10:$Y$30,MATCH($B10,'Table A - Combined'!$B$10:$B$30,0),MATCH(L$6,'Table A - Combined'!$C$4:$Y$4,0))</f>
        <v>50.044501738830249</v>
      </c>
      <c r="M10" s="187">
        <f>INDEX('[5]Exhibit 4 - Comparison'!L:L,MATCH($B10,'[5]Exhibit 4 - Comparison'!$B:$B,0),1)</f>
        <v>75.313927016461278</v>
      </c>
      <c r="N10" s="188">
        <f t="shared" ref="N10:N29" si="3">L10-M10</f>
        <v>-25.269425277631029</v>
      </c>
      <c r="O10" s="24"/>
      <c r="P10" s="24"/>
      <c r="Q10"/>
      <c r="R10"/>
      <c r="S10"/>
      <c r="T10"/>
      <c r="U10"/>
      <c r="V10"/>
      <c r="W10"/>
      <c r="X10"/>
      <c r="Y10"/>
      <c r="Z10"/>
    </row>
    <row r="11" spans="2:26">
      <c r="B11" s="195">
        <f t="shared" ref="B11:B29" si="4">B10+1</f>
        <v>2026</v>
      </c>
      <c r="C11" s="187">
        <f>INDEX('Table A - Combined'!$C$10:$Y$30,MATCH($B11,'Table A - Combined'!$B$10:$B$30,0),MATCH(C$6,'Table A - Combined'!$C$4:$Y$4,0))</f>
        <v>84.566251980575146</v>
      </c>
      <c r="D11" s="187">
        <f>INDEX('[5]Exhibit 4 - Comparison'!C:C,MATCH($B11,'[5]Exhibit 4 - Comparison'!$B:$B,0),1)</f>
        <v>99.890769501013907</v>
      </c>
      <c r="E11" s="188">
        <f t="shared" si="0"/>
        <v>-15.324517520438761</v>
      </c>
      <c r="F11" s="186">
        <f>INDEX('Table A - Combined'!$C$10:$Y$30,MATCH($B11,'Table A - Combined'!$B$10:$B$30,0),MATCH(F$6,'Table A - Combined'!$C$4:$Y$4,0))</f>
        <v>79.182460952781625</v>
      </c>
      <c r="G11" s="187">
        <f>INDEX('[5]Exhibit 4 - Comparison'!F:F,MATCH($B11,'[5]Exhibit 4 - Comparison'!$B:$B,0),1)</f>
        <v>97.834495737314086</v>
      </c>
      <c r="H11" s="188">
        <f t="shared" si="1"/>
        <v>-18.652034784532461</v>
      </c>
      <c r="I11" s="186">
        <f>INDEX('Table A - Combined'!$C$10:$Y$30,MATCH($B11,'Table A - Combined'!$B$10:$B$30,0),MATCH(I$6,'Table A - Combined'!$C$4:$Y$4,0))</f>
        <v>54.657416135089584</v>
      </c>
      <c r="J11" s="187">
        <f>INDEX('[5]Exhibit 4 - Comparison'!I:I,MATCH($B11,'[5]Exhibit 4 - Comparison'!$B:$B,0),1)</f>
        <v>71.886554749923135</v>
      </c>
      <c r="K11" s="188">
        <f t="shared" si="2"/>
        <v>-17.229138614833552</v>
      </c>
      <c r="L11" s="186">
        <f>INDEX('Table A - Combined'!$C$10:$Y$30,MATCH($B11,'Table A - Combined'!$B$10:$B$30,0),MATCH(L$6,'Table A - Combined'!$C$4:$Y$4,0))</f>
        <v>52.191955019225468</v>
      </c>
      <c r="M11" s="187">
        <f>INDEX('[5]Exhibit 4 - Comparison'!L:L,MATCH($B11,'[5]Exhibit 4 - Comparison'!$B:$B,0),1)</f>
        <v>73.39245453655785</v>
      </c>
      <c r="N11" s="188">
        <f t="shared" si="3"/>
        <v>-21.200499517332382</v>
      </c>
      <c r="O11" s="24"/>
      <c r="P11" s="24"/>
      <c r="Q11" s="24"/>
      <c r="R11" s="24"/>
    </row>
    <row r="12" spans="2:26">
      <c r="B12" s="195">
        <f t="shared" si="4"/>
        <v>2027</v>
      </c>
      <c r="C12" s="187">
        <f>INDEX('Table A - Combined'!$C$10:$Y$30,MATCH($B12,'Table A - Combined'!$B$10:$B$30,0),MATCH(C$6,'Table A - Combined'!$C$4:$Y$4,0))</f>
        <v>87.323977395739647</v>
      </c>
      <c r="D12" s="187">
        <f>INDEX('[5]Exhibit 4 - Comparison'!C:C,MATCH($B12,'[5]Exhibit 4 - Comparison'!$B:$B,0),1)</f>
        <v>83.351908871997438</v>
      </c>
      <c r="E12" s="188">
        <f t="shared" si="0"/>
        <v>3.9720685237422089</v>
      </c>
      <c r="F12" s="186">
        <f>INDEX('Table A - Combined'!$C$10:$Y$30,MATCH($B12,'Table A - Combined'!$B$10:$B$30,0),MATCH(F$6,'Table A - Combined'!$C$4:$Y$4,0))</f>
        <v>85.197281058177083</v>
      </c>
      <c r="G12" s="187">
        <f>INDEX('[5]Exhibit 4 - Comparison'!F:F,MATCH($B12,'[5]Exhibit 4 - Comparison'!$B:$B,0),1)</f>
        <v>82.012986301691271</v>
      </c>
      <c r="H12" s="188">
        <f t="shared" si="1"/>
        <v>3.1842947564858122</v>
      </c>
      <c r="I12" s="186">
        <f>INDEX('Table A - Combined'!$C$10:$Y$30,MATCH($B12,'Table A - Combined'!$B$10:$B$30,0),MATCH(I$6,'Table A - Combined'!$C$4:$Y$4,0))</f>
        <v>59.099252130095692</v>
      </c>
      <c r="J12" s="187">
        <f>INDEX('[5]Exhibit 4 - Comparison'!I:I,MATCH($B12,'[5]Exhibit 4 - Comparison'!$B:$B,0),1)</f>
        <v>57.601353868894655</v>
      </c>
      <c r="K12" s="188">
        <f t="shared" si="2"/>
        <v>1.497898261201037</v>
      </c>
      <c r="L12" s="186">
        <f>INDEX('Table A - Combined'!$C$10:$Y$30,MATCH($B12,'Table A - Combined'!$B$10:$B$30,0),MATCH(L$6,'Table A - Combined'!$C$4:$Y$4,0))</f>
        <v>58.034472863176589</v>
      </c>
      <c r="M12" s="187">
        <f>INDEX('[5]Exhibit 4 - Comparison'!L:L,MATCH($B12,'[5]Exhibit 4 - Comparison'!$B:$B,0),1)</f>
        <v>57.9903287475532</v>
      </c>
      <c r="N12" s="188">
        <f t="shared" si="3"/>
        <v>4.4144115623389268E-2</v>
      </c>
      <c r="O12" s="24"/>
      <c r="P12" s="24"/>
      <c r="Q12" s="24"/>
      <c r="R12" s="24"/>
    </row>
    <row r="13" spans="2:26">
      <c r="B13" s="195">
        <f t="shared" si="4"/>
        <v>2028</v>
      </c>
      <c r="C13" s="187">
        <f>INDEX('Table A - Combined'!$C$10:$Y$30,MATCH($B13,'Table A - Combined'!$B$10:$B$30,0),MATCH(C$6,'Table A - Combined'!$C$4:$Y$4,0))</f>
        <v>75.969403380251507</v>
      </c>
      <c r="D13" s="187">
        <f>INDEX('[5]Exhibit 4 - Comparison'!C:C,MATCH($B13,'[5]Exhibit 4 - Comparison'!$B:$B,0),1)</f>
        <v>69.225662674611343</v>
      </c>
      <c r="E13" s="188">
        <f t="shared" si="0"/>
        <v>6.7437407056401639</v>
      </c>
      <c r="F13" s="186">
        <f>INDEX('Table A - Combined'!$C$10:$Y$30,MATCH($B13,'Table A - Combined'!$B$10:$B$30,0),MATCH(F$6,'Table A - Combined'!$C$4:$Y$4,0))</f>
        <v>76.120890642992777</v>
      </c>
      <c r="G13" s="187">
        <f>INDEX('[5]Exhibit 4 - Comparison'!F:F,MATCH($B13,'[5]Exhibit 4 - Comparison'!$B:$B,0),1)</f>
        <v>68.526642882200079</v>
      </c>
      <c r="H13" s="188">
        <f t="shared" si="1"/>
        <v>7.5942477607926975</v>
      </c>
      <c r="I13" s="186">
        <f>INDEX('Table A - Combined'!$C$10:$Y$30,MATCH($B13,'Table A - Combined'!$B$10:$B$30,0),MATCH(I$6,'Table A - Combined'!$C$4:$Y$4,0))</f>
        <v>52.166821639566642</v>
      </c>
      <c r="J13" s="187">
        <f>INDEX('[5]Exhibit 4 - Comparison'!I:I,MATCH($B13,'[5]Exhibit 4 - Comparison'!$B:$B,0),1)</f>
        <v>46.087643964655378</v>
      </c>
      <c r="K13" s="188">
        <f t="shared" si="2"/>
        <v>6.0791776749112643</v>
      </c>
      <c r="L13" s="186">
        <f>INDEX('Table A - Combined'!$C$10:$Y$30,MATCH($B13,'Table A - Combined'!$B$10:$B$30,0),MATCH(L$6,'Table A - Combined'!$C$4:$Y$4,0))</f>
        <v>51.528850339452241</v>
      </c>
      <c r="M13" s="187">
        <f>INDEX('[5]Exhibit 4 - Comparison'!L:L,MATCH($B13,'[5]Exhibit 4 - Comparison'!$B:$B,0),1)</f>
        <v>44.922608636935038</v>
      </c>
      <c r="N13" s="188">
        <f t="shared" si="3"/>
        <v>6.6062417025172024</v>
      </c>
      <c r="O13" s="24"/>
      <c r="P13" s="24"/>
      <c r="Q13" s="24"/>
      <c r="R13" s="24"/>
    </row>
    <row r="14" spans="2:26">
      <c r="B14" s="190">
        <f t="shared" si="4"/>
        <v>2029</v>
      </c>
      <c r="C14" s="191">
        <f>INDEX('Table A - Combined'!$C$10:$Y$30,MATCH($B14,'Table A - Combined'!$B$10:$B$30,0),MATCH(C$6,'Table A - Combined'!$C$4:$Y$4,0))</f>
        <v>67.079027578686251</v>
      </c>
      <c r="D14" s="192">
        <f>INDEX('[5]Exhibit 4 - Comparison'!C:C,MATCH($B14,'[5]Exhibit 4 - Comparison'!$B:$B,0),1)</f>
        <v>72.25363850073208</v>
      </c>
      <c r="E14" s="193">
        <f t="shared" si="0"/>
        <v>-5.1746109220458294</v>
      </c>
      <c r="F14" s="191">
        <f>INDEX('Table A - Combined'!$C$10:$Y$30,MATCH($B14,'Table A - Combined'!$B$10:$B$30,0),MATCH(F$6,'Table A - Combined'!$C$4:$Y$4,0))</f>
        <v>67.069969857999979</v>
      </c>
      <c r="G14" s="192">
        <f>INDEX('[5]Exhibit 4 - Comparison'!F:F,MATCH($B14,'[5]Exhibit 4 - Comparison'!$B:$B,0),1)</f>
        <v>71.431386602807834</v>
      </c>
      <c r="H14" s="193">
        <f t="shared" si="1"/>
        <v>-4.3614167448078547</v>
      </c>
      <c r="I14" s="191">
        <f>INDEX('Table A - Combined'!$C$10:$Y$30,MATCH($B14,'Table A - Combined'!$B$10:$B$30,0),MATCH(I$6,'Table A - Combined'!$C$4:$Y$4,0))</f>
        <v>43.591546493653333</v>
      </c>
      <c r="J14" s="192">
        <f>INDEX('[5]Exhibit 4 - Comparison'!I:I,MATCH($B14,'[5]Exhibit 4 - Comparison'!$B:$B,0),1)</f>
        <v>47.886323861519173</v>
      </c>
      <c r="K14" s="193">
        <f t="shared" si="2"/>
        <v>-4.2947773678658407</v>
      </c>
      <c r="L14" s="191">
        <f>INDEX('Table A - Combined'!$C$10:$Y$30,MATCH($B14,'Table A - Combined'!$B$10:$B$30,0),MATCH(L$6,'Table A - Combined'!$C$4:$Y$4,0))</f>
        <v>42.938674629834281</v>
      </c>
      <c r="M14" s="192">
        <f>INDEX('[5]Exhibit 4 - Comparison'!L:L,MATCH($B14,'[5]Exhibit 4 - Comparison'!$B:$B,0),1)</f>
        <v>46.518965774806453</v>
      </c>
      <c r="N14" s="193">
        <f t="shared" si="3"/>
        <v>-3.5802911449721719</v>
      </c>
      <c r="O14" s="24"/>
      <c r="P14" s="24"/>
      <c r="Q14" s="24"/>
      <c r="R14" s="24"/>
    </row>
    <row r="15" spans="2:26">
      <c r="B15" s="194">
        <f t="shared" si="4"/>
        <v>2030</v>
      </c>
      <c r="C15" s="187">
        <f>INDEX('Table A - Combined'!$C$10:$Y$30,MATCH($B15,'Table A - Combined'!$B$10:$B$30,0),MATCH(C$6,'Table A - Combined'!$C$4:$Y$4,0))</f>
        <v>67.692346408489868</v>
      </c>
      <c r="D15" s="187">
        <f>INDEX('[5]Exhibit 4 - Comparison'!C:C,MATCH($B15,'[5]Exhibit 4 - Comparison'!$B:$B,0),1)</f>
        <v>72.784882374379407</v>
      </c>
      <c r="E15" s="188">
        <f t="shared" si="0"/>
        <v>-5.0925359658895388</v>
      </c>
      <c r="F15" s="186">
        <f>INDEX('Table A - Combined'!$C$10:$Y$30,MATCH($B15,'Table A - Combined'!$B$10:$B$30,0),MATCH(F$6,'Table A - Combined'!$C$4:$Y$4,0))</f>
        <v>67.517680078007757</v>
      </c>
      <c r="G15" s="187">
        <f>INDEX('[5]Exhibit 4 - Comparison'!F:F,MATCH($B15,'[5]Exhibit 4 - Comparison'!$B:$B,0),1)</f>
        <v>71.846769722804609</v>
      </c>
      <c r="H15" s="188">
        <f t="shared" si="1"/>
        <v>-4.3290896447968521</v>
      </c>
      <c r="I15" s="186">
        <f>INDEX('Table A - Combined'!$C$10:$Y$30,MATCH($B15,'Table A - Combined'!$B$10:$B$30,0),MATCH(I$6,'Table A - Combined'!$C$4:$Y$4,0))</f>
        <v>43.809197320205307</v>
      </c>
      <c r="J15" s="187">
        <f>INDEX('[5]Exhibit 4 - Comparison'!I:I,MATCH($B15,'[5]Exhibit 4 - Comparison'!$B:$B,0),1)</f>
        <v>47.546868679671149</v>
      </c>
      <c r="K15" s="188">
        <f t="shared" si="2"/>
        <v>-3.7376713594658426</v>
      </c>
      <c r="L15" s="186">
        <f>INDEX('Table A - Combined'!$C$10:$Y$30,MATCH($B15,'Table A - Combined'!$B$10:$B$30,0),MATCH(L$6,'Table A - Combined'!$C$4:$Y$4,0))</f>
        <v>42.781549351570732</v>
      </c>
      <c r="M15" s="187">
        <f>INDEX('[5]Exhibit 4 - Comparison'!L:L,MATCH($B15,'[5]Exhibit 4 - Comparison'!$B:$B,0),1)</f>
        <v>46.057016535058153</v>
      </c>
      <c r="N15" s="188">
        <f t="shared" si="3"/>
        <v>-3.2754671834874216</v>
      </c>
      <c r="O15" s="24"/>
      <c r="P15" s="24"/>
      <c r="Q15" s="24"/>
      <c r="R15" s="24"/>
    </row>
    <row r="16" spans="2:26">
      <c r="B16" s="195">
        <f t="shared" si="4"/>
        <v>2031</v>
      </c>
      <c r="C16" s="187">
        <f>INDEX('Table A - Combined'!$C$10:$Y$30,MATCH($B16,'Table A - Combined'!$B$10:$B$30,0),MATCH(C$6,'Table A - Combined'!$C$4:$Y$4,0))</f>
        <v>68.600373270706839</v>
      </c>
      <c r="D16" s="187">
        <f>INDEX('[5]Exhibit 4 - Comparison'!C:C,MATCH($B16,'[5]Exhibit 4 - Comparison'!$B:$B,0),1)</f>
        <v>73.509285694345877</v>
      </c>
      <c r="E16" s="188">
        <f t="shared" si="0"/>
        <v>-4.9089124236390376</v>
      </c>
      <c r="F16" s="186">
        <f>INDEX('Table A - Combined'!$C$10:$Y$30,MATCH($B16,'Table A - Combined'!$B$10:$B$30,0),MATCH(F$6,'Table A - Combined'!$C$4:$Y$4,0))</f>
        <v>68.269698742132519</v>
      </c>
      <c r="G16" s="187">
        <f>INDEX('[5]Exhibit 4 - Comparison'!F:F,MATCH($B16,'[5]Exhibit 4 - Comparison'!$B:$B,0),1)</f>
        <v>72.450705461355014</v>
      </c>
      <c r="H16" s="188">
        <f t="shared" si="1"/>
        <v>-4.1810067192224949</v>
      </c>
      <c r="I16" s="186">
        <f>INDEX('Table A - Combined'!$C$10:$Y$30,MATCH($B16,'Table A - Combined'!$B$10:$B$30,0),MATCH(I$6,'Table A - Combined'!$C$4:$Y$4,0))</f>
        <v>44.388116136190689</v>
      </c>
      <c r="J16" s="187">
        <f>INDEX('[5]Exhibit 4 - Comparison'!I:I,MATCH($B16,'[5]Exhibit 4 - Comparison'!$B:$B,0),1)</f>
        <v>48.032444681831194</v>
      </c>
      <c r="K16" s="188">
        <f t="shared" si="2"/>
        <v>-3.644328545640505</v>
      </c>
      <c r="L16" s="186">
        <f>INDEX('Table A - Combined'!$C$10:$Y$30,MATCH($B16,'Table A - Combined'!$B$10:$B$30,0),MATCH(L$6,'Table A - Combined'!$C$4:$Y$4,0))</f>
        <v>43.155395387493016</v>
      </c>
      <c r="M16" s="187">
        <f>INDEX('[5]Exhibit 4 - Comparison'!L:L,MATCH($B16,'[5]Exhibit 4 - Comparison'!$B:$B,0),1)</f>
        <v>46.454337576295039</v>
      </c>
      <c r="N16" s="188">
        <f t="shared" si="3"/>
        <v>-3.2989421888020232</v>
      </c>
      <c r="O16" s="24"/>
      <c r="P16" s="24"/>
      <c r="Q16" s="24"/>
      <c r="R16" s="24"/>
    </row>
    <row r="17" spans="2:18">
      <c r="B17" s="195">
        <f t="shared" si="4"/>
        <v>2032</v>
      </c>
      <c r="C17" s="187">
        <f>INDEX('Table A - Combined'!$C$10:$Y$30,MATCH($B17,'Table A - Combined'!$B$10:$B$30,0),MATCH(C$6,'Table A - Combined'!$C$4:$Y$4,0))</f>
        <v>67.082423883442772</v>
      </c>
      <c r="D17" s="187">
        <f>INDEX('[5]Exhibit 4 - Comparison'!C:C,MATCH($B17,'[5]Exhibit 4 - Comparison'!$B:$B,0),1)</f>
        <v>72.700447860898876</v>
      </c>
      <c r="E17" s="188">
        <f t="shared" si="0"/>
        <v>-5.6180239774561045</v>
      </c>
      <c r="F17" s="186">
        <f>INDEX('Table A - Combined'!$C$10:$Y$30,MATCH($B17,'Table A - Combined'!$B$10:$B$30,0),MATCH(F$6,'Table A - Combined'!$C$4:$Y$4,0))</f>
        <v>66.672360322650206</v>
      </c>
      <c r="G17" s="187">
        <f>INDEX('[5]Exhibit 4 - Comparison'!F:F,MATCH($B17,'[5]Exhibit 4 - Comparison'!$B:$B,0),1)</f>
        <v>71.571532752156642</v>
      </c>
      <c r="H17" s="188">
        <f t="shared" si="1"/>
        <v>-4.8991724295064358</v>
      </c>
      <c r="I17" s="186">
        <f>INDEX('Table A - Combined'!$C$10:$Y$30,MATCH($B17,'Table A - Combined'!$B$10:$B$30,0),MATCH(I$6,'Table A - Combined'!$C$4:$Y$4,0))</f>
        <v>43.331250463318739</v>
      </c>
      <c r="J17" s="187">
        <f>INDEX('[5]Exhibit 4 - Comparison'!I:I,MATCH($B17,'[5]Exhibit 4 - Comparison'!$B:$B,0),1)</f>
        <v>47.106144603817654</v>
      </c>
      <c r="K17" s="188">
        <f t="shared" si="2"/>
        <v>-3.7748941404989154</v>
      </c>
      <c r="L17" s="186">
        <f>INDEX('Table A - Combined'!$C$10:$Y$30,MATCH($B17,'Table A - Combined'!$B$10:$B$30,0),MATCH(L$6,'Table A - Combined'!$C$4:$Y$4,0))</f>
        <v>42.037755630307998</v>
      </c>
      <c r="M17" s="187">
        <f>INDEX('[5]Exhibit 4 - Comparison'!L:L,MATCH($B17,'[5]Exhibit 4 - Comparison'!$B:$B,0),1)</f>
        <v>45.471684636406991</v>
      </c>
      <c r="N17" s="188">
        <f t="shared" si="3"/>
        <v>-3.4339290060989924</v>
      </c>
      <c r="O17" s="24"/>
      <c r="P17" s="24"/>
      <c r="Q17" s="24"/>
      <c r="R17" s="24"/>
    </row>
    <row r="18" spans="2:18">
      <c r="B18" s="195">
        <f t="shared" si="4"/>
        <v>2033</v>
      </c>
      <c r="C18" s="187">
        <f>INDEX('Table A - Combined'!$C$10:$Y$30,MATCH($B18,'Table A - Combined'!$B$10:$B$30,0),MATCH(C$6,'Table A - Combined'!$C$4:$Y$4,0))</f>
        <v>68.347978593648207</v>
      </c>
      <c r="D18" s="187">
        <f>INDEX('[5]Exhibit 4 - Comparison'!C:C,MATCH($B18,'[5]Exhibit 4 - Comparison'!$B:$B,0),1)</f>
        <v>66.737887942944809</v>
      </c>
      <c r="E18" s="197">
        <f t="shared" si="0"/>
        <v>1.6100906507033983</v>
      </c>
      <c r="F18" s="186">
        <f>INDEX('Table A - Combined'!$C$10:$Y$30,MATCH($B18,'Table A - Combined'!$B$10:$B$30,0),MATCH(F$6,'Table A - Combined'!$C$4:$Y$4,0))</f>
        <v>67.708619982335492</v>
      </c>
      <c r="G18" s="187">
        <f>INDEX('[5]Exhibit 4 - Comparison'!F:F,MATCH($B18,'[5]Exhibit 4 - Comparison'!$B:$B,0),1)</f>
        <v>65.407820283296729</v>
      </c>
      <c r="H18" s="197">
        <f t="shared" si="1"/>
        <v>2.3007996990387625</v>
      </c>
      <c r="I18" s="186">
        <f>INDEX('Table A - Combined'!$C$10:$Y$30,MATCH($B18,'Table A - Combined'!$B$10:$B$30,0),MATCH(I$6,'Table A - Combined'!$C$4:$Y$4,0))</f>
        <v>43.985067202643357</v>
      </c>
      <c r="J18" s="187">
        <f>INDEX('[5]Exhibit 4 - Comparison'!I:I,MATCH($B18,'[5]Exhibit 4 - Comparison'!$B:$B,0),1)</f>
        <v>42.751481918292036</v>
      </c>
      <c r="K18" s="197">
        <f t="shared" si="2"/>
        <v>1.2335852843513209</v>
      </c>
      <c r="L18" s="186">
        <f>INDEX('Table A - Combined'!$C$10:$Y$30,MATCH($B18,'Table A - Combined'!$B$10:$B$30,0),MATCH(L$6,'Table A - Combined'!$C$4:$Y$4,0))</f>
        <v>42.33586793993787</v>
      </c>
      <c r="M18" s="187">
        <f>INDEX('[5]Exhibit 4 - Comparison'!L:L,MATCH($B18,'[5]Exhibit 4 - Comparison'!$B:$B,0),1)</f>
        <v>40.809171503593802</v>
      </c>
      <c r="N18" s="197">
        <f t="shared" si="3"/>
        <v>1.5266964363440678</v>
      </c>
      <c r="O18" s="277"/>
      <c r="P18" s="24"/>
      <c r="Q18" s="24"/>
      <c r="R18" s="24"/>
    </row>
    <row r="19" spans="2:18">
      <c r="B19" s="195">
        <f t="shared" si="4"/>
        <v>2034</v>
      </c>
      <c r="C19" s="187">
        <f>INDEX('Table A - Combined'!$C$10:$Y$30,MATCH($B19,'Table A - Combined'!$B$10:$B$30,0),MATCH(C$6,'Table A - Combined'!$C$4:$Y$4,0))</f>
        <v>70.751886987746815</v>
      </c>
      <c r="D19" s="187">
        <f>INDEX('[5]Exhibit 4 - Comparison'!C:C,MATCH($B19,'[5]Exhibit 4 - Comparison'!$B:$B,0),1)</f>
        <v>70.123565101875712</v>
      </c>
      <c r="E19" s="197">
        <f t="shared" si="0"/>
        <v>0.62832188587110238</v>
      </c>
      <c r="F19" s="186">
        <f>INDEX('Table A - Combined'!$C$10:$Y$30,MATCH($B19,'Table A - Combined'!$B$10:$B$30,0),MATCH(F$6,'Table A - Combined'!$C$4:$Y$4,0))</f>
        <v>69.845605132435296</v>
      </c>
      <c r="G19" s="187">
        <f>INDEX('[5]Exhibit 4 - Comparison'!F:F,MATCH($B19,'[5]Exhibit 4 - Comparison'!$B:$B,0),1)</f>
        <v>68.824612490839769</v>
      </c>
      <c r="H19" s="197">
        <f t="shared" si="1"/>
        <v>1.0209926415955266</v>
      </c>
      <c r="I19" s="186">
        <f>INDEX('Table A - Combined'!$C$10:$Y$30,MATCH($B19,'Table A - Combined'!$B$10:$B$30,0),MATCH(I$6,'Table A - Combined'!$C$4:$Y$4,0))</f>
        <v>45.407077055607537</v>
      </c>
      <c r="J19" s="187">
        <f>INDEX('[5]Exhibit 4 - Comparison'!I:I,MATCH($B19,'[5]Exhibit 4 - Comparison'!$B:$B,0),1)</f>
        <v>45.295628661353305</v>
      </c>
      <c r="K19" s="197">
        <f t="shared" si="2"/>
        <v>0.11144839425423214</v>
      </c>
      <c r="L19" s="186">
        <f>INDEX('Table A - Combined'!$C$10:$Y$30,MATCH($B19,'Table A - Combined'!$B$10:$B$30,0),MATCH(L$6,'Table A - Combined'!$C$4:$Y$4,0))</f>
        <v>43.475327808296484</v>
      </c>
      <c r="M19" s="187">
        <f>INDEX('[5]Exhibit 4 - Comparison'!L:L,MATCH($B19,'[5]Exhibit 4 - Comparison'!$B:$B,0),1)</f>
        <v>43.382509323560676</v>
      </c>
      <c r="N19" s="197">
        <f t="shared" si="3"/>
        <v>9.2818484735808227E-2</v>
      </c>
      <c r="O19" s="25"/>
      <c r="P19" s="24"/>
      <c r="Q19" s="24"/>
      <c r="R19" s="24"/>
    </row>
    <row r="20" spans="2:18">
      <c r="B20" s="195">
        <f t="shared" si="4"/>
        <v>2035</v>
      </c>
      <c r="C20" s="187">
        <f>INDEX('Table A - Combined'!$C$10:$Y$30,MATCH($B20,'Table A - Combined'!$B$10:$B$30,0),MATCH(C$6,'Table A - Combined'!$C$4:$Y$4,0))</f>
        <v>71.443927161980284</v>
      </c>
      <c r="D20" s="187">
        <f>INDEX('[5]Exhibit 4 - Comparison'!C:C,MATCH($B20,'[5]Exhibit 4 - Comparison'!$B:$B,0),1)</f>
        <v>71.082187131514715</v>
      </c>
      <c r="E20" s="197">
        <f t="shared" si="0"/>
        <v>0.36174003046556891</v>
      </c>
      <c r="F20" s="186">
        <f>INDEX('Table A - Combined'!$C$10:$Y$30,MATCH($B20,'Table A - Combined'!$B$10:$B$30,0),MATCH(F$6,'Table A - Combined'!$C$4:$Y$4,0))</f>
        <v>70.158250833922892</v>
      </c>
      <c r="G20" s="187">
        <f>INDEX('[5]Exhibit 4 - Comparison'!F:F,MATCH($B20,'[5]Exhibit 4 - Comparison'!$B:$B,0),1)</f>
        <v>69.479290700659405</v>
      </c>
      <c r="H20" s="197">
        <f t="shared" si="1"/>
        <v>0.67896013326348736</v>
      </c>
      <c r="I20" s="186">
        <f>INDEX('Table A - Combined'!$C$10:$Y$30,MATCH($B20,'Table A - Combined'!$B$10:$B$30,0),MATCH(I$6,'Table A - Combined'!$C$4:$Y$4,0))</f>
        <v>45.174849208099033</v>
      </c>
      <c r="J20" s="187">
        <f>INDEX('[5]Exhibit 4 - Comparison'!I:I,MATCH($B20,'[5]Exhibit 4 - Comparison'!$B:$B,0),1)</f>
        <v>45.958316121755381</v>
      </c>
      <c r="K20" s="197">
        <f t="shared" si="2"/>
        <v>-0.78346691365634769</v>
      </c>
      <c r="L20" s="186">
        <f>INDEX('Table A - Combined'!$C$10:$Y$30,MATCH($B20,'Table A - Combined'!$B$10:$B$30,0),MATCH(L$6,'Table A - Combined'!$C$4:$Y$4,0))</f>
        <v>42.865530384654882</v>
      </c>
      <c r="M20" s="187">
        <f>INDEX('[5]Exhibit 4 - Comparison'!L:L,MATCH($B20,'[5]Exhibit 4 - Comparison'!$B:$B,0),1)</f>
        <v>43.788679671341519</v>
      </c>
      <c r="N20" s="197">
        <f t="shared" si="3"/>
        <v>-0.92314928668663754</v>
      </c>
      <c r="O20" s="25"/>
      <c r="P20" s="24"/>
      <c r="Q20" s="24"/>
      <c r="R20" s="24"/>
    </row>
    <row r="21" spans="2:18">
      <c r="B21" s="195">
        <f t="shared" si="4"/>
        <v>2036</v>
      </c>
      <c r="C21" s="187">
        <f>INDEX('Table A - Combined'!$C$10:$Y$30,MATCH($B21,'Table A - Combined'!$B$10:$B$30,0),MATCH(C$6,'Table A - Combined'!$C$4:$Y$4,0))</f>
        <v>71.632576005984163</v>
      </c>
      <c r="D21" s="187">
        <f>INDEX('[5]Exhibit 4 - Comparison'!C:C,MATCH($B21,'[5]Exhibit 4 - Comparison'!$B:$B,0),1)</f>
        <v>68.522813924315784</v>
      </c>
      <c r="E21" s="197">
        <f t="shared" si="0"/>
        <v>3.1097620816683786</v>
      </c>
      <c r="F21" s="186">
        <f>INDEX('Table A - Combined'!$C$10:$Y$30,MATCH($B21,'Table A - Combined'!$B$10:$B$30,0),MATCH(F$6,'Table A - Combined'!$C$4:$Y$4,0))</f>
        <v>69.871223694037724</v>
      </c>
      <c r="G21" s="187">
        <f>INDEX('[5]Exhibit 4 - Comparison'!F:F,MATCH($B21,'[5]Exhibit 4 - Comparison'!$B:$B,0),1)</f>
        <v>66.547619057330138</v>
      </c>
      <c r="H21" s="197">
        <f t="shared" si="1"/>
        <v>3.3236046367075858</v>
      </c>
      <c r="I21" s="186">
        <f>INDEX('Table A - Combined'!$C$10:$Y$30,MATCH($B21,'Table A - Combined'!$B$10:$B$30,0),MATCH(I$6,'Table A - Combined'!$C$4:$Y$4,0))</f>
        <v>44.981052662152521</v>
      </c>
      <c r="J21" s="187">
        <f>INDEX('[5]Exhibit 4 - Comparison'!I:I,MATCH($B21,'[5]Exhibit 4 - Comparison'!$B:$B,0),1)</f>
        <v>43.639947564068315</v>
      </c>
      <c r="K21" s="197">
        <f t="shared" si="2"/>
        <v>1.3411050980842063</v>
      </c>
      <c r="L21" s="186">
        <f>INDEX('Table A - Combined'!$C$10:$Y$30,MATCH($B21,'Table A - Combined'!$B$10:$B$30,0),MATCH(L$6,'Table A - Combined'!$C$4:$Y$4,0))</f>
        <v>42.298799672589119</v>
      </c>
      <c r="M21" s="187">
        <f>INDEX('[5]Exhibit 4 - Comparison'!L:L,MATCH($B21,'[5]Exhibit 4 - Comparison'!$B:$B,0),1)</f>
        <v>41.254527711075667</v>
      </c>
      <c r="N21" s="197">
        <f t="shared" si="3"/>
        <v>1.0442719615134521</v>
      </c>
      <c r="O21" s="25"/>
      <c r="P21" s="24"/>
      <c r="Q21" s="24"/>
      <c r="R21" s="24"/>
    </row>
    <row r="22" spans="2:18">
      <c r="B22" s="195">
        <f t="shared" si="4"/>
        <v>2037</v>
      </c>
      <c r="C22" s="187">
        <f>INDEX('Table A - Combined'!$C$10:$Y$30,MATCH($B22,'Table A - Combined'!$B$10:$B$30,0),MATCH(C$6,'Table A - Combined'!$C$4:$Y$4,0))</f>
        <v>74.852423859460686</v>
      </c>
      <c r="D22" s="187">
        <f>INDEX('[5]Exhibit 4 - Comparison'!C:C,MATCH($B22,'[5]Exhibit 4 - Comparison'!$B:$B,0),1)</f>
        <v>72.269953463673147</v>
      </c>
      <c r="E22" s="188">
        <f t="shared" si="0"/>
        <v>2.5824703957875386</v>
      </c>
      <c r="F22" s="186">
        <f>INDEX('Table A - Combined'!$C$10:$Y$30,MATCH($B22,'Table A - Combined'!$B$10:$B$30,0),MATCH(F$6,'Table A - Combined'!$C$4:$Y$4,0))</f>
        <v>73.178352659071408</v>
      </c>
      <c r="G22" s="187">
        <f>INDEX('[5]Exhibit 4 - Comparison'!F:F,MATCH($B22,'[5]Exhibit 4 - Comparison'!$B:$B,0),1)</f>
        <v>70.318852792194548</v>
      </c>
      <c r="H22" s="188">
        <f t="shared" si="1"/>
        <v>2.8594998668768596</v>
      </c>
      <c r="I22" s="186">
        <f>INDEX('Table A - Combined'!$C$10:$Y$30,MATCH($B22,'Table A - Combined'!$B$10:$B$30,0),MATCH(I$6,'Table A - Combined'!$C$4:$Y$4,0))</f>
        <v>47.808832569443034</v>
      </c>
      <c r="J22" s="187">
        <f>INDEX('[5]Exhibit 4 - Comparison'!I:I,MATCH($B22,'[5]Exhibit 4 - Comparison'!$B:$B,0),1)</f>
        <v>46.858510860764149</v>
      </c>
      <c r="K22" s="188">
        <f t="shared" si="2"/>
        <v>0.9503217086788851</v>
      </c>
      <c r="L22" s="186">
        <f>INDEX('Table A - Combined'!$C$10:$Y$30,MATCH($B22,'Table A - Combined'!$B$10:$B$30,0),MATCH(L$6,'Table A - Combined'!$C$4:$Y$4,0))</f>
        <v>44.953778933142651</v>
      </c>
      <c r="M22" s="187">
        <f>INDEX('[5]Exhibit 4 - Comparison'!L:L,MATCH($B22,'[5]Exhibit 4 - Comparison'!$B:$B,0),1)</f>
        <v>44.371708655062392</v>
      </c>
      <c r="N22" s="188">
        <f t="shared" si="3"/>
        <v>0.58207027808025913</v>
      </c>
      <c r="O22" s="24"/>
      <c r="P22" s="24"/>
      <c r="Q22" s="24"/>
      <c r="R22" s="24"/>
    </row>
    <row r="23" spans="2:18">
      <c r="B23" s="195">
        <f t="shared" si="4"/>
        <v>2038</v>
      </c>
      <c r="C23" s="187">
        <f>INDEX('Table A - Combined'!$C$10:$Y$30,MATCH($B23,'Table A - Combined'!$B$10:$B$30,0),MATCH(C$6,'Table A - Combined'!$C$4:$Y$4,0))</f>
        <v>79.846142714061742</v>
      </c>
      <c r="D23" s="187">
        <f>INDEX('[5]Exhibit 4 - Comparison'!C:C,MATCH($B23,'[5]Exhibit 4 - Comparison'!$B:$B,0),1)</f>
        <v>75.039419741316792</v>
      </c>
      <c r="E23" s="188">
        <f t="shared" si="0"/>
        <v>4.8067229727449501</v>
      </c>
      <c r="F23" s="186">
        <f>INDEX('Table A - Combined'!$C$10:$Y$30,MATCH($B23,'Table A - Combined'!$B$10:$B$30,0),MATCH(F$6,'Table A - Combined'!$C$4:$Y$4,0))</f>
        <v>77.883147492206902</v>
      </c>
      <c r="G23" s="187">
        <f>INDEX('[5]Exhibit 4 - Comparison'!F:F,MATCH($B23,'[5]Exhibit 4 - Comparison'!$B:$B,0),1)</f>
        <v>73.013728846523222</v>
      </c>
      <c r="H23" s="188">
        <f t="shared" si="1"/>
        <v>4.8694186456836803</v>
      </c>
      <c r="I23" s="186">
        <f>INDEX('Table A - Combined'!$C$10:$Y$30,MATCH($B23,'Table A - Combined'!$B$10:$B$30,0),MATCH(I$6,'Table A - Combined'!$C$4:$Y$4,0))</f>
        <v>51.471646072021706</v>
      </c>
      <c r="J23" s="187">
        <f>INDEX('[5]Exhibit 4 - Comparison'!I:I,MATCH($B23,'[5]Exhibit 4 - Comparison'!$B:$B,0),1)</f>
        <v>48.963445297939145</v>
      </c>
      <c r="K23" s="188">
        <f t="shared" si="2"/>
        <v>2.5082007740825603</v>
      </c>
      <c r="L23" s="186">
        <f>INDEX('Table A - Combined'!$C$10:$Y$30,MATCH($B23,'Table A - Combined'!$B$10:$B$30,0),MATCH(L$6,'Table A - Combined'!$C$4:$Y$4,0))</f>
        <v>48.666977396347356</v>
      </c>
      <c r="M23" s="187">
        <f>INDEX('[5]Exhibit 4 - Comparison'!L:L,MATCH($B23,'[5]Exhibit 4 - Comparison'!$B:$B,0),1)</f>
        <v>46.366751021841672</v>
      </c>
      <c r="N23" s="188">
        <f t="shared" si="3"/>
        <v>2.3002263745056837</v>
      </c>
      <c r="O23" s="24"/>
      <c r="P23" s="24"/>
      <c r="Q23" s="24"/>
      <c r="R23" s="24"/>
    </row>
    <row r="24" spans="2:18">
      <c r="B24" s="195">
        <f t="shared" si="4"/>
        <v>2039</v>
      </c>
      <c r="C24" s="187">
        <f>INDEX('Table A - Combined'!$C$10:$Y$30,MATCH($B24,'Table A - Combined'!$B$10:$B$30,0),MATCH(C$6,'Table A - Combined'!$C$4:$Y$4,0))</f>
        <v>90.871164329698601</v>
      </c>
      <c r="D24" s="187">
        <f>INDEX('[5]Exhibit 4 - Comparison'!C:C,MATCH($B24,'[5]Exhibit 4 - Comparison'!$B:$B,0),1)</f>
        <v>79.589280991134274</v>
      </c>
      <c r="E24" s="188">
        <f t="shared" si="0"/>
        <v>11.281883338564327</v>
      </c>
      <c r="F24" s="186">
        <f>INDEX('Table A - Combined'!$C$10:$Y$30,MATCH($B24,'Table A - Combined'!$B$10:$B$30,0),MATCH(F$6,'Table A - Combined'!$C$4:$Y$4,0))</f>
        <v>88.074599380726326</v>
      </c>
      <c r="G24" s="187">
        <f>INDEX('[5]Exhibit 4 - Comparison'!F:F,MATCH($B24,'[5]Exhibit 4 - Comparison'!$B:$B,0),1)</f>
        <v>77.367012242467382</v>
      </c>
      <c r="H24" s="188">
        <f t="shared" si="1"/>
        <v>10.707587138258944</v>
      </c>
      <c r="I24" s="186">
        <f>INDEX('Table A - Combined'!$C$10:$Y$30,MATCH($B24,'Table A - Combined'!$B$10:$B$30,0),MATCH(I$6,'Table A - Combined'!$C$4:$Y$4,0))</f>
        <v>58.188648607722058</v>
      </c>
      <c r="J24" s="187">
        <f>INDEX('[5]Exhibit 4 - Comparison'!I:I,MATCH($B24,'[5]Exhibit 4 - Comparison'!$B:$B,0),1)</f>
        <v>51.842677009166771</v>
      </c>
      <c r="K24" s="188">
        <f t="shared" si="2"/>
        <v>6.3459715985552876</v>
      </c>
      <c r="L24" s="186">
        <f>INDEX('Table A - Combined'!$C$10:$Y$30,MATCH($B24,'Table A - Combined'!$B$10:$B$30,0),MATCH(L$6,'Table A - Combined'!$C$4:$Y$4,0))</f>
        <v>54.686386029432988</v>
      </c>
      <c r="M24" s="187">
        <f>INDEX('[5]Exhibit 4 - Comparison'!L:L,MATCH($B24,'[5]Exhibit 4 - Comparison'!$B:$B,0),1)</f>
        <v>49.099985555325929</v>
      </c>
      <c r="N24" s="188">
        <f t="shared" si="3"/>
        <v>5.5864004741070588</v>
      </c>
      <c r="O24" s="24"/>
      <c r="P24" s="24"/>
      <c r="Q24" s="24"/>
      <c r="R24" s="24"/>
    </row>
    <row r="25" spans="2:18">
      <c r="B25" s="195">
        <f t="shared" si="4"/>
        <v>2040</v>
      </c>
      <c r="C25" s="187">
        <f>INDEX('Table A - Combined'!$C$10:$Y$30,MATCH($B25,'Table A - Combined'!$B$10:$B$30,0),MATCH(C$6,'Table A - Combined'!$C$4:$Y$4,0))</f>
        <v>94.853517515511129</v>
      </c>
      <c r="D25" s="187">
        <f>INDEX('[5]Exhibit 4 - Comparison'!C:C,MATCH($B25,'[5]Exhibit 4 - Comparison'!$B:$B,0),1)</f>
        <v>84.01636475942675</v>
      </c>
      <c r="E25" s="188">
        <f t="shared" si="0"/>
        <v>10.837152756084379</v>
      </c>
      <c r="F25" s="186">
        <f>INDEX('Table A - Combined'!$C$10:$Y$30,MATCH($B25,'Table A - Combined'!$B$10:$B$30,0),MATCH(F$6,'Table A - Combined'!$C$4:$Y$4,0))</f>
        <v>91.59718454285148</v>
      </c>
      <c r="G25" s="187">
        <f>INDEX('[5]Exhibit 4 - Comparison'!F:F,MATCH($B25,'[5]Exhibit 4 - Comparison'!$B:$B,0),1)</f>
        <v>81.702444726423337</v>
      </c>
      <c r="H25" s="188">
        <f t="shared" si="1"/>
        <v>9.8947398164281424</v>
      </c>
      <c r="I25" s="186">
        <f>INDEX('Table A - Combined'!$C$10:$Y$30,MATCH($B25,'Table A - Combined'!$B$10:$B$30,0),MATCH(I$6,'Table A - Combined'!$C$4:$Y$4,0))</f>
        <v>60.62546242705988</v>
      </c>
      <c r="J25" s="187">
        <f>INDEX('[5]Exhibit 4 - Comparison'!I:I,MATCH($B25,'[5]Exhibit 4 - Comparison'!$B:$B,0),1)</f>
        <v>55.179706809976182</v>
      </c>
      <c r="K25" s="188">
        <f t="shared" si="2"/>
        <v>5.445755617083698</v>
      </c>
      <c r="L25" s="186">
        <f>INDEX('Table A - Combined'!$C$10:$Y$30,MATCH($B25,'Table A - Combined'!$B$10:$B$30,0),MATCH(L$6,'Table A - Combined'!$C$4:$Y$4,0))</f>
        <v>56.651289868735233</v>
      </c>
      <c r="M25" s="187">
        <f>INDEX('[5]Exhibit 4 - Comparison'!L:L,MATCH($B25,'[5]Exhibit 4 - Comparison'!$B:$B,0),1)</f>
        <v>52.529533238375315</v>
      </c>
      <c r="N25" s="188">
        <f t="shared" si="3"/>
        <v>4.1217566303599185</v>
      </c>
      <c r="O25" s="24"/>
      <c r="P25" s="24"/>
      <c r="Q25" s="24"/>
      <c r="R25" s="24"/>
    </row>
    <row r="26" spans="2:18">
      <c r="B26" s="195">
        <f t="shared" si="4"/>
        <v>2041</v>
      </c>
      <c r="C26" s="187">
        <f>INDEX('Table A - Combined'!$C$10:$Y$30,MATCH($B26,'Table A - Combined'!$B$10:$B$30,0),MATCH(C$6,'Table A - Combined'!$C$4:$Y$4,0))</f>
        <v>97.301309629690593</v>
      </c>
      <c r="D26" s="187">
        <f>INDEX('[5]Exhibit 4 - Comparison'!C:C,MATCH($B26,'[5]Exhibit 4 - Comparison'!$B:$B,0),1)</f>
        <v>87.720707495232745</v>
      </c>
      <c r="E26" s="188">
        <f t="shared" si="0"/>
        <v>9.5806021344578483</v>
      </c>
      <c r="F26" s="186">
        <f>INDEX('Table A - Combined'!$C$10:$Y$30,MATCH($B26,'Table A - Combined'!$B$10:$B$30,0),MATCH(F$6,'Table A - Combined'!$C$4:$Y$4,0))</f>
        <v>93.411601211255601</v>
      </c>
      <c r="G26" s="187">
        <f>INDEX('[5]Exhibit 4 - Comparison'!F:F,MATCH($B26,'[5]Exhibit 4 - Comparison'!$B:$B,0),1)</f>
        <v>84.964707832116645</v>
      </c>
      <c r="H26" s="188">
        <f t="shared" si="1"/>
        <v>8.446893379138956</v>
      </c>
      <c r="I26" s="186">
        <f>INDEX('Table A - Combined'!$C$10:$Y$30,MATCH($B26,'Table A - Combined'!$B$10:$B$30,0),MATCH(I$6,'Table A - Combined'!$C$4:$Y$4,0))</f>
        <v>61.891965509715774</v>
      </c>
      <c r="J26" s="187">
        <f>INDEX('[5]Exhibit 4 - Comparison'!I:I,MATCH($B26,'[5]Exhibit 4 - Comparison'!$B:$B,0),1)</f>
        <v>57.102209674224071</v>
      </c>
      <c r="K26" s="188">
        <f t="shared" si="2"/>
        <v>4.7897558354917038</v>
      </c>
      <c r="L26" s="186">
        <f>INDEX('Table A - Combined'!$C$10:$Y$30,MATCH($B26,'Table A - Combined'!$B$10:$B$30,0),MATCH(L$6,'Table A - Combined'!$C$4:$Y$4,0))</f>
        <v>57.165722763758097</v>
      </c>
      <c r="M26" s="187">
        <f>INDEX('[5]Exhibit 4 - Comparison'!L:L,MATCH($B26,'[5]Exhibit 4 - Comparison'!$B:$B,0),1)</f>
        <v>54.305924592668632</v>
      </c>
      <c r="N26" s="188">
        <f t="shared" si="3"/>
        <v>2.8597981710894658</v>
      </c>
      <c r="O26" s="24"/>
      <c r="P26" s="24"/>
      <c r="Q26" s="24"/>
      <c r="R26" s="24"/>
    </row>
    <row r="27" spans="2:18">
      <c r="B27" s="195">
        <f t="shared" si="4"/>
        <v>2042</v>
      </c>
      <c r="C27" s="187">
        <f>INDEX('Table A - Combined'!$C$10:$Y$30,MATCH($B27,'Table A - Combined'!$B$10:$B$30,0),MATCH(C$6,'Table A - Combined'!$C$4:$Y$4,0))</f>
        <v>100.3195844332848</v>
      </c>
      <c r="D27" s="187">
        <f>INDEX('[5]Exhibit 4 - Comparison'!C:C,MATCH($B27,'[5]Exhibit 4 - Comparison'!$B:$B,0),1)</f>
        <v>91.095812918502546</v>
      </c>
      <c r="E27" s="188">
        <f t="shared" si="0"/>
        <v>9.223771514782257</v>
      </c>
      <c r="F27" s="186">
        <f>INDEX('Table A - Combined'!$C$10:$Y$30,MATCH($B27,'Table A - Combined'!$B$10:$B$30,0),MATCH(F$6,'Table A - Combined'!$C$4:$Y$4,0))</f>
        <v>96.506471741492817</v>
      </c>
      <c r="G27" s="187">
        <f>INDEX('[5]Exhibit 4 - Comparison'!F:F,MATCH($B27,'[5]Exhibit 4 - Comparison'!$B:$B,0),1)</f>
        <v>87.953074848330729</v>
      </c>
      <c r="H27" s="188">
        <f t="shared" si="1"/>
        <v>8.5533968931620876</v>
      </c>
      <c r="I27" s="186">
        <f>INDEX('Table A - Combined'!$C$10:$Y$30,MATCH($B27,'Table A - Combined'!$B$10:$B$30,0),MATCH(I$6,'Table A - Combined'!$C$4:$Y$4,0))</f>
        <v>64.273569574460282</v>
      </c>
      <c r="J27" s="187">
        <f>INDEX('[5]Exhibit 4 - Comparison'!I:I,MATCH($B27,'[5]Exhibit 4 - Comparison'!$B:$B,0),1)</f>
        <v>59.605809284509192</v>
      </c>
      <c r="K27" s="188">
        <f t="shared" si="2"/>
        <v>4.6677602899510902</v>
      </c>
      <c r="L27" s="186">
        <f>INDEX('Table A - Combined'!$C$10:$Y$30,MATCH($B27,'Table A - Combined'!$B$10:$B$30,0),MATCH(L$6,'Table A - Combined'!$C$4:$Y$4,0))</f>
        <v>59.489109308776221</v>
      </c>
      <c r="M27" s="187">
        <f>INDEX('[5]Exhibit 4 - Comparison'!L:L,MATCH($B27,'[5]Exhibit 4 - Comparison'!$B:$B,0),1)</f>
        <v>56.632320954313542</v>
      </c>
      <c r="N27" s="188">
        <f t="shared" si="3"/>
        <v>2.8567883544626795</v>
      </c>
      <c r="O27" s="24"/>
      <c r="P27" s="24"/>
      <c r="Q27" s="24"/>
      <c r="R27" s="24"/>
    </row>
    <row r="28" spans="2:18">
      <c r="B28" s="195">
        <f t="shared" si="4"/>
        <v>2043</v>
      </c>
      <c r="C28" s="187">
        <f>INDEX('Table A - Combined'!$C$10:$Y$30,MATCH($B28,'Table A - Combined'!$B$10:$B$30,0),MATCH(C$6,'Table A - Combined'!$C$4:$Y$4,0))</f>
        <v>106.03411742263721</v>
      </c>
      <c r="D28" s="187">
        <f>INDEX('[5]Exhibit 4 - Comparison'!C:C,MATCH($B28,'[5]Exhibit 4 - Comparison'!$B:$B,0),1)</f>
        <v>94.504753476318598</v>
      </c>
      <c r="E28" s="188">
        <f t="shared" si="0"/>
        <v>11.529363946318611</v>
      </c>
      <c r="F28" s="186">
        <f>INDEX('Table A - Combined'!$C$10:$Y$30,MATCH($B28,'Table A - Combined'!$B$10:$B$30,0),MATCH(F$6,'Table A - Combined'!$C$4:$Y$4,0))</f>
        <v>101.57865630601498</v>
      </c>
      <c r="G28" s="187">
        <f>INDEX('[5]Exhibit 4 - Comparison'!F:F,MATCH($B28,'[5]Exhibit 4 - Comparison'!$B:$B,0),1)</f>
        <v>91.189402701300082</v>
      </c>
      <c r="H28" s="188">
        <f t="shared" si="1"/>
        <v>10.389253604714895</v>
      </c>
      <c r="I28" s="186">
        <f>INDEX('Table A - Combined'!$C$10:$Y$30,MATCH($B28,'Table A - Combined'!$B$10:$B$30,0),MATCH(I$6,'Table A - Combined'!$C$4:$Y$4,0))</f>
        <v>67.907744411116809</v>
      </c>
      <c r="J28" s="187">
        <f>INDEX('[5]Exhibit 4 - Comparison'!I:I,MATCH($B28,'[5]Exhibit 4 - Comparison'!$B:$B,0),1)</f>
        <v>61.724972317606849</v>
      </c>
      <c r="K28" s="188">
        <f t="shared" si="2"/>
        <v>6.1827720935099606</v>
      </c>
      <c r="L28" s="186">
        <f>INDEX('Table A - Combined'!$C$10:$Y$30,MATCH($B28,'Table A - Combined'!$B$10:$B$30,0),MATCH(L$6,'Table A - Combined'!$C$4:$Y$4,0))</f>
        <v>62.510194415775501</v>
      </c>
      <c r="M28" s="187">
        <f>INDEX('[5]Exhibit 4 - Comparison'!L:L,MATCH($B28,'[5]Exhibit 4 - Comparison'!$B:$B,0),1)</f>
        <v>58.698312023730608</v>
      </c>
      <c r="N28" s="188">
        <f t="shared" si="3"/>
        <v>3.8118823920448932</v>
      </c>
      <c r="O28" s="24"/>
      <c r="P28" s="24"/>
      <c r="Q28" s="24"/>
      <c r="R28" s="24"/>
    </row>
    <row r="29" spans="2:18">
      <c r="B29" s="195">
        <f t="shared" si="4"/>
        <v>2044</v>
      </c>
      <c r="C29" s="187">
        <f>INDEX('Table A - Combined'!$C$10:$Y$30,MATCH($B29,'Table A - Combined'!$B$10:$B$30,0),MATCH(C$6,'Table A - Combined'!$C$4:$Y$4,0))</f>
        <v>110.28462044791921</v>
      </c>
      <c r="D29" s="196">
        <f>ROUND(D28*(1+$R$40),2)</f>
        <v>96.65</v>
      </c>
      <c r="E29" s="188">
        <f t="shared" si="0"/>
        <v>13.634620447919204</v>
      </c>
      <c r="F29" s="186">
        <f>INDEX('Table A - Combined'!$C$10:$Y$30,MATCH($B29,'Table A - Combined'!$B$10:$B$30,0),MATCH(F$6,'Table A - Combined'!$C$4:$Y$4,0))</f>
        <v>105.25431198230918</v>
      </c>
      <c r="G29" s="196">
        <f>ROUND(G28*(1+$R$40),2)</f>
        <v>93.26</v>
      </c>
      <c r="H29" s="188">
        <f t="shared" si="1"/>
        <v>11.994311982309171</v>
      </c>
      <c r="I29" s="186">
        <f>INDEX('Table A - Combined'!$C$10:$Y$30,MATCH($B29,'Table A - Combined'!$B$10:$B$30,0),MATCH(I$6,'Table A - Combined'!$C$4:$Y$4,0))</f>
        <v>70.109181095144976</v>
      </c>
      <c r="J29" s="196">
        <f>ROUND(J28*(1+$R$40),2)</f>
        <v>63.13</v>
      </c>
      <c r="K29" s="188">
        <f t="shared" si="2"/>
        <v>6.9791810951449733</v>
      </c>
      <c r="L29" s="186">
        <f>INDEX('Table A - Combined'!$C$10:$Y$30,MATCH($B29,'Table A - Combined'!$B$10:$B$30,0),MATCH(L$6,'Table A - Combined'!$C$4:$Y$4,0))</f>
        <v>64.87646469002425</v>
      </c>
      <c r="M29" s="196">
        <f>ROUND(M28*(1+$R$40),2)</f>
        <v>60.03</v>
      </c>
      <c r="N29" s="188">
        <f t="shared" si="3"/>
        <v>4.8464646900242485</v>
      </c>
      <c r="O29" s="24"/>
      <c r="P29" s="24"/>
      <c r="Q29" s="24"/>
      <c r="R29" s="24"/>
    </row>
    <row r="30" spans="2:18">
      <c r="B30" s="198"/>
      <c r="C30" s="192"/>
      <c r="D30" s="192"/>
      <c r="E30" s="193"/>
      <c r="F30" s="191"/>
      <c r="G30" s="192"/>
      <c r="H30" s="193"/>
      <c r="I30" s="191"/>
      <c r="J30" s="192"/>
      <c r="K30" s="193"/>
      <c r="L30" s="192"/>
      <c r="M30" s="192"/>
      <c r="N30" s="193"/>
      <c r="O30" s="24"/>
      <c r="P30" s="24"/>
      <c r="Q30" s="24"/>
      <c r="R30" s="1"/>
    </row>
    <row r="31" spans="2:18" ht="2.25" customHeight="1">
      <c r="B31" s="199"/>
      <c r="C31" s="187"/>
      <c r="D31" s="187"/>
      <c r="E31" s="187"/>
      <c r="F31" s="187"/>
      <c r="G31" s="187"/>
      <c r="H31" s="187"/>
      <c r="I31" s="187"/>
      <c r="J31" s="187"/>
      <c r="K31" s="187"/>
      <c r="L31" s="187"/>
      <c r="M31" s="187"/>
      <c r="N31" s="187"/>
      <c r="O31" s="24"/>
      <c r="P31" s="24"/>
      <c r="Q31" s="1"/>
    </row>
    <row r="32" spans="2:18" ht="3.75" customHeight="1">
      <c r="B32" s="200"/>
      <c r="C32" s="187"/>
      <c r="D32" s="187"/>
      <c r="E32" s="187"/>
      <c r="F32" s="187"/>
      <c r="G32" s="187"/>
      <c r="H32" s="187"/>
      <c r="I32" s="187"/>
      <c r="J32" s="187"/>
      <c r="K32" s="187"/>
      <c r="L32" s="187"/>
      <c r="M32" s="187"/>
      <c r="N32" s="187"/>
      <c r="O32" s="24"/>
      <c r="P32" s="24"/>
      <c r="Q32" s="1"/>
    </row>
    <row r="33" spans="2:18" s="2" customFormat="1" ht="12" customHeight="1">
      <c r="B33" s="200" t="s">
        <v>96</v>
      </c>
      <c r="C33" s="187"/>
      <c r="D33" s="187"/>
      <c r="E33" s="187"/>
      <c r="F33" s="187"/>
      <c r="G33" s="187"/>
      <c r="H33" s="187"/>
      <c r="I33" s="187"/>
      <c r="J33" s="187"/>
      <c r="K33" s="187"/>
      <c r="L33" s="187"/>
      <c r="M33" s="187"/>
      <c r="N33" s="187"/>
      <c r="O33" s="24"/>
      <c r="P33" s="24"/>
      <c r="Q33" s="11"/>
    </row>
    <row r="34" spans="2:18" ht="2.25" customHeight="1">
      <c r="B34" s="199"/>
      <c r="C34" s="187"/>
      <c r="D34" s="187"/>
      <c r="E34" s="187"/>
      <c r="F34" s="187"/>
      <c r="G34" s="187"/>
      <c r="H34" s="187"/>
      <c r="I34" s="187"/>
      <c r="J34" s="187"/>
      <c r="K34" s="187"/>
      <c r="L34" s="187"/>
      <c r="M34" s="187"/>
      <c r="N34" s="187"/>
      <c r="O34" s="24"/>
      <c r="P34" s="24"/>
      <c r="Q34" s="1"/>
    </row>
    <row r="35" spans="2:18" s="2" customFormat="1">
      <c r="B35" s="201" t="str">
        <f>"Nominal Levelized Price ($/MWh) by commercial operation date at "&amp;TEXT(R38,"0.000%")&amp;" Discount Rate (2023 IRP - 2021 IRP Progress Report)"</f>
        <v>Nominal Levelized Price ($/MWh) by commercial operation date at 6.770% Discount Rate (2023 IRP - 2021 IRP Progress Report)</v>
      </c>
      <c r="C35" s="187"/>
      <c r="D35" s="187"/>
      <c r="E35" s="187"/>
      <c r="F35" s="187"/>
      <c r="G35" s="187"/>
      <c r="H35" s="187"/>
      <c r="I35" s="187"/>
      <c r="J35" s="187"/>
      <c r="K35" s="187"/>
      <c r="L35" s="187"/>
      <c r="M35" s="187"/>
      <c r="N35" s="187"/>
      <c r="O35" s="24"/>
      <c r="P35" s="24"/>
      <c r="Q35" s="11"/>
    </row>
    <row r="36" spans="2:18" s="2" customFormat="1">
      <c r="B36" s="289"/>
      <c r="C36" s="386" t="s">
        <v>44</v>
      </c>
      <c r="D36" s="387"/>
      <c r="E36" s="388"/>
      <c r="F36" s="386" t="s">
        <v>53</v>
      </c>
      <c r="G36" s="387"/>
      <c r="H36" s="388"/>
      <c r="I36" s="386" t="s">
        <v>54</v>
      </c>
      <c r="J36" s="387" t="s">
        <v>21</v>
      </c>
      <c r="K36" s="388" t="s">
        <v>21</v>
      </c>
      <c r="L36" s="386" t="s">
        <v>55</v>
      </c>
      <c r="M36" s="387" t="s">
        <v>22</v>
      </c>
      <c r="N36" s="388" t="s">
        <v>22</v>
      </c>
      <c r="O36" s="24"/>
      <c r="P36" s="24"/>
      <c r="Q36" s="11"/>
      <c r="R36"/>
    </row>
    <row r="37" spans="2:18" s="2" customFormat="1">
      <c r="B37" s="180" t="s">
        <v>167</v>
      </c>
      <c r="C37" s="181" t="s">
        <v>69</v>
      </c>
      <c r="D37" s="182" t="s">
        <v>70</v>
      </c>
      <c r="E37" s="182" t="s">
        <v>71</v>
      </c>
      <c r="F37" s="181" t="s">
        <v>69</v>
      </c>
      <c r="G37" s="182" t="s">
        <v>70</v>
      </c>
      <c r="H37" s="182" t="s">
        <v>71</v>
      </c>
      <c r="I37" s="181" t="s">
        <v>69</v>
      </c>
      <c r="J37" s="182" t="s">
        <v>70</v>
      </c>
      <c r="K37" s="182" t="s">
        <v>71</v>
      </c>
      <c r="L37" s="181" t="s">
        <v>69</v>
      </c>
      <c r="M37" s="182" t="s">
        <v>70</v>
      </c>
      <c r="N37" s="182" t="s">
        <v>71</v>
      </c>
      <c r="O37" s="24"/>
      <c r="P37" s="24"/>
      <c r="Q37" s="11"/>
      <c r="R37" t="s">
        <v>225</v>
      </c>
    </row>
    <row r="38" spans="2:18" s="2" customFormat="1" ht="15" customHeight="1">
      <c r="B38" s="280" t="str">
        <f>"("&amp;B10&amp;"-"&amp;B24&amp;")"</f>
        <v>(2025-2039)</v>
      </c>
      <c r="C38" s="286">
        <f t="shared" ref="C38" si="5">-PMT(DiscountRate,COUNT(C10:C24),NPV(DiscountRate,C10:C24))</f>
        <v>75.248332600885746</v>
      </c>
      <c r="D38" s="281">
        <f t="shared" ref="D38:N38" si="6">-PMT(DiscountRate,COUNT(D10:D24),NPV(DiscountRate,D10:D24))</f>
        <v>78.397381370004297</v>
      </c>
      <c r="E38" s="282">
        <f t="shared" si="6"/>
        <v>-3.1490487691185614</v>
      </c>
      <c r="F38" s="286">
        <f t="shared" si="6"/>
        <v>73.205561353608473</v>
      </c>
      <c r="G38" s="281">
        <f t="shared" si="6"/>
        <v>76.622905780687105</v>
      </c>
      <c r="H38" s="282">
        <f t="shared" si="6"/>
        <v>-3.4173444270786066</v>
      </c>
      <c r="I38" s="286">
        <f t="shared" si="6"/>
        <v>49.079698588270368</v>
      </c>
      <c r="J38" s="281">
        <f t="shared" si="6"/>
        <v>52.908610132259341</v>
      </c>
      <c r="K38" s="282">
        <f t="shared" si="6"/>
        <v>-3.8289115439889865</v>
      </c>
      <c r="L38" s="281">
        <f t="shared" si="6"/>
        <v>47.315202820961986</v>
      </c>
      <c r="M38" s="281">
        <f t="shared" si="6"/>
        <v>51.846208853919691</v>
      </c>
      <c r="N38" s="282">
        <f t="shared" si="6"/>
        <v>-4.5310060329576851</v>
      </c>
      <c r="O38" s="24"/>
      <c r="P38" s="24"/>
      <c r="Q38" s="11"/>
      <c r="R38" s="99">
        <v>6.7699999999999996E-2</v>
      </c>
    </row>
    <row r="39" spans="2:18" ht="15" customHeight="1">
      <c r="B39" s="283" t="str">
        <f>"("&amp;B11&amp;"-"&amp;B24&amp;")"</f>
        <v>(2026-2039)</v>
      </c>
      <c r="C39" s="287">
        <f t="shared" ref="C39:N39" si="7">-PMT(DiscountRate,COUNT(C11:C24),NPV(DiscountRate,C11:C24))</f>
        <v>74.8245377528728</v>
      </c>
      <c r="D39" s="197">
        <f t="shared" si="7"/>
        <v>75.851415137947939</v>
      </c>
      <c r="E39" s="188">
        <f t="shared" si="7"/>
        <v>-1.0268773850751511</v>
      </c>
      <c r="F39" s="287">
        <f t="shared" si="7"/>
        <v>73.412307947375439</v>
      </c>
      <c r="G39" s="197">
        <f t="shared" si="7"/>
        <v>74.458138896507791</v>
      </c>
      <c r="H39" s="188">
        <f t="shared" si="7"/>
        <v>-1.0458309491323432</v>
      </c>
      <c r="I39" s="287">
        <f t="shared" si="7"/>
        <v>48.711381572740954</v>
      </c>
      <c r="J39" s="197">
        <f t="shared" si="7"/>
        <v>50.470155797819757</v>
      </c>
      <c r="K39" s="188">
        <f t="shared" si="7"/>
        <v>-1.7587742250787954</v>
      </c>
      <c r="L39" s="197">
        <f t="shared" si="7"/>
        <v>47.007411938306753</v>
      </c>
      <c r="M39" s="197">
        <f t="shared" si="7"/>
        <v>49.199686833240854</v>
      </c>
      <c r="N39" s="188">
        <f t="shared" si="7"/>
        <v>-2.1922748949341004</v>
      </c>
      <c r="R39" s="1" t="s">
        <v>219</v>
      </c>
    </row>
    <row r="40" spans="2:18" ht="15" customHeight="1">
      <c r="B40" s="283" t="str">
        <f>"("&amp;B12&amp;"-"&amp;B24&amp;")"</f>
        <v>(2027-2039)</v>
      </c>
      <c r="C40" s="287">
        <f t="shared" ref="C40:N40" si="8">-PMT(DiscountRate,COUNT(C12:C24),NPV(DiscountRate,C12:C24))</f>
        <v>73.674082309766845</v>
      </c>
      <c r="D40" s="197">
        <f t="shared" si="8"/>
        <v>73.012468579949314</v>
      </c>
      <c r="E40" s="188">
        <f t="shared" si="8"/>
        <v>0.66161372981752908</v>
      </c>
      <c r="F40" s="287">
        <f t="shared" si="8"/>
        <v>72.730877166564142</v>
      </c>
      <c r="G40" s="197">
        <f t="shared" si="8"/>
        <v>71.697489555038089</v>
      </c>
      <c r="H40" s="188">
        <f t="shared" si="8"/>
        <v>1.0333876115260592</v>
      </c>
      <c r="I40" s="287">
        <f t="shared" si="8"/>
        <v>48.009179920418063</v>
      </c>
      <c r="J40" s="197">
        <f t="shared" si="8"/>
        <v>47.940969232675883</v>
      </c>
      <c r="K40" s="188">
        <f t="shared" si="8"/>
        <v>6.8210687742184639E-2</v>
      </c>
      <c r="L40" s="197">
        <f t="shared" si="8"/>
        <v>46.395139224486158</v>
      </c>
      <c r="M40" s="197">
        <f t="shared" si="8"/>
        <v>46.342622805543229</v>
      </c>
      <c r="N40" s="188">
        <f t="shared" si="8"/>
        <v>5.2516418942925275E-2</v>
      </c>
      <c r="R40" s="279">
        <v>2.2700000000000001E-2</v>
      </c>
    </row>
    <row r="41" spans="2:18" s="2" customFormat="1">
      <c r="B41" s="284" t="str">
        <f>"("&amp;B13&amp;"-"&amp;B24&amp;")"</f>
        <v>(2028-2039)</v>
      </c>
      <c r="C41" s="288">
        <f t="shared" ref="C41:N41" si="9">-PMT(DiscountRate,COUNT(C13:C24),NPV(DiscountRate,C13:C24))</f>
        <v>71.976538074836</v>
      </c>
      <c r="D41" s="285">
        <f t="shared" si="9"/>
        <v>71.726623000211887</v>
      </c>
      <c r="E41" s="193">
        <f t="shared" si="9"/>
        <v>0.24991507462412607</v>
      </c>
      <c r="F41" s="288">
        <f t="shared" si="9"/>
        <v>71.180515649260315</v>
      </c>
      <c r="G41" s="285">
        <f t="shared" si="9"/>
        <v>70.414621670527836</v>
      </c>
      <c r="H41" s="193">
        <f t="shared" si="9"/>
        <v>0.76589397873248577</v>
      </c>
      <c r="I41" s="288">
        <f t="shared" si="9"/>
        <v>46.62998337524818</v>
      </c>
      <c r="J41" s="285">
        <f t="shared" si="9"/>
        <v>46.739573167494406</v>
      </c>
      <c r="K41" s="193">
        <f t="shared" si="9"/>
        <v>-0.10958979224622171</v>
      </c>
      <c r="L41" s="285">
        <f t="shared" si="9"/>
        <v>44.947634786367793</v>
      </c>
      <c r="M41" s="285">
        <f t="shared" si="9"/>
        <v>44.894077161236574</v>
      </c>
      <c r="N41" s="193">
        <f t="shared" si="9"/>
        <v>5.3557625131226035E-2</v>
      </c>
      <c r="O41" s="4"/>
      <c r="P41" s="4"/>
      <c r="Q41" s="4"/>
      <c r="R41" s="4"/>
    </row>
    <row r="42" spans="2:18" s="2" customFormat="1">
      <c r="B42" s="5"/>
      <c r="C42"/>
      <c r="O42" s="4"/>
      <c r="P42" s="4"/>
      <c r="Q42" s="4"/>
      <c r="R42" s="4"/>
    </row>
    <row r="43" spans="2:18" s="2" customFormat="1">
      <c r="B43" s="5"/>
      <c r="C43"/>
      <c r="O43" s="4"/>
      <c r="P43" s="4"/>
      <c r="Q43" s="4"/>
      <c r="R43" s="4"/>
    </row>
    <row r="44" spans="2:18" s="2" customFormat="1">
      <c r="B44" s="5"/>
      <c r="C44" s="1"/>
      <c r="O44" s="4"/>
      <c r="P44" s="4"/>
      <c r="Q44" s="4"/>
      <c r="R44" s="4"/>
    </row>
    <row r="46" spans="2:18" s="2" customFormat="1">
      <c r="B46" s="5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</row>
    <row r="47" spans="2:18" s="2" customFormat="1">
      <c r="B47" s="22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</row>
    <row r="48" spans="2:18">
      <c r="B48" s="5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</row>
    <row r="49" spans="2:18" customFormat="1">
      <c r="B49" s="62"/>
    </row>
    <row r="50" spans="2:18" customFormat="1">
      <c r="B50" s="63"/>
    </row>
    <row r="51" spans="2:18"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</row>
    <row r="52" spans="2:18">
      <c r="B52" s="60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</row>
    <row r="53" spans="2:18"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</row>
    <row r="54" spans="2:18"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</row>
    <row r="55" spans="2:18"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</row>
    <row r="56" spans="2:18"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</row>
    <row r="57" spans="2:18"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</row>
    <row r="58" spans="2:18"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</row>
    <row r="59" spans="2:18"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</row>
  </sheetData>
  <mergeCells count="15">
    <mergeCell ref="B2:N2"/>
    <mergeCell ref="B1:N1"/>
    <mergeCell ref="C6:E6"/>
    <mergeCell ref="F6:H6"/>
    <mergeCell ref="I6:K6"/>
    <mergeCell ref="L6:N6"/>
    <mergeCell ref="C5:E5"/>
    <mergeCell ref="F5:H5"/>
    <mergeCell ref="I5:K5"/>
    <mergeCell ref="L5:N5"/>
    <mergeCell ref="C36:E36"/>
    <mergeCell ref="F36:H36"/>
    <mergeCell ref="I36:K36"/>
    <mergeCell ref="L36:N36"/>
    <mergeCell ref="B3:N3"/>
  </mergeCells>
  <printOptions horizontalCentered="1"/>
  <pageMargins left="0.25" right="0.25" top="0.75" bottom="0.75" header="0.3" footer="0.3"/>
  <pageSetup scale="60" orientation="landscape" r:id="rId1"/>
  <headerFooter alignWithMargins="0">
    <oddFooter>&amp;RPage &amp;P</oddFooter>
  </headerFooter>
  <colBreaks count="2" manualBreakCount="2">
    <brk id="14" max="1048575" man="1"/>
    <brk id="16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100F7E4386E08740BB87532B4C0E5C4E" ma:contentTypeVersion="19" ma:contentTypeDescription="" ma:contentTypeScope="" ma:versionID="7f24fb68a5ced6d0a99cc4081398ce3b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d275ef9dcc7ead6001da0d7ec3e70ce9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UE</Prefix>
    <DocumentSetType xmlns="dc463f71-b30c-4ab2-9473-d307f9d35888">Workpapers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Tariff Revision</CaseType>
    <IndustryCode xmlns="dc463f71-b30c-4ab2-9473-d307f9d35888">140</IndustryCode>
    <CaseStatus xmlns="dc463f71-b30c-4ab2-9473-d307f9d35888">Pending</CaseStatus>
    <OpenedDate xmlns="dc463f71-b30c-4ab2-9473-d307f9d35888">2025-09-05T07:00:00+00:00</OpenedDate>
    <SignificantOrder xmlns="dc463f71-b30c-4ab2-9473-d307f9d35888">false</SignificantOrder>
    <Date1 xmlns="dc463f71-b30c-4ab2-9473-d307f9d35888">2025-09-05T07:00:00+00:00</Date1>
    <IsDocumentOrder xmlns="dc463f71-b30c-4ab2-9473-d307f9d35888">false</IsDocumentOrder>
    <IsHighlyConfidential xmlns="dc463f71-b30c-4ab2-9473-d307f9d35888">false</IsHighlyConfidential>
    <CaseCompanyNames xmlns="dc463f71-b30c-4ab2-9473-d307f9d35888">PacifiCorp</CaseCompanyNames>
    <Nickname xmlns="http://schemas.microsoft.com/sharepoint/v3" xsi:nil="true"/>
    <DocketNumber xmlns="dc463f71-b30c-4ab2-9473-d307f9d35888">250695</DocketNumber>
    <DelegatedOrder xmlns="dc463f71-b30c-4ab2-9473-d307f9d35888">false</DelegatedOrder>
  </documentManagement>
</p:properties>
</file>

<file path=customXml/item4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Props1.xml><?xml version="1.0" encoding="utf-8"?>
<ds:datastoreItem xmlns:ds="http://schemas.openxmlformats.org/officeDocument/2006/customXml" ds:itemID="{DE0EF1F2-385C-4705-816F-03A243CB6BB0}"/>
</file>

<file path=customXml/itemProps2.xml><?xml version="1.0" encoding="utf-8"?>
<ds:datastoreItem xmlns:ds="http://schemas.openxmlformats.org/officeDocument/2006/customXml" ds:itemID="{AA829DCE-2B0C-49DA-9BCE-9C38C5C71B32}"/>
</file>

<file path=customXml/itemProps3.xml><?xml version="1.0" encoding="utf-8"?>
<ds:datastoreItem xmlns:ds="http://schemas.openxmlformats.org/officeDocument/2006/customXml" ds:itemID="{31CED7B6-E003-44FA-95DD-214FEF0A41AB}"/>
</file>

<file path=customXml/itemProps4.xml><?xml version="1.0" encoding="utf-8"?>
<ds:datastoreItem xmlns:ds="http://schemas.openxmlformats.org/officeDocument/2006/customXml" ds:itemID="{84BC503F-8D1F-4391-BE56-24F45DAF1CA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14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15</vt:i4>
      </vt:variant>
    </vt:vector>
  </HeadingPairs>
  <TitlesOfParts>
    <vt:vector size="30" baseType="lpstr">
      <vt:lpstr>Table A - Combined</vt:lpstr>
      <vt:lpstr>Table B - Energy</vt:lpstr>
      <vt:lpstr>Table C - Capacity</vt:lpstr>
      <vt:lpstr>Table D - Integration</vt:lpstr>
      <vt:lpstr>Exhibit 1 - Market Capacity</vt:lpstr>
      <vt:lpstr>Exhibit 2a - CEIP Cap SmallPV</vt:lpstr>
      <vt:lpstr>Exhibit 2b - CEIP Cap SmallWD</vt:lpstr>
      <vt:lpstr>Exhibit 3 - Levelized Capacity</vt:lpstr>
      <vt:lpstr>Exhibit 4 - Comparison</vt:lpstr>
      <vt:lpstr>XX Support Pages - Do Not Print</vt:lpstr>
      <vt:lpstr>Energy Only Compare</vt:lpstr>
      <vt:lpstr>Capacity Only Compare</vt:lpstr>
      <vt:lpstr>Profiles</vt:lpstr>
      <vt:lpstr>Portfolio</vt:lpstr>
      <vt:lpstr>Chart2</vt:lpstr>
      <vt:lpstr>'Capacity Only Compare'!DiscountRate</vt:lpstr>
      <vt:lpstr>'Energy Only Compare'!DiscountRate</vt:lpstr>
      <vt:lpstr>DiscountRate</vt:lpstr>
      <vt:lpstr>'Capacity Only Compare'!Print_Area</vt:lpstr>
      <vt:lpstr>'Energy Only Compare'!Print_Area</vt:lpstr>
      <vt:lpstr>'Exhibit 1 - Market Capacity'!Print_Area</vt:lpstr>
      <vt:lpstr>'Exhibit 2a - CEIP Cap SmallPV'!Print_Area</vt:lpstr>
      <vt:lpstr>'Exhibit 2b - CEIP Cap SmallWD'!Print_Area</vt:lpstr>
      <vt:lpstr>'Exhibit 3 - Levelized Capacity'!Print_Area</vt:lpstr>
      <vt:lpstr>'Exhibit 4 - Comparison'!Print_Area</vt:lpstr>
      <vt:lpstr>Portfolio!Print_Area</vt:lpstr>
      <vt:lpstr>'Table A - Combined'!Print_Area</vt:lpstr>
      <vt:lpstr>'Table B - Energy'!Print_Area</vt:lpstr>
      <vt:lpstr>'Table C - Capacity'!Print_Area</vt:lpstr>
      <vt:lpstr>'Table D - Integration'!Print_Area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2017-04-26T17:13:09Z</dcterms:created>
  <dcterms:modified xsi:type="dcterms:W3CDTF">2024-10-24T00:10:27Z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0x0101006E56B4D1795A2E4DB2F0B01679ED314A00100F7E4386E08740BB87532B4C0E5C4E</vt:lpwstr>
  </property>
  <property fmtid="{D5CDD505-2E9C-101B-9397-08002B2CF9AE}" pid="3" name="_docset_NoMedatataSyncRequired">
    <vt:lpwstr>False</vt:lpwstr>
  </property>
</Properties>
</file>