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oizumi215\OneDrive - Washington State Executive Branch Agencies\Documents\November 2018\14\New folder\"/>
    </mc:Choice>
  </mc:AlternateContent>
  <bookViews>
    <workbookView xWindow="0" yWindow="120" windowWidth="22980" windowHeight="10590" activeTab="3"/>
  </bookViews>
  <sheets>
    <sheet name="SOE 7-2018" sheetId="1" r:id="rId1"/>
    <sheet name="SOE 8-2018" sheetId="2" r:id="rId2"/>
    <sheet name="SOE 9-2018" sheetId="3" r:id="rId3"/>
    <sheet name="SOE 12ME 9-2018" sheetId="4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3">#REF!</definedName>
    <definedName name="Therm_upload" localSheetId="1">#REF!</definedName>
    <definedName name="Therm_upload" localSheetId="2">#REF!</definedName>
    <definedName name="Therm_upload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52511"/>
</workbook>
</file>

<file path=xl/calcChain.xml><?xml version="1.0" encoding="utf-8"?>
<calcChain xmlns="http://schemas.openxmlformats.org/spreadsheetml/2006/main">
  <c r="L56" i="4" l="1"/>
  <c r="N56" i="4" s="1"/>
  <c r="F56" i="4"/>
  <c r="L55" i="4"/>
  <c r="F55" i="4"/>
  <c r="F52" i="4"/>
  <c r="H52" i="4" s="1"/>
  <c r="L51" i="4"/>
  <c r="N51" i="4" s="1"/>
  <c r="F51" i="4"/>
  <c r="H51" i="4" s="1"/>
  <c r="L50" i="4"/>
  <c r="N50" i="4" s="1"/>
  <c r="F50" i="4"/>
  <c r="R12" i="4"/>
  <c r="L49" i="4"/>
  <c r="F48" i="4"/>
  <c r="F26" i="4"/>
  <c r="F25" i="4"/>
  <c r="H25" i="4" s="1"/>
  <c r="F24" i="4"/>
  <c r="H24" i="4" s="1"/>
  <c r="L24" i="4"/>
  <c r="N24" i="4" s="1"/>
  <c r="L23" i="4"/>
  <c r="N23" i="4" s="1"/>
  <c r="J27" i="4"/>
  <c r="F23" i="4"/>
  <c r="F27" i="4" s="1"/>
  <c r="B27" i="4"/>
  <c r="P19" i="4"/>
  <c r="R19" i="4"/>
  <c r="F19" i="4"/>
  <c r="H19" i="4" s="1"/>
  <c r="L19" i="4"/>
  <c r="N19" i="4" s="1"/>
  <c r="Q18" i="4"/>
  <c r="P18" i="4"/>
  <c r="Q15" i="4"/>
  <c r="L15" i="4"/>
  <c r="N15" i="4" s="1"/>
  <c r="Q14" i="4"/>
  <c r="P14" i="4"/>
  <c r="R14" i="4"/>
  <c r="F14" i="4"/>
  <c r="H14" i="4" s="1"/>
  <c r="L14" i="4"/>
  <c r="N14" i="4" s="1"/>
  <c r="Q13" i="4"/>
  <c r="R13" i="4"/>
  <c r="P13" i="4"/>
  <c r="F12" i="4"/>
  <c r="H12" i="4" s="1"/>
  <c r="L12" i="4"/>
  <c r="N12" i="4" s="1"/>
  <c r="Q11" i="4"/>
  <c r="J17" i="4"/>
  <c r="D17" i="4"/>
  <c r="L11" i="4"/>
  <c r="L55" i="3"/>
  <c r="N55" i="3" s="1"/>
  <c r="Q18" i="3"/>
  <c r="L54" i="3"/>
  <c r="F51" i="3"/>
  <c r="H51" i="3" s="1"/>
  <c r="L51" i="3"/>
  <c r="N51" i="3" s="1"/>
  <c r="L50" i="3"/>
  <c r="N50" i="3" s="1"/>
  <c r="Q13" i="3"/>
  <c r="N49" i="3"/>
  <c r="L49" i="3"/>
  <c r="D53" i="3"/>
  <c r="F48" i="3"/>
  <c r="H48" i="3" s="1"/>
  <c r="F47" i="3"/>
  <c r="L47" i="3"/>
  <c r="F25" i="3"/>
  <c r="H25" i="3" s="1"/>
  <c r="F24" i="3"/>
  <c r="H24" i="3" s="1"/>
  <c r="L24" i="3"/>
  <c r="N24" i="3" s="1"/>
  <c r="L23" i="3"/>
  <c r="N23" i="3" s="1"/>
  <c r="F23" i="3"/>
  <c r="H22" i="3"/>
  <c r="L22" i="3"/>
  <c r="R18" i="3"/>
  <c r="P18" i="3"/>
  <c r="L18" i="3"/>
  <c r="N18" i="3" s="1"/>
  <c r="Q17" i="3"/>
  <c r="P17" i="3"/>
  <c r="F17" i="3"/>
  <c r="H17" i="3" s="1"/>
  <c r="Q14" i="3"/>
  <c r="P14" i="3"/>
  <c r="F14" i="3"/>
  <c r="H14" i="3" s="1"/>
  <c r="R13" i="3"/>
  <c r="P13" i="3"/>
  <c r="L13" i="3"/>
  <c r="N13" i="3" s="1"/>
  <c r="Q12" i="3"/>
  <c r="P12" i="3"/>
  <c r="F12" i="3"/>
  <c r="H12" i="3" s="1"/>
  <c r="R11" i="3"/>
  <c r="L11" i="3"/>
  <c r="N11" i="3" s="1"/>
  <c r="Q11" i="3"/>
  <c r="Q10" i="3"/>
  <c r="P10" i="3"/>
  <c r="J16" i="3"/>
  <c r="B16" i="3"/>
  <c r="B20" i="3" s="1"/>
  <c r="D21" i="4" l="1"/>
  <c r="H48" i="4"/>
  <c r="F54" i="4"/>
  <c r="F58" i="4" s="1"/>
  <c r="J21" i="4"/>
  <c r="J29" i="4" s="1"/>
  <c r="H55" i="4"/>
  <c r="H18" i="4"/>
  <c r="H26" i="4"/>
  <c r="J54" i="4"/>
  <c r="R11" i="4"/>
  <c r="R15" i="4"/>
  <c r="L26" i="4"/>
  <c r="N26" i="4" s="1"/>
  <c r="F11" i="4"/>
  <c r="N11" i="4"/>
  <c r="Q12" i="4"/>
  <c r="F13" i="4"/>
  <c r="H13" i="4" s="1"/>
  <c r="F15" i="4"/>
  <c r="H15" i="4" s="1"/>
  <c r="B17" i="4"/>
  <c r="B21" i="4" s="1"/>
  <c r="B29" i="4" s="1"/>
  <c r="F18" i="4"/>
  <c r="Q19" i="4"/>
  <c r="H23" i="4"/>
  <c r="L25" i="4"/>
  <c r="L27" i="4" s="1"/>
  <c r="L48" i="4"/>
  <c r="N48" i="4" s="1"/>
  <c r="F49" i="4"/>
  <c r="H49" i="4" s="1"/>
  <c r="N49" i="4"/>
  <c r="H50" i="4"/>
  <c r="L52" i="4"/>
  <c r="N52" i="4" s="1"/>
  <c r="N55" i="4"/>
  <c r="H56" i="4"/>
  <c r="D27" i="4"/>
  <c r="B54" i="4"/>
  <c r="P12" i="4"/>
  <c r="L13" i="4"/>
  <c r="L17" i="4" s="1"/>
  <c r="L18" i="4"/>
  <c r="N18" i="4" s="1"/>
  <c r="R18" i="4"/>
  <c r="D54" i="4"/>
  <c r="H11" i="4"/>
  <c r="P11" i="4"/>
  <c r="P15" i="4"/>
  <c r="D57" i="3"/>
  <c r="J20" i="3"/>
  <c r="N22" i="3"/>
  <c r="N47" i="3"/>
  <c r="N54" i="3"/>
  <c r="J26" i="3"/>
  <c r="F11" i="3"/>
  <c r="F18" i="3"/>
  <c r="H18" i="3" s="1"/>
  <c r="H47" i="3"/>
  <c r="J53" i="3"/>
  <c r="R10" i="3"/>
  <c r="P11" i="3"/>
  <c r="R12" i="3"/>
  <c r="L14" i="3"/>
  <c r="N14" i="3" s="1"/>
  <c r="R14" i="3"/>
  <c r="L17" i="3"/>
  <c r="N17" i="3" s="1"/>
  <c r="R17" i="3"/>
  <c r="F22" i="3"/>
  <c r="F26" i="3" s="1"/>
  <c r="H23" i="3"/>
  <c r="L25" i="3"/>
  <c r="N25" i="3" s="1"/>
  <c r="L48" i="3"/>
  <c r="N48" i="3" s="1"/>
  <c r="F49" i="3"/>
  <c r="F53" i="3" s="1"/>
  <c r="F54" i="3"/>
  <c r="H54" i="3" s="1"/>
  <c r="H55" i="3"/>
  <c r="D16" i="3"/>
  <c r="Q16" i="3" s="1"/>
  <c r="B26" i="3"/>
  <c r="B28" i="3" s="1"/>
  <c r="F13" i="3"/>
  <c r="H13" i="3" s="1"/>
  <c r="D26" i="3"/>
  <c r="F50" i="3"/>
  <c r="H50" i="3" s="1"/>
  <c r="B53" i="3"/>
  <c r="F55" i="3"/>
  <c r="L10" i="3"/>
  <c r="H11" i="3"/>
  <c r="L12" i="3"/>
  <c r="N12" i="3" s="1"/>
  <c r="F10" i="3"/>
  <c r="N10" i="3"/>
  <c r="L16" i="3" l="1"/>
  <c r="L20" i="3" s="1"/>
  <c r="H49" i="3"/>
  <c r="L26" i="3"/>
  <c r="L21" i="4"/>
  <c r="L29" i="4" s="1"/>
  <c r="N29" i="4" s="1"/>
  <c r="N17" i="4"/>
  <c r="N27" i="4"/>
  <c r="D58" i="4"/>
  <c r="H58" i="4" s="1"/>
  <c r="H54" i="4"/>
  <c r="Q17" i="4"/>
  <c r="N13" i="4"/>
  <c r="F17" i="4"/>
  <c r="R17" i="4"/>
  <c r="J58" i="4"/>
  <c r="N25" i="4"/>
  <c r="D29" i="4"/>
  <c r="H27" i="4"/>
  <c r="B58" i="4"/>
  <c r="P17" i="4"/>
  <c r="L54" i="4"/>
  <c r="L58" i="4" s="1"/>
  <c r="F57" i="3"/>
  <c r="H53" i="3"/>
  <c r="L28" i="3"/>
  <c r="N20" i="3"/>
  <c r="B57" i="3"/>
  <c r="P16" i="3"/>
  <c r="L53" i="3"/>
  <c r="L57" i="3" s="1"/>
  <c r="H26" i="3"/>
  <c r="F16" i="3"/>
  <c r="F20" i="3" s="1"/>
  <c r="F28" i="3" s="1"/>
  <c r="H10" i="3"/>
  <c r="D20" i="3"/>
  <c r="H20" i="3" s="1"/>
  <c r="J57" i="3"/>
  <c r="R16" i="3"/>
  <c r="J28" i="3"/>
  <c r="N26" i="3"/>
  <c r="N16" i="3"/>
  <c r="H57" i="3"/>
  <c r="N57" i="3" l="1"/>
  <c r="N21" i="4"/>
  <c r="N54" i="4"/>
  <c r="N53" i="3"/>
  <c r="F21" i="4"/>
  <c r="H17" i="4"/>
  <c r="N58" i="4"/>
  <c r="N28" i="3"/>
  <c r="H16" i="3"/>
  <c r="D28" i="3"/>
  <c r="H28" i="3" s="1"/>
  <c r="F29" i="4" l="1"/>
  <c r="H29" i="4" s="1"/>
  <c r="H21" i="4"/>
  <c r="L55" i="2" l="1"/>
  <c r="N55" i="2" s="1"/>
  <c r="Q18" i="2"/>
  <c r="F54" i="2"/>
  <c r="F51" i="2"/>
  <c r="H51" i="2" s="1"/>
  <c r="L51" i="2"/>
  <c r="N51" i="2" s="1"/>
  <c r="L50" i="2"/>
  <c r="N50" i="2" s="1"/>
  <c r="F49" i="2"/>
  <c r="F48" i="2"/>
  <c r="H48" i="2" s="1"/>
  <c r="F47" i="2"/>
  <c r="L47" i="2"/>
  <c r="F25" i="2"/>
  <c r="H25" i="2" s="1"/>
  <c r="F24" i="2"/>
  <c r="H24" i="2" s="1"/>
  <c r="L24" i="2"/>
  <c r="N24" i="2" s="1"/>
  <c r="L23" i="2"/>
  <c r="N23" i="2" s="1"/>
  <c r="H22" i="2"/>
  <c r="R18" i="2"/>
  <c r="P18" i="2"/>
  <c r="L18" i="2"/>
  <c r="N18" i="2" s="1"/>
  <c r="Q17" i="2"/>
  <c r="P17" i="2"/>
  <c r="F17" i="2"/>
  <c r="H17" i="2" s="1"/>
  <c r="Q14" i="2"/>
  <c r="P14" i="2"/>
  <c r="F14" i="2"/>
  <c r="H14" i="2" s="1"/>
  <c r="R13" i="2"/>
  <c r="P13" i="2"/>
  <c r="L13" i="2"/>
  <c r="N13" i="2" s="1"/>
  <c r="Q12" i="2"/>
  <c r="P12" i="2"/>
  <c r="F12" i="2"/>
  <c r="H12" i="2" s="1"/>
  <c r="R11" i="2"/>
  <c r="L11" i="2"/>
  <c r="N11" i="2" s="1"/>
  <c r="Q10" i="2"/>
  <c r="P10" i="2"/>
  <c r="J16" i="2"/>
  <c r="B16" i="2"/>
  <c r="B20" i="2" s="1"/>
  <c r="J20" i="2" l="1"/>
  <c r="F11" i="2"/>
  <c r="H11" i="2" s="1"/>
  <c r="F18" i="2"/>
  <c r="H18" i="2" s="1"/>
  <c r="N22" i="2"/>
  <c r="J26" i="2"/>
  <c r="Q11" i="2"/>
  <c r="D16" i="2"/>
  <c r="F22" i="2"/>
  <c r="F26" i="2" s="1"/>
  <c r="L22" i="2"/>
  <c r="H23" i="2"/>
  <c r="F23" i="2"/>
  <c r="B26" i="2"/>
  <c r="B28" i="2" s="1"/>
  <c r="Q13" i="2"/>
  <c r="H54" i="2"/>
  <c r="F13" i="2"/>
  <c r="H13" i="2" s="1"/>
  <c r="N47" i="2"/>
  <c r="H49" i="2"/>
  <c r="D26" i="2"/>
  <c r="H47" i="2"/>
  <c r="L10" i="2"/>
  <c r="N10" i="2" s="1"/>
  <c r="P11" i="2"/>
  <c r="L12" i="2"/>
  <c r="N12" i="2" s="1"/>
  <c r="L14" i="2"/>
  <c r="N14" i="2" s="1"/>
  <c r="L49" i="2"/>
  <c r="N49" i="2" s="1"/>
  <c r="F50" i="2"/>
  <c r="F53" i="2" s="1"/>
  <c r="B53" i="2"/>
  <c r="J53" i="2"/>
  <c r="L54" i="2"/>
  <c r="N54" i="2" s="1"/>
  <c r="F55" i="2"/>
  <c r="R10" i="2"/>
  <c r="R12" i="2"/>
  <c r="R14" i="2"/>
  <c r="L17" i="2"/>
  <c r="N17" i="2" s="1"/>
  <c r="R17" i="2"/>
  <c r="L25" i="2"/>
  <c r="N25" i="2" s="1"/>
  <c r="L48" i="2"/>
  <c r="L53" i="2" s="1"/>
  <c r="L57" i="2" s="1"/>
  <c r="H50" i="2"/>
  <c r="D53" i="2"/>
  <c r="H55" i="2"/>
  <c r="F10" i="2"/>
  <c r="N48" i="2" l="1"/>
  <c r="F57" i="2"/>
  <c r="D57" i="2"/>
  <c r="H57" i="2" s="1"/>
  <c r="Q16" i="2"/>
  <c r="H53" i="2"/>
  <c r="B57" i="2"/>
  <c r="P16" i="2"/>
  <c r="H26" i="2"/>
  <c r="D28" i="2"/>
  <c r="D20" i="2"/>
  <c r="N53" i="2"/>
  <c r="J57" i="2"/>
  <c r="N57" i="2" s="1"/>
  <c r="R16" i="2"/>
  <c r="F16" i="2"/>
  <c r="F20" i="2" s="1"/>
  <c r="F28" i="2" s="1"/>
  <c r="H10" i="2"/>
  <c r="L16" i="2"/>
  <c r="L26" i="2"/>
  <c r="J28" i="2"/>
  <c r="N26" i="2"/>
  <c r="H16" i="2" l="1"/>
  <c r="H28" i="2"/>
  <c r="L20" i="2"/>
  <c r="N20" i="2" s="1"/>
  <c r="N16" i="2"/>
  <c r="H20" i="2"/>
  <c r="L28" i="2" l="1"/>
  <c r="N28" i="2" s="1"/>
  <c r="R18" i="1" l="1"/>
  <c r="F55" i="1"/>
  <c r="H55" i="1"/>
  <c r="L55" i="1"/>
  <c r="N55" i="1" s="1"/>
  <c r="L54" i="1"/>
  <c r="N54" i="1" s="1"/>
  <c r="F54" i="1"/>
  <c r="L51" i="1"/>
  <c r="N51" i="1" s="1"/>
  <c r="F51" i="1"/>
  <c r="H51" i="1" s="1"/>
  <c r="R13" i="1"/>
  <c r="F50" i="1"/>
  <c r="H50" i="1" s="1"/>
  <c r="L50" i="1"/>
  <c r="N50" i="1" s="1"/>
  <c r="L49" i="1"/>
  <c r="N49" i="1" s="1"/>
  <c r="R11" i="1"/>
  <c r="H48" i="1"/>
  <c r="F48" i="1"/>
  <c r="L47" i="1"/>
  <c r="N47" i="1"/>
  <c r="D53" i="1"/>
  <c r="F47" i="1"/>
  <c r="F25" i="1"/>
  <c r="L24" i="1"/>
  <c r="N24" i="1"/>
  <c r="F24" i="1"/>
  <c r="H24" i="1" s="1"/>
  <c r="H23" i="1"/>
  <c r="F23" i="1"/>
  <c r="L23" i="1"/>
  <c r="N23" i="1" s="1"/>
  <c r="L22" i="1"/>
  <c r="N22" i="1" s="1"/>
  <c r="J26" i="1"/>
  <c r="H22" i="1"/>
  <c r="B26" i="1"/>
  <c r="Q18" i="1"/>
  <c r="P18" i="1"/>
  <c r="F18" i="1"/>
  <c r="H18" i="1" s="1"/>
  <c r="L18" i="1"/>
  <c r="N18" i="1" s="1"/>
  <c r="Q17" i="1"/>
  <c r="P17" i="1"/>
  <c r="Q14" i="1"/>
  <c r="P14" i="1"/>
  <c r="Q13" i="1"/>
  <c r="P13" i="1"/>
  <c r="F13" i="1"/>
  <c r="H13" i="1" s="1"/>
  <c r="L13" i="1"/>
  <c r="N13" i="1" s="1"/>
  <c r="Q12" i="1"/>
  <c r="P12" i="1"/>
  <c r="Q11" i="1"/>
  <c r="F11" i="1"/>
  <c r="H11" i="1" s="1"/>
  <c r="L11" i="1"/>
  <c r="N11" i="1" s="1"/>
  <c r="Q10" i="1"/>
  <c r="J16" i="1"/>
  <c r="D16" i="1"/>
  <c r="P10" i="1"/>
  <c r="D20" i="1" l="1"/>
  <c r="H47" i="1"/>
  <c r="H49" i="1"/>
  <c r="H54" i="1"/>
  <c r="J20" i="1"/>
  <c r="D57" i="1"/>
  <c r="Q16" i="1"/>
  <c r="H25" i="1"/>
  <c r="R10" i="1"/>
  <c r="R12" i="1"/>
  <c r="L14" i="1"/>
  <c r="N14" i="1" s="1"/>
  <c r="L17" i="1"/>
  <c r="N17" i="1" s="1"/>
  <c r="R17" i="1"/>
  <c r="F22" i="1"/>
  <c r="F26" i="1" s="1"/>
  <c r="L25" i="1"/>
  <c r="L26" i="1" s="1"/>
  <c r="L48" i="1"/>
  <c r="L53" i="1" s="1"/>
  <c r="L57" i="1" s="1"/>
  <c r="F49" i="1"/>
  <c r="F53" i="1" s="1"/>
  <c r="D26" i="1"/>
  <c r="B53" i="1"/>
  <c r="J53" i="1"/>
  <c r="L10" i="1"/>
  <c r="P11" i="1"/>
  <c r="L12" i="1"/>
  <c r="N12" i="1" s="1"/>
  <c r="R14" i="1"/>
  <c r="F10" i="1"/>
  <c r="N10" i="1"/>
  <c r="F12" i="1"/>
  <c r="H12" i="1" s="1"/>
  <c r="F14" i="1"/>
  <c r="H14" i="1" s="1"/>
  <c r="B16" i="1"/>
  <c r="B20" i="1" s="1"/>
  <c r="B28" i="1" s="1"/>
  <c r="F17" i="1"/>
  <c r="H17" i="1" s="1"/>
  <c r="H10" i="1"/>
  <c r="N25" i="1" l="1"/>
  <c r="F57" i="1"/>
  <c r="H53" i="1"/>
  <c r="R16" i="1"/>
  <c r="N53" i="1"/>
  <c r="J57" i="1"/>
  <c r="N57" i="1" s="1"/>
  <c r="B57" i="1"/>
  <c r="P16" i="1"/>
  <c r="D28" i="1"/>
  <c r="H26" i="1"/>
  <c r="N26" i="1"/>
  <c r="H57" i="1"/>
  <c r="N48" i="1"/>
  <c r="F16" i="1"/>
  <c r="L16" i="1"/>
  <c r="J28" i="1"/>
  <c r="F20" i="1" l="1"/>
  <c r="H16" i="1"/>
  <c r="L20" i="1"/>
  <c r="N16" i="1"/>
  <c r="N20" i="1" l="1"/>
  <c r="L28" i="1"/>
  <c r="N28" i="1" s="1"/>
  <c r="H20" i="1"/>
  <c r="F28" i="1"/>
  <c r="H28" i="1" s="1"/>
</calcChain>
</file>

<file path=xl/sharedStrings.xml><?xml version="1.0" encoding="utf-8"?>
<sst xmlns="http://schemas.openxmlformats.org/spreadsheetml/2006/main" count="295" uniqueCount="47">
  <si>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</si>
  <si>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</si>
  <si>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</si>
  <si>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</si>
  <si>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</si>
  <si>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</si>
  <si>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</si>
  <si>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</si>
  <si>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</si>
  <si>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</si>
  <si>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</si>
  <si>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</si>
  <si>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</si>
  <si>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</si>
  <si>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</si>
  <si>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</si>
  <si>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</si>
  <si>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</si>
  <si>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</si>
  <si>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</si>
  <si>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</si>
  <si>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</si>
  <si>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</si>
  <si>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</si>
  <si>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</si>
  <si>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</si>
  <si>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</si>
  <si>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</si>
  <si>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</si>
  <si>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</si>
  <si>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</si>
  <si>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</si>
  <si>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</si>
  <si>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</si>
  <si>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</si>
  <si>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</si>
  <si>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</si>
  <si>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</si>
  <si>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</si>
  <si>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</si>
  <si>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</si>
  <si>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</si>
  <si>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JULY 2018</t>
  </si>
  <si>
    <t>VARIANCE FROM 2017</t>
  </si>
  <si>
    <t>MONTH OF AUGUST 2018</t>
  </si>
  <si>
    <t>MONTH OF SEPTEMBER 2018</t>
  </si>
  <si>
    <t>TWELVE MONTHS ENDED SEPTEMBER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</si>
</sst>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10">
    <xf numFmtId="0" fontId="0" fillId="0" borderId="0" xfId="0"/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4" applyFont="1" applyFill="1" applyBorder="1" applyAlignment="1" applyProtection="1">
      <alignment horizontal="centerContinuous"/>
    </xf>
    <xf numFmtId="14" fontId="2" fillId="0" borderId="0" xfId="4" applyNumberFormat="1" applyFont="1" applyFill="1" applyAlignment="1" applyProtection="1">
      <alignment horizontal="centerContinuous"/>
    </xf>
    <xf numFmtId="39" fontId="4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/>
    <xf numFmtId="39" fontId="3" fillId="0" borderId="0" xfId="4" applyFont="1" applyFill="1" applyAlignment="1" applyProtection="1"/>
    <xf numFmtId="39" fontId="3" fillId="0" borderId="0" xfId="4" applyFont="1" applyFill="1" applyProtection="1"/>
    <xf numFmtId="39" fontId="5" fillId="0" borderId="0" xfId="4" applyNumberFormat="1" applyFont="1" applyFill="1" applyProtection="1"/>
    <xf numFmtId="39" fontId="3" fillId="0" borderId="0" xfId="4" applyNumberFormat="1" applyFont="1" applyFill="1" applyProtection="1"/>
    <xf numFmtId="43" fontId="3" fillId="0" borderId="1" xfId="4" applyNumberFormat="1" applyFont="1" applyFill="1" applyBorder="1" applyAlignment="1" applyProtection="1">
      <alignment horizontal="centerContinuous"/>
    </xf>
    <xf numFmtId="39" fontId="3" fillId="0" borderId="0" xfId="4" applyNumberFormat="1" applyFont="1" applyFill="1" applyBorder="1" applyProtection="1"/>
    <xf numFmtId="39" fontId="3" fillId="0" borderId="1" xfId="4" applyNumberFormat="1" applyFont="1" applyFill="1" applyBorder="1" applyAlignment="1" applyProtection="1">
      <alignment horizontal="centerContinuous"/>
    </xf>
    <xf numFmtId="39" fontId="3" fillId="0" borderId="1" xfId="4" applyFont="1" applyFill="1" applyBorder="1" applyAlignment="1" applyProtection="1">
      <alignment horizontal="centerContinuous"/>
    </xf>
    <xf numFmtId="39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center"/>
    </xf>
    <xf numFmtId="39" fontId="3" fillId="0" borderId="0" xfId="4" quotePrefix="1" applyFont="1" applyFill="1" applyAlignment="1" applyProtection="1">
      <alignment horizontal="center"/>
    </xf>
    <xf numFmtId="39" fontId="3" fillId="0" borderId="0" xfId="4" applyFont="1" applyFill="1" applyAlignment="1" applyProtection="1">
      <alignment horizontal="center"/>
    </xf>
    <xf numFmtId="39" fontId="5" fillId="0" borderId="0" xfId="4" applyNumberFormat="1" applyFont="1" applyFill="1" applyAlignment="1" applyProtection="1">
      <alignment horizontal="left"/>
    </xf>
    <xf numFmtId="0" fontId="3" fillId="0" borderId="1" xfId="4" quotePrefix="1" applyNumberFormat="1" applyFont="1" applyFill="1" applyBorder="1" applyAlignment="1" applyProtection="1">
      <alignment horizontal="center"/>
    </xf>
    <xf numFmtId="39" fontId="3" fillId="0" borderId="1" xfId="4" applyNumberFormat="1" applyFont="1" applyFill="1" applyBorder="1" applyAlignment="1" applyProtection="1">
      <alignment horizontal="center"/>
    </xf>
    <xf numFmtId="39" fontId="3" fillId="0" borderId="1" xfId="4" applyFont="1" applyFill="1" applyBorder="1" applyAlignment="1" applyProtection="1">
      <alignment horizontal="center"/>
    </xf>
    <xf numFmtId="39" fontId="3" fillId="0" borderId="0" xfId="4" applyNumberFormat="1" applyFont="1" applyFill="1" applyBorder="1" applyAlignment="1" applyProtection="1">
      <alignment horizontal="center"/>
    </xf>
    <xf numFmtId="39" fontId="6" fillId="0" borderId="0" xfId="4" applyNumberFormat="1" applyFont="1" applyFill="1" applyProtection="1"/>
    <xf numFmtId="39" fontId="6" fillId="0" borderId="0" xfId="4" applyNumberFormat="1" applyFont="1" applyFill="1" applyAlignment="1" applyProtection="1">
      <alignment horizontal="fill"/>
    </xf>
    <xf numFmtId="39" fontId="6" fillId="0" borderId="0" xfId="4" applyFont="1" applyFill="1" applyAlignment="1" applyProtection="1">
      <alignment horizontal="fill"/>
    </xf>
    <xf numFmtId="39" fontId="6" fillId="0" borderId="0" xfId="4" applyFont="1" applyFill="1" applyProtection="1"/>
    <xf numFmtId="39" fontId="6" fillId="0" borderId="0" xfId="4" applyNumberFormat="1" applyFont="1" applyFill="1" applyAlignment="1" applyProtection="1">
      <alignment horizontal="left"/>
    </xf>
    <xf numFmtId="44" fontId="6" fillId="0" borderId="0" xfId="4" applyNumberFormat="1" applyFont="1" applyFill="1" applyAlignment="1" applyProtection="1">
      <alignment horizontal="right"/>
    </xf>
    <xf numFmtId="7" fontId="6" fillId="0" borderId="0" xfId="4" applyNumberFormat="1" applyFont="1" applyFill="1" applyAlignment="1" applyProtection="1">
      <alignment horizontal="right"/>
    </xf>
    <xf numFmtId="164" fontId="6" fillId="0" borderId="0" xfId="4" applyNumberFormat="1" applyFont="1" applyFill="1" applyAlignment="1" applyProtection="1">
      <alignment horizontal="right"/>
    </xf>
    <xf numFmtId="39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6" fillId="0" borderId="0" xfId="4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6" fillId="0" borderId="0" xfId="4" applyNumberFormat="1" applyFont="1" applyFill="1" applyBorder="1" applyAlignment="1" applyProtection="1">
      <alignment horizontal="right"/>
    </xf>
    <xf numFmtId="10" fontId="6" fillId="0" borderId="0" xfId="4" applyNumberFormat="1" applyFont="1" applyFill="1" applyBorder="1" applyAlignment="1" applyProtection="1">
      <alignment horizontal="right"/>
    </xf>
    <xf numFmtId="43" fontId="6" fillId="0" borderId="2" xfId="4" applyNumberFormat="1" applyFont="1" applyFill="1" applyBorder="1" applyAlignment="1" applyProtection="1">
      <alignment horizontal="right"/>
    </xf>
    <xf numFmtId="39" fontId="6" fillId="0" borderId="2" xfId="4" applyFont="1" applyFill="1" applyBorder="1" applyAlignment="1" applyProtection="1">
      <alignment horizontal="right"/>
    </xf>
    <xf numFmtId="169" fontId="6" fillId="0" borderId="2" xfId="4" applyNumberFormat="1" applyFont="1" applyFill="1" applyBorder="1" applyAlignment="1" applyProtection="1">
      <alignment horizontal="right"/>
    </xf>
    <xf numFmtId="39" fontId="6" fillId="0" borderId="0" xfId="4" applyNumberFormat="1" applyFont="1" applyFill="1" applyAlignment="1" applyProtection="1">
      <alignment horizontal="left" indent="1"/>
    </xf>
    <xf numFmtId="43" fontId="6" fillId="0" borderId="1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Alignment="1" applyProtection="1">
      <alignment horizontal="right"/>
    </xf>
    <xf numFmtId="164" fontId="6" fillId="0" borderId="1" xfId="4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3" fillId="0" borderId="2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Alignment="1" applyProtection="1">
      <alignment horizontal="right"/>
    </xf>
    <xf numFmtId="39" fontId="3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 indent="1"/>
    </xf>
    <xf numFmtId="16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/>
    </xf>
    <xf numFmtId="39" fontId="6" fillId="0" borderId="0" xfId="4" applyFont="1" applyFill="1" applyBorder="1" applyAlignment="1" applyProtection="1">
      <alignment horizontal="right"/>
    </xf>
    <xf numFmtId="4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 indent="1"/>
    </xf>
    <xf numFmtId="44" fontId="6" fillId="0" borderId="3" xfId="4" applyNumberFormat="1" applyFont="1" applyFill="1" applyBorder="1" applyAlignment="1" applyProtection="1">
      <alignment horizontal="right"/>
    </xf>
    <xf numFmtId="164" fontId="6" fillId="0" borderId="3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/>
    </xf>
    <xf numFmtId="170" fontId="6" fillId="0" borderId="0" xfId="4" applyNumberFormat="1" applyFont="1" applyFill="1" applyBorder="1" applyAlignment="1" applyProtection="1">
      <alignment horizontal="right"/>
    </xf>
    <xf numFmtId="44" fontId="3" fillId="0" borderId="0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Border="1" applyAlignment="1" applyProtection="1">
      <alignment horizontal="right"/>
    </xf>
    <xf numFmtId="39" fontId="3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6" fillId="0" borderId="0" xfId="4" applyNumberFormat="1" applyFont="1" applyFill="1" applyProtection="1"/>
    <xf numFmtId="44" fontId="6" fillId="0" borderId="0" xfId="4" applyNumberFormat="1" applyFont="1" applyFill="1" applyProtection="1"/>
    <xf numFmtId="43" fontId="0" fillId="0" borderId="0" xfId="0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4" applyNumberFormat="1" applyFont="1" applyFill="1" applyProtection="1"/>
    <xf numFmtId="44" fontId="3" fillId="0" borderId="0" xfId="4" applyNumberFormat="1" applyFont="1" applyFill="1" applyProtection="1"/>
    <xf numFmtId="43" fontId="3" fillId="0" borderId="0" xfId="4" applyNumberFormat="1" applyFont="1" applyFill="1" applyProtection="1"/>
    <xf numFmtId="44" fontId="3" fillId="0" borderId="1" xfId="4" applyNumberFormat="1" applyFont="1" applyFill="1" applyBorder="1" applyAlignment="1" applyProtection="1">
      <alignment horizontal="centerContinuous"/>
    </xf>
    <xf numFmtId="44" fontId="3" fillId="0" borderId="0" xfId="4" applyNumberFormat="1" applyFont="1" applyFill="1" applyAlignment="1" applyProtection="1">
      <alignment horizontal="center"/>
    </xf>
    <xf numFmtId="44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fill"/>
    </xf>
    <xf numFmtId="44" fontId="3" fillId="0" borderId="1" xfId="4" quotePrefix="1" applyNumberFormat="1" applyFont="1" applyFill="1" applyBorder="1" applyAlignment="1" applyProtection="1">
      <alignment horizontal="center"/>
    </xf>
    <xf numFmtId="43" fontId="3" fillId="0" borderId="1" xfId="4" applyNumberFormat="1" applyFont="1" applyFill="1" applyBorder="1" applyAlignment="1" applyProtection="1">
      <alignment horizontal="center"/>
    </xf>
    <xf numFmtId="44" fontId="6" fillId="0" borderId="0" xfId="4" applyNumberFormat="1" applyFont="1" applyFill="1" applyAlignment="1" applyProtection="1">
      <alignment horizontal="fill"/>
    </xf>
    <xf numFmtId="43" fontId="6" fillId="0" borderId="0" xfId="4" applyNumberFormat="1" applyFont="1" applyFill="1" applyAlignment="1" applyProtection="1">
      <alignment horizontal="fill"/>
    </xf>
    <xf numFmtId="171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Protection="1"/>
    <xf numFmtId="165" fontId="6" fillId="0" borderId="0" xfId="2" applyFont="1" applyFill="1" applyProtection="1"/>
    <xf numFmtId="171" fontId="6" fillId="0" borderId="0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Border="1" applyAlignment="1" applyProtection="1">
      <alignment horizontal="right"/>
    </xf>
    <xf numFmtId="171" fontId="3" fillId="0" borderId="2" xfId="4" applyNumberFormat="1" applyFont="1" applyFill="1" applyBorder="1" applyAlignment="1" applyProtection="1">
      <alignment horizontal="right"/>
    </xf>
    <xf numFmtId="171" fontId="3" fillId="0" borderId="0" xfId="4" applyNumberFormat="1" applyFont="1" applyFill="1" applyAlignment="1" applyProtection="1">
      <alignment horizontal="right"/>
    </xf>
    <xf numFmtId="41" fontId="3" fillId="0" borderId="0" xfId="4" applyNumberFormat="1" applyFont="1" applyFill="1" applyAlignment="1" applyProtection="1">
      <alignment horizontal="right"/>
    </xf>
    <xf numFmtId="41" fontId="3" fillId="0" borderId="2" xfId="4" applyNumberFormat="1" applyFont="1" applyFill="1" applyBorder="1" applyAlignment="1" applyProtection="1">
      <alignment horizontal="right"/>
    </xf>
    <xf numFmtId="171" fontId="6" fillId="0" borderId="1" xfId="4" applyNumberFormat="1" applyFont="1" applyFill="1" applyBorder="1" applyAlignment="1" applyProtection="1">
      <alignment horizontal="right"/>
    </xf>
    <xf numFmtId="171" fontId="6" fillId="0" borderId="2" xfId="4" applyNumberFormat="1" applyFont="1" applyFill="1" applyBorder="1" applyAlignment="1" applyProtection="1">
      <alignment horizontal="right"/>
    </xf>
    <xf numFmtId="41" fontId="6" fillId="0" borderId="2" xfId="4" applyNumberFormat="1" applyFont="1" applyFill="1" applyBorder="1" applyAlignment="1" applyProtection="1">
      <alignment horizontal="right"/>
    </xf>
    <xf numFmtId="171" fontId="6" fillId="0" borderId="3" xfId="4" applyNumberFormat="1" applyFont="1" applyFill="1" applyBorder="1" applyAlignment="1" applyProtection="1">
      <alignment horizontal="right"/>
    </xf>
    <xf numFmtId="41" fontId="3" fillId="0" borderId="0" xfId="4" applyNumberFormat="1" applyFont="1" applyFill="1" applyBorder="1" applyAlignment="1" applyProtection="1">
      <alignment horizontal="fill"/>
    </xf>
    <xf numFmtId="41" fontId="3" fillId="0" borderId="0" xfId="4" applyNumberFormat="1" applyFont="1" applyFill="1" applyProtection="1"/>
    <xf numFmtId="41" fontId="3" fillId="0" borderId="0" xfId="4" applyNumberFormat="1" applyFont="1" applyFill="1" applyAlignment="1" applyProtection="1">
      <alignment horizontal="left"/>
    </xf>
    <xf numFmtId="43" fontId="6" fillId="0" borderId="0" xfId="4" applyNumberFormat="1" applyFont="1" applyFill="1" applyAlignment="1" applyProtection="1">
      <alignment horizontal="right" wrapText="1"/>
    </xf>
    <xf numFmtId="39" fontId="3" fillId="0" borderId="0" xfId="4" applyNumberFormat="1" applyFont="1" applyFill="1" applyBorder="1" applyAlignment="1" applyProtection="1">
      <alignment horizontal="left"/>
    </xf>
    <xf numFmtId="39" fontId="3" fillId="0" borderId="0" xfId="4" applyFont="1" applyFill="1" applyBorder="1" applyProtection="1"/>
    <xf numFmtId="39" fontId="3" fillId="0" borderId="0" xfId="4" applyFont="1" applyFill="1" applyBorder="1" applyAlignment="1" applyProtection="1">
      <alignment horizontal="center"/>
    </xf>
    <xf numFmtId="44" fontId="3" fillId="0" borderId="1" xfId="4" applyNumberFormat="1" applyFont="1" applyFill="1" applyBorder="1" applyAlignment="1" applyProtection="1">
      <alignment horizontal="center"/>
    </xf>
    <xf numFmtId="43" fontId="3" fillId="0" borderId="0" xfId="4" applyNumberFormat="1" applyFont="1" applyFill="1" applyBorder="1" applyAlignment="1" applyProtection="1">
      <alignment horizontal="fill"/>
    </xf>
    <xf numFmtId="43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03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" xfId="1" builtinId="3"/>
    <cellStyle name="Currency" xfId="2" builtinId="4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_Monthly" xfId="4"/>
    <cellStyle name="Normal_Year To Date" xfId="5"/>
    <cellStyle name="Percent" xfId="3" builtinId="5"/>
    <cellStyle name="Percent [2]" xfId="31"/>
    <cellStyle name="Percent 2" xfId="32"/>
    <cellStyle name="SAPBEXaggData" xfId="33"/>
    <cellStyle name="SAPBEXaggDataEmph" xfId="34"/>
    <cellStyle name="SAPBEXaggItem" xfId="35"/>
    <cellStyle name="SAPBEXaggItemX" xfId="36"/>
    <cellStyle name="SAPBEXchaText" xfId="37"/>
    <cellStyle name="SAPBEXexcBad7" xfId="38"/>
    <cellStyle name="SAPBEXexcBad8" xfId="39"/>
    <cellStyle name="SAPBEXexcBad9" xfId="40"/>
    <cellStyle name="SAPBEXexcCritical4" xfId="41"/>
    <cellStyle name="SAPBEXexcCritical5" xfId="42"/>
    <cellStyle name="SAPBEXexcCritical6" xfId="43"/>
    <cellStyle name="SAPBEXexcGood1" xfId="44"/>
    <cellStyle name="SAPBEXexcGood2" xfId="45"/>
    <cellStyle name="SAPBEXexcGood3" xfId="46"/>
    <cellStyle name="SAPBEXfilterDrill" xfId="47"/>
    <cellStyle name="SAPBEXfilterItem" xfId="48"/>
    <cellStyle name="SAPBEXfilterText" xfId="49"/>
    <cellStyle name="SAPBEXformats" xfId="50"/>
    <cellStyle name="SAPBEXheaderItem" xfId="51"/>
    <cellStyle name="SAPBEXheaderText" xfId="52"/>
    <cellStyle name="SAPBEXHLevel0" xfId="53"/>
    <cellStyle name="SAPBEXHLevel0X" xfId="54"/>
    <cellStyle name="SAPBEXHLevel1" xfId="55"/>
    <cellStyle name="SAPBEXHLevel1X" xfId="56"/>
    <cellStyle name="SAPBEXHLevel2" xfId="57"/>
    <cellStyle name="SAPBEXHLevel2X" xfId="58"/>
    <cellStyle name="SAPBEXHLevel3" xfId="59"/>
    <cellStyle name="SAPBEXHLevel3X" xfId="60"/>
    <cellStyle name="SAPBEXinputData" xfId="61"/>
    <cellStyle name="SAPBEXItemHeader" xfId="62"/>
    <cellStyle name="SAPBEXresData" xfId="63"/>
    <cellStyle name="SAPBEXresDataEmph" xfId="64"/>
    <cellStyle name="SAPBEXresItem" xfId="65"/>
    <cellStyle name="SAPBEXresItemX" xfId="66"/>
    <cellStyle name="SAPBEXstdData" xfId="67"/>
    <cellStyle name="SAPBEXstdDataEmph" xfId="68"/>
    <cellStyle name="SAPBEXstdItem" xfId="69"/>
    <cellStyle name="SAPBEXstdItemX" xfId="70"/>
    <cellStyle name="SAPBEXtitle" xfId="71"/>
    <cellStyle name="SAPBEXunassignedItem" xfId="72"/>
    <cellStyle name="SAPBEXundefined" xfId="73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eet Title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2" activePane="bottomRight" state="frozen"/>
      <selection activeCell="A4" sqref="A4:D4"/>
      <selection pane="topRight" activeCell="A4" sqref="A4:D4"/>
      <selection pane="bottomLeft" activeCell="A4" sqref="A4:D4"/>
      <selection pane="bottomRight" activeCell="S27" sqref="S27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42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0" t="s">
        <v>7</v>
      </c>
      <c r="B8" s="21">
        <v>2018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2017</v>
      </c>
      <c r="K8" s="9"/>
      <c r="L8" s="22" t="s">
        <v>9</v>
      </c>
      <c r="M8" s="11"/>
      <c r="N8" s="23" t="s">
        <v>10</v>
      </c>
      <c r="O8" s="24"/>
      <c r="P8" s="21">
        <v>2018</v>
      </c>
      <c r="Q8" s="22" t="s">
        <v>11</v>
      </c>
      <c r="R8" s="21">
        <v>2017</v>
      </c>
    </row>
    <row r="9" spans="1:20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">
      <c r="A10" s="29" t="s">
        <v>12</v>
      </c>
      <c r="B10" s="30">
        <v>77652755.719999999</v>
      </c>
      <c r="C10" s="30"/>
      <c r="D10" s="30">
        <v>75723083</v>
      </c>
      <c r="E10" s="30"/>
      <c r="F10" s="30">
        <f>B10-D10</f>
        <v>1929672.7199999988</v>
      </c>
      <c r="G10" s="31"/>
      <c r="H10" s="32">
        <f>IF(D10=0,"n/a",IF(AND(F10/D10&lt;1,F10/D10&gt;-1),F10/D10,"n/a"))</f>
        <v>2.548328255467357E-2</v>
      </c>
      <c r="I10" s="33"/>
      <c r="J10" s="30">
        <v>79165727.030000001</v>
      </c>
      <c r="K10" s="30"/>
      <c r="L10" s="30">
        <f>B10-J10</f>
        <v>-1512971.3100000024</v>
      </c>
      <c r="M10" s="33"/>
      <c r="N10" s="32">
        <f>IF(J10=0,"n/a",IF(AND(L10/J10&lt;1,L10/J10&gt;-1),L10/J10,"n/a"))</f>
        <v>-1.9111443382900519E-2</v>
      </c>
      <c r="O10" s="34"/>
      <c r="P10" s="35">
        <f>IF(B47=0,"n/a",B10/B47)</f>
        <v>0.10579720566565308</v>
      </c>
      <c r="Q10" s="36">
        <f>IF(D47=0,"n/a",D10/D47)</f>
        <v>0.11131311345037492</v>
      </c>
      <c r="R10" s="36">
        <f>IF(J47=0,"n/a",J10/J47)</f>
        <v>0.11486034098798438</v>
      </c>
      <c r="T10" s="37"/>
    </row>
    <row r="11" spans="1:20" x14ac:dyDescent="0.2">
      <c r="A11" s="29" t="s">
        <v>13</v>
      </c>
      <c r="B11" s="38">
        <v>74228188.329999998</v>
      </c>
      <c r="C11" s="38"/>
      <c r="D11" s="38">
        <v>73330014</v>
      </c>
      <c r="E11" s="38"/>
      <c r="F11" s="38">
        <f>B11-D11</f>
        <v>898174.32999999821</v>
      </c>
      <c r="G11" s="38"/>
      <c r="H11" s="32">
        <f>IF(D11=0,"n/a",IF(AND(F11/D11&lt;1,F11/D11&gt;-1),F11/D11,"n/a"))</f>
        <v>1.2248386179225306E-2</v>
      </c>
      <c r="I11" s="38"/>
      <c r="J11" s="38">
        <v>70903185.640000001</v>
      </c>
      <c r="K11" s="38"/>
      <c r="L11" s="38">
        <f>B11-J11</f>
        <v>3325002.6899999976</v>
      </c>
      <c r="M11" s="38"/>
      <c r="N11" s="32">
        <f>IF(J11=0,"n/a",IF(AND(L11/J11&lt;1,L11/J11&gt;-1),L11/J11,"n/a"))</f>
        <v>4.6894968963484752E-2</v>
      </c>
      <c r="O11" s="34"/>
      <c r="P11" s="39">
        <f>IF(B48=0,"n/a",B11/B48)</f>
        <v>9.3846547667429794E-2</v>
      </c>
      <c r="Q11" s="40">
        <f>IF(D48=0,"n/a",D11/D48)</f>
        <v>9.4391858076275509E-2</v>
      </c>
      <c r="R11" s="40">
        <f>IF(J48=0,"n/a",J11/J48)</f>
        <v>9.4304917934514107E-2</v>
      </c>
    </row>
    <row r="12" spans="1:20" x14ac:dyDescent="0.2">
      <c r="A12" s="29" t="s">
        <v>14</v>
      </c>
      <c r="B12" s="38">
        <v>9226797.6999999993</v>
      </c>
      <c r="C12" s="38"/>
      <c r="D12" s="38">
        <v>9577334</v>
      </c>
      <c r="E12" s="38"/>
      <c r="F12" s="38">
        <f>B12-D12</f>
        <v>-350536.30000000075</v>
      </c>
      <c r="G12" s="38"/>
      <c r="H12" s="32">
        <f>IF(D12=0,"n/a",IF(AND(F12/D12&lt;1,F12/D12&gt;-1),F12/D12,"n/a"))</f>
        <v>-3.6600613490142535E-2</v>
      </c>
      <c r="I12" s="38"/>
      <c r="J12" s="38">
        <v>9439487.7300000004</v>
      </c>
      <c r="K12" s="38"/>
      <c r="L12" s="38">
        <f>B12-J12</f>
        <v>-212690.03000000119</v>
      </c>
      <c r="M12" s="38"/>
      <c r="N12" s="32">
        <f>IF(J12=0,"n/a",IF(AND(L12/J12&lt;1,L12/J12&gt;-1),L12/J12,"n/a"))</f>
        <v>-2.2531946233061227E-2</v>
      </c>
      <c r="O12" s="34"/>
      <c r="P12" s="39">
        <f>IF(B49=0,"n/a",B12/B49)</f>
        <v>8.6801928309032161E-2</v>
      </c>
      <c r="Q12" s="40">
        <f>IF(D49=0,"n/a",D12/D49)</f>
        <v>9.0850169324315347E-2</v>
      </c>
      <c r="R12" s="40">
        <f>IF(J49=0,"n/a",J12/J49)</f>
        <v>8.7177956383586594E-2</v>
      </c>
    </row>
    <row r="13" spans="1:20" x14ac:dyDescent="0.2">
      <c r="A13" s="29" t="s">
        <v>15</v>
      </c>
      <c r="B13" s="38">
        <v>1463672.62</v>
      </c>
      <c r="C13" s="38"/>
      <c r="D13" s="38">
        <v>1713685</v>
      </c>
      <c r="E13" s="38"/>
      <c r="F13" s="38">
        <f>B13-D13</f>
        <v>-250012.37999999989</v>
      </c>
      <c r="G13" s="38"/>
      <c r="H13" s="32">
        <f>IF(D13=0,"n/a",IF(AND(F13/D13&lt;1,F13/D13&gt;-1),F13/D13,"n/a"))</f>
        <v>-0.14589167787545546</v>
      </c>
      <c r="I13" s="38"/>
      <c r="J13" s="38">
        <v>1531935.9</v>
      </c>
      <c r="K13" s="38"/>
      <c r="L13" s="38">
        <f>B13-J13</f>
        <v>-68263.279999999795</v>
      </c>
      <c r="M13" s="38"/>
      <c r="N13" s="32">
        <f>IF(J13=0,"n/a",IF(AND(L13/J13&lt;1,L13/J13&gt;-1),L13/J13,"n/a"))</f>
        <v>-4.4560141191286005E-2</v>
      </c>
      <c r="O13" s="34"/>
      <c r="P13" s="39">
        <f>IF(B50=0,"n/a",B13/B50)</f>
        <v>0.24062011452720022</v>
      </c>
      <c r="Q13" s="40">
        <f>IF(D50=0,"n/a",D13/D50)</f>
        <v>0.25562127088305492</v>
      </c>
      <c r="R13" s="40">
        <f>IF(J50=0,"n/a",J13/J50)</f>
        <v>0.25615611419962064</v>
      </c>
      <c r="S13" s="41"/>
    </row>
    <row r="14" spans="1:20" x14ac:dyDescent="0.2">
      <c r="A14" s="29" t="s">
        <v>16</v>
      </c>
      <c r="B14" s="38">
        <v>14349.39</v>
      </c>
      <c r="C14" s="42"/>
      <c r="D14" s="38">
        <v>12193</v>
      </c>
      <c r="E14" s="42"/>
      <c r="F14" s="38">
        <f>B14-D14</f>
        <v>2156.3899999999994</v>
      </c>
      <c r="G14" s="42"/>
      <c r="H14" s="32">
        <f>IF(D14=0,"n/a",IF(AND(F14/D14&lt;1,F14/D14&gt;-1),F14/D14,"n/a"))</f>
        <v>0.17685475272697446</v>
      </c>
      <c r="I14" s="42"/>
      <c r="J14" s="38">
        <v>14692.81</v>
      </c>
      <c r="K14" s="38"/>
      <c r="L14" s="38">
        <f>B14-J14</f>
        <v>-343.42000000000007</v>
      </c>
      <c r="M14" s="42"/>
      <c r="N14" s="32">
        <f>IF(J14=0,"n/a",IF(AND(L14/J14&lt;1,L14/J14&gt;-1),L14/J14,"n/a"))</f>
        <v>-2.3373337026749826E-2</v>
      </c>
      <c r="O14" s="43"/>
      <c r="P14" s="39">
        <f>IF(B51=0,"n/a",B14/B51)</f>
        <v>4.9269983518747423E-2</v>
      </c>
      <c r="Q14" s="40">
        <f>IF(D51=0,"n/a",D14/D51)</f>
        <v>3.88312101910828E-2</v>
      </c>
      <c r="R14" s="40">
        <f>IF(J51=0,"n/a",J14/J51)</f>
        <v>5.0177448713701729E-2</v>
      </c>
    </row>
    <row r="15" spans="1:20" ht="8.4499999999999993" customHeight="1" x14ac:dyDescent="0.2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">
      <c r="A16" s="47" t="s">
        <v>18</v>
      </c>
      <c r="B16" s="48">
        <f>SUM(B10:B15)</f>
        <v>162585763.75999999</v>
      </c>
      <c r="C16" s="38"/>
      <c r="D16" s="48">
        <f>SUM(D10:D15)</f>
        <v>160356309</v>
      </c>
      <c r="E16" s="38"/>
      <c r="F16" s="48">
        <f>SUM(F10:F15)</f>
        <v>2229454.7599999965</v>
      </c>
      <c r="G16" s="49"/>
      <c r="H16" s="50">
        <f>IF(D16=0,"n/a",IF(AND(F16/D16&lt;1,F16/D16&gt;-1),F16/D16,"n/a"))</f>
        <v>1.3903130933251878E-2</v>
      </c>
      <c r="I16" s="49"/>
      <c r="J16" s="48">
        <f>SUM(J10:J15)</f>
        <v>161055029.11000001</v>
      </c>
      <c r="K16" s="38"/>
      <c r="L16" s="48">
        <f>SUM(L10:L15)</f>
        <v>1530734.6499999943</v>
      </c>
      <c r="M16" s="49"/>
      <c r="N16" s="50">
        <f>IF(J16=0,"n/a",IF(AND(L16/J16&lt;1,L16/J16&gt;-1),L16/J16,"n/a"))</f>
        <v>9.5044200634958626E-3</v>
      </c>
      <c r="O16" s="34"/>
      <c r="P16" s="51">
        <f>IF(B53=0,"n/a",B16/B53)</f>
        <v>9.9282863531367657E-2</v>
      </c>
      <c r="Q16" s="51">
        <f>IF(D53=0,"n/a",D16/D53)</f>
        <v>0.1021653675897185</v>
      </c>
      <c r="R16" s="51">
        <f>IF(J53=0,"n/a",J16/J53)</f>
        <v>0.1035299769784281</v>
      </c>
    </row>
    <row r="17" spans="1:20" x14ac:dyDescent="0.2">
      <c r="A17" s="29" t="s">
        <v>19</v>
      </c>
      <c r="B17" s="38">
        <v>1125538.55</v>
      </c>
      <c r="C17" s="38"/>
      <c r="D17" s="38">
        <v>1137701</v>
      </c>
      <c r="E17" s="38"/>
      <c r="F17" s="38">
        <f>B17-D17</f>
        <v>-12162.449999999953</v>
      </c>
      <c r="G17" s="38"/>
      <c r="H17" s="32">
        <f>IF(D17=0,"n/a",IF(AND(F17/D17&lt;1,F17/D17&gt;-1),F17/D17,"n/a"))</f>
        <v>-1.0690374711809125E-2</v>
      </c>
      <c r="I17" s="38"/>
      <c r="J17" s="38">
        <v>1037951.15</v>
      </c>
      <c r="K17" s="38"/>
      <c r="L17" s="38">
        <f>B17-J17</f>
        <v>87587.400000000023</v>
      </c>
      <c r="M17" s="38"/>
      <c r="N17" s="32">
        <f>IF(J17=0,"n/a",IF(AND(L17/J17&lt;1,L17/J17&gt;-1),L17/J17,"n/a"))</f>
        <v>8.4384896148532632E-2</v>
      </c>
      <c r="O17" s="43"/>
      <c r="P17" s="40">
        <f>IF(B54=0,"n/a",B17/B54)</f>
        <v>6.7506296772319166E-3</v>
      </c>
      <c r="Q17" s="40">
        <f>IF(D54=0,"n/a",D17/D54)</f>
        <v>5.7383698270535438E-3</v>
      </c>
      <c r="R17" s="40">
        <f>IF(J54=0,"n/a",J17/J54)</f>
        <v>6.2651332439134675E-3</v>
      </c>
    </row>
    <row r="18" spans="1:20" ht="12.75" customHeight="1" x14ac:dyDescent="0.2">
      <c r="A18" s="29" t="s">
        <v>20</v>
      </c>
      <c r="B18" s="38">
        <v>13113901.09</v>
      </c>
      <c r="C18" s="42"/>
      <c r="D18" s="38">
        <v>6178329</v>
      </c>
      <c r="E18" s="42"/>
      <c r="F18" s="38">
        <f>B18-D18</f>
        <v>6935572.0899999999</v>
      </c>
      <c r="G18" s="42"/>
      <c r="H18" s="32" t="str">
        <f>IF(D18=0,"n/a",IF(AND(F18/D18&lt;1,F18/D18&gt;-1),F18/D18,"n/a"))</f>
        <v>n/a</v>
      </c>
      <c r="I18" s="42"/>
      <c r="J18" s="38">
        <v>7834534.71</v>
      </c>
      <c r="K18" s="38"/>
      <c r="L18" s="38">
        <f>B18-J18</f>
        <v>5279366.38</v>
      </c>
      <c r="M18" s="42"/>
      <c r="N18" s="32">
        <f>IF(J18=0,"n/a",IF(AND(L18/J18&lt;1,L18/J18&gt;-1),L18/J18,"n/a"))</f>
        <v>0.67385831774558569</v>
      </c>
      <c r="O18" s="34"/>
      <c r="P18" s="51">
        <f>IF(B55=0,"n/a",B18/B55)</f>
        <v>3.3097628913814042E-2</v>
      </c>
      <c r="Q18" s="51" t="str">
        <f>IF(D55=0,"n/a",D18/D55)</f>
        <v>n/a</v>
      </c>
      <c r="R18" s="51">
        <f>IF(J55=0,"n/a",J18/J55)</f>
        <v>2.3387111780254079E-2</v>
      </c>
    </row>
    <row r="19" spans="1:20" ht="6" customHeight="1" x14ac:dyDescent="0.2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">
      <c r="A20" s="55" t="s">
        <v>21</v>
      </c>
      <c r="B20" s="38">
        <f>SUM(B16:B18)</f>
        <v>176825203.40000001</v>
      </c>
      <c r="C20" s="38"/>
      <c r="D20" s="38">
        <f>SUM(D16:D18)</f>
        <v>167672339</v>
      </c>
      <c r="E20" s="38"/>
      <c r="F20" s="38">
        <f>SUM(F16:F18)</f>
        <v>9152864.3999999966</v>
      </c>
      <c r="G20" s="38"/>
      <c r="H20" s="56">
        <f>IF(D20=0,"n/a",IF(AND(F20/D20&lt;1,F20/D20&gt;-1),F20/D20,"n/a"))</f>
        <v>5.4587801748265684E-2</v>
      </c>
      <c r="I20" s="38"/>
      <c r="J20" s="38">
        <f>SUM(J16:J18)</f>
        <v>169927514.97000003</v>
      </c>
      <c r="K20" s="38"/>
      <c r="L20" s="38">
        <f>SUM(L16:L18)</f>
        <v>6897688.4299999941</v>
      </c>
      <c r="M20" s="38"/>
      <c r="N20" s="56">
        <f>IF(J20=0,"n/a",IF(AND(L20/J20&lt;1,L20/J20&gt;-1),L20/J20,"n/a"))</f>
        <v>4.0591945519933906E-2</v>
      </c>
      <c r="O20" s="34"/>
      <c r="P20" s="33"/>
      <c r="Q20" s="57"/>
      <c r="R20" s="57"/>
    </row>
    <row r="21" spans="1:20" ht="6.6" customHeight="1" x14ac:dyDescent="0.2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">
      <c r="A22" s="29" t="s">
        <v>22</v>
      </c>
      <c r="B22" s="38">
        <v>1011227.97</v>
      </c>
      <c r="C22" s="38"/>
      <c r="D22" s="38">
        <v>0</v>
      </c>
      <c r="E22" s="38"/>
      <c r="F22" s="38">
        <f>B22-D22</f>
        <v>1011227.97</v>
      </c>
      <c r="G22" s="38"/>
      <c r="H22" s="32" t="str">
        <f>IF(D22=0,"n/a",IF(AND(F22/D22&lt;1,F22/D22&gt;-1),F22/D22,"n/a"))</f>
        <v>n/a</v>
      </c>
      <c r="I22" s="38"/>
      <c r="J22" s="38">
        <v>-235496.47</v>
      </c>
      <c r="K22" s="38"/>
      <c r="L22" s="38">
        <f>B22-J22</f>
        <v>1246724.44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">
      <c r="A23" s="29" t="s">
        <v>23</v>
      </c>
      <c r="B23" s="38">
        <v>1395733.21</v>
      </c>
      <c r="C23" s="38"/>
      <c r="D23" s="38">
        <v>0</v>
      </c>
      <c r="E23" s="38"/>
      <c r="F23" s="38">
        <f>B23-D23</f>
        <v>1395733.21</v>
      </c>
      <c r="G23" s="38"/>
      <c r="H23" s="32" t="str">
        <f>IF(D23=0,"n/a",IF(AND(F23/D23&lt;1,F23/D23&gt;-1),F23/D23,"n/a"))</f>
        <v>n/a</v>
      </c>
      <c r="I23" s="38"/>
      <c r="J23" s="38">
        <v>1574951.23</v>
      </c>
      <c r="K23" s="38"/>
      <c r="L23" s="38">
        <f>B23-J23</f>
        <v>-179218.02000000002</v>
      </c>
      <c r="M23" s="38"/>
      <c r="N23" s="32">
        <f>IF(J23=0,"n/a",IF(AND(L23/J23&lt;1,L23/J23&gt;-1),L23/J23,"n/a"))</f>
        <v>-0.11379274264892636</v>
      </c>
      <c r="O23" s="43"/>
      <c r="P23" s="59"/>
      <c r="Q23" s="59"/>
      <c r="R23" s="59"/>
    </row>
    <row r="24" spans="1:20" x14ac:dyDescent="0.2">
      <c r="A24" s="29" t="s">
        <v>24</v>
      </c>
      <c r="B24" s="38">
        <v>-2187684.04</v>
      </c>
      <c r="C24" s="38"/>
      <c r="D24" s="38">
        <v>-1786910</v>
      </c>
      <c r="E24" s="38"/>
      <c r="F24" s="38">
        <f>B24-D24</f>
        <v>-400774.04000000004</v>
      </c>
      <c r="G24" s="38"/>
      <c r="H24" s="32">
        <f>IF(D24=0,"n/a",IF(AND(F24/D24&lt;1,F24/D24&gt;-1),F24/D24,"n/a"))</f>
        <v>0.22428328231416245</v>
      </c>
      <c r="I24" s="38"/>
      <c r="J24" s="38">
        <v>4406415.3600000003</v>
      </c>
      <c r="K24" s="38"/>
      <c r="L24" s="38">
        <f>B24-J24</f>
        <v>-6594099.4000000004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">
      <c r="A25" s="29" t="s">
        <v>25</v>
      </c>
      <c r="B25" s="48">
        <v>8434047.6500000004</v>
      </c>
      <c r="C25" s="42"/>
      <c r="D25" s="48">
        <v>4474984</v>
      </c>
      <c r="E25" s="42"/>
      <c r="F25" s="48">
        <f>B25-D25</f>
        <v>3959063.6500000004</v>
      </c>
      <c r="G25" s="42"/>
      <c r="H25" s="50">
        <f>IF(D25=0,"n/a",IF(AND(F25/D25&lt;1,F25/D25&gt;-1),F25/D25,"n/a"))</f>
        <v>0.88471012410323713</v>
      </c>
      <c r="I25" s="42"/>
      <c r="J25" s="48">
        <v>2851463.69</v>
      </c>
      <c r="K25" s="38"/>
      <c r="L25" s="48">
        <f>B25-J25</f>
        <v>5582583.9600000009</v>
      </c>
      <c r="M25" s="42"/>
      <c r="N25" s="50" t="str">
        <f>IF(J25=0,"n/a",IF(AND(L25/J25&lt;1,L25/J25&gt;-1),L25/J25,"n/a"))</f>
        <v>n/a</v>
      </c>
      <c r="O25" s="43"/>
      <c r="P25" s="59"/>
      <c r="Q25" s="59"/>
      <c r="R25" s="59"/>
    </row>
    <row r="26" spans="1:20" ht="12.75" customHeight="1" x14ac:dyDescent="0.2">
      <c r="A26" s="29" t="s">
        <v>26</v>
      </c>
      <c r="B26" s="48">
        <f>SUM(B22:B25)</f>
        <v>8653324.7899999991</v>
      </c>
      <c r="C26" s="38"/>
      <c r="D26" s="48">
        <f>SUM(D22:D25)</f>
        <v>2688074</v>
      </c>
      <c r="E26" s="38"/>
      <c r="F26" s="48">
        <f>SUM(F22:F25)</f>
        <v>5965250.79</v>
      </c>
      <c r="G26" s="38"/>
      <c r="H26" s="50" t="str">
        <f>IF(D26=0,"n/a",IF(AND(F26/D26&lt;1,F26/D26&gt;-1),F26/D26,"n/a"))</f>
        <v>n/a</v>
      </c>
      <c r="I26" s="38"/>
      <c r="J26" s="48">
        <f>SUM(J22:J25)</f>
        <v>8597333.8100000005</v>
      </c>
      <c r="K26" s="38"/>
      <c r="L26" s="48">
        <f>SUM(L22:L25)</f>
        <v>55990.980000000447</v>
      </c>
      <c r="M26" s="38"/>
      <c r="N26" s="50">
        <f>IF(J26=0,"n/a",IF(AND(L26/J26&lt;1,L26/J26&gt;-1),L26/J26,"n/a"))</f>
        <v>6.5125981190673858E-3</v>
      </c>
      <c r="O26" s="34"/>
      <c r="P26" s="57"/>
      <c r="Q26" s="57"/>
      <c r="R26" s="57"/>
    </row>
    <row r="27" spans="1:20" ht="6.6" customHeight="1" x14ac:dyDescent="0.2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5" thickBot="1" x14ac:dyDescent="0.25">
      <c r="A28" s="61" t="s">
        <v>27</v>
      </c>
      <c r="B28" s="62">
        <f>+B26+B20</f>
        <v>185478528.19</v>
      </c>
      <c r="C28" s="30"/>
      <c r="D28" s="62">
        <f>+D26+D20</f>
        <v>170360413</v>
      </c>
      <c r="E28" s="30"/>
      <c r="F28" s="62">
        <f>+F26+F20</f>
        <v>15118115.189999998</v>
      </c>
      <c r="G28" s="38"/>
      <c r="H28" s="63">
        <f>IF(D28=0,"n/a",IF(AND(F28/D28&lt;1,F28/D28&gt;-1),F28/D28,"n/a"))</f>
        <v>8.8741949633568906E-2</v>
      </c>
      <c r="I28" s="38"/>
      <c r="J28" s="62">
        <f>+J26+J20</f>
        <v>178524848.78000003</v>
      </c>
      <c r="K28" s="30"/>
      <c r="L28" s="62">
        <f>+L26+L20</f>
        <v>6953679.4099999946</v>
      </c>
      <c r="M28" s="38"/>
      <c r="N28" s="63">
        <f>IF(J28=0,"n/a",IF(AND(L28/J28&lt;1,L28/J28&gt;-1),L28/J28,"n/a"))</f>
        <v>3.895076487962279E-2</v>
      </c>
      <c r="O28" s="34"/>
      <c r="P28" s="57"/>
      <c r="Q28" s="57"/>
      <c r="R28" s="57"/>
    </row>
    <row r="29" spans="1:20" ht="4.1500000000000004" customHeight="1" thickTop="1" x14ac:dyDescent="0.2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">
      <c r="A31" s="29" t="s">
        <v>28</v>
      </c>
      <c r="B31" s="30">
        <v>6128040.1699999999</v>
      </c>
      <c r="C31" s="30"/>
      <c r="D31" s="30">
        <v>6044474</v>
      </c>
      <c r="E31" s="30"/>
      <c r="F31" s="30"/>
      <c r="G31" s="38"/>
      <c r="H31" s="38"/>
      <c r="I31" s="38"/>
      <c r="J31" s="30">
        <v>6247445.25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">
      <c r="A32" s="29" t="s">
        <v>29</v>
      </c>
      <c r="B32" s="38">
        <v>-5711567.75</v>
      </c>
      <c r="C32" s="38"/>
      <c r="D32" s="38">
        <v>4615824</v>
      </c>
      <c r="E32" s="38"/>
      <c r="F32" s="38"/>
      <c r="G32" s="38"/>
      <c r="H32" s="38"/>
      <c r="I32" s="38"/>
      <c r="J32" s="38">
        <v>-4953156.33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">
      <c r="A33" s="29" t="s">
        <v>30</v>
      </c>
      <c r="B33" s="38">
        <v>7494466.5700000003</v>
      </c>
      <c r="C33" s="38"/>
      <c r="D33" s="38">
        <v>8549637</v>
      </c>
      <c r="E33" s="70"/>
      <c r="F33" s="38"/>
      <c r="G33" s="70"/>
      <c r="H33" s="70"/>
      <c r="I33" s="70"/>
      <c r="J33" s="38">
        <v>8341499.3399999999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">
      <c r="A34" s="29" t="s">
        <v>31</v>
      </c>
      <c r="B34" s="38">
        <v>-3049279.61</v>
      </c>
      <c r="C34" s="38"/>
      <c r="D34" s="38">
        <v>-3489891</v>
      </c>
      <c r="E34" s="38"/>
      <c r="F34" s="38"/>
      <c r="G34" s="38"/>
      <c r="H34" s="38"/>
      <c r="I34" s="38"/>
      <c r="J34" s="38">
        <v>-3715572.69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">
      <c r="A35" s="29" t="s">
        <v>32</v>
      </c>
      <c r="B35" s="38">
        <v>1424598.75</v>
      </c>
      <c r="C35" s="38"/>
      <c r="D35" s="38">
        <v>1332839</v>
      </c>
      <c r="E35" s="38"/>
      <c r="F35" s="38"/>
      <c r="G35" s="38"/>
      <c r="H35" s="38"/>
      <c r="I35" s="38"/>
      <c r="J35" s="38">
        <v>1277178.72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">
      <c r="A36" s="29" t="s">
        <v>33</v>
      </c>
      <c r="B36" s="38">
        <v>-460532.27</v>
      </c>
      <c r="C36" s="38"/>
      <c r="D36" s="38">
        <v>0</v>
      </c>
      <c r="E36" s="38"/>
      <c r="F36" s="38"/>
      <c r="G36" s="38"/>
      <c r="H36" s="38"/>
      <c r="I36" s="38"/>
      <c r="J36" s="38">
        <v>-449176.22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">
      <c r="A37" s="29" t="s">
        <v>34</v>
      </c>
      <c r="B37" s="38">
        <v>-4.24</v>
      </c>
      <c r="C37" s="38"/>
      <c r="D37" s="38">
        <v>0</v>
      </c>
      <c r="E37" s="38"/>
      <c r="F37" s="101"/>
      <c r="G37" s="38"/>
      <c r="H37" s="38"/>
      <c r="I37" s="38"/>
      <c r="J37" s="38">
        <v>-92.95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">
      <c r="A38" s="29" t="s">
        <v>35</v>
      </c>
      <c r="B38" s="38">
        <v>-51311.71</v>
      </c>
      <c r="C38" s="38"/>
      <c r="D38" s="38">
        <v>0</v>
      </c>
      <c r="E38" s="38"/>
      <c r="F38" s="38"/>
      <c r="G38" s="38"/>
      <c r="H38" s="38"/>
      <c r="I38" s="38"/>
      <c r="J38" s="38">
        <v>-34.270000000000003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">
      <c r="A39" s="29" t="s">
        <v>36</v>
      </c>
      <c r="B39" s="38">
        <v>4733628.66</v>
      </c>
      <c r="C39" s="38"/>
      <c r="D39" s="38">
        <v>4587125</v>
      </c>
      <c r="E39" s="38"/>
      <c r="F39" s="38"/>
      <c r="G39" s="38"/>
      <c r="H39" s="38"/>
      <c r="I39" s="38"/>
      <c r="J39" s="38">
        <v>4546648.88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">
      <c r="A40" s="29" t="s">
        <v>37</v>
      </c>
      <c r="B40" s="38">
        <v>324</v>
      </c>
      <c r="C40" s="38"/>
      <c r="D40" s="38">
        <v>0</v>
      </c>
      <c r="E40" s="38"/>
      <c r="F40" s="38"/>
      <c r="G40" s="38"/>
      <c r="H40" s="38"/>
      <c r="I40" s="38"/>
      <c r="J40" s="38">
        <v>1690389.02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">
      <c r="A41" s="29" t="s">
        <v>38</v>
      </c>
      <c r="B41" s="38">
        <v>0</v>
      </c>
      <c r="C41" s="38"/>
      <c r="D41" s="38">
        <v>0</v>
      </c>
      <c r="E41" s="38"/>
      <c r="F41" s="38"/>
      <c r="G41" s="38"/>
      <c r="H41" s="38"/>
      <c r="I41" s="38"/>
      <c r="J41" s="38">
        <v>10251413.619999999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">
      <c r="A45" s="20" t="s">
        <v>39</v>
      </c>
      <c r="B45" s="21">
        <v>2018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2017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">
      <c r="A47" s="29" t="s">
        <v>12</v>
      </c>
      <c r="B47" s="85">
        <v>733977379</v>
      </c>
      <c r="C47" s="85"/>
      <c r="D47" s="85">
        <v>680271000</v>
      </c>
      <c r="E47" s="85"/>
      <c r="F47" s="85">
        <f>B47-D47</f>
        <v>53706379</v>
      </c>
      <c r="G47" s="49"/>
      <c r="H47" s="56">
        <f>IF(D47=0,"n/a",IF(AND(F47/D47&lt;1,F47/D47&gt;-1),F47/D47,"n/a"))</f>
        <v>7.8948505816064482E-2</v>
      </c>
      <c r="I47" s="49"/>
      <c r="J47" s="85">
        <v>689234650.96000004</v>
      </c>
      <c r="K47" s="85"/>
      <c r="L47" s="85">
        <f>+B47-J47</f>
        <v>44742728.039999962</v>
      </c>
      <c r="M47" s="49"/>
      <c r="N47" s="56">
        <f>IF(J47=0,"n/a",IF(AND(L47/J47&lt;1,L47/J47&gt;-1),L47/J47,"n/a"))</f>
        <v>6.4916538914113045E-2</v>
      </c>
      <c r="O47" s="86"/>
      <c r="P47" s="25"/>
      <c r="Q47" s="28"/>
      <c r="R47" s="28"/>
    </row>
    <row r="48" spans="1:20" x14ac:dyDescent="0.2">
      <c r="A48" s="29" t="s">
        <v>13</v>
      </c>
      <c r="B48" s="85">
        <v>790952785.95700002</v>
      </c>
      <c r="C48" s="85"/>
      <c r="D48" s="85">
        <v>776868000</v>
      </c>
      <c r="E48" s="85"/>
      <c r="F48" s="85">
        <f>B48-D48</f>
        <v>14084785.957000017</v>
      </c>
      <c r="G48" s="49"/>
      <c r="H48" s="56">
        <f>IF(D48=0,"n/a",IF(AND(F48/D48&lt;1,F48/D48&gt;-1),F48/D48,"n/a"))</f>
        <v>1.8130217690778893E-2</v>
      </c>
      <c r="I48" s="49"/>
      <c r="J48" s="85">
        <v>751850350.89300001</v>
      </c>
      <c r="K48" s="85"/>
      <c r="L48" s="85">
        <f>+B48-J48</f>
        <v>39102435.06400001</v>
      </c>
      <c r="M48" s="49"/>
      <c r="N48" s="56">
        <f>IF(J48=0,"n/a",IF(AND(L48/J48&lt;1,L48/J48&gt;-1),L48/J48,"n/a"))</f>
        <v>5.2008268690114497E-2</v>
      </c>
      <c r="O48" s="86"/>
      <c r="P48" s="25"/>
      <c r="Q48" s="28"/>
      <c r="R48" s="28"/>
    </row>
    <row r="49" spans="1:18" ht="12.75" customHeight="1" x14ac:dyDescent="0.2">
      <c r="A49" s="29" t="s">
        <v>14</v>
      </c>
      <c r="B49" s="85">
        <v>106297151.22400001</v>
      </c>
      <c r="C49" s="85"/>
      <c r="D49" s="85">
        <v>105419000</v>
      </c>
      <c r="E49" s="85"/>
      <c r="F49" s="85">
        <f>B49-D49</f>
        <v>878151.22400000691</v>
      </c>
      <c r="G49" s="49"/>
      <c r="H49" s="56">
        <f>IF(D49=0,"n/a",IF(AND(F49/D49&lt;1,F49/D49&gt;-1),F49/D49,"n/a"))</f>
        <v>8.330103909162551E-3</v>
      </c>
      <c r="I49" s="49"/>
      <c r="J49" s="85">
        <v>108278378.177</v>
      </c>
      <c r="K49" s="85"/>
      <c r="L49" s="85">
        <f>+B49-J49</f>
        <v>-1981226.9529999942</v>
      </c>
      <c r="M49" s="49"/>
      <c r="N49" s="56">
        <f>IF(J49=0,"n/a",IF(AND(L49/J49&lt;1,L49/J49&gt;-1),L49/J49,"n/a"))</f>
        <v>-1.8297530738420657E-2</v>
      </c>
      <c r="O49" s="86"/>
      <c r="P49" s="25"/>
      <c r="Q49" s="28"/>
      <c r="R49" s="28"/>
    </row>
    <row r="50" spans="1:18" x14ac:dyDescent="0.2">
      <c r="A50" s="29" t="s">
        <v>15</v>
      </c>
      <c r="B50" s="85">
        <v>6082918.807</v>
      </c>
      <c r="C50" s="85"/>
      <c r="D50" s="85">
        <v>6704000</v>
      </c>
      <c r="E50" s="85"/>
      <c r="F50" s="85">
        <f>B50-D50</f>
        <v>-621081.19299999997</v>
      </c>
      <c r="G50" s="49"/>
      <c r="H50" s="56">
        <f>IF(D50=0,"n/a",IF(AND(F50/D50&lt;1,F50/D50&gt;-1),F50/D50,"n/a"))</f>
        <v>-9.2643376044152737E-2</v>
      </c>
      <c r="I50" s="49"/>
      <c r="J50" s="85">
        <v>5980477.5880000005</v>
      </c>
      <c r="K50" s="85"/>
      <c r="L50" s="85">
        <f>+B50-J50</f>
        <v>102441.21899999958</v>
      </c>
      <c r="M50" s="49"/>
      <c r="N50" s="56">
        <f>IF(J50=0,"n/a",IF(AND(L50/J50&lt;1,L50/J50&gt;-1),L50/J50,"n/a"))</f>
        <v>1.7129270613027766E-2</v>
      </c>
      <c r="O50" s="86"/>
      <c r="P50" s="87"/>
      <c r="Q50" s="28"/>
      <c r="R50" s="28"/>
    </row>
    <row r="51" spans="1:18" x14ac:dyDescent="0.2">
      <c r="A51" s="29" t="s">
        <v>16</v>
      </c>
      <c r="B51" s="85">
        <v>291240</v>
      </c>
      <c r="C51" s="88"/>
      <c r="D51" s="85">
        <v>314000</v>
      </c>
      <c r="E51" s="88"/>
      <c r="F51" s="85">
        <f>B51-D51</f>
        <v>-22760</v>
      </c>
      <c r="G51" s="89"/>
      <c r="H51" s="56">
        <f>IF(D51=0,"n/a",IF(AND(F51/D51&lt;1,F51/D51&gt;-1),F51/D51,"n/a"))</f>
        <v>-7.248407643312102E-2</v>
      </c>
      <c r="I51" s="89"/>
      <c r="J51" s="85">
        <v>292817</v>
      </c>
      <c r="K51" s="88"/>
      <c r="L51" s="85">
        <f>+B51-J51</f>
        <v>-1577</v>
      </c>
      <c r="M51" s="89"/>
      <c r="N51" s="56">
        <f>IF(J51=0,"n/a",IF(AND(L51/J51&lt;1,L51/J51&gt;-1),L51/J51,"n/a"))</f>
        <v>-5.3856162722792731E-3</v>
      </c>
      <c r="O51" s="86"/>
      <c r="P51" s="25"/>
      <c r="Q51" s="28"/>
      <c r="R51" s="28"/>
    </row>
    <row r="52" spans="1:18" ht="6" customHeight="1" x14ac:dyDescent="0.2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">
      <c r="A53" s="47" t="s">
        <v>18</v>
      </c>
      <c r="B53" s="94">
        <f>SUM(B47:B52)</f>
        <v>1637601474.9879999</v>
      </c>
      <c r="C53" s="85"/>
      <c r="D53" s="94">
        <f>SUM(D47:D52)</f>
        <v>1569576000</v>
      </c>
      <c r="E53" s="85"/>
      <c r="F53" s="94">
        <f>SUM(F47:F52)</f>
        <v>68025474.98800002</v>
      </c>
      <c r="G53" s="49"/>
      <c r="H53" s="50">
        <f>IF(D53=0,"n/a",IF(AND(F53/D53&lt;1,F53/D53&gt;-1),F53/D53,"n/a"))</f>
        <v>4.334003258714457E-2</v>
      </c>
      <c r="I53" s="49"/>
      <c r="J53" s="94">
        <f>SUM(J47:J52)</f>
        <v>1555636674.6180003</v>
      </c>
      <c r="K53" s="85"/>
      <c r="L53" s="94">
        <f>SUM(L47:L52)</f>
        <v>81964800.369999975</v>
      </c>
      <c r="M53" s="49"/>
      <c r="N53" s="50">
        <f>IF(J53=0,"n/a",IF(AND(L53/J53&lt;1,L53/J53&gt;-1),L53/J53,"n/a"))</f>
        <v>5.2688909761096449E-2</v>
      </c>
      <c r="O53" s="86"/>
      <c r="P53" s="25"/>
      <c r="Q53" s="28"/>
      <c r="R53" s="28"/>
    </row>
    <row r="54" spans="1:18" ht="12.75" customHeight="1" x14ac:dyDescent="0.2">
      <c r="A54" s="29" t="s">
        <v>19</v>
      </c>
      <c r="B54" s="85">
        <v>166730898.27399999</v>
      </c>
      <c r="C54" s="88"/>
      <c r="D54" s="85">
        <v>198262056</v>
      </c>
      <c r="E54" s="88"/>
      <c r="F54" s="85">
        <f>B54-D54</f>
        <v>-31531157.726000011</v>
      </c>
      <c r="G54" s="89"/>
      <c r="H54" s="56">
        <f>IF(D54=0,"n/a",IF(AND(F54/D54&lt;1,F54/D54&gt;-1),F54/D54,"n/a"))</f>
        <v>-0.1590377824287266</v>
      </c>
      <c r="I54" s="89"/>
      <c r="J54" s="85">
        <v>165671041.55500001</v>
      </c>
      <c r="K54" s="88"/>
      <c r="L54" s="85">
        <f>+B54-J54</f>
        <v>1059856.7189999819</v>
      </c>
      <c r="M54" s="89"/>
      <c r="N54" s="56">
        <f>IF(J54=0,"n/a",IF(AND(L54/J54&lt;1,L54/J54&gt;-1),L54/J54,"n/a"))</f>
        <v>6.3973565268383202E-3</v>
      </c>
      <c r="O54" s="86"/>
      <c r="P54" s="25"/>
      <c r="Q54" s="28"/>
      <c r="R54" s="28"/>
    </row>
    <row r="55" spans="1:18" x14ac:dyDescent="0.2">
      <c r="A55" s="29" t="s">
        <v>20</v>
      </c>
      <c r="B55" s="85">
        <v>396218748</v>
      </c>
      <c r="C55" s="88"/>
      <c r="D55" s="85">
        <v>0</v>
      </c>
      <c r="E55" s="88"/>
      <c r="F55" s="85">
        <f>B55-D55</f>
        <v>396218748</v>
      </c>
      <c r="G55" s="89"/>
      <c r="H55" s="56" t="str">
        <f>IF(D55=0,"n/a",IF(AND(F55/D55&lt;1,F55/D55&gt;-1),F55/D55,"n/a"))</f>
        <v>n/a</v>
      </c>
      <c r="I55" s="89"/>
      <c r="J55" s="85">
        <v>334993683</v>
      </c>
      <c r="K55" s="88"/>
      <c r="L55" s="85">
        <f>+B55-J55</f>
        <v>61225065</v>
      </c>
      <c r="M55" s="89"/>
      <c r="N55" s="56">
        <f>IF(J55=0,"n/a",IF(AND(L55/J55&lt;1,L55/J55&gt;-1),L55/J55,"n/a"))</f>
        <v>0.18276483440435501</v>
      </c>
      <c r="O55" s="86"/>
      <c r="P55" s="25"/>
      <c r="Q55" s="28"/>
      <c r="R55" s="28"/>
    </row>
    <row r="56" spans="1:18" ht="6" customHeight="1" x14ac:dyDescent="0.2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5" thickBot="1" x14ac:dyDescent="0.25">
      <c r="A57" s="47" t="s">
        <v>40</v>
      </c>
      <c r="B57" s="97">
        <f>SUM(B53:B55)</f>
        <v>2200551121.2620001</v>
      </c>
      <c r="C57" s="85"/>
      <c r="D57" s="97">
        <f>SUM(D53:D55)</f>
        <v>1767838056</v>
      </c>
      <c r="E57" s="85"/>
      <c r="F57" s="97">
        <f>SUM(F53:F55)</f>
        <v>432713065.26200002</v>
      </c>
      <c r="G57" s="49"/>
      <c r="H57" s="63">
        <f>IF(D57=0,"n/a",IF(AND(F57/D57&lt;1,F57/D57&gt;-1),F57/D57,"n/a"))</f>
        <v>0.24476962909208921</v>
      </c>
      <c r="I57" s="49"/>
      <c r="J57" s="97">
        <f>SUM(J53:J55)</f>
        <v>2056301399.1730003</v>
      </c>
      <c r="K57" s="85"/>
      <c r="L57" s="97">
        <f>SUM(L53:L55)</f>
        <v>144249722.08899996</v>
      </c>
      <c r="M57" s="49"/>
      <c r="N57" s="63">
        <f>IF(J57=0,"n/a",IF(AND(L57/J57&lt;1,L57/J57&gt;-1),L57/J57,"n/a"))</f>
        <v>7.0150087018865062E-2</v>
      </c>
      <c r="O57" s="86"/>
      <c r="P57" s="28"/>
      <c r="Q57" s="28"/>
      <c r="R57" s="28"/>
    </row>
    <row r="58" spans="1:18" ht="12.75" customHeight="1" thickTop="1" x14ac:dyDescent="0.2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</row>
    <row r="60" spans="1:18" x14ac:dyDescent="0.2">
      <c r="A60" s="108" t="s">
        <v>41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4" activePane="bottomRight" state="frozen"/>
      <selection activeCell="A4" sqref="A4:D4"/>
      <selection pane="topRight" activeCell="A4" sqref="A4:D4"/>
      <selection pane="bottomLeft" activeCell="A4" sqref="A4:D4"/>
      <selection pane="bottomRight" activeCell="A59" sqref="A59:R59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44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0" t="s">
        <v>7</v>
      </c>
      <c r="B8" s="21">
        <v>2018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2017</v>
      </c>
      <c r="K8" s="9"/>
      <c r="L8" s="22" t="s">
        <v>9</v>
      </c>
      <c r="M8" s="11"/>
      <c r="N8" s="23" t="s">
        <v>10</v>
      </c>
      <c r="O8" s="24"/>
      <c r="P8" s="21">
        <v>2018</v>
      </c>
      <c r="Q8" s="22" t="s">
        <v>11</v>
      </c>
      <c r="R8" s="21">
        <v>2017</v>
      </c>
    </row>
    <row r="9" spans="1:20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">
      <c r="A10" s="29" t="s">
        <v>12</v>
      </c>
      <c r="B10" s="30">
        <v>74388772.329999998</v>
      </c>
      <c r="C10" s="30"/>
      <c r="D10" s="30">
        <v>74912525</v>
      </c>
      <c r="E10" s="30"/>
      <c r="F10" s="30">
        <f>B10-D10</f>
        <v>-523752.67000000179</v>
      </c>
      <c r="G10" s="31"/>
      <c r="H10" s="32">
        <f>IF(D10=0,"n/a",IF(AND(F10/D10&lt;1,F10/D10&gt;-1),F10/D10,"n/a"))</f>
        <v>-6.9915233801023501E-3</v>
      </c>
      <c r="I10" s="33"/>
      <c r="J10" s="30">
        <v>82490945.140000001</v>
      </c>
      <c r="K10" s="30"/>
      <c r="L10" s="30">
        <f>B10-J10</f>
        <v>-8102172.8100000024</v>
      </c>
      <c r="M10" s="33"/>
      <c r="N10" s="32">
        <f>IF(J10=0,"n/a",IF(AND(L10/J10&lt;1,L10/J10&gt;-1),L10/J10,"n/a"))</f>
        <v>-9.8218935378293362E-2</v>
      </c>
      <c r="O10" s="34"/>
      <c r="P10" s="35">
        <f>IF(B47=0,"n/a",B10/B47)</f>
        <v>0.10720698735278962</v>
      </c>
      <c r="Q10" s="36">
        <f>IF(D47=0,"n/a",D10/D47)</f>
        <v>0.11111518597186541</v>
      </c>
      <c r="R10" s="36">
        <f>IF(J47=0,"n/a",J10/J47)</f>
        <v>0.11399415451886759</v>
      </c>
      <c r="T10" s="37"/>
    </row>
    <row r="11" spans="1:20" x14ac:dyDescent="0.2">
      <c r="A11" s="29" t="s">
        <v>13</v>
      </c>
      <c r="B11" s="38">
        <v>72462842.700000003</v>
      </c>
      <c r="C11" s="38"/>
      <c r="D11" s="38">
        <v>74173423</v>
      </c>
      <c r="E11" s="38"/>
      <c r="F11" s="38">
        <f>B11-D11</f>
        <v>-1710580.299999997</v>
      </c>
      <c r="G11" s="38"/>
      <c r="H11" s="32">
        <f>IF(D11=0,"n/a",IF(AND(F11/D11&lt;1,F11/D11&gt;-1),F11/D11,"n/a"))</f>
        <v>-2.3061903183300533E-2</v>
      </c>
      <c r="I11" s="38"/>
      <c r="J11" s="38">
        <v>75969526.739999995</v>
      </c>
      <c r="K11" s="38"/>
      <c r="L11" s="38">
        <f>B11-J11</f>
        <v>-3506684.0399999917</v>
      </c>
      <c r="M11" s="38"/>
      <c r="N11" s="32">
        <f>IF(J11=0,"n/a",IF(AND(L11/J11&lt;1,L11/J11&gt;-1),L11/J11,"n/a"))</f>
        <v>-4.6159087603656591E-2</v>
      </c>
      <c r="O11" s="34"/>
      <c r="P11" s="39">
        <f>IF(B48=0,"n/a",B11/B48)</f>
        <v>9.5137090117116963E-2</v>
      </c>
      <c r="Q11" s="40">
        <f>IF(D48=0,"n/a",D11/D48)</f>
        <v>9.3241729688144245E-2</v>
      </c>
      <c r="R11" s="40">
        <f>IF(J48=0,"n/a",J11/J48)</f>
        <v>9.4123925528533325E-2</v>
      </c>
    </row>
    <row r="12" spans="1:20" x14ac:dyDescent="0.2">
      <c r="A12" s="29" t="s">
        <v>14</v>
      </c>
      <c r="B12" s="38">
        <v>8921051.7400000002</v>
      </c>
      <c r="C12" s="38"/>
      <c r="D12" s="38">
        <v>9537951</v>
      </c>
      <c r="E12" s="38"/>
      <c r="F12" s="38">
        <f>B12-D12</f>
        <v>-616899.25999999978</v>
      </c>
      <c r="G12" s="38"/>
      <c r="H12" s="32">
        <f>IF(D12=0,"n/a",IF(AND(F12/D12&lt;1,F12/D12&gt;-1),F12/D12,"n/a"))</f>
        <v>-6.4678384277713288E-2</v>
      </c>
      <c r="I12" s="38"/>
      <c r="J12" s="38">
        <v>9654291.2599999998</v>
      </c>
      <c r="K12" s="38"/>
      <c r="L12" s="38">
        <f>B12-J12</f>
        <v>-733239.51999999955</v>
      </c>
      <c r="M12" s="38"/>
      <c r="N12" s="32">
        <f>IF(J12=0,"n/a",IF(AND(L12/J12&lt;1,L12/J12&gt;-1),L12/J12,"n/a"))</f>
        <v>-7.5949595910575374E-2</v>
      </c>
      <c r="O12" s="34"/>
      <c r="P12" s="39">
        <f>IF(B49=0,"n/a",B12/B49)</f>
        <v>9.0164773003908905E-2</v>
      </c>
      <c r="Q12" s="40">
        <f>IF(D49=0,"n/a",D12/D49)</f>
        <v>8.8363451917732067E-2</v>
      </c>
      <c r="R12" s="40">
        <f>IF(J49=0,"n/a",J12/J49)</f>
        <v>8.7676960092861675E-2</v>
      </c>
    </row>
    <row r="13" spans="1:20" x14ac:dyDescent="0.2">
      <c r="A13" s="29" t="s">
        <v>15</v>
      </c>
      <c r="B13" s="38">
        <v>1523149.51</v>
      </c>
      <c r="C13" s="38"/>
      <c r="D13" s="38">
        <v>1695893</v>
      </c>
      <c r="E13" s="38"/>
      <c r="F13" s="38">
        <f>B13-D13</f>
        <v>-172743.49</v>
      </c>
      <c r="G13" s="38"/>
      <c r="H13" s="32">
        <f>IF(D13=0,"n/a",IF(AND(F13/D13&lt;1,F13/D13&gt;-1),F13/D13,"n/a"))</f>
        <v>-0.10185989917996005</v>
      </c>
      <c r="I13" s="38"/>
      <c r="J13" s="38">
        <v>1722530.96</v>
      </c>
      <c r="K13" s="38"/>
      <c r="L13" s="38">
        <f>B13-J13</f>
        <v>-199381.44999999995</v>
      </c>
      <c r="M13" s="38"/>
      <c r="N13" s="32">
        <f>IF(J13=0,"n/a",IF(AND(L13/J13&lt;1,L13/J13&gt;-1),L13/J13,"n/a"))</f>
        <v>-0.11574912418410173</v>
      </c>
      <c r="O13" s="34"/>
      <c r="P13" s="39">
        <f>IF(B50=0,"n/a",B13/B50)</f>
        <v>0.23810136650256675</v>
      </c>
      <c r="Q13" s="40">
        <f>IF(D50=0,"n/a",D13/D50)</f>
        <v>0.24524844540853219</v>
      </c>
      <c r="R13" s="40">
        <f>IF(J50=0,"n/a",J13/J50)</f>
        <v>0.25143348220124268</v>
      </c>
      <c r="S13" s="41"/>
    </row>
    <row r="14" spans="1:20" x14ac:dyDescent="0.2">
      <c r="A14" s="29" t="s">
        <v>16</v>
      </c>
      <c r="B14" s="38">
        <v>14424.78</v>
      </c>
      <c r="C14" s="42"/>
      <c r="D14" s="38">
        <v>10414</v>
      </c>
      <c r="E14" s="42"/>
      <c r="F14" s="38">
        <f>B14-D14</f>
        <v>4010.7800000000007</v>
      </c>
      <c r="G14" s="42"/>
      <c r="H14" s="32">
        <f>IF(D14=0,"n/a",IF(AND(F14/D14&lt;1,F14/D14&gt;-1),F14/D14,"n/a"))</f>
        <v>0.38513347416938742</v>
      </c>
      <c r="I14" s="42"/>
      <c r="J14" s="38">
        <v>14621.86</v>
      </c>
      <c r="K14" s="38"/>
      <c r="L14" s="38">
        <f>B14-J14</f>
        <v>-197.07999999999993</v>
      </c>
      <c r="M14" s="42"/>
      <c r="N14" s="32">
        <f>IF(J14=0,"n/a",IF(AND(L14/J14&lt;1,L14/J14&gt;-1),L14/J14,"n/a"))</f>
        <v>-1.347844939015966E-2</v>
      </c>
      <c r="O14" s="43"/>
      <c r="P14" s="39">
        <f>IF(B51=0,"n/a",B14/B51)</f>
        <v>5.0225557103064068E-2</v>
      </c>
      <c r="Q14" s="40">
        <f>IF(D51=0,"n/a",D14/D51)</f>
        <v>3.6412587412587412E-2</v>
      </c>
      <c r="R14" s="40">
        <f>IF(J51=0,"n/a",J14/J51)</f>
        <v>4.690627957334189E-2</v>
      </c>
    </row>
    <row r="15" spans="1:20" ht="8.4499999999999993" customHeight="1" x14ac:dyDescent="0.2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">
      <c r="A16" s="47" t="s">
        <v>18</v>
      </c>
      <c r="B16" s="48">
        <f>SUM(B10:B15)</f>
        <v>157310241.06</v>
      </c>
      <c r="C16" s="38"/>
      <c r="D16" s="48">
        <f>SUM(D10:D15)</f>
        <v>160330206</v>
      </c>
      <c r="E16" s="38"/>
      <c r="F16" s="48">
        <f>SUM(F10:F15)</f>
        <v>-3019964.939999999</v>
      </c>
      <c r="G16" s="49"/>
      <c r="H16" s="50">
        <f>IF(D16=0,"n/a",IF(AND(F16/D16&lt;1,F16/D16&gt;-1),F16/D16,"n/a"))</f>
        <v>-1.8835907564417394E-2</v>
      </c>
      <c r="I16" s="49"/>
      <c r="J16" s="48">
        <f>SUM(J10:J15)</f>
        <v>169851915.96000001</v>
      </c>
      <c r="K16" s="38"/>
      <c r="L16" s="48">
        <f>SUM(L10:L15)</f>
        <v>-12541674.899999993</v>
      </c>
      <c r="M16" s="49"/>
      <c r="N16" s="50">
        <f>IF(J16=0,"n/a",IF(AND(L16/J16&lt;1,L16/J16&gt;-1),L16/J16,"n/a"))</f>
        <v>-7.383887799625144E-2</v>
      </c>
      <c r="O16" s="34"/>
      <c r="P16" s="51">
        <f>IF(B53=0,"n/a",B16/B53)</f>
        <v>0.10076410269145732</v>
      </c>
      <c r="Q16" s="51">
        <f>IF(D53=0,"n/a",D16/D53)</f>
        <v>0.10116587383465052</v>
      </c>
      <c r="R16" s="51">
        <f>IF(J53=0,"n/a",J16/J53)</f>
        <v>0.10306305024129715</v>
      </c>
    </row>
    <row r="17" spans="1:20" x14ac:dyDescent="0.2">
      <c r="A17" s="29" t="s">
        <v>19</v>
      </c>
      <c r="B17" s="38">
        <v>1160015.1399999999</v>
      </c>
      <c r="C17" s="38"/>
      <c r="D17" s="38">
        <v>1141424</v>
      </c>
      <c r="E17" s="38"/>
      <c r="F17" s="38">
        <f>B17-D17</f>
        <v>18591.139999999898</v>
      </c>
      <c r="G17" s="38"/>
      <c r="H17" s="32">
        <f>IF(D17=0,"n/a",IF(AND(F17/D17&lt;1,F17/D17&gt;-1),F17/D17,"n/a"))</f>
        <v>1.6287672240990113E-2</v>
      </c>
      <c r="I17" s="38"/>
      <c r="J17" s="38">
        <v>1052379.67</v>
      </c>
      <c r="K17" s="38"/>
      <c r="L17" s="38">
        <f>B17-J17</f>
        <v>107635.46999999997</v>
      </c>
      <c r="M17" s="38"/>
      <c r="N17" s="32">
        <f>IF(J17=0,"n/a",IF(AND(L17/J17&lt;1,L17/J17&gt;-1),L17/J17,"n/a"))</f>
        <v>0.1022781730475656</v>
      </c>
      <c r="O17" s="43"/>
      <c r="P17" s="40">
        <f>IF(B54=0,"n/a",B17/B54)</f>
        <v>5.7984020849693434E-3</v>
      </c>
      <c r="Q17" s="40">
        <f>IF(D54=0,"n/a",D17/D54)</f>
        <v>5.7213719374963031E-3</v>
      </c>
      <c r="R17" s="40">
        <f>IF(J54=0,"n/a",J17/J54)</f>
        <v>6.959884761042397E-3</v>
      </c>
    </row>
    <row r="18" spans="1:20" ht="12.75" customHeight="1" x14ac:dyDescent="0.2">
      <c r="A18" s="29" t="s">
        <v>20</v>
      </c>
      <c r="B18" s="38">
        <v>13214374.35</v>
      </c>
      <c r="C18" s="42"/>
      <c r="D18" s="38">
        <v>4526590</v>
      </c>
      <c r="E18" s="42"/>
      <c r="F18" s="38">
        <f>B18-D18</f>
        <v>8687784.3499999996</v>
      </c>
      <c r="G18" s="42"/>
      <c r="H18" s="32" t="str">
        <f>IF(D18=0,"n/a",IF(AND(F18/D18&lt;1,F18/D18&gt;-1),F18/D18,"n/a"))</f>
        <v>n/a</v>
      </c>
      <c r="I18" s="42"/>
      <c r="J18" s="38">
        <v>9986550.4299999997</v>
      </c>
      <c r="K18" s="38"/>
      <c r="L18" s="38">
        <f>B18-J18</f>
        <v>3227823.92</v>
      </c>
      <c r="M18" s="42"/>
      <c r="N18" s="32">
        <f>IF(J18=0,"n/a",IF(AND(L18/J18&lt;1,L18/J18&gt;-1),L18/J18,"n/a"))</f>
        <v>0.32321710510803481</v>
      </c>
      <c r="O18" s="34"/>
      <c r="P18" s="51">
        <f>IF(B55=0,"n/a",B18/B55)</f>
        <v>3.0694693522376689E-2</v>
      </c>
      <c r="Q18" s="51" t="str">
        <f>IF(D55=0,"n/a",D18/D55)</f>
        <v>n/a</v>
      </c>
      <c r="R18" s="51">
        <f>IF(J55=0,"n/a",J18/J55)</f>
        <v>3.1463215329790378E-2</v>
      </c>
    </row>
    <row r="19" spans="1:20" ht="6" customHeight="1" x14ac:dyDescent="0.2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">
      <c r="A20" s="55" t="s">
        <v>21</v>
      </c>
      <c r="B20" s="38">
        <f>SUM(B16:B18)</f>
        <v>171684630.54999998</v>
      </c>
      <c r="C20" s="38"/>
      <c r="D20" s="38">
        <f>SUM(D16:D18)</f>
        <v>165998220</v>
      </c>
      <c r="E20" s="38"/>
      <c r="F20" s="38">
        <f>SUM(F16:F18)</f>
        <v>5686410.5500000007</v>
      </c>
      <c r="G20" s="38"/>
      <c r="H20" s="56">
        <f>IF(D20=0,"n/a",IF(AND(F20/D20&lt;1,F20/D20&gt;-1),F20/D20,"n/a"))</f>
        <v>3.42558525627564E-2</v>
      </c>
      <c r="I20" s="38"/>
      <c r="J20" s="38">
        <f>SUM(J16:J18)</f>
        <v>180890846.06</v>
      </c>
      <c r="K20" s="38"/>
      <c r="L20" s="38">
        <f>SUM(L16:L18)</f>
        <v>-9206215.5099999923</v>
      </c>
      <c r="M20" s="38"/>
      <c r="N20" s="56">
        <f>IF(J20=0,"n/a",IF(AND(L20/J20&lt;1,L20/J20&gt;-1),L20/J20,"n/a"))</f>
        <v>-5.089376113010366E-2</v>
      </c>
      <c r="O20" s="34"/>
      <c r="P20" s="33"/>
      <c r="Q20" s="57"/>
      <c r="R20" s="57"/>
    </row>
    <row r="21" spans="1:20" ht="6.6" customHeight="1" x14ac:dyDescent="0.2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">
      <c r="A22" s="29" t="s">
        <v>22</v>
      </c>
      <c r="B22" s="38">
        <v>1253395.3500000001</v>
      </c>
      <c r="C22" s="38"/>
      <c r="D22" s="38">
        <v>0</v>
      </c>
      <c r="E22" s="38"/>
      <c r="F22" s="38">
        <f>B22-D22</f>
        <v>1253395.3500000001</v>
      </c>
      <c r="G22" s="38"/>
      <c r="H22" s="32" t="str">
        <f>IF(D22=0,"n/a",IF(AND(F22/D22&lt;1,F22/D22&gt;-1),F22/D22,"n/a"))</f>
        <v>n/a</v>
      </c>
      <c r="I22" s="38"/>
      <c r="J22" s="38">
        <v>70081.3</v>
      </c>
      <c r="K22" s="38"/>
      <c r="L22" s="38">
        <f>B22-J22</f>
        <v>1183314.05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">
      <c r="A23" s="29" t="s">
        <v>23</v>
      </c>
      <c r="B23" s="38">
        <v>2384359.11</v>
      </c>
      <c r="C23" s="38"/>
      <c r="D23" s="38">
        <v>0</v>
      </c>
      <c r="E23" s="38"/>
      <c r="F23" s="38">
        <f>B23-D23</f>
        <v>2384359.11</v>
      </c>
      <c r="G23" s="38"/>
      <c r="H23" s="32" t="str">
        <f>IF(D23=0,"n/a",IF(AND(F23/D23&lt;1,F23/D23&gt;-1),F23/D23,"n/a"))</f>
        <v>n/a</v>
      </c>
      <c r="I23" s="38"/>
      <c r="J23" s="38">
        <v>1484791.5</v>
      </c>
      <c r="K23" s="38"/>
      <c r="L23" s="38">
        <f>B23-J23</f>
        <v>899567.60999999987</v>
      </c>
      <c r="M23" s="38"/>
      <c r="N23" s="32">
        <f>IF(J23=0,"n/a",IF(AND(L23/J23&lt;1,L23/J23&gt;-1),L23/J23,"n/a"))</f>
        <v>0.60585449876295749</v>
      </c>
      <c r="O23" s="43"/>
      <c r="P23" s="59"/>
      <c r="Q23" s="59"/>
      <c r="R23" s="59"/>
    </row>
    <row r="24" spans="1:20" x14ac:dyDescent="0.2">
      <c r="A24" s="29" t="s">
        <v>24</v>
      </c>
      <c r="B24" s="38">
        <v>701330.75</v>
      </c>
      <c r="C24" s="38"/>
      <c r="D24" s="38">
        <v>-1928011</v>
      </c>
      <c r="E24" s="38"/>
      <c r="F24" s="38">
        <f>B24-D24</f>
        <v>2629341.75</v>
      </c>
      <c r="G24" s="38"/>
      <c r="H24" s="32" t="str">
        <f>IF(D24=0,"n/a",IF(AND(F24/D24&lt;1,F24/D24&gt;-1),F24/D24,"n/a"))</f>
        <v>n/a</v>
      </c>
      <c r="I24" s="38"/>
      <c r="J24" s="38">
        <v>-1667928.15</v>
      </c>
      <c r="K24" s="38"/>
      <c r="L24" s="38">
        <f>B24-J24</f>
        <v>2369258.9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">
      <c r="A25" s="29" t="s">
        <v>25</v>
      </c>
      <c r="B25" s="48">
        <v>2177265.0299999998</v>
      </c>
      <c r="C25" s="42"/>
      <c r="D25" s="48">
        <v>4998749</v>
      </c>
      <c r="E25" s="42"/>
      <c r="F25" s="48">
        <f>B25-D25</f>
        <v>-2821483.97</v>
      </c>
      <c r="G25" s="42"/>
      <c r="H25" s="50">
        <f>IF(D25=0,"n/a",IF(AND(F25/D25&lt;1,F25/D25&gt;-1),F25/D25,"n/a"))</f>
        <v>-0.56443801639170121</v>
      </c>
      <c r="I25" s="42"/>
      <c r="J25" s="48">
        <v>3709561.43</v>
      </c>
      <c r="K25" s="38"/>
      <c r="L25" s="48">
        <f>B25-J25</f>
        <v>-1532296.4000000004</v>
      </c>
      <c r="M25" s="42"/>
      <c r="N25" s="50">
        <f>IF(J25=0,"n/a",IF(AND(L25/J25&lt;1,L25/J25&gt;-1),L25/J25,"n/a"))</f>
        <v>-0.41306672740556294</v>
      </c>
      <c r="O25" s="43"/>
      <c r="P25" s="59"/>
      <c r="Q25" s="59"/>
      <c r="R25" s="59"/>
    </row>
    <row r="26" spans="1:20" ht="12.75" customHeight="1" x14ac:dyDescent="0.2">
      <c r="A26" s="29" t="s">
        <v>26</v>
      </c>
      <c r="B26" s="48">
        <f>SUM(B22:B25)</f>
        <v>6516350.2400000002</v>
      </c>
      <c r="C26" s="38"/>
      <c r="D26" s="48">
        <f>SUM(D22:D25)</f>
        <v>3070738</v>
      </c>
      <c r="E26" s="38"/>
      <c r="F26" s="48">
        <f>SUM(F22:F25)</f>
        <v>3445612.2399999998</v>
      </c>
      <c r="G26" s="38"/>
      <c r="H26" s="50" t="str">
        <f>IF(D26=0,"n/a",IF(AND(F26/D26&lt;1,F26/D26&gt;-1),F26/D26,"n/a"))</f>
        <v>n/a</v>
      </c>
      <c r="I26" s="38"/>
      <c r="J26" s="48">
        <f>SUM(J22:J25)</f>
        <v>3596506.08</v>
      </c>
      <c r="K26" s="38"/>
      <c r="L26" s="48">
        <f>SUM(L22:L25)</f>
        <v>2919844.1599999992</v>
      </c>
      <c r="M26" s="38"/>
      <c r="N26" s="50">
        <f>IF(J26=0,"n/a",IF(AND(L26/J26&lt;1,L26/J26&gt;-1),L26/J26,"n/a"))</f>
        <v>0.81185575529459386</v>
      </c>
      <c r="O26" s="34"/>
      <c r="P26" s="57"/>
      <c r="Q26" s="57"/>
      <c r="R26" s="57"/>
    </row>
    <row r="27" spans="1:20" ht="6.6" customHeight="1" x14ac:dyDescent="0.2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5" thickBot="1" x14ac:dyDescent="0.25">
      <c r="A28" s="61" t="s">
        <v>27</v>
      </c>
      <c r="B28" s="62">
        <f>+B26+B20</f>
        <v>178200980.78999999</v>
      </c>
      <c r="C28" s="30"/>
      <c r="D28" s="62">
        <f>+D26+D20</f>
        <v>169068958</v>
      </c>
      <c r="E28" s="30"/>
      <c r="F28" s="62">
        <f>+F26+F20</f>
        <v>9132022.790000001</v>
      </c>
      <c r="G28" s="38"/>
      <c r="H28" s="63">
        <f>IF(D28=0,"n/a",IF(AND(F28/D28&lt;1,F28/D28&gt;-1),F28/D28,"n/a"))</f>
        <v>5.4013598344883638E-2</v>
      </c>
      <c r="I28" s="38"/>
      <c r="J28" s="62">
        <f>+J26+J20</f>
        <v>184487352.14000002</v>
      </c>
      <c r="K28" s="30"/>
      <c r="L28" s="62">
        <f>+L26+L20</f>
        <v>-6286371.3499999931</v>
      </c>
      <c r="M28" s="38"/>
      <c r="N28" s="63">
        <f>IF(J28=0,"n/a",IF(AND(L28/J28&lt;1,L28/J28&gt;-1),L28/J28,"n/a"))</f>
        <v>-3.4074809341019321E-2</v>
      </c>
      <c r="O28" s="34"/>
      <c r="P28" s="57"/>
      <c r="Q28" s="57"/>
      <c r="R28" s="57"/>
    </row>
    <row r="29" spans="1:20" ht="4.1500000000000004" customHeight="1" thickTop="1" x14ac:dyDescent="0.2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">
      <c r="A31" s="29" t="s">
        <v>28</v>
      </c>
      <c r="B31" s="30">
        <v>6685014.0199999996</v>
      </c>
      <c r="C31" s="30"/>
      <c r="D31" s="30">
        <v>6072032</v>
      </c>
      <c r="E31" s="30"/>
      <c r="F31" s="30"/>
      <c r="G31" s="38"/>
      <c r="H31" s="38"/>
      <c r="I31" s="38"/>
      <c r="J31" s="30">
        <v>6556740.21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">
      <c r="A32" s="29" t="s">
        <v>29</v>
      </c>
      <c r="B32" s="38">
        <v>-5416994.0300000003</v>
      </c>
      <c r="C32" s="38"/>
      <c r="D32" s="38">
        <v>4646423</v>
      </c>
      <c r="E32" s="38"/>
      <c r="F32" s="38"/>
      <c r="G32" s="38"/>
      <c r="H32" s="38"/>
      <c r="I32" s="38"/>
      <c r="J32" s="38">
        <v>-5198840.6500000004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">
      <c r="A33" s="29" t="s">
        <v>30</v>
      </c>
      <c r="B33" s="38">
        <v>7162399.0800000001</v>
      </c>
      <c r="C33" s="38"/>
      <c r="D33" s="38">
        <v>8849547</v>
      </c>
      <c r="E33" s="70"/>
      <c r="F33" s="38"/>
      <c r="G33" s="70"/>
      <c r="H33" s="70"/>
      <c r="I33" s="70"/>
      <c r="J33" s="38">
        <v>8831091.4399999995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">
      <c r="A34" s="29" t="s">
        <v>31</v>
      </c>
      <c r="B34" s="38">
        <v>-2906450.53</v>
      </c>
      <c r="C34" s="38"/>
      <c r="D34" s="38">
        <v>-3633116</v>
      </c>
      <c r="E34" s="38"/>
      <c r="F34" s="38"/>
      <c r="G34" s="38"/>
      <c r="H34" s="38"/>
      <c r="I34" s="38"/>
      <c r="J34" s="38">
        <v>-3932605.3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">
      <c r="A35" s="29" t="s">
        <v>32</v>
      </c>
      <c r="B35" s="38">
        <v>1363650.51</v>
      </c>
      <c r="C35" s="38"/>
      <c r="D35" s="38">
        <v>1347899</v>
      </c>
      <c r="E35" s="38"/>
      <c r="F35" s="38"/>
      <c r="G35" s="38"/>
      <c r="H35" s="38"/>
      <c r="I35" s="38"/>
      <c r="J35" s="38">
        <v>1354283.93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">
      <c r="A36" s="29" t="s">
        <v>33</v>
      </c>
      <c r="B36" s="38">
        <v>-439955.6</v>
      </c>
      <c r="C36" s="38"/>
      <c r="D36" s="38">
        <v>0</v>
      </c>
      <c r="E36" s="38"/>
      <c r="F36" s="38"/>
      <c r="G36" s="38"/>
      <c r="H36" s="38"/>
      <c r="I36" s="38"/>
      <c r="J36" s="38">
        <v>-477261.1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">
      <c r="A37" s="29" t="s">
        <v>34</v>
      </c>
      <c r="B37" s="38">
        <v>-77.28</v>
      </c>
      <c r="C37" s="38"/>
      <c r="D37" s="38">
        <v>0</v>
      </c>
      <c r="E37" s="38"/>
      <c r="F37" s="38"/>
      <c r="G37" s="38"/>
      <c r="H37" s="38"/>
      <c r="I37" s="38"/>
      <c r="J37" s="38">
        <v>1528.49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">
      <c r="A38" s="29" t="s">
        <v>35</v>
      </c>
      <c r="B38" s="38">
        <v>-48934.87</v>
      </c>
      <c r="C38" s="38"/>
      <c r="D38" s="38">
        <v>0</v>
      </c>
      <c r="E38" s="38"/>
      <c r="F38" s="38"/>
      <c r="G38" s="38"/>
      <c r="H38" s="38"/>
      <c r="I38" s="38"/>
      <c r="J38" s="38">
        <v>885.87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">
      <c r="A39" s="29" t="s">
        <v>36</v>
      </c>
      <c r="B39" s="38">
        <v>4520667.59</v>
      </c>
      <c r="C39" s="38"/>
      <c r="D39" s="38">
        <v>4694666</v>
      </c>
      <c r="E39" s="38"/>
      <c r="F39" s="38"/>
      <c r="G39" s="38"/>
      <c r="H39" s="38"/>
      <c r="I39" s="38"/>
      <c r="J39" s="38">
        <v>4820541.63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">
      <c r="A40" s="29" t="s">
        <v>37</v>
      </c>
      <c r="B40" s="38">
        <v>950.09</v>
      </c>
      <c r="C40" s="38"/>
      <c r="D40" s="38">
        <v>0</v>
      </c>
      <c r="E40" s="38"/>
      <c r="F40" s="38"/>
      <c r="G40" s="38"/>
      <c r="H40" s="38"/>
      <c r="I40" s="38"/>
      <c r="J40" s="38">
        <v>1802773.3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">
      <c r="A41" s="29" t="s">
        <v>38</v>
      </c>
      <c r="B41" s="38">
        <v>0</v>
      </c>
      <c r="C41" s="38"/>
      <c r="D41" s="38">
        <v>0</v>
      </c>
      <c r="E41" s="38"/>
      <c r="F41" s="38"/>
      <c r="G41" s="38"/>
      <c r="H41" s="38"/>
      <c r="I41" s="38"/>
      <c r="J41" s="38">
        <v>10805084.630000001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">
      <c r="A45" s="20" t="s">
        <v>39</v>
      </c>
      <c r="B45" s="21">
        <v>2018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2017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">
      <c r="A47" s="29" t="s">
        <v>12</v>
      </c>
      <c r="B47" s="85">
        <v>693879887.55999994</v>
      </c>
      <c r="C47" s="85"/>
      <c r="D47" s="85">
        <v>674188000</v>
      </c>
      <c r="E47" s="85"/>
      <c r="F47" s="85">
        <f>B47-D47</f>
        <v>19691887.559999943</v>
      </c>
      <c r="G47" s="49"/>
      <c r="H47" s="56">
        <f>IF(D47=0,"n/a",IF(AND(F47/D47&lt;1,F47/D47&gt;-1),F47/D47,"n/a"))</f>
        <v>2.920830326259136E-2</v>
      </c>
      <c r="I47" s="49"/>
      <c r="J47" s="85">
        <v>723641887.5</v>
      </c>
      <c r="K47" s="85"/>
      <c r="L47" s="85">
        <f>+B47-J47</f>
        <v>-29761999.940000057</v>
      </c>
      <c r="M47" s="49"/>
      <c r="N47" s="56">
        <f>IF(J47=0,"n/a",IF(AND(L47/J47&lt;1,L47/J47&gt;-1),L47/J47,"n/a"))</f>
        <v>-4.1128077926528346E-2</v>
      </c>
      <c r="O47" s="86"/>
      <c r="P47" s="25"/>
      <c r="Q47" s="28"/>
      <c r="R47" s="28"/>
    </row>
    <row r="48" spans="1:20" x14ac:dyDescent="0.2">
      <c r="A48" s="29" t="s">
        <v>13</v>
      </c>
      <c r="B48" s="85">
        <v>761667637.83500004</v>
      </c>
      <c r="C48" s="85"/>
      <c r="D48" s="85">
        <v>795496000</v>
      </c>
      <c r="E48" s="85"/>
      <c r="F48" s="85">
        <f>B48-D48</f>
        <v>-33828362.164999962</v>
      </c>
      <c r="G48" s="49"/>
      <c r="H48" s="56">
        <f>IF(D48=0,"n/a",IF(AND(F48/D48&lt;1,F48/D48&gt;-1),F48/D48,"n/a"))</f>
        <v>-4.2524867711465505E-2</v>
      </c>
      <c r="I48" s="49"/>
      <c r="J48" s="85">
        <v>807122379.495</v>
      </c>
      <c r="K48" s="85"/>
      <c r="L48" s="85">
        <f>+B48-J48</f>
        <v>-45454741.659999967</v>
      </c>
      <c r="M48" s="49"/>
      <c r="N48" s="56">
        <f>IF(J48=0,"n/a",IF(AND(L48/J48&lt;1,L48/J48&gt;-1),L48/J48,"n/a"))</f>
        <v>-5.6317037929787143E-2</v>
      </c>
      <c r="O48" s="86"/>
      <c r="P48" s="25"/>
      <c r="Q48" s="28"/>
      <c r="R48" s="28"/>
    </row>
    <row r="49" spans="1:18" ht="12.75" customHeight="1" x14ac:dyDescent="0.2">
      <c r="A49" s="29" t="s">
        <v>14</v>
      </c>
      <c r="B49" s="85">
        <v>98941653.628000006</v>
      </c>
      <c r="C49" s="85"/>
      <c r="D49" s="85">
        <v>107940000</v>
      </c>
      <c r="E49" s="85"/>
      <c r="F49" s="85">
        <f>B49-D49</f>
        <v>-8998346.3719999939</v>
      </c>
      <c r="G49" s="49"/>
      <c r="H49" s="56">
        <f>IF(D49=0,"n/a",IF(AND(F49/D49&lt;1,F49/D49&gt;-1),F49/D49,"n/a"))</f>
        <v>-8.3364335482675508E-2</v>
      </c>
      <c r="I49" s="49"/>
      <c r="J49" s="85">
        <v>110112066.49699999</v>
      </c>
      <c r="K49" s="85"/>
      <c r="L49" s="85">
        <f>+B49-J49</f>
        <v>-11170412.868999988</v>
      </c>
      <c r="M49" s="49"/>
      <c r="N49" s="56">
        <f>IF(J49=0,"n/a",IF(AND(L49/J49&lt;1,L49/J49&gt;-1),L49/J49,"n/a"))</f>
        <v>-0.10144585624777396</v>
      </c>
      <c r="O49" s="86"/>
      <c r="P49" s="25"/>
      <c r="Q49" s="28"/>
      <c r="R49" s="28"/>
    </row>
    <row r="50" spans="1:18" x14ac:dyDescent="0.2">
      <c r="A50" s="29" t="s">
        <v>15</v>
      </c>
      <c r="B50" s="85">
        <v>6397063.2860000003</v>
      </c>
      <c r="C50" s="85"/>
      <c r="D50" s="85">
        <v>6915000</v>
      </c>
      <c r="E50" s="85"/>
      <c r="F50" s="85">
        <f>B50-D50</f>
        <v>-517936.71399999969</v>
      </c>
      <c r="G50" s="49"/>
      <c r="H50" s="56">
        <f>IF(D50=0,"n/a",IF(AND(F50/D50&lt;1,F50/D50&gt;-1),F50/D50,"n/a"))</f>
        <v>-7.4900464786695542E-2</v>
      </c>
      <c r="I50" s="49"/>
      <c r="J50" s="85">
        <v>6850841.602</v>
      </c>
      <c r="K50" s="85"/>
      <c r="L50" s="85">
        <f>+B50-J50</f>
        <v>-453778.31599999964</v>
      </c>
      <c r="M50" s="49"/>
      <c r="N50" s="56">
        <f>IF(J50=0,"n/a",IF(AND(L50/J50&lt;1,L50/J50&gt;-1),L50/J50,"n/a"))</f>
        <v>-6.6236871666617708E-2</v>
      </c>
      <c r="O50" s="86"/>
      <c r="P50" s="87"/>
      <c r="Q50" s="28"/>
      <c r="R50" s="28"/>
    </row>
    <row r="51" spans="1:18" x14ac:dyDescent="0.2">
      <c r="A51" s="29" t="s">
        <v>16</v>
      </c>
      <c r="B51" s="85">
        <v>287200</v>
      </c>
      <c r="C51" s="88"/>
      <c r="D51" s="85">
        <v>286000</v>
      </c>
      <c r="E51" s="88"/>
      <c r="F51" s="85">
        <f>B51-D51</f>
        <v>1200</v>
      </c>
      <c r="G51" s="89"/>
      <c r="H51" s="56">
        <f>IF(D51=0,"n/a",IF(AND(F51/D51&lt;1,F51/D51&gt;-1),F51/D51,"n/a"))</f>
        <v>4.1958041958041958E-3</v>
      </c>
      <c r="I51" s="89"/>
      <c r="J51" s="85">
        <v>311725</v>
      </c>
      <c r="K51" s="88"/>
      <c r="L51" s="85">
        <f>+B51-J51</f>
        <v>-24525</v>
      </c>
      <c r="M51" s="89"/>
      <c r="N51" s="56">
        <f>IF(J51=0,"n/a",IF(AND(L51/J51&lt;1,L51/J51&gt;-1),L51/J51,"n/a"))</f>
        <v>-7.8675114283422887E-2</v>
      </c>
      <c r="O51" s="86"/>
      <c r="P51" s="25"/>
      <c r="Q51" s="28"/>
      <c r="R51" s="28"/>
    </row>
    <row r="52" spans="1:18" ht="6" customHeight="1" x14ac:dyDescent="0.2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">
      <c r="A53" s="47" t="s">
        <v>18</v>
      </c>
      <c r="B53" s="94">
        <f>SUM(B47:B52)</f>
        <v>1561173442.309</v>
      </c>
      <c r="C53" s="85"/>
      <c r="D53" s="94">
        <f>SUM(D47:D52)</f>
        <v>1584825000</v>
      </c>
      <c r="E53" s="85"/>
      <c r="F53" s="94">
        <f>SUM(F47:F52)</f>
        <v>-23651557.691000015</v>
      </c>
      <c r="G53" s="49"/>
      <c r="H53" s="50">
        <f>IF(D53=0,"n/a",IF(AND(F53/D53&lt;1,F53/D53&gt;-1),F53/D53,"n/a"))</f>
        <v>-1.4923766151467836E-2</v>
      </c>
      <c r="I53" s="49"/>
      <c r="J53" s="94">
        <f>SUM(J47:J52)</f>
        <v>1648038900.0939999</v>
      </c>
      <c r="K53" s="85"/>
      <c r="L53" s="94">
        <f>SUM(L47:L52)</f>
        <v>-86865457.785000011</v>
      </c>
      <c r="M53" s="49"/>
      <c r="N53" s="50">
        <f>IF(J53=0,"n/a",IF(AND(L53/J53&lt;1,L53/J53&gt;-1),L53/J53,"n/a"))</f>
        <v>-5.2708378291340958E-2</v>
      </c>
      <c r="O53" s="86"/>
      <c r="P53" s="25"/>
      <c r="Q53" s="28"/>
      <c r="R53" s="28"/>
    </row>
    <row r="54" spans="1:18" ht="12.75" customHeight="1" x14ac:dyDescent="0.2">
      <c r="A54" s="29" t="s">
        <v>19</v>
      </c>
      <c r="B54" s="85">
        <v>200057726.76699999</v>
      </c>
      <c r="C54" s="88"/>
      <c r="D54" s="85">
        <v>199501800</v>
      </c>
      <c r="E54" s="88"/>
      <c r="F54" s="85">
        <f>B54-D54</f>
        <v>555926.76699998975</v>
      </c>
      <c r="G54" s="89"/>
      <c r="H54" s="56">
        <f>IF(D54=0,"n/a",IF(AND(F54/D54&lt;1,F54/D54&gt;-1),F54/D54,"n/a"))</f>
        <v>2.7865751938077237E-3</v>
      </c>
      <c r="I54" s="89"/>
      <c r="J54" s="85">
        <v>151206479.14899999</v>
      </c>
      <c r="K54" s="88"/>
      <c r="L54" s="85">
        <f>+B54-J54</f>
        <v>48851247.618000001</v>
      </c>
      <c r="M54" s="89"/>
      <c r="N54" s="56">
        <f>IF(J54=0,"n/a",IF(AND(L54/J54&lt;1,L54/J54&gt;-1),L54/J54,"n/a"))</f>
        <v>0.32307641770999518</v>
      </c>
      <c r="O54" s="86"/>
      <c r="P54" s="25"/>
      <c r="Q54" s="28"/>
      <c r="R54" s="28"/>
    </row>
    <row r="55" spans="1:18" x14ac:dyDescent="0.2">
      <c r="A55" s="29" t="s">
        <v>20</v>
      </c>
      <c r="B55" s="85">
        <v>430510060</v>
      </c>
      <c r="C55" s="88"/>
      <c r="D55" s="85">
        <v>0</v>
      </c>
      <c r="E55" s="88"/>
      <c r="F55" s="85">
        <f>B55-D55</f>
        <v>430510060</v>
      </c>
      <c r="G55" s="89"/>
      <c r="H55" s="56" t="str">
        <f>IF(D55=0,"n/a",IF(AND(F55/D55&lt;1,F55/D55&gt;-1),F55/D55,"n/a"))</f>
        <v>n/a</v>
      </c>
      <c r="I55" s="89"/>
      <c r="J55" s="85">
        <v>317404001</v>
      </c>
      <c r="K55" s="88"/>
      <c r="L55" s="85">
        <f>+B55-J55</f>
        <v>113106059</v>
      </c>
      <c r="M55" s="89"/>
      <c r="N55" s="56">
        <f>IF(J55=0,"n/a",IF(AND(L55/J55&lt;1,L55/J55&gt;-1),L55/J55,"n/a"))</f>
        <v>0.35634730073865706</v>
      </c>
      <c r="O55" s="86"/>
      <c r="P55" s="25"/>
      <c r="Q55" s="28"/>
      <c r="R55" s="28"/>
    </row>
    <row r="56" spans="1:18" ht="6" customHeight="1" x14ac:dyDescent="0.2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5" thickBot="1" x14ac:dyDescent="0.25">
      <c r="A57" s="47" t="s">
        <v>40</v>
      </c>
      <c r="B57" s="97">
        <f>SUM(B53:B55)</f>
        <v>2191741229.0760002</v>
      </c>
      <c r="C57" s="85"/>
      <c r="D57" s="97">
        <f>SUM(D53:D55)</f>
        <v>1784326800</v>
      </c>
      <c r="E57" s="85"/>
      <c r="F57" s="97">
        <f>SUM(F53:F55)</f>
        <v>407414429.07599998</v>
      </c>
      <c r="G57" s="49"/>
      <c r="H57" s="63">
        <f>IF(D57=0,"n/a",IF(AND(F57/D57&lt;1,F57/D57&gt;-1),F57/D57,"n/a"))</f>
        <v>0.22832949047001927</v>
      </c>
      <c r="I57" s="49"/>
      <c r="J57" s="97">
        <f>SUM(J53:J55)</f>
        <v>2116649380.2429998</v>
      </c>
      <c r="K57" s="85"/>
      <c r="L57" s="97">
        <f>SUM(L53:L55)</f>
        <v>75091848.832999989</v>
      </c>
      <c r="M57" s="49"/>
      <c r="N57" s="63">
        <f>IF(J57=0,"n/a",IF(AND(L57/J57&lt;1,L57/J57&gt;-1),L57/J57,"n/a"))</f>
        <v>3.5476753747651461E-2</v>
      </c>
      <c r="O57" s="86"/>
      <c r="P57" s="28"/>
      <c r="Q57" s="28"/>
      <c r="R57" s="28"/>
    </row>
    <row r="58" spans="1:18" ht="12.75" customHeight="1" thickTop="1" x14ac:dyDescent="0.2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</row>
    <row r="60" spans="1:18" x14ac:dyDescent="0.2">
      <c r="A60" s="108" t="s">
        <v>41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3" activePane="bottomRight" state="frozen"/>
      <selection activeCell="A4" sqref="A4:D4"/>
      <selection pane="topRight" activeCell="A4" sqref="A4:D4"/>
      <selection pane="bottomLeft" activeCell="A4" sqref="A4:D4"/>
      <selection pane="bottomRight" activeCell="B62" sqref="B62"/>
    </sheetView>
  </sheetViews>
  <sheetFormatPr defaultColWidth="9.140625"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0" t="s">
        <v>7</v>
      </c>
      <c r="B8" s="21">
        <v>2018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2017</v>
      </c>
      <c r="K8" s="9"/>
      <c r="L8" s="22" t="s">
        <v>9</v>
      </c>
      <c r="M8" s="11"/>
      <c r="N8" s="23" t="s">
        <v>10</v>
      </c>
      <c r="O8" s="24"/>
      <c r="P8" s="21">
        <v>2018</v>
      </c>
      <c r="Q8" s="22" t="s">
        <v>11</v>
      </c>
      <c r="R8" s="21">
        <v>2017</v>
      </c>
    </row>
    <row r="9" spans="1:20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">
      <c r="A10" s="29" t="s">
        <v>12</v>
      </c>
      <c r="B10" s="30">
        <v>68824692.599999994</v>
      </c>
      <c r="C10" s="30"/>
      <c r="D10" s="30">
        <v>74458633</v>
      </c>
      <c r="E10" s="30"/>
      <c r="F10" s="30">
        <f>B10-D10</f>
        <v>-5633940.400000006</v>
      </c>
      <c r="G10" s="31"/>
      <c r="H10" s="32">
        <f>IF(D10=0,"n/a",IF(AND(F10/D10&lt;1,F10/D10&gt;-1),F10/D10,"n/a"))</f>
        <v>-7.5665375162071613E-2</v>
      </c>
      <c r="I10" s="33"/>
      <c r="J10" s="30">
        <v>77621412.75</v>
      </c>
      <c r="K10" s="30"/>
      <c r="L10" s="30">
        <f>B10-J10</f>
        <v>-8796720.150000006</v>
      </c>
      <c r="M10" s="33"/>
      <c r="N10" s="32">
        <f>IF(J10=0,"n/a",IF(AND(L10/J10&lt;1,L10/J10&gt;-1),L10/J10,"n/a"))</f>
        <v>-0.11332852415778796</v>
      </c>
      <c r="O10" s="34"/>
      <c r="P10" s="35">
        <f>IF(B47=0,"n/a",B10/B47)</f>
        <v>0.10724991410014871</v>
      </c>
      <c r="Q10" s="36">
        <f>IF(D47=0,"n/a",D10/D47)</f>
        <v>0.11150057278743072</v>
      </c>
      <c r="R10" s="36">
        <f>IF(J47=0,"n/a",J10/J47)</f>
        <v>0.11613947886815812</v>
      </c>
      <c r="T10" s="37"/>
    </row>
    <row r="11" spans="1:20" x14ac:dyDescent="0.2">
      <c r="A11" s="29" t="s">
        <v>13</v>
      </c>
      <c r="B11" s="38">
        <v>65648512.490000002</v>
      </c>
      <c r="C11" s="38"/>
      <c r="D11" s="38">
        <v>74066548</v>
      </c>
      <c r="E11" s="38"/>
      <c r="F11" s="38">
        <f>B11-D11</f>
        <v>-8418035.5099999979</v>
      </c>
      <c r="G11" s="38"/>
      <c r="H11" s="32">
        <f>IF(D11=0,"n/a",IF(AND(F11/D11&lt;1,F11/D11&gt;-1),F11/D11,"n/a"))</f>
        <v>-0.11365502696304947</v>
      </c>
      <c r="I11" s="38"/>
      <c r="J11" s="38">
        <v>68519284.349999994</v>
      </c>
      <c r="K11" s="38"/>
      <c r="L11" s="38">
        <f>B11-J11</f>
        <v>-2870771.859999992</v>
      </c>
      <c r="M11" s="38"/>
      <c r="N11" s="32">
        <f>IF(J11=0,"n/a",IF(AND(L11/J11&lt;1,L11/J11&gt;-1),L11/J11,"n/a"))</f>
        <v>-4.1897283184336005E-2</v>
      </c>
      <c r="O11" s="34"/>
      <c r="P11" s="39">
        <f>IF(B48=0,"n/a",B11/B48)</f>
        <v>9.5368855572058764E-2</v>
      </c>
      <c r="Q11" s="40">
        <f>IF(D48=0,"n/a",D11/D48)</f>
        <v>9.857388994398314E-2</v>
      </c>
      <c r="R11" s="40">
        <f>IF(J48=0,"n/a",J11/J48)</f>
        <v>9.6071443117016597E-2</v>
      </c>
    </row>
    <row r="12" spans="1:20" x14ac:dyDescent="0.2">
      <c r="A12" s="29" t="s">
        <v>14</v>
      </c>
      <c r="B12" s="38">
        <v>8331386.54</v>
      </c>
      <c r="C12" s="38"/>
      <c r="D12" s="38">
        <v>9312320</v>
      </c>
      <c r="E12" s="38"/>
      <c r="F12" s="38">
        <f>B12-D12</f>
        <v>-980933.46</v>
      </c>
      <c r="G12" s="38"/>
      <c r="H12" s="32">
        <f>IF(D12=0,"n/a",IF(AND(F12/D12&lt;1,F12/D12&gt;-1),F12/D12,"n/a"))</f>
        <v>-0.10533717269166008</v>
      </c>
      <c r="I12" s="38"/>
      <c r="J12" s="38">
        <v>8742217.8499999996</v>
      </c>
      <c r="K12" s="38"/>
      <c r="L12" s="38">
        <f>B12-J12</f>
        <v>-410831.30999999959</v>
      </c>
      <c r="M12" s="38"/>
      <c r="N12" s="32">
        <f>IF(J12=0,"n/a",IF(AND(L12/J12&lt;1,L12/J12&gt;-1),L12/J12,"n/a"))</f>
        <v>-4.6993945592421905E-2</v>
      </c>
      <c r="O12" s="34"/>
      <c r="P12" s="39">
        <f>IF(B49=0,"n/a",B12/B49)</f>
        <v>8.7655507595737481E-2</v>
      </c>
      <c r="Q12" s="40">
        <f>IF(D49=0,"n/a",D12/D49)</f>
        <v>9.259356480929086E-2</v>
      </c>
      <c r="R12" s="40">
        <f>IF(J49=0,"n/a",J12/J49)</f>
        <v>8.9516228467240305E-2</v>
      </c>
    </row>
    <row r="13" spans="1:20" x14ac:dyDescent="0.2">
      <c r="A13" s="29" t="s">
        <v>15</v>
      </c>
      <c r="B13" s="38">
        <v>1492783.37</v>
      </c>
      <c r="C13" s="38"/>
      <c r="D13" s="38">
        <v>1649851</v>
      </c>
      <c r="E13" s="38"/>
      <c r="F13" s="38">
        <f>B13-D13</f>
        <v>-157067.62999999989</v>
      </c>
      <c r="G13" s="38"/>
      <c r="H13" s="32">
        <f>IF(D13=0,"n/a",IF(AND(F13/D13&lt;1,F13/D13&gt;-1),F13/D13,"n/a"))</f>
        <v>-9.5201099978119166E-2</v>
      </c>
      <c r="I13" s="38"/>
      <c r="J13" s="38">
        <v>1539141.53</v>
      </c>
      <c r="K13" s="38"/>
      <c r="L13" s="38">
        <f>B13-J13</f>
        <v>-46358.159999999916</v>
      </c>
      <c r="M13" s="38"/>
      <c r="N13" s="32">
        <f>IF(J13=0,"n/a",IF(AND(L13/J13&lt;1,L13/J13&gt;-1),L13/J13,"n/a"))</f>
        <v>-3.0119491350480237E-2</v>
      </c>
      <c r="O13" s="34"/>
      <c r="P13" s="39">
        <f>IF(B50=0,"n/a",B13/B50)</f>
        <v>0.23571076002324062</v>
      </c>
      <c r="Q13" s="40">
        <f>IF(D50=0,"n/a",D13/D50)</f>
        <v>0.24453105083740923</v>
      </c>
      <c r="R13" s="40">
        <f>IF(J50=0,"n/a",J13/J50)</f>
        <v>0.25120799676743483</v>
      </c>
      <c r="S13" s="41"/>
    </row>
    <row r="14" spans="1:20" x14ac:dyDescent="0.2">
      <c r="A14" s="29" t="s">
        <v>16</v>
      </c>
      <c r="B14" s="38">
        <v>16601.759999999998</v>
      </c>
      <c r="C14" s="42"/>
      <c r="D14" s="38">
        <v>10463</v>
      </c>
      <c r="E14" s="42"/>
      <c r="F14" s="38">
        <f>B14-D14</f>
        <v>6138.7599999999984</v>
      </c>
      <c r="G14" s="42"/>
      <c r="H14" s="32">
        <f>IF(D14=0,"n/a",IF(AND(F14/D14&lt;1,F14/D14&gt;-1),F14/D14,"n/a"))</f>
        <v>0.58671126827869624</v>
      </c>
      <c r="I14" s="42"/>
      <c r="J14" s="38">
        <v>15837.49</v>
      </c>
      <c r="K14" s="38"/>
      <c r="L14" s="38">
        <f>B14-J14</f>
        <v>764.26999999999862</v>
      </c>
      <c r="M14" s="42"/>
      <c r="N14" s="32">
        <f>IF(J14=0,"n/a",IF(AND(L14/J14&lt;1,L14/J14&gt;-1),L14/J14,"n/a"))</f>
        <v>4.8257015474042833E-2</v>
      </c>
      <c r="O14" s="43"/>
      <c r="P14" s="39">
        <f>IF(B51=0,"n/a",B14/B51)</f>
        <v>5.0144255164914817E-2</v>
      </c>
      <c r="Q14" s="40">
        <f>IF(D51=0,"n/a",D14/D51)</f>
        <v>3.2493788819875774E-2</v>
      </c>
      <c r="R14" s="40">
        <f>IF(J51=0,"n/a",J14/J51)</f>
        <v>5.0064772080672691E-2</v>
      </c>
    </row>
    <row r="15" spans="1:20" ht="8.4499999999999993" customHeight="1" x14ac:dyDescent="0.2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">
      <c r="A16" s="47" t="s">
        <v>18</v>
      </c>
      <c r="B16" s="48">
        <f>SUM(B10:B15)</f>
        <v>144313976.75999999</v>
      </c>
      <c r="C16" s="38"/>
      <c r="D16" s="48">
        <f>SUM(D10:D15)</f>
        <v>159497815</v>
      </c>
      <c r="E16" s="38"/>
      <c r="F16" s="48">
        <f>SUM(F10:F15)</f>
        <v>-15183838.240000004</v>
      </c>
      <c r="G16" s="49"/>
      <c r="H16" s="50">
        <f>IF(D16=0,"n/a",IF(AND(F16/D16&lt;1,F16/D16&gt;-1),F16/D16,"n/a"))</f>
        <v>-9.51977821138177E-2</v>
      </c>
      <c r="I16" s="49"/>
      <c r="J16" s="48">
        <f>SUM(J10:J15)</f>
        <v>156437893.97</v>
      </c>
      <c r="K16" s="38"/>
      <c r="L16" s="48">
        <f>SUM(L10:L15)</f>
        <v>-12123917.209999997</v>
      </c>
      <c r="M16" s="49"/>
      <c r="N16" s="50">
        <f>IF(J16=0,"n/a",IF(AND(L16/J16&lt;1,L16/J16&gt;-1),L16/J16,"n/a"))</f>
        <v>-7.7499874885333053E-2</v>
      </c>
      <c r="O16" s="34"/>
      <c r="P16" s="51">
        <f>IF(B53=0,"n/a",B16/B53)</f>
        <v>0.10079213610224043</v>
      </c>
      <c r="Q16" s="51">
        <f>IF(D53=0,"n/a",D16/D53)</f>
        <v>0.10446481190509095</v>
      </c>
      <c r="R16" s="51">
        <f>IF(J53=0,"n/a",J16/J53)</f>
        <v>0.10529842321137788</v>
      </c>
    </row>
    <row r="17" spans="1:20" x14ac:dyDescent="0.2">
      <c r="A17" s="29" t="s">
        <v>19</v>
      </c>
      <c r="B17" s="38">
        <v>1119579.6499999999</v>
      </c>
      <c r="C17" s="38"/>
      <c r="D17" s="38">
        <v>1137701</v>
      </c>
      <c r="E17" s="38"/>
      <c r="F17" s="38">
        <f>B17-D17</f>
        <v>-18121.350000000093</v>
      </c>
      <c r="G17" s="38"/>
      <c r="H17" s="32">
        <f>IF(D17=0,"n/a",IF(AND(F17/D17&lt;1,F17/D17&gt;-1),F17/D17,"n/a"))</f>
        <v>-1.5928042605218851E-2</v>
      </c>
      <c r="I17" s="38"/>
      <c r="J17" s="38">
        <v>1331868.68</v>
      </c>
      <c r="K17" s="38"/>
      <c r="L17" s="38">
        <f>B17-J17</f>
        <v>-212289.03000000003</v>
      </c>
      <c r="M17" s="38"/>
      <c r="N17" s="32">
        <f>IF(J17=0,"n/a",IF(AND(L17/J17&lt;1,L17/J17&gt;-1),L17/J17,"n/a"))</f>
        <v>-0.15939186286744128</v>
      </c>
      <c r="O17" s="43"/>
      <c r="P17" s="40">
        <f>IF(B54=0,"n/a",B17/B54)</f>
        <v>7.8815294012127418E-3</v>
      </c>
      <c r="Q17" s="40">
        <f>IF(D54=0,"n/a",D17/D54)</f>
        <v>5.7094804894220388E-3</v>
      </c>
      <c r="R17" s="40">
        <f>IF(J54=0,"n/a",J17/J54)</f>
        <v>7.0594875037695371E-3</v>
      </c>
    </row>
    <row r="18" spans="1:20" ht="12.75" customHeight="1" x14ac:dyDescent="0.2">
      <c r="A18" s="29" t="s">
        <v>20</v>
      </c>
      <c r="B18" s="38">
        <v>15504104.66</v>
      </c>
      <c r="C18" s="42"/>
      <c r="D18" s="38">
        <v>2457900</v>
      </c>
      <c r="E18" s="42"/>
      <c r="F18" s="38">
        <f>B18-D18</f>
        <v>13046204.66</v>
      </c>
      <c r="G18" s="42"/>
      <c r="H18" s="32" t="str">
        <f>IF(D18=0,"n/a",IF(AND(F18/D18&lt;1,F18/D18&gt;-1),F18/D18,"n/a"))</f>
        <v>n/a</v>
      </c>
      <c r="I18" s="42"/>
      <c r="J18" s="38">
        <v>5895401.5099999998</v>
      </c>
      <c r="K18" s="38"/>
      <c r="L18" s="38">
        <f>B18-J18</f>
        <v>9608703.1500000004</v>
      </c>
      <c r="M18" s="42"/>
      <c r="N18" s="32" t="str">
        <f>IF(J18=0,"n/a",IF(AND(L18/J18&lt;1,L18/J18&gt;-1),L18/J18,"n/a"))</f>
        <v>n/a</v>
      </c>
      <c r="O18" s="34"/>
      <c r="P18" s="51">
        <f>IF(B55=0,"n/a",B18/B55)</f>
        <v>3.7785187768755051E-2</v>
      </c>
      <c r="Q18" s="51" t="str">
        <f>IF(D55=0,"n/a",D18/D55)</f>
        <v>n/a</v>
      </c>
      <c r="R18" s="51">
        <f>IF(J55=0,"n/a",J18/J55)</f>
        <v>3.6711547332352615E-2</v>
      </c>
    </row>
    <row r="19" spans="1:20" ht="6" customHeight="1" x14ac:dyDescent="0.2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">
      <c r="A20" s="55" t="s">
        <v>21</v>
      </c>
      <c r="B20" s="38">
        <f>SUM(B16:B18)</f>
        <v>160937661.06999999</v>
      </c>
      <c r="C20" s="38"/>
      <c r="D20" s="38">
        <f>SUM(D16:D18)</f>
        <v>163093416</v>
      </c>
      <c r="E20" s="38"/>
      <c r="F20" s="38">
        <f>SUM(F16:F18)</f>
        <v>-2155754.9300000034</v>
      </c>
      <c r="G20" s="38"/>
      <c r="H20" s="56">
        <f>IF(D20=0,"n/a",IF(AND(F20/D20&lt;1,F20/D20&gt;-1),F20/D20,"n/a"))</f>
        <v>-1.3217915124176463E-2</v>
      </c>
      <c r="I20" s="38"/>
      <c r="J20" s="38">
        <f>SUM(J16:J18)</f>
        <v>163665164.16</v>
      </c>
      <c r="K20" s="38"/>
      <c r="L20" s="38">
        <f>SUM(L16:L18)</f>
        <v>-2727503.0899999961</v>
      </c>
      <c r="M20" s="38"/>
      <c r="N20" s="56">
        <f>IF(J20=0,"n/a",IF(AND(L20/J20&lt;1,L20/J20&gt;-1),L20/J20,"n/a"))</f>
        <v>-1.6665141320687971E-2</v>
      </c>
      <c r="O20" s="34"/>
      <c r="P20" s="33"/>
      <c r="Q20" s="57"/>
      <c r="R20" s="57"/>
    </row>
    <row r="21" spans="1:20" ht="6.6" customHeight="1" x14ac:dyDescent="0.2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">
      <c r="A22" s="29" t="s">
        <v>22</v>
      </c>
      <c r="B22" s="38">
        <v>831539.71</v>
      </c>
      <c r="C22" s="38"/>
      <c r="D22" s="38">
        <v>0</v>
      </c>
      <c r="E22" s="38"/>
      <c r="F22" s="38">
        <f>B22-D22</f>
        <v>831539.71</v>
      </c>
      <c r="G22" s="38"/>
      <c r="H22" s="32" t="str">
        <f>IF(D22=0,"n/a",IF(AND(F22/D22&lt;1,F22/D22&gt;-1),F22/D22,"n/a"))</f>
        <v>n/a</v>
      </c>
      <c r="I22" s="38"/>
      <c r="J22" s="38">
        <v>-76672.75</v>
      </c>
      <c r="K22" s="38"/>
      <c r="L22" s="38">
        <f>B22-J22</f>
        <v>908212.46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">
      <c r="A23" s="29" t="s">
        <v>23</v>
      </c>
      <c r="B23" s="38">
        <v>997392.05</v>
      </c>
      <c r="C23" s="38"/>
      <c r="D23" s="38">
        <v>0</v>
      </c>
      <c r="E23" s="38"/>
      <c r="F23" s="38">
        <f>B23-D23</f>
        <v>997392.05</v>
      </c>
      <c r="G23" s="38"/>
      <c r="H23" s="32" t="str">
        <f>IF(D23=0,"n/a",IF(AND(F23/D23&lt;1,F23/D23&gt;-1),F23/D23,"n/a"))</f>
        <v>n/a</v>
      </c>
      <c r="I23" s="38"/>
      <c r="J23" s="38">
        <v>1751728.75</v>
      </c>
      <c r="K23" s="38"/>
      <c r="L23" s="38">
        <f>B23-J23</f>
        <v>-754336.7</v>
      </c>
      <c r="M23" s="38"/>
      <c r="N23" s="32">
        <f>IF(J23=0,"n/a",IF(AND(L23/J23&lt;1,L23/J23&gt;-1),L23/J23,"n/a"))</f>
        <v>-0.43062414771693391</v>
      </c>
      <c r="O23" s="43"/>
      <c r="P23" s="59"/>
      <c r="Q23" s="59"/>
      <c r="R23" s="59"/>
    </row>
    <row r="24" spans="1:20" x14ac:dyDescent="0.2">
      <c r="A24" s="29" t="s">
        <v>24</v>
      </c>
      <c r="B24" s="38">
        <v>3212730.84</v>
      </c>
      <c r="C24" s="38"/>
      <c r="D24" s="38">
        <v>-4146639</v>
      </c>
      <c r="E24" s="38"/>
      <c r="F24" s="38">
        <f>B24-D24</f>
        <v>7359369.8399999999</v>
      </c>
      <c r="G24" s="38"/>
      <c r="H24" s="32" t="str">
        <f>IF(D24=0,"n/a",IF(AND(F24/D24&lt;1,F24/D24&gt;-1),F24/D24,"n/a"))</f>
        <v>n/a</v>
      </c>
      <c r="I24" s="38"/>
      <c r="J24" s="38">
        <v>6563568.7800000003</v>
      </c>
      <c r="K24" s="38"/>
      <c r="L24" s="38">
        <f>B24-J24</f>
        <v>-3350837.9400000004</v>
      </c>
      <c r="M24" s="38"/>
      <c r="N24" s="32">
        <f>IF(J24=0,"n/a",IF(AND(L24/J24&lt;1,L24/J24&gt;-1),L24/J24,"n/a"))</f>
        <v>-0.51052073228978945</v>
      </c>
      <c r="O24" s="43"/>
      <c r="P24" s="59"/>
      <c r="Q24" s="59"/>
      <c r="R24" s="59"/>
    </row>
    <row r="25" spans="1:20" x14ac:dyDescent="0.2">
      <c r="A25" s="29" t="s">
        <v>25</v>
      </c>
      <c r="B25" s="48">
        <v>2746115.69</v>
      </c>
      <c r="C25" s="42"/>
      <c r="D25" s="48">
        <v>4480156</v>
      </c>
      <c r="E25" s="42"/>
      <c r="F25" s="48">
        <f>B25-D25</f>
        <v>-1734040.31</v>
      </c>
      <c r="G25" s="42"/>
      <c r="H25" s="50">
        <f>IF(D25=0,"n/a",IF(AND(F25/D25&lt;1,F25/D25&gt;-1),F25/D25,"n/a"))</f>
        <v>-0.38704909159413198</v>
      </c>
      <c r="I25" s="42"/>
      <c r="J25" s="48">
        <v>2626967.71</v>
      </c>
      <c r="K25" s="38"/>
      <c r="L25" s="48">
        <f>B25-J25</f>
        <v>119147.97999999998</v>
      </c>
      <c r="M25" s="42"/>
      <c r="N25" s="50">
        <f>IF(J25=0,"n/a",IF(AND(L25/J25&lt;1,L25/J25&gt;-1),L25/J25,"n/a"))</f>
        <v>4.53557078552747E-2</v>
      </c>
      <c r="O25" s="43"/>
      <c r="P25" s="59"/>
      <c r="Q25" s="59"/>
      <c r="R25" s="59"/>
    </row>
    <row r="26" spans="1:20" ht="12.75" customHeight="1" x14ac:dyDescent="0.2">
      <c r="A26" s="29" t="s">
        <v>26</v>
      </c>
      <c r="B26" s="48">
        <f>SUM(B22:B25)</f>
        <v>7787778.2899999991</v>
      </c>
      <c r="C26" s="38"/>
      <c r="D26" s="48">
        <f>SUM(D22:D25)</f>
        <v>333517</v>
      </c>
      <c r="E26" s="38"/>
      <c r="F26" s="48">
        <f>SUM(F22:F25)</f>
        <v>7454261.2899999991</v>
      </c>
      <c r="G26" s="38"/>
      <c r="H26" s="50" t="str">
        <f>IF(D26=0,"n/a",IF(AND(F26/D26&lt;1,F26/D26&gt;-1),F26/D26,"n/a"))</f>
        <v>n/a</v>
      </c>
      <c r="I26" s="38"/>
      <c r="J26" s="48">
        <f>SUM(J22:J25)</f>
        <v>10865592.49</v>
      </c>
      <c r="K26" s="38"/>
      <c r="L26" s="48">
        <f>SUM(L22:L25)</f>
        <v>-3077814.2000000007</v>
      </c>
      <c r="M26" s="38"/>
      <c r="N26" s="50">
        <f>IF(J26=0,"n/a",IF(AND(L26/J26&lt;1,L26/J26&gt;-1),L26/J26,"n/a"))</f>
        <v>-0.28326243624842595</v>
      </c>
      <c r="O26" s="34"/>
      <c r="P26" s="57"/>
      <c r="Q26" s="57"/>
      <c r="R26" s="57"/>
    </row>
    <row r="27" spans="1:20" ht="6.6" customHeight="1" x14ac:dyDescent="0.2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5" thickBot="1" x14ac:dyDescent="0.25">
      <c r="A28" s="61" t="s">
        <v>27</v>
      </c>
      <c r="B28" s="62">
        <f>+B26+B20</f>
        <v>168725439.35999998</v>
      </c>
      <c r="C28" s="30"/>
      <c r="D28" s="62">
        <f>+D26+D20</f>
        <v>163426933</v>
      </c>
      <c r="E28" s="30"/>
      <c r="F28" s="62">
        <f>+F26+F20</f>
        <v>5298506.3599999957</v>
      </c>
      <c r="G28" s="38"/>
      <c r="H28" s="63">
        <f>IF(D28=0,"n/a",IF(AND(F28/D28&lt;1,F28/D28&gt;-1),F28/D28,"n/a"))</f>
        <v>3.2421255558898576E-2</v>
      </c>
      <c r="I28" s="38"/>
      <c r="J28" s="62">
        <f>+J26+J20</f>
        <v>174530756.65000001</v>
      </c>
      <c r="K28" s="30"/>
      <c r="L28" s="62">
        <f>+L26+L20</f>
        <v>-5805317.2899999972</v>
      </c>
      <c r="M28" s="38"/>
      <c r="N28" s="63">
        <f>IF(J28=0,"n/a",IF(AND(L28/J28&lt;1,L28/J28&gt;-1),L28/J28,"n/a"))</f>
        <v>-3.3262431226616679E-2</v>
      </c>
      <c r="O28" s="34"/>
      <c r="P28" s="57"/>
      <c r="Q28" s="57"/>
      <c r="R28" s="57"/>
    </row>
    <row r="29" spans="1:20" ht="4.1500000000000004" customHeight="1" thickTop="1" x14ac:dyDescent="0.2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">
      <c r="A31" s="29" t="s">
        <v>28</v>
      </c>
      <c r="B31" s="30">
        <v>6200662.9699999997</v>
      </c>
      <c r="C31" s="30"/>
      <c r="D31" s="30">
        <v>6114144</v>
      </c>
      <c r="E31" s="30"/>
      <c r="F31" s="30"/>
      <c r="G31" s="38"/>
      <c r="H31" s="38"/>
      <c r="I31" s="38"/>
      <c r="J31" s="30">
        <v>6500046.2000000002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">
      <c r="A32" s="29" t="s">
        <v>29</v>
      </c>
      <c r="B32" s="38">
        <v>-5008438.37</v>
      </c>
      <c r="C32" s="38"/>
      <c r="D32" s="38">
        <v>4512991</v>
      </c>
      <c r="E32" s="38"/>
      <c r="F32" s="38"/>
      <c r="G32" s="38"/>
      <c r="H32" s="38"/>
      <c r="I32" s="38"/>
      <c r="J32" s="38">
        <v>-4774856.21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">
      <c r="A33" s="29" t="s">
        <v>30</v>
      </c>
      <c r="B33" s="38">
        <v>6583606.21</v>
      </c>
      <c r="C33" s="38"/>
      <c r="D33" s="38">
        <v>8744723</v>
      </c>
      <c r="E33" s="70"/>
      <c r="F33" s="38"/>
      <c r="G33" s="70"/>
      <c r="H33" s="70"/>
      <c r="I33" s="70"/>
      <c r="J33" s="38">
        <v>8002379.0700000003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">
      <c r="A34" s="29" t="s">
        <v>31</v>
      </c>
      <c r="B34" s="38">
        <v>-2666693.2999999998</v>
      </c>
      <c r="C34" s="38"/>
      <c r="D34" s="38">
        <v>-3578816</v>
      </c>
      <c r="E34" s="38"/>
      <c r="F34" s="38"/>
      <c r="G34" s="38"/>
      <c r="H34" s="38"/>
      <c r="I34" s="38"/>
      <c r="J34" s="38">
        <v>-3557803.46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">
      <c r="A35" s="29" t="s">
        <v>32</v>
      </c>
      <c r="B35" s="38">
        <v>1253821.76</v>
      </c>
      <c r="C35" s="38"/>
      <c r="D35" s="38">
        <v>1326994</v>
      </c>
      <c r="E35" s="38"/>
      <c r="F35" s="38"/>
      <c r="G35" s="38"/>
      <c r="H35" s="38"/>
      <c r="I35" s="38"/>
      <c r="J35" s="38">
        <v>1222084.3400000001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">
      <c r="A36" s="29" t="s">
        <v>33</v>
      </c>
      <c r="B36" s="38">
        <v>-403425.2</v>
      </c>
      <c r="C36" s="38"/>
      <c r="D36" s="38">
        <v>0</v>
      </c>
      <c r="E36" s="38"/>
      <c r="F36" s="38"/>
      <c r="G36" s="38"/>
      <c r="H36" s="38"/>
      <c r="I36" s="38"/>
      <c r="J36" s="38">
        <v>-431203.48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">
      <c r="A37" s="29" t="s">
        <v>34</v>
      </c>
      <c r="B37" s="38">
        <v>-175.11</v>
      </c>
      <c r="C37" s="38"/>
      <c r="D37" s="38">
        <v>0</v>
      </c>
      <c r="E37" s="38"/>
      <c r="F37" s="38"/>
      <c r="G37" s="38"/>
      <c r="H37" s="38"/>
      <c r="I37" s="38"/>
      <c r="J37" s="38">
        <v>0.2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">
      <c r="A38" s="29" t="s">
        <v>35</v>
      </c>
      <c r="B38" s="38">
        <v>-44919.67</v>
      </c>
      <c r="C38" s="38"/>
      <c r="D38" s="38">
        <v>0</v>
      </c>
      <c r="E38" s="38"/>
      <c r="F38" s="38"/>
      <c r="G38" s="38"/>
      <c r="H38" s="38"/>
      <c r="I38" s="38"/>
      <c r="J38" s="38">
        <v>2.21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">
      <c r="A39" s="29" t="s">
        <v>36</v>
      </c>
      <c r="B39" s="38">
        <v>4158363.03</v>
      </c>
      <c r="C39" s="38"/>
      <c r="D39" s="38">
        <v>4638771</v>
      </c>
      <c r="E39" s="38"/>
      <c r="F39" s="38"/>
      <c r="G39" s="38"/>
      <c r="H39" s="38"/>
      <c r="I39" s="38"/>
      <c r="J39" s="38">
        <v>4389588.3099999996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">
      <c r="A40" s="29" t="s">
        <v>37</v>
      </c>
      <c r="B40" s="38">
        <v>385.81</v>
      </c>
      <c r="C40" s="38"/>
      <c r="D40" s="38">
        <v>0</v>
      </c>
      <c r="E40" s="38"/>
      <c r="F40" s="38"/>
      <c r="G40" s="38"/>
      <c r="H40" s="38"/>
      <c r="I40" s="38"/>
      <c r="J40" s="38">
        <v>1611884.16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">
      <c r="A41" s="29" t="s">
        <v>38</v>
      </c>
      <c r="B41" s="38">
        <v>0</v>
      </c>
      <c r="C41" s="38"/>
      <c r="D41" s="38">
        <v>0</v>
      </c>
      <c r="E41" s="38"/>
      <c r="F41" s="38"/>
      <c r="G41" s="38"/>
      <c r="H41" s="38"/>
      <c r="I41" s="38"/>
      <c r="J41" s="38">
        <v>9899756.4000000004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">
      <c r="A45" s="20" t="s">
        <v>39</v>
      </c>
      <c r="B45" s="21">
        <v>2018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2017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">
      <c r="A47" s="29" t="s">
        <v>12</v>
      </c>
      <c r="B47" s="85">
        <v>641722589.5</v>
      </c>
      <c r="C47" s="85"/>
      <c r="D47" s="85">
        <v>667787000</v>
      </c>
      <c r="E47" s="85"/>
      <c r="F47" s="85">
        <f>B47-D47</f>
        <v>-26064410.5</v>
      </c>
      <c r="G47" s="49"/>
      <c r="H47" s="56">
        <f>IF(D47=0,"n/a",IF(AND(F47/D47&lt;1,F47/D47&gt;-1),F47/D47,"n/a"))</f>
        <v>-3.9031024113976465E-2</v>
      </c>
      <c r="I47" s="49"/>
      <c r="J47" s="85">
        <v>668346487.39999998</v>
      </c>
      <c r="K47" s="85"/>
      <c r="L47" s="85">
        <f>+B47-J47</f>
        <v>-26623897.899999976</v>
      </c>
      <c r="M47" s="49"/>
      <c r="N47" s="56">
        <f>IF(J47=0,"n/a",IF(AND(L47/J47&lt;1,L47/J47&gt;-1),L47/J47,"n/a"))</f>
        <v>-3.9835472171885281E-2</v>
      </c>
      <c r="O47" s="86"/>
      <c r="P47" s="25"/>
      <c r="Q47" s="28"/>
      <c r="R47" s="28"/>
    </row>
    <row r="48" spans="1:20" x14ac:dyDescent="0.2">
      <c r="A48" s="29" t="s">
        <v>13</v>
      </c>
      <c r="B48" s="85">
        <v>688364268.35800004</v>
      </c>
      <c r="C48" s="85"/>
      <c r="D48" s="85">
        <v>751381000</v>
      </c>
      <c r="E48" s="85"/>
      <c r="F48" s="85">
        <f>B48-D48</f>
        <v>-63016731.64199996</v>
      </c>
      <c r="G48" s="49"/>
      <c r="H48" s="56">
        <f>IF(D48=0,"n/a",IF(AND(F48/D48&lt;1,F48/D48&gt;-1),F48/D48,"n/a"))</f>
        <v>-8.3867880132715567E-2</v>
      </c>
      <c r="I48" s="49"/>
      <c r="J48" s="85">
        <v>713211773.727</v>
      </c>
      <c r="K48" s="85"/>
      <c r="L48" s="85">
        <f>+B48-J48</f>
        <v>-24847505.368999958</v>
      </c>
      <c r="M48" s="49"/>
      <c r="N48" s="56">
        <f>IF(J48=0,"n/a",IF(AND(L48/J48&lt;1,L48/J48&gt;-1),L48/J48,"n/a"))</f>
        <v>-3.4838888369937336E-2</v>
      </c>
      <c r="O48" s="86"/>
      <c r="P48" s="25"/>
      <c r="Q48" s="28"/>
      <c r="R48" s="28"/>
    </row>
    <row r="49" spans="1:18" ht="12.75" customHeight="1" x14ac:dyDescent="0.2">
      <c r="A49" s="29" t="s">
        <v>14</v>
      </c>
      <c r="B49" s="85">
        <v>95046925.954999998</v>
      </c>
      <c r="C49" s="85"/>
      <c r="D49" s="85">
        <v>100572000</v>
      </c>
      <c r="E49" s="85"/>
      <c r="F49" s="85">
        <f>B49-D49</f>
        <v>-5525074.0450000018</v>
      </c>
      <c r="G49" s="49"/>
      <c r="H49" s="56">
        <f>IF(D49=0,"n/a",IF(AND(F49/D49&lt;1,F49/D49&gt;-1),F49/D49,"n/a"))</f>
        <v>-5.4936503649127014E-2</v>
      </c>
      <c r="I49" s="49"/>
      <c r="J49" s="85">
        <v>97660703.535999998</v>
      </c>
      <c r="K49" s="85"/>
      <c r="L49" s="85">
        <f>+B49-J49</f>
        <v>-2613777.5810000002</v>
      </c>
      <c r="M49" s="49"/>
      <c r="N49" s="56">
        <f>IF(J49=0,"n/a",IF(AND(L49/J49&lt;1,L49/J49&gt;-1),L49/J49,"n/a"))</f>
        <v>-2.6763861884698602E-2</v>
      </c>
      <c r="O49" s="86"/>
      <c r="P49" s="25"/>
      <c r="Q49" s="28"/>
      <c r="R49" s="28"/>
    </row>
    <row r="50" spans="1:18" x14ac:dyDescent="0.2">
      <c r="A50" s="29" t="s">
        <v>15</v>
      </c>
      <c r="B50" s="85">
        <v>6333115.085</v>
      </c>
      <c r="C50" s="85"/>
      <c r="D50" s="85">
        <v>6747000</v>
      </c>
      <c r="E50" s="85"/>
      <c r="F50" s="85">
        <f>B50-D50</f>
        <v>-413884.91500000004</v>
      </c>
      <c r="G50" s="49"/>
      <c r="H50" s="56">
        <f>IF(D50=0,"n/a",IF(AND(F50/D50&lt;1,F50/D50&gt;-1),F50/D50,"n/a"))</f>
        <v>-6.134354750259375E-2</v>
      </c>
      <c r="I50" s="49"/>
      <c r="J50" s="85">
        <v>6126960.7249999996</v>
      </c>
      <c r="K50" s="85"/>
      <c r="L50" s="85">
        <f>+B50-J50</f>
        <v>206154.36000000034</v>
      </c>
      <c r="M50" s="49"/>
      <c r="N50" s="56">
        <f>IF(J50=0,"n/a",IF(AND(L50/J50&lt;1,L50/J50&gt;-1),L50/J50,"n/a"))</f>
        <v>3.3647083644395379E-2</v>
      </c>
      <c r="O50" s="86"/>
      <c r="P50" s="87"/>
      <c r="Q50" s="28"/>
      <c r="R50" s="28"/>
    </row>
    <row r="51" spans="1:18" x14ac:dyDescent="0.2">
      <c r="A51" s="29" t="s">
        <v>16</v>
      </c>
      <c r="B51" s="85">
        <v>331080</v>
      </c>
      <c r="C51" s="88"/>
      <c r="D51" s="85">
        <v>322000</v>
      </c>
      <c r="E51" s="88"/>
      <c r="F51" s="85">
        <f>B51-D51</f>
        <v>9080</v>
      </c>
      <c r="G51" s="89"/>
      <c r="H51" s="56">
        <f>IF(D51=0,"n/a",IF(AND(F51/D51&lt;1,F51/D51&gt;-1),F51/D51,"n/a"))</f>
        <v>2.8198757763975155E-2</v>
      </c>
      <c r="I51" s="89"/>
      <c r="J51" s="85">
        <v>316340</v>
      </c>
      <c r="K51" s="88"/>
      <c r="L51" s="85">
        <f>+B51-J51</f>
        <v>14740</v>
      </c>
      <c r="M51" s="89"/>
      <c r="N51" s="56">
        <f>IF(J51=0,"n/a",IF(AND(L51/J51&lt;1,L51/J51&gt;-1),L51/J51,"n/a"))</f>
        <v>4.6595435291142441E-2</v>
      </c>
      <c r="O51" s="86"/>
      <c r="P51" s="25"/>
      <c r="Q51" s="28"/>
      <c r="R51" s="28"/>
    </row>
    <row r="52" spans="1:18" ht="6" customHeight="1" x14ac:dyDescent="0.2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">
      <c r="A53" s="47" t="s">
        <v>18</v>
      </c>
      <c r="B53" s="94">
        <f>SUM(B47:B52)</f>
        <v>1431797978.898</v>
      </c>
      <c r="C53" s="85"/>
      <c r="D53" s="94">
        <f>SUM(D47:D52)</f>
        <v>1526809000</v>
      </c>
      <c r="E53" s="85"/>
      <c r="F53" s="94">
        <f>SUM(F47:F52)</f>
        <v>-95011021.101999968</v>
      </c>
      <c r="G53" s="49"/>
      <c r="H53" s="50">
        <f>IF(D53=0,"n/a",IF(AND(F53/D53&lt;1,F53/D53&gt;-1),F53/D53,"n/a"))</f>
        <v>-6.2228491646302821E-2</v>
      </c>
      <c r="I53" s="49"/>
      <c r="J53" s="94">
        <f>SUM(J47:J52)</f>
        <v>1485662265.3879998</v>
      </c>
      <c r="K53" s="85"/>
      <c r="L53" s="94">
        <f>SUM(L47:L52)</f>
        <v>-53864286.489999935</v>
      </c>
      <c r="M53" s="49"/>
      <c r="N53" s="50">
        <f>IF(J53=0,"n/a",IF(AND(L53/J53&lt;1,L53/J53&gt;-1),L53/J53,"n/a"))</f>
        <v>-3.6256077673166576E-2</v>
      </c>
      <c r="O53" s="86"/>
      <c r="P53" s="25"/>
      <c r="Q53" s="28"/>
      <c r="R53" s="28"/>
    </row>
    <row r="54" spans="1:18" ht="12.75" customHeight="1" x14ac:dyDescent="0.2">
      <c r="A54" s="29" t="s">
        <v>19</v>
      </c>
      <c r="B54" s="85">
        <v>142051065.59999999</v>
      </c>
      <c r="C54" s="88"/>
      <c r="D54" s="85">
        <v>199265240</v>
      </c>
      <c r="E54" s="88"/>
      <c r="F54" s="85">
        <f>B54-D54</f>
        <v>-57214174.400000006</v>
      </c>
      <c r="G54" s="89"/>
      <c r="H54" s="56">
        <f>IF(D54=0,"n/a",IF(AND(F54/D54&lt;1,F54/D54&gt;-1),F54/D54,"n/a"))</f>
        <v>-0.28712571444974549</v>
      </c>
      <c r="I54" s="89"/>
      <c r="J54" s="85">
        <v>188663650.058</v>
      </c>
      <c r="K54" s="88"/>
      <c r="L54" s="85">
        <f>+B54-J54</f>
        <v>-46612584.458000004</v>
      </c>
      <c r="M54" s="89"/>
      <c r="N54" s="56">
        <f>IF(J54=0,"n/a",IF(AND(L54/J54&lt;1,L54/J54&gt;-1),L54/J54,"n/a"))</f>
        <v>-0.24706711888416297</v>
      </c>
      <c r="O54" s="86"/>
      <c r="P54" s="25"/>
      <c r="Q54" s="28"/>
      <c r="R54" s="28"/>
    </row>
    <row r="55" spans="1:18" x14ac:dyDescent="0.2">
      <c r="A55" s="29" t="s">
        <v>20</v>
      </c>
      <c r="B55" s="85">
        <v>410322287</v>
      </c>
      <c r="C55" s="88"/>
      <c r="D55" s="85">
        <v>0</v>
      </c>
      <c r="E55" s="88"/>
      <c r="F55" s="85">
        <f>B55-D55</f>
        <v>410322287</v>
      </c>
      <c r="G55" s="89"/>
      <c r="H55" s="56" t="str">
        <f>IF(D55=0,"n/a",IF(AND(F55/D55&lt;1,F55/D55&gt;-1),F55/D55,"n/a"))</f>
        <v>n/a</v>
      </c>
      <c r="I55" s="89"/>
      <c r="J55" s="85">
        <v>160587116</v>
      </c>
      <c r="K55" s="88"/>
      <c r="L55" s="85">
        <f>+B55-J55</f>
        <v>249735171</v>
      </c>
      <c r="M55" s="89"/>
      <c r="N55" s="56" t="str">
        <f>IF(J55=0,"n/a",IF(AND(L55/J55&lt;1,L55/J55&gt;-1),L55/J55,"n/a"))</f>
        <v>n/a</v>
      </c>
      <c r="O55" s="86"/>
      <c r="P55" s="25"/>
      <c r="Q55" s="28"/>
      <c r="R55" s="28"/>
    </row>
    <row r="56" spans="1:18" ht="6" customHeight="1" x14ac:dyDescent="0.2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5" thickBot="1" x14ac:dyDescent="0.25">
      <c r="A57" s="47" t="s">
        <v>40</v>
      </c>
      <c r="B57" s="97">
        <f>SUM(B53:B55)</f>
        <v>1984171331.4979999</v>
      </c>
      <c r="C57" s="85"/>
      <c r="D57" s="97">
        <f>SUM(D53:D55)</f>
        <v>1726074240</v>
      </c>
      <c r="E57" s="85"/>
      <c r="F57" s="97">
        <f>SUM(F53:F55)</f>
        <v>258097091.49800003</v>
      </c>
      <c r="G57" s="49"/>
      <c r="H57" s="63">
        <f>IF(D57=0,"n/a",IF(AND(F57/D57&lt;1,F57/D57&gt;-1),F57/D57,"n/a"))</f>
        <v>0.14952838384170547</v>
      </c>
      <c r="I57" s="49"/>
      <c r="J57" s="97">
        <f>SUM(J53:J55)</f>
        <v>1834913031.4459999</v>
      </c>
      <c r="K57" s="85"/>
      <c r="L57" s="97">
        <f>SUM(L53:L55)</f>
        <v>149258300.05200005</v>
      </c>
      <c r="M57" s="49"/>
      <c r="N57" s="63">
        <f>IF(J57=0,"n/a",IF(AND(L57/J57&lt;1,L57/J57&gt;-1),L57/J57,"n/a"))</f>
        <v>8.1343528273041532E-2</v>
      </c>
      <c r="O57" s="86"/>
      <c r="P57" s="28"/>
      <c r="Q57" s="28"/>
      <c r="R57" s="28"/>
    </row>
    <row r="58" spans="1:18" ht="12.75" customHeight="1" thickTop="1" x14ac:dyDescent="0.2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</row>
    <row r="60" spans="1:18" x14ac:dyDescent="0.2">
      <c r="A60" s="108" t="s">
        <v>41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zoomScaleNormal="100" workbookViewId="0">
      <pane ySplit="9" topLeftCell="A12" activePane="bottomLeft" state="frozen"/>
      <selection activeCell="F24" sqref="F24"/>
      <selection pane="bottomLeft" activeCell="F40" sqref="F40"/>
    </sheetView>
  </sheetViews>
  <sheetFormatPr defaultColWidth="9.140625" defaultRowHeight="12.75" x14ac:dyDescent="0.2"/>
  <cols>
    <col min="1" max="1" width="41.85546875" style="2" customWidth="1"/>
    <col min="2" max="2" width="18.140625" style="2" bestFit="1" customWidth="1"/>
    <col min="3" max="3" width="0.7109375" style="2" customWidth="1"/>
    <col min="4" max="4" width="17.140625" style="2" customWidth="1"/>
    <col min="5" max="5" width="0.7109375" style="2" customWidth="1"/>
    <col min="6" max="6" width="16.140625" style="2" customWidth="1"/>
    <col min="7" max="7" width="0.7109375" style="2" customWidth="1"/>
    <col min="8" max="8" width="7.7109375" style="2" customWidth="1"/>
    <col min="9" max="9" width="0.7109375" style="2" customWidth="1"/>
    <col min="10" max="10" width="18.140625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bestFit="1" customWidth="1"/>
    <col min="15" max="15" width="0.7109375" style="2" customWidth="1"/>
    <col min="16" max="16" width="7.7109375" style="2" customWidth="1"/>
    <col min="17" max="17" width="9.140625" style="2" hidden="1" customWidth="1"/>
    <col min="18" max="18" width="7.85546875" style="2" customWidth="1"/>
    <col min="19" max="16384" width="9.140625" style="2"/>
  </cols>
  <sheetData>
    <row r="1" spans="1:18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x14ac:dyDescent="0.25">
      <c r="A3" s="1" t="s">
        <v>46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18" x14ac:dyDescent="0.2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">
      <c r="A8" s="16"/>
      <c r="B8" s="16"/>
      <c r="C8" s="11"/>
      <c r="D8" s="16"/>
      <c r="E8" s="16"/>
      <c r="F8" s="24"/>
      <c r="G8" s="102"/>
      <c r="H8" s="9"/>
      <c r="I8" s="11"/>
      <c r="J8" s="16"/>
      <c r="K8" s="103"/>
      <c r="L8" s="102"/>
      <c r="M8" s="13"/>
      <c r="N8" s="103"/>
      <c r="O8" s="13"/>
      <c r="P8" s="102"/>
      <c r="Q8" s="104"/>
      <c r="R8" s="103"/>
    </row>
    <row r="9" spans="1:18" ht="12.75" customHeight="1" x14ac:dyDescent="0.2">
      <c r="A9" s="20" t="s">
        <v>7</v>
      </c>
      <c r="B9" s="21">
        <v>2018</v>
      </c>
      <c r="C9" s="11"/>
      <c r="D9" s="22" t="s">
        <v>11</v>
      </c>
      <c r="E9" s="11"/>
      <c r="F9" s="22" t="s">
        <v>9</v>
      </c>
      <c r="G9" s="11"/>
      <c r="H9" s="23" t="s">
        <v>10</v>
      </c>
      <c r="I9" s="11"/>
      <c r="J9" s="21">
        <v>2017</v>
      </c>
      <c r="K9" s="9"/>
      <c r="L9" s="22" t="s">
        <v>9</v>
      </c>
      <c r="M9" s="11"/>
      <c r="N9" s="23" t="s">
        <v>10</v>
      </c>
      <c r="O9" s="24"/>
      <c r="P9" s="21">
        <v>2018</v>
      </c>
      <c r="Q9" s="22" t="s">
        <v>11</v>
      </c>
      <c r="R9" s="21">
        <v>2017</v>
      </c>
    </row>
    <row r="10" spans="1:18" ht="6.6" customHeight="1" x14ac:dyDescent="0.2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x14ac:dyDescent="0.2">
      <c r="A11" s="29" t="s">
        <v>12</v>
      </c>
      <c r="B11" s="30">
        <v>1187471518.27</v>
      </c>
      <c r="C11" s="30"/>
      <c r="D11" s="30">
        <v>1192420158</v>
      </c>
      <c r="E11" s="30"/>
      <c r="F11" s="30">
        <f>B11-D11</f>
        <v>-4948639.7300000191</v>
      </c>
      <c r="G11" s="30"/>
      <c r="H11" s="30">
        <f>IF(D11=0,"n/a",IF(AND(F11/D11&lt;1,F11/D11&gt;-1),F11/D11,"n/a"))</f>
        <v>-4.1500805708452465E-3</v>
      </c>
      <c r="I11" s="30"/>
      <c r="J11" s="30">
        <v>1214820058.8599999</v>
      </c>
      <c r="K11" s="30"/>
      <c r="L11" s="30">
        <f>B11-J11</f>
        <v>-27348540.589999914</v>
      </c>
      <c r="M11" s="33"/>
      <c r="N11" s="32">
        <f>IF(J11=0,"n/a",IF(AND(L11/J11&lt;1,L11/J11&gt;-1),L11/J11,"n/a"))</f>
        <v>-2.2512420988227734E-2</v>
      </c>
      <c r="O11" s="34"/>
      <c r="P11" s="35">
        <f>IF(B48=0,"n/a",B11/B48)</f>
        <v>0.11151895123677555</v>
      </c>
      <c r="Q11" s="36">
        <f>IF(D48=0,"n/a",D11/D48)</f>
        <v>0.11731179302594143</v>
      </c>
      <c r="R11" s="36">
        <f>IF(J48=0,"n/a",J11/J48)</f>
        <v>0.11188524692104429</v>
      </c>
    </row>
    <row r="12" spans="1:18" x14ac:dyDescent="0.2">
      <c r="A12" s="29" t="s">
        <v>13</v>
      </c>
      <c r="B12" s="38">
        <v>894370533.41999996</v>
      </c>
      <c r="C12" s="38"/>
      <c r="D12" s="38">
        <v>939839638</v>
      </c>
      <c r="E12" s="38"/>
      <c r="F12" s="38">
        <f>B12-D12</f>
        <v>-45469104.580000043</v>
      </c>
      <c r="G12" s="38"/>
      <c r="H12" s="38">
        <f>IF(D12=0,"n/a",IF(AND(F12/D12&lt;1,F12/D12&gt;-1),F12/D12,"n/a"))</f>
        <v>-4.83796413149368E-2</v>
      </c>
      <c r="I12" s="38"/>
      <c r="J12" s="38">
        <v>884493606.39999998</v>
      </c>
      <c r="K12" s="38"/>
      <c r="L12" s="38">
        <f>B12-J12</f>
        <v>9876927.0199999809</v>
      </c>
      <c r="M12" s="38"/>
      <c r="N12" s="32">
        <f>IF(J12=0,"n/a",IF(AND(L12/J12&lt;1,L12/J12&gt;-1),L12/J12,"n/a"))</f>
        <v>1.1166759090775471E-2</v>
      </c>
      <c r="O12" s="34"/>
      <c r="P12" s="39">
        <f>IF(B49=0,"n/a",B12/B49)</f>
        <v>9.9288779039576627E-2</v>
      </c>
      <c r="Q12" s="40">
        <f>IF(D49=0,"n/a",D12/D49)</f>
        <v>0.10119648027622326</v>
      </c>
      <c r="R12" s="40">
        <f>IF(J49=0,"n/a",J12/J49)</f>
        <v>9.7805450181564349E-2</v>
      </c>
    </row>
    <row r="13" spans="1:18" x14ac:dyDescent="0.2">
      <c r="A13" s="29" t="s">
        <v>14</v>
      </c>
      <c r="B13" s="38">
        <v>111677810.55</v>
      </c>
      <c r="C13" s="38"/>
      <c r="D13" s="38">
        <v>118492179</v>
      </c>
      <c r="E13" s="38"/>
      <c r="F13" s="38">
        <f>B13-D13</f>
        <v>-6814368.450000003</v>
      </c>
      <c r="G13" s="38"/>
      <c r="H13" s="38">
        <f>IF(D13=0,"n/a",IF(AND(F13/D13&lt;1,F13/D13&gt;-1),F13/D13,"n/a"))</f>
        <v>-5.750901458230423E-2</v>
      </c>
      <c r="I13" s="38"/>
      <c r="J13" s="38">
        <v>112468918.87</v>
      </c>
      <c r="K13" s="38"/>
      <c r="L13" s="38">
        <f>B13-J13</f>
        <v>-791108.32000000775</v>
      </c>
      <c r="M13" s="38"/>
      <c r="N13" s="32">
        <f>IF(J13=0,"n/a",IF(AND(L13/J13&lt;1,L13/J13&gt;-1),L13/J13,"n/a"))</f>
        <v>-7.0340172907186029E-3</v>
      </c>
      <c r="O13" s="34"/>
      <c r="P13" s="39">
        <f>IF(B50=0,"n/a",B13/B50)</f>
        <v>9.3228408528647722E-2</v>
      </c>
      <c r="Q13" s="40">
        <f>IF(D50=0,"n/a",D13/D50)</f>
        <v>9.5401872514549249E-2</v>
      </c>
      <c r="R13" s="40">
        <f>IF(J50=0,"n/a",J13/J50)</f>
        <v>9.2828203679773971E-2</v>
      </c>
    </row>
    <row r="14" spans="1:18" x14ac:dyDescent="0.2">
      <c r="A14" s="29" t="s">
        <v>15</v>
      </c>
      <c r="B14" s="38">
        <v>19040914.100000001</v>
      </c>
      <c r="C14" s="38"/>
      <c r="D14" s="38">
        <v>19450012</v>
      </c>
      <c r="E14" s="38"/>
      <c r="F14" s="38">
        <f>B14-D14</f>
        <v>-409097.89999999851</v>
      </c>
      <c r="G14" s="38"/>
      <c r="H14" s="38">
        <f>IF(D14=0,"n/a",IF(AND(F14/D14&lt;1,F14/D14&gt;-1),F14/D14,"n/a"))</f>
        <v>-2.10332980771425E-2</v>
      </c>
      <c r="I14" s="38"/>
      <c r="J14" s="38">
        <v>18994058.850000001</v>
      </c>
      <c r="K14" s="38"/>
      <c r="L14" s="38">
        <f>B14-J14</f>
        <v>46855.25</v>
      </c>
      <c r="M14" s="38"/>
      <c r="N14" s="32">
        <f>IF(J14=0,"n/a",IF(AND(L14/J14&lt;1,L14/J14&gt;-1),L14/J14,"n/a"))</f>
        <v>2.4668371499754513E-3</v>
      </c>
      <c r="O14" s="34"/>
      <c r="P14" s="39">
        <f>IF(B51=0,"n/a",B14/B51)</f>
        <v>0.24276469445576082</v>
      </c>
      <c r="Q14" s="40">
        <f>IF(D51=0,"n/a",D14/D51)</f>
        <v>0.2370763802703281</v>
      </c>
      <c r="R14" s="40">
        <f>IF(J51=0,"n/a",J14/J51)</f>
        <v>0.24293368972559223</v>
      </c>
    </row>
    <row r="15" spans="1:18" x14ac:dyDescent="0.2">
      <c r="A15" s="29" t="s">
        <v>16</v>
      </c>
      <c r="B15" s="38">
        <v>343142.81</v>
      </c>
      <c r="C15" s="42"/>
      <c r="D15" s="38">
        <v>275730</v>
      </c>
      <c r="E15" s="42"/>
      <c r="F15" s="38">
        <f>B15-D15</f>
        <v>67412.81</v>
      </c>
      <c r="G15" s="42"/>
      <c r="H15" s="38">
        <f>IF(D15=0,"n/a",IF(AND(F15/D15&lt;1,F15/D15&gt;-1),F15/D15,"n/a"))</f>
        <v>0.24448848511224747</v>
      </c>
      <c r="I15" s="42"/>
      <c r="J15" s="38">
        <v>351655.04</v>
      </c>
      <c r="K15" s="38"/>
      <c r="L15" s="38">
        <f>B15-J15</f>
        <v>-8512.2299999999814</v>
      </c>
      <c r="M15" s="42"/>
      <c r="N15" s="32">
        <f>IF(J15=0,"n/a",IF(AND(L15/J15&lt;1,L15/J15&gt;-1),L15/J15,"n/a"))</f>
        <v>-2.4206193660696523E-2</v>
      </c>
      <c r="O15" s="43"/>
      <c r="P15" s="39">
        <f>IF(B52=0,"n/a",B15/B52)</f>
        <v>4.7628823294265266E-2</v>
      </c>
      <c r="Q15" s="40">
        <f>IF(D52=0,"n/a",D15/D52)</f>
        <v>6.0442306686057251E-4</v>
      </c>
      <c r="R15" s="40">
        <f>IF(J52=0,"n/a",J15/J52)</f>
        <v>4.7406087675752384E-2</v>
      </c>
    </row>
    <row r="16" spans="1:18" ht="8.4499999999999993" customHeight="1" x14ac:dyDescent="0.2">
      <c r="A16" s="25"/>
      <c r="B16" s="44"/>
      <c r="C16" s="38"/>
      <c r="D16" s="44"/>
      <c r="E16" s="38"/>
      <c r="F16" s="44"/>
      <c r="G16" s="38"/>
      <c r="H16" s="44" t="s">
        <v>3</v>
      </c>
      <c r="I16" s="38"/>
      <c r="J16" s="44"/>
      <c r="K16" s="38"/>
      <c r="L16" s="44"/>
      <c r="M16" s="38"/>
      <c r="N16" s="45" t="s">
        <v>3</v>
      </c>
      <c r="O16" s="34"/>
      <c r="P16" s="46"/>
      <c r="Q16" s="46" t="s">
        <v>17</v>
      </c>
      <c r="R16" s="46" t="s">
        <v>17</v>
      </c>
    </row>
    <row r="17" spans="1:18" x14ac:dyDescent="0.2">
      <c r="A17" s="47" t="s">
        <v>18</v>
      </c>
      <c r="B17" s="48">
        <f>SUM(B11:B16)</f>
        <v>2212903919.1500001</v>
      </c>
      <c r="C17" s="38"/>
      <c r="D17" s="48">
        <f>SUM(D11:D16)</f>
        <v>2270477717</v>
      </c>
      <c r="E17" s="38"/>
      <c r="F17" s="48">
        <f>SUM(F11:F16)</f>
        <v>-57573797.850000061</v>
      </c>
      <c r="G17" s="38"/>
      <c r="H17" s="42">
        <f>IF(D17=0,"n/a",IF(AND(F17/D17&lt;1,F17/D17&gt;-1),F17/D17,"n/a"))</f>
        <v>-2.5357570091492802E-2</v>
      </c>
      <c r="I17" s="38"/>
      <c r="J17" s="48">
        <f>SUM(J11:J16)</f>
        <v>2231128298.0199995</v>
      </c>
      <c r="K17" s="38"/>
      <c r="L17" s="48">
        <f>SUM(L11:L16)</f>
        <v>-18224378.869999941</v>
      </c>
      <c r="M17" s="38"/>
      <c r="N17" s="50">
        <f>IF(J17=0,"n/a",IF(AND(L17/J17&lt;1,L17/J17&gt;-1),L17/J17,"n/a"))</f>
        <v>-8.1682343799650836E-3</v>
      </c>
      <c r="O17" s="34"/>
      <c r="P17" s="51">
        <f>IF(B54=0,"n/a",B17/B54)</f>
        <v>0.10568102929161337</v>
      </c>
      <c r="Q17" s="40">
        <f>IF(D54=0,"n/a",D17/D54)</f>
        <v>0.10693621909004274</v>
      </c>
      <c r="R17" s="51">
        <f>IF(J54=0,"n/a",J17/J54)</f>
        <v>0.10525026286743575</v>
      </c>
    </row>
    <row r="18" spans="1:18" x14ac:dyDescent="0.2">
      <c r="A18" s="29" t="s">
        <v>19</v>
      </c>
      <c r="B18" s="38">
        <v>13627487.57</v>
      </c>
      <c r="C18" s="38"/>
      <c r="D18" s="38">
        <v>10823833</v>
      </c>
      <c r="E18" s="38"/>
      <c r="F18" s="38">
        <f>B18-D18</f>
        <v>2803654.5700000003</v>
      </c>
      <c r="G18" s="38"/>
      <c r="H18" s="42">
        <f>IF(D18=0,"n/a",IF(AND(F18/D18&lt;1,F18/D18&gt;-1),F18/D18,"n/a"))</f>
        <v>0.25902603726424828</v>
      </c>
      <c r="I18" s="38"/>
      <c r="J18" s="38">
        <v>11987019.33</v>
      </c>
      <c r="K18" s="38"/>
      <c r="L18" s="38">
        <f>B18-J18</f>
        <v>1640468.2400000002</v>
      </c>
      <c r="M18" s="38"/>
      <c r="N18" s="56">
        <f>IF(J18=0,"n/a",IF(AND(L18/J18&lt;1,L18/J18&gt;-1),L18/J18,"n/a"))</f>
        <v>0.13685372441958013</v>
      </c>
      <c r="O18" s="43"/>
      <c r="P18" s="40">
        <f>IF(B55=0,"n/a",B18/B55)</f>
        <v>6.824324167354439E-3</v>
      </c>
      <c r="Q18" s="40">
        <f>IF(D55=0,"n/a",D18/D55)</f>
        <v>4.71661437469018E-3</v>
      </c>
      <c r="R18" s="40">
        <f>IF(J55=0,"n/a",J18/J55)</f>
        <v>5.9224775325723367E-3</v>
      </c>
    </row>
    <row r="19" spans="1:18" x14ac:dyDescent="0.2">
      <c r="A19" s="29" t="s">
        <v>20</v>
      </c>
      <c r="B19" s="38">
        <v>75643574.629999995</v>
      </c>
      <c r="C19" s="38"/>
      <c r="D19" s="38">
        <v>19298819</v>
      </c>
      <c r="E19" s="38"/>
      <c r="F19" s="38">
        <f>B19-D19</f>
        <v>56344755.629999995</v>
      </c>
      <c r="G19" s="38"/>
      <c r="H19" s="42" t="str">
        <f>IF(D19=0,"n/a",IF(AND(F19/D19&lt;1,F19/D19&gt;-1),F19/D19,"n/a"))</f>
        <v>n/a</v>
      </c>
      <c r="I19" s="38"/>
      <c r="J19" s="38">
        <v>50495330.710000001</v>
      </c>
      <c r="K19" s="38"/>
      <c r="L19" s="38">
        <f>B19-J19</f>
        <v>25148243.919999994</v>
      </c>
      <c r="M19" s="38"/>
      <c r="N19" s="56">
        <f>IF(J19=0,"n/a",IF(AND(L19/J19&lt;1,L19/J19&gt;-1),L19/J19,"n/a"))</f>
        <v>0.49803107666388019</v>
      </c>
      <c r="O19" s="34"/>
      <c r="P19" s="51">
        <f>IF(B56=0,"n/a",B19/B56)</f>
        <v>2.5704939835852331E-2</v>
      </c>
      <c r="Q19" s="51" t="str">
        <f>IF(D56=0,"n/a",D19/D56)</f>
        <v>n/a</v>
      </c>
      <c r="R19" s="51">
        <f>IF(J56=0,"n/a",J19/J56)</f>
        <v>2.1230573118525633E-2</v>
      </c>
    </row>
    <row r="20" spans="1:18" ht="6" customHeight="1" x14ac:dyDescent="0.2">
      <c r="A20" s="28"/>
      <c r="B20" s="52"/>
      <c r="C20" s="53"/>
      <c r="D20" s="52"/>
      <c r="E20" s="53"/>
      <c r="F20" s="52"/>
      <c r="G20" s="53"/>
      <c r="H20" s="52" t="s">
        <v>3</v>
      </c>
      <c r="I20" s="53"/>
      <c r="J20" s="52"/>
      <c r="K20" s="53"/>
      <c r="L20" s="52"/>
      <c r="M20" s="53"/>
      <c r="N20" s="52" t="s">
        <v>3</v>
      </c>
      <c r="O20" s="54"/>
      <c r="P20" s="54"/>
      <c r="Q20" s="54"/>
      <c r="R20" s="54"/>
    </row>
    <row r="21" spans="1:18" x14ac:dyDescent="0.2">
      <c r="A21" s="55" t="s">
        <v>21</v>
      </c>
      <c r="B21" s="38">
        <f>SUM(B17:B19)</f>
        <v>2302174981.3500004</v>
      </c>
      <c r="C21" s="38"/>
      <c r="D21" s="38">
        <f>SUM(D17:D19)</f>
        <v>2300600369</v>
      </c>
      <c r="E21" s="38"/>
      <c r="F21" s="38">
        <f>SUM(F17:F19)</f>
        <v>1574612.3499999344</v>
      </c>
      <c r="G21" s="38"/>
      <c r="H21" s="42">
        <f>IF(D21=0,"n/a",IF(AND(F21/D21&lt;1,F21/D21&gt;-1),F21/D21,"n/a"))</f>
        <v>6.844354070430624E-4</v>
      </c>
      <c r="I21" s="38"/>
      <c r="J21" s="38">
        <f>SUM(J17:J19)</f>
        <v>2293610648.0599995</v>
      </c>
      <c r="K21" s="38"/>
      <c r="L21" s="38">
        <f>SUM(L17:L19)</f>
        <v>8564333.2900000531</v>
      </c>
      <c r="M21" s="38"/>
      <c r="N21" s="56">
        <f>IF(J21=0,"n/a",IF(AND(L21/J21&lt;1,L21/J21&gt;-1),L21/J21,"n/a"))</f>
        <v>3.7339961327978693E-3</v>
      </c>
      <c r="O21" s="34"/>
      <c r="P21" s="33"/>
      <c r="Q21" s="57"/>
      <c r="R21" s="57"/>
    </row>
    <row r="22" spans="1:18" ht="6.6" customHeight="1" x14ac:dyDescent="0.2">
      <c r="A22" s="58"/>
      <c r="B22" s="42"/>
      <c r="C22" s="42"/>
      <c r="D22" s="42"/>
      <c r="E22" s="42"/>
      <c r="F22" s="42"/>
      <c r="G22" s="42"/>
      <c r="H22" s="42" t="s">
        <v>3</v>
      </c>
      <c r="I22" s="42"/>
      <c r="J22" s="42"/>
      <c r="K22" s="42"/>
      <c r="L22" s="42"/>
      <c r="M22" s="42"/>
      <c r="N22" s="59" t="s">
        <v>3</v>
      </c>
      <c r="O22" s="43"/>
      <c r="P22" s="59"/>
      <c r="Q22" s="59"/>
      <c r="R22" s="59"/>
    </row>
    <row r="23" spans="1:18" x14ac:dyDescent="0.2">
      <c r="A23" s="29" t="s">
        <v>22</v>
      </c>
      <c r="B23" s="38">
        <v>12472764.75</v>
      </c>
      <c r="C23" s="42"/>
      <c r="D23" s="42">
        <v>0</v>
      </c>
      <c r="E23" s="42"/>
      <c r="F23" s="42">
        <f>B23-D23</f>
        <v>12472764.75</v>
      </c>
      <c r="G23" s="42"/>
      <c r="H23" s="42" t="str">
        <f>IF(D23=0,"n/a",IF(AND(F23/D23&lt;1,F23/D23&gt;-1),F23/D23,"n/a"))</f>
        <v>n/a</v>
      </c>
      <c r="I23" s="42"/>
      <c r="J23" s="38">
        <v>8643829.6500000004</v>
      </c>
      <c r="K23" s="42"/>
      <c r="L23" s="38">
        <f>B23-J23</f>
        <v>3828935.0999999996</v>
      </c>
      <c r="M23" s="42"/>
      <c r="N23" s="56">
        <f>IF(J23=0,"n/a",IF(AND(L23/J23&lt;1,L23/J23&gt;-1),L23/J23,"n/a"))</f>
        <v>0.44296744094210594</v>
      </c>
      <c r="O23" s="43"/>
      <c r="P23" s="59"/>
      <c r="Q23" s="59"/>
      <c r="R23" s="59"/>
    </row>
    <row r="24" spans="1:18" x14ac:dyDescent="0.2">
      <c r="A24" s="29" t="s">
        <v>23</v>
      </c>
      <c r="B24" s="38">
        <v>18865250.359999999</v>
      </c>
      <c r="C24" s="42"/>
      <c r="D24" s="42">
        <v>3951000</v>
      </c>
      <c r="E24" s="42"/>
      <c r="F24" s="42">
        <f>B24-D24</f>
        <v>14914250.359999999</v>
      </c>
      <c r="G24" s="42"/>
      <c r="H24" s="42" t="str">
        <f>IF(D24=0,"n/a",IF(AND(F24/D24&lt;1,F24/D24&gt;-1),F24/D24,"n/a"))</f>
        <v>n/a</v>
      </c>
      <c r="I24" s="42"/>
      <c r="J24" s="38">
        <v>18417214.629999999</v>
      </c>
      <c r="K24" s="42"/>
      <c r="L24" s="38">
        <f>B24-J24</f>
        <v>448035.73000000045</v>
      </c>
      <c r="M24" s="42"/>
      <c r="N24" s="56">
        <f>IF(J24=0,"n/a",IF(AND(L24/J24&lt;1,L24/J24&gt;-1),L24/J24,"n/a"))</f>
        <v>2.4327008128047237E-2</v>
      </c>
      <c r="O24" s="43"/>
      <c r="P24" s="59"/>
      <c r="Q24" s="59"/>
      <c r="R24" s="59"/>
    </row>
    <row r="25" spans="1:18" x14ac:dyDescent="0.2">
      <c r="A25" s="29" t="s">
        <v>24</v>
      </c>
      <c r="B25" s="38">
        <v>-34756604.719999999</v>
      </c>
      <c r="C25" s="42"/>
      <c r="D25" s="42">
        <v>-55940096</v>
      </c>
      <c r="E25" s="42"/>
      <c r="F25" s="42">
        <f>B25-D25</f>
        <v>21183491.280000001</v>
      </c>
      <c r="G25" s="42"/>
      <c r="H25" s="42">
        <f>IF(D25=0,"n/a",IF(AND(F25/D25&lt;1,F25/D25&gt;-1),F25/D25,"n/a"))</f>
        <v>-0.37868171123624816</v>
      </c>
      <c r="I25" s="42"/>
      <c r="J25" s="38">
        <v>2311490.38</v>
      </c>
      <c r="K25" s="42"/>
      <c r="L25" s="38">
        <f>B25-J25</f>
        <v>-37068095.100000001</v>
      </c>
      <c r="M25" s="42"/>
      <c r="N25" s="56" t="str">
        <f>IF(J25=0,"n/a",IF(AND(L25/J25&lt;1,L25/J25&gt;-1),L25/J25,"n/a"))</f>
        <v>n/a</v>
      </c>
      <c r="O25" s="43"/>
      <c r="P25" s="59"/>
      <c r="Q25" s="59"/>
      <c r="R25" s="59"/>
    </row>
    <row r="26" spans="1:18" x14ac:dyDescent="0.2">
      <c r="A26" s="29" t="s">
        <v>25</v>
      </c>
      <c r="B26" s="48">
        <v>119172941.40000001</v>
      </c>
      <c r="C26" s="42"/>
      <c r="D26" s="48">
        <v>67827778</v>
      </c>
      <c r="E26" s="42"/>
      <c r="F26" s="48">
        <f>B26-D26</f>
        <v>51345163.400000006</v>
      </c>
      <c r="G26" s="42"/>
      <c r="H26" s="48">
        <f>IF(D26=0,"n/a",IF(AND(F26/D26&lt;1,F26/D26&gt;-1),F26/D26,"n/a"))</f>
        <v>0.75699315109511633</v>
      </c>
      <c r="I26" s="42"/>
      <c r="J26" s="48">
        <v>29179893.949999999</v>
      </c>
      <c r="K26" s="42"/>
      <c r="L26" s="48">
        <f>B26-J26</f>
        <v>89993047.450000003</v>
      </c>
      <c r="M26" s="42"/>
      <c r="N26" s="50" t="str">
        <f>IF(J26=0,"n/a",IF(AND(L26/J26&lt;1,L26/J26&gt;-1),L26/J26,"n/a"))</f>
        <v>n/a</v>
      </c>
      <c r="O26" s="43"/>
      <c r="P26" s="59"/>
      <c r="Q26" s="59"/>
      <c r="R26" s="59"/>
    </row>
    <row r="27" spans="1:18" x14ac:dyDescent="0.2">
      <c r="A27" s="29" t="s">
        <v>26</v>
      </c>
      <c r="B27" s="48">
        <f>SUM(B23:B26)</f>
        <v>115754351.79000001</v>
      </c>
      <c r="C27" s="38"/>
      <c r="D27" s="48">
        <f>SUM(D23:D26)</f>
        <v>15838682</v>
      </c>
      <c r="E27" s="38"/>
      <c r="F27" s="48">
        <f>SUM(F23:F26)</f>
        <v>99915669.790000007</v>
      </c>
      <c r="G27" s="38"/>
      <c r="H27" s="48" t="str">
        <f>IF(D27=0,"n/a",IF(AND(F27/D27&lt;1,F27/D27&gt;-1),F27/D27,"n/a"))</f>
        <v>n/a</v>
      </c>
      <c r="I27" s="38"/>
      <c r="J27" s="48">
        <f>SUM(J23:J26)</f>
        <v>58552428.609999999</v>
      </c>
      <c r="K27" s="38"/>
      <c r="L27" s="48">
        <f>SUM(L23:L26)</f>
        <v>57201923.18</v>
      </c>
      <c r="M27" s="38"/>
      <c r="N27" s="50">
        <f>IF(J27=0,"n/a",IF(AND(L27/J27&lt;1,L27/J27&gt;-1),L27/J27,"n/a"))</f>
        <v>0.97693510820882756</v>
      </c>
      <c r="O27" s="34"/>
      <c r="P27" s="57"/>
      <c r="Q27" s="57"/>
      <c r="R27" s="57"/>
    </row>
    <row r="28" spans="1:18" ht="6.6" customHeight="1" x14ac:dyDescent="0.2">
      <c r="A28" s="58"/>
      <c r="B28" s="60"/>
      <c r="C28" s="60"/>
      <c r="D28" s="60"/>
      <c r="E28" s="60"/>
      <c r="F28" s="60"/>
      <c r="G28" s="60"/>
      <c r="H28" s="60" t="s">
        <v>3</v>
      </c>
      <c r="I28" s="60"/>
      <c r="J28" s="60"/>
      <c r="K28" s="60"/>
      <c r="L28" s="60"/>
      <c r="M28" s="42"/>
      <c r="N28" s="59" t="s">
        <v>3</v>
      </c>
      <c r="O28" s="43"/>
      <c r="P28" s="59"/>
      <c r="Q28" s="59"/>
      <c r="R28" s="59"/>
    </row>
    <row r="29" spans="1:18" ht="13.5" thickBot="1" x14ac:dyDescent="0.25">
      <c r="A29" s="61" t="s">
        <v>27</v>
      </c>
      <c r="B29" s="62">
        <f>+B27+B21</f>
        <v>2417929333.1400003</v>
      </c>
      <c r="C29" s="30"/>
      <c r="D29" s="62">
        <f>+D27+D21</f>
        <v>2316439051</v>
      </c>
      <c r="E29" s="30"/>
      <c r="F29" s="62">
        <f>+F27+F21</f>
        <v>101490282.13999994</v>
      </c>
      <c r="G29" s="30"/>
      <c r="H29" s="62">
        <f>IF(D29=0,"n/a",IF(AND(F29/D29&lt;1,F29/D29&gt;-1),F29/D29,"n/a"))</f>
        <v>4.3813059573566973E-2</v>
      </c>
      <c r="I29" s="30"/>
      <c r="J29" s="62">
        <f>+J27+J21</f>
        <v>2352163076.6699996</v>
      </c>
      <c r="K29" s="30"/>
      <c r="L29" s="62">
        <f>+L27+L21</f>
        <v>65766256.470000051</v>
      </c>
      <c r="M29" s="38"/>
      <c r="N29" s="63">
        <f>IF(J29=0,"n/a",IF(AND(L29/J29&lt;1,L29/J29&gt;-1),L29/J29,"n/a"))</f>
        <v>2.7959905128307067E-2</v>
      </c>
      <c r="O29" s="34"/>
      <c r="P29" s="57"/>
      <c r="Q29" s="57"/>
      <c r="R29" s="57"/>
    </row>
    <row r="30" spans="1:18" ht="4.1500000000000004" customHeight="1" thickTop="1" x14ac:dyDescent="0.2">
      <c r="A30" s="64"/>
      <c r="B30" s="60"/>
      <c r="C30" s="30"/>
      <c r="D30" s="60"/>
      <c r="E30" s="30"/>
      <c r="F30" s="60"/>
      <c r="G30" s="30"/>
      <c r="H30" s="60"/>
      <c r="I30" s="30"/>
      <c r="J30" s="60"/>
      <c r="K30" s="30"/>
      <c r="L30" s="60"/>
      <c r="M30" s="38"/>
      <c r="N30" s="65"/>
      <c r="O30" s="34"/>
      <c r="P30" s="57"/>
      <c r="Q30" s="57"/>
      <c r="R30" s="57"/>
    </row>
    <row r="31" spans="1:18" ht="13.15" customHeight="1" x14ac:dyDescent="0.2">
      <c r="A31" s="28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  <c r="N31" s="38"/>
      <c r="O31" s="68"/>
      <c r="P31" s="54"/>
      <c r="Q31" s="54"/>
      <c r="R31" s="54"/>
    </row>
    <row r="32" spans="1:18" x14ac:dyDescent="0.2">
      <c r="A32" s="29" t="s">
        <v>28</v>
      </c>
      <c r="B32" s="30">
        <v>86883662.519999996</v>
      </c>
      <c r="C32" s="30"/>
      <c r="D32" s="30">
        <v>85513509</v>
      </c>
      <c r="E32" s="30"/>
      <c r="F32" s="30"/>
      <c r="G32" s="30"/>
      <c r="H32" s="30"/>
      <c r="I32" s="30"/>
      <c r="J32" s="30">
        <v>87048531.010000005</v>
      </c>
      <c r="K32" s="30"/>
      <c r="L32" s="30"/>
      <c r="M32" s="38"/>
      <c r="N32" s="38"/>
      <c r="O32" s="57"/>
      <c r="P32" s="33"/>
      <c r="Q32" s="57"/>
      <c r="R32" s="57"/>
    </row>
    <row r="33" spans="1:18" x14ac:dyDescent="0.2">
      <c r="A33" s="29" t="s">
        <v>29</v>
      </c>
      <c r="B33" s="38">
        <v>-82310590.658999994</v>
      </c>
      <c r="C33" s="38"/>
      <c r="D33" s="38">
        <v>29779166</v>
      </c>
      <c r="E33" s="38"/>
      <c r="F33" s="38"/>
      <c r="G33" s="38"/>
      <c r="H33" s="38"/>
      <c r="I33" s="38"/>
      <c r="J33" s="38">
        <v>-77060236.650000006</v>
      </c>
      <c r="K33" s="30"/>
      <c r="L33" s="30"/>
      <c r="M33" s="38"/>
      <c r="N33" s="38"/>
      <c r="O33" s="34"/>
      <c r="P33" s="33"/>
      <c r="Q33" s="57"/>
      <c r="R33" s="57"/>
    </row>
    <row r="34" spans="1:18" ht="12" customHeight="1" x14ac:dyDescent="0.2">
      <c r="A34" s="29" t="s">
        <v>30</v>
      </c>
      <c r="B34" s="38">
        <v>107898055.318</v>
      </c>
      <c r="C34" s="70"/>
      <c r="D34" s="38">
        <v>113370498</v>
      </c>
      <c r="E34" s="70"/>
      <c r="F34" s="38"/>
      <c r="G34" s="70"/>
      <c r="H34" s="70"/>
      <c r="I34" s="70"/>
      <c r="J34" s="38">
        <v>104789668.28</v>
      </c>
      <c r="K34" s="71"/>
      <c r="L34" s="71"/>
      <c r="M34" s="70"/>
      <c r="N34" s="70"/>
      <c r="O34" s="28"/>
      <c r="P34" s="25"/>
      <c r="Q34" s="28"/>
      <c r="R34" s="28"/>
    </row>
    <row r="35" spans="1:18" x14ac:dyDescent="0.2">
      <c r="A35" s="29" t="s">
        <v>31</v>
      </c>
      <c r="B35" s="38">
        <v>-45569171.387999997</v>
      </c>
      <c r="C35" s="38"/>
      <c r="D35" s="38">
        <v>-50165077</v>
      </c>
      <c r="E35" s="38"/>
      <c r="F35" s="38"/>
      <c r="G35" s="38"/>
      <c r="H35" s="38"/>
      <c r="I35" s="38"/>
      <c r="J35" s="38">
        <v>-53351714.340000004</v>
      </c>
      <c r="K35" s="30"/>
      <c r="L35" s="30"/>
      <c r="M35" s="38"/>
      <c r="N35" s="38"/>
      <c r="O35" s="57"/>
      <c r="P35" s="33"/>
      <c r="Q35" s="57"/>
      <c r="R35" s="57"/>
    </row>
    <row r="36" spans="1:18" x14ac:dyDescent="0.2">
      <c r="A36" s="29" t="s">
        <v>32</v>
      </c>
      <c r="B36" s="38">
        <v>18343561.414999999</v>
      </c>
      <c r="C36" s="38"/>
      <c r="D36" s="38">
        <v>17631262</v>
      </c>
      <c r="E36" s="38"/>
      <c r="F36" s="38"/>
      <c r="G36" s="38"/>
      <c r="H36" s="38"/>
      <c r="I36" s="38"/>
      <c r="J36" s="38">
        <v>17672613.02</v>
      </c>
      <c r="K36" s="30"/>
      <c r="L36" s="30"/>
      <c r="M36" s="38"/>
      <c r="N36" s="38"/>
      <c r="O36" s="57"/>
      <c r="P36" s="33"/>
      <c r="Q36" s="57"/>
      <c r="R36" s="57"/>
    </row>
    <row r="37" spans="1:18" x14ac:dyDescent="0.2">
      <c r="A37" s="29" t="s">
        <v>33</v>
      </c>
      <c r="B37" s="38">
        <v>-6112928.801</v>
      </c>
      <c r="C37" s="38"/>
      <c r="D37" s="38">
        <v>-1874339</v>
      </c>
      <c r="E37" s="38"/>
      <c r="F37" s="38"/>
      <c r="G37" s="38"/>
      <c r="H37" s="38"/>
      <c r="I37" s="38"/>
      <c r="J37" s="38">
        <v>-6425006.8899999997</v>
      </c>
      <c r="K37" s="30"/>
      <c r="L37" s="30"/>
      <c r="M37" s="38"/>
      <c r="N37" s="38"/>
      <c r="O37" s="57"/>
      <c r="P37" s="33"/>
      <c r="Q37" s="57"/>
      <c r="R37" s="57"/>
    </row>
    <row r="38" spans="1:18" x14ac:dyDescent="0.2">
      <c r="A38" s="29" t="s">
        <v>34</v>
      </c>
      <c r="B38" s="38">
        <v>-884.61</v>
      </c>
      <c r="C38" s="38"/>
      <c r="D38" s="38">
        <v>0</v>
      </c>
      <c r="E38" s="38"/>
      <c r="F38" s="38"/>
      <c r="G38" s="38"/>
      <c r="H38" s="38"/>
      <c r="I38" s="38"/>
      <c r="J38" s="38">
        <v>401.6</v>
      </c>
      <c r="K38" s="30"/>
      <c r="L38" s="30"/>
      <c r="M38" s="38"/>
      <c r="N38" s="38"/>
      <c r="O38" s="57"/>
      <c r="P38" s="33"/>
      <c r="Q38" s="57"/>
      <c r="R38" s="57"/>
    </row>
    <row r="39" spans="1:18" x14ac:dyDescent="0.2">
      <c r="A39" s="29" t="s">
        <v>35</v>
      </c>
      <c r="B39" s="38">
        <v>-480277.30800000002</v>
      </c>
      <c r="C39" s="38"/>
      <c r="D39" s="38">
        <v>0</v>
      </c>
      <c r="E39" s="38"/>
      <c r="F39" s="38"/>
      <c r="G39" s="38"/>
      <c r="H39" s="38"/>
      <c r="I39" s="38"/>
      <c r="J39" s="38">
        <v>-429728.98</v>
      </c>
      <c r="K39" s="30"/>
      <c r="L39" s="30"/>
      <c r="M39" s="38"/>
      <c r="N39" s="38"/>
      <c r="O39" s="57"/>
      <c r="P39" s="33"/>
      <c r="Q39" s="57"/>
      <c r="R39" s="57"/>
    </row>
    <row r="40" spans="1:18" x14ac:dyDescent="0.2">
      <c r="A40" s="29" t="s">
        <v>36</v>
      </c>
      <c r="B40" s="38">
        <v>63094536.022</v>
      </c>
      <c r="C40" s="38"/>
      <c r="D40" s="38">
        <v>62895189</v>
      </c>
      <c r="E40" s="38"/>
      <c r="F40" s="38"/>
      <c r="G40" s="38"/>
      <c r="H40" s="38"/>
      <c r="I40" s="38"/>
      <c r="J40" s="38">
        <v>64753200.460000001</v>
      </c>
      <c r="K40" s="30"/>
      <c r="L40" s="30"/>
      <c r="M40" s="38"/>
      <c r="N40" s="38"/>
      <c r="O40" s="57"/>
      <c r="P40" s="33"/>
      <c r="Q40" s="57"/>
      <c r="R40" s="57"/>
    </row>
    <row r="41" spans="1:18" x14ac:dyDescent="0.2">
      <c r="A41" s="29" t="s">
        <v>37</v>
      </c>
      <c r="B41" s="38">
        <v>5679730.04</v>
      </c>
      <c r="C41" s="38"/>
      <c r="D41" s="38">
        <v>0</v>
      </c>
      <c r="E41" s="38"/>
      <c r="F41" s="38"/>
      <c r="G41" s="38"/>
      <c r="H41" s="38"/>
      <c r="I41" s="38"/>
      <c r="J41" s="38">
        <v>24445117.899999999</v>
      </c>
      <c r="K41" s="30"/>
      <c r="L41" s="30"/>
      <c r="M41" s="38"/>
      <c r="N41" s="38"/>
      <c r="O41" s="57"/>
      <c r="P41" s="33"/>
      <c r="Q41" s="57"/>
      <c r="R41" s="57"/>
    </row>
    <row r="42" spans="1:18" x14ac:dyDescent="0.2">
      <c r="A42" s="29" t="s">
        <v>38</v>
      </c>
      <c r="B42" s="38">
        <v>24779330.199999999</v>
      </c>
      <c r="C42" s="38"/>
      <c r="D42" s="38">
        <v>0</v>
      </c>
      <c r="E42" s="38"/>
      <c r="F42" s="38"/>
      <c r="G42" s="38"/>
      <c r="H42" s="38"/>
      <c r="I42" s="38"/>
      <c r="J42" s="38">
        <v>75980666.019999996</v>
      </c>
      <c r="K42" s="30"/>
      <c r="L42" s="30"/>
      <c r="M42" s="38"/>
      <c r="N42" s="38"/>
      <c r="O42" s="57"/>
      <c r="P42" s="33"/>
      <c r="Q42" s="57"/>
      <c r="R42" s="57"/>
    </row>
    <row r="43" spans="1:18" ht="12.75" customHeight="1" x14ac:dyDescent="0.2">
      <c r="A43" s="73"/>
      <c r="B43" s="30"/>
      <c r="C43" s="74"/>
      <c r="D43" s="30"/>
      <c r="E43" s="75"/>
      <c r="F43" s="30"/>
      <c r="G43" s="75"/>
      <c r="H43" s="75"/>
      <c r="I43" s="75"/>
      <c r="J43" s="30"/>
      <c r="K43" s="75"/>
      <c r="L43" s="75"/>
      <c r="M43" s="76"/>
      <c r="N43" s="76"/>
      <c r="O43" s="9"/>
      <c r="P43" s="9"/>
      <c r="Q43" s="9"/>
      <c r="R43" s="9"/>
    </row>
    <row r="44" spans="1:18" ht="13.15" customHeight="1" x14ac:dyDescent="0.2">
      <c r="A44" s="16"/>
      <c r="B44" s="75"/>
      <c r="C44" s="75"/>
      <c r="D44" s="75"/>
      <c r="E44" s="75"/>
      <c r="F44" s="77" t="s">
        <v>4</v>
      </c>
      <c r="G44" s="77"/>
      <c r="H44" s="77"/>
      <c r="I44" s="75"/>
      <c r="J44" s="75"/>
      <c r="K44" s="75"/>
      <c r="L44" s="77" t="s">
        <v>43</v>
      </c>
      <c r="M44" s="12"/>
      <c r="N44" s="12"/>
      <c r="O44" s="11"/>
      <c r="P44" s="11"/>
      <c r="Q44" s="9"/>
      <c r="R44" s="9"/>
    </row>
    <row r="45" spans="1:18" x14ac:dyDescent="0.2">
      <c r="A45" s="11"/>
      <c r="B45" s="78" t="s">
        <v>6</v>
      </c>
      <c r="C45" s="75"/>
      <c r="D45" s="78"/>
      <c r="E45" s="79"/>
      <c r="F45" s="78"/>
      <c r="G45" s="75"/>
      <c r="H45" s="75"/>
      <c r="I45" s="75"/>
      <c r="J45" s="78" t="s">
        <v>6</v>
      </c>
      <c r="K45" s="75"/>
      <c r="L45" s="75"/>
      <c r="M45" s="9"/>
      <c r="N45" s="9"/>
      <c r="O45" s="80"/>
      <c r="P45" s="11"/>
      <c r="Q45" s="9"/>
      <c r="R45" s="9"/>
    </row>
    <row r="46" spans="1:18" ht="13.15" customHeight="1" x14ac:dyDescent="0.2">
      <c r="A46" s="20" t="s">
        <v>39</v>
      </c>
      <c r="B46" s="21">
        <v>2018</v>
      </c>
      <c r="C46" s="75"/>
      <c r="D46" s="81" t="s">
        <v>11</v>
      </c>
      <c r="E46" s="75"/>
      <c r="F46" s="81" t="s">
        <v>9</v>
      </c>
      <c r="G46" s="75"/>
      <c r="H46" s="105" t="s">
        <v>10</v>
      </c>
      <c r="I46" s="75"/>
      <c r="J46" s="21">
        <v>2017</v>
      </c>
      <c r="K46" s="75"/>
      <c r="L46" s="105" t="s">
        <v>9</v>
      </c>
      <c r="M46" s="11"/>
      <c r="N46" s="23" t="s">
        <v>10</v>
      </c>
      <c r="O46" s="17"/>
      <c r="P46" s="11"/>
      <c r="Q46" s="9"/>
      <c r="R46" s="9"/>
    </row>
    <row r="47" spans="1:18" ht="6" customHeight="1" x14ac:dyDescent="0.2">
      <c r="A47" s="25"/>
      <c r="B47" s="83"/>
      <c r="C47" s="71"/>
      <c r="D47" s="83"/>
      <c r="E47" s="71"/>
      <c r="F47" s="83"/>
      <c r="G47" s="71"/>
      <c r="H47" s="83"/>
      <c r="I47" s="71"/>
      <c r="J47" s="83"/>
      <c r="K47" s="71"/>
      <c r="L47" s="83"/>
      <c r="M47" s="70"/>
      <c r="N47" s="84"/>
      <c r="O47" s="26"/>
      <c r="P47" s="25"/>
      <c r="Q47" s="28"/>
      <c r="R47" s="28"/>
    </row>
    <row r="48" spans="1:18" x14ac:dyDescent="0.2">
      <c r="A48" s="29" t="s">
        <v>12</v>
      </c>
      <c r="B48" s="85">
        <v>10648158946.086</v>
      </c>
      <c r="C48" s="85"/>
      <c r="D48" s="85">
        <v>10164537829</v>
      </c>
      <c r="E48" s="85"/>
      <c r="F48" s="85">
        <f>B48-D48</f>
        <v>483621117.08600044</v>
      </c>
      <c r="G48" s="85"/>
      <c r="H48" s="56">
        <f>IF(D48=0,"n/a",IF(AND(F48/D48&lt;1,F48/D48&gt;-1),F48/D48,"n/a"))</f>
        <v>4.7579253009045044E-2</v>
      </c>
      <c r="I48" s="85"/>
      <c r="J48" s="85">
        <v>10857732295.280001</v>
      </c>
      <c r="K48" s="85"/>
      <c r="L48" s="85">
        <f>+B48-J48</f>
        <v>-209573349.19400024</v>
      </c>
      <c r="M48" s="49"/>
      <c r="N48" s="56">
        <f>IF(J48=0,"n/a",IF(AND(L48/J48&lt;1,L48/J48&gt;-1),L48/J48,"n/a"))</f>
        <v>-1.930176057896588E-2</v>
      </c>
      <c r="O48" s="86"/>
      <c r="P48" s="25"/>
      <c r="Q48" s="28"/>
      <c r="R48" s="28"/>
    </row>
    <row r="49" spans="1:18" ht="12.75" customHeight="1" x14ac:dyDescent="0.2">
      <c r="A49" s="29" t="s">
        <v>13</v>
      </c>
      <c r="B49" s="85">
        <v>9007770485.9629993</v>
      </c>
      <c r="C49" s="85"/>
      <c r="D49" s="85">
        <v>9287275955</v>
      </c>
      <c r="E49" s="85"/>
      <c r="F49" s="85">
        <f>B49-D49</f>
        <v>-279505469.03700066</v>
      </c>
      <c r="G49" s="85"/>
      <c r="H49" s="56">
        <f>IF(D49=0,"n/a",IF(AND(F49/D49&lt;1,F49/D49&gt;-1),F49/D49,"n/a"))</f>
        <v>-3.0095527514343214E-2</v>
      </c>
      <c r="I49" s="85"/>
      <c r="J49" s="85">
        <v>9043397937.007</v>
      </c>
      <c r="K49" s="85"/>
      <c r="L49" s="85">
        <f>+B49-J49</f>
        <v>-35627451.044000626</v>
      </c>
      <c r="M49" s="49"/>
      <c r="N49" s="56">
        <f>IF(J49=0,"n/a",IF(AND(L49/J49&lt;1,L49/J49&gt;-1),L49/J49,"n/a"))</f>
        <v>-3.9396089049899613E-3</v>
      </c>
      <c r="O49" s="86"/>
      <c r="P49" s="25"/>
      <c r="Q49" s="28"/>
      <c r="R49" s="28"/>
    </row>
    <row r="50" spans="1:18" x14ac:dyDescent="0.2">
      <c r="A50" s="29" t="s">
        <v>14</v>
      </c>
      <c r="B50" s="85">
        <v>1197894636.5439999</v>
      </c>
      <c r="C50" s="85"/>
      <c r="D50" s="85">
        <v>1242032005</v>
      </c>
      <c r="E50" s="85"/>
      <c r="F50" s="85">
        <f>B50-D50</f>
        <v>-44137368.45600009</v>
      </c>
      <c r="G50" s="85"/>
      <c r="H50" s="56">
        <f>IF(D50=0,"n/a",IF(AND(F50/D50&lt;1,F50/D50&gt;-1),F50/D50,"n/a"))</f>
        <v>-3.5536417965332613E-2</v>
      </c>
      <c r="I50" s="85"/>
      <c r="J50" s="85">
        <v>1211581334.2460001</v>
      </c>
      <c r="K50" s="85"/>
      <c r="L50" s="85">
        <f>+B50-J50</f>
        <v>-13686697.702000141</v>
      </c>
      <c r="M50" s="49"/>
      <c r="N50" s="56">
        <f>IF(J50=0,"n/a",IF(AND(L50/J50&lt;1,L50/J50&gt;-1),L50/J50,"n/a"))</f>
        <v>-1.1296557082168771E-2</v>
      </c>
      <c r="O50" s="86"/>
      <c r="P50" s="25"/>
      <c r="Q50" s="28"/>
      <c r="R50" s="28"/>
    </row>
    <row r="51" spans="1:18" x14ac:dyDescent="0.2">
      <c r="A51" s="29" t="s">
        <v>15</v>
      </c>
      <c r="B51" s="85">
        <v>78433621.259000003</v>
      </c>
      <c r="C51" s="85"/>
      <c r="D51" s="85">
        <v>82041121</v>
      </c>
      <c r="E51" s="85"/>
      <c r="F51" s="85">
        <f>B51-D51</f>
        <v>-3607499.7409999967</v>
      </c>
      <c r="G51" s="85"/>
      <c r="H51" s="56">
        <f>IF(D51=0,"n/a",IF(AND(F51/D51&lt;1,F51/D51&gt;-1),F51/D51,"n/a"))</f>
        <v>-4.3971848470963686E-2</v>
      </c>
      <c r="I51" s="85"/>
      <c r="J51" s="85">
        <v>78186186.820999995</v>
      </c>
      <c r="K51" s="85"/>
      <c r="L51" s="85">
        <f>+B51-J51</f>
        <v>247434.43800000846</v>
      </c>
      <c r="M51" s="49"/>
      <c r="N51" s="56">
        <f>IF(J51=0,"n/a",IF(AND(L51/J51&lt;1,L51/J51&gt;-1),L51/J51,"n/a"))</f>
        <v>3.1646822547630646E-3</v>
      </c>
      <c r="O51" s="86"/>
      <c r="P51" s="87"/>
      <c r="Q51" s="28"/>
      <c r="R51" s="28"/>
    </row>
    <row r="52" spans="1:18" ht="12.75" customHeight="1" x14ac:dyDescent="0.2">
      <c r="A52" s="29" t="s">
        <v>16</v>
      </c>
      <c r="B52" s="85">
        <v>7204520</v>
      </c>
      <c r="C52" s="88"/>
      <c r="D52" s="85">
        <v>456187090</v>
      </c>
      <c r="E52" s="88"/>
      <c r="F52" s="85">
        <f>B52-D52</f>
        <v>-448982570</v>
      </c>
      <c r="G52" s="88"/>
      <c r="H52" s="56">
        <f>IF(D52=0,"n/a",IF(AND(F52/D52&lt;1,F52/D52&gt;-1),F52/D52,"n/a"))</f>
        <v>-0.98420709362906345</v>
      </c>
      <c r="I52" s="88"/>
      <c r="J52" s="85">
        <v>7417930.0010000002</v>
      </c>
      <c r="K52" s="88"/>
      <c r="L52" s="85">
        <f>+B52-J52</f>
        <v>-213410.00100000016</v>
      </c>
      <c r="M52" s="89"/>
      <c r="N52" s="56">
        <f>IF(J52=0,"n/a",IF(AND(L52/J52&lt;1,L52/J52&gt;-1),L52/J52,"n/a"))</f>
        <v>-2.8769481643966803E-2</v>
      </c>
      <c r="O52" s="86"/>
      <c r="P52" s="25"/>
      <c r="Q52" s="28"/>
      <c r="R52" s="28"/>
    </row>
    <row r="53" spans="1:18" ht="6" customHeight="1" x14ac:dyDescent="0.2">
      <c r="A53" s="25"/>
      <c r="B53" s="90"/>
      <c r="C53" s="91"/>
      <c r="D53" s="90"/>
      <c r="E53" s="91"/>
      <c r="F53" s="90"/>
      <c r="G53" s="91"/>
      <c r="H53" s="90"/>
      <c r="I53" s="91"/>
      <c r="J53" s="90"/>
      <c r="K53" s="91"/>
      <c r="L53" s="90"/>
      <c r="M53" s="92"/>
      <c r="N53" s="93"/>
      <c r="O53" s="9"/>
      <c r="P53" s="9"/>
      <c r="Q53" s="9"/>
      <c r="R53" s="9"/>
    </row>
    <row r="54" spans="1:18" ht="12.75" customHeight="1" x14ac:dyDescent="0.2">
      <c r="A54" s="47" t="s">
        <v>18</v>
      </c>
      <c r="B54" s="94">
        <f>SUM(B48:B53)</f>
        <v>20939462209.851997</v>
      </c>
      <c r="C54" s="85"/>
      <c r="D54" s="94">
        <f>SUM(D48:D53)</f>
        <v>21232074000</v>
      </c>
      <c r="E54" s="85"/>
      <c r="F54" s="94">
        <f>SUM(F48:F53)</f>
        <v>-292611790.1480003</v>
      </c>
      <c r="G54" s="85"/>
      <c r="H54" s="50">
        <f>IF(D54=0,"n/a",IF(AND(F54/D54&lt;1,F54/D54&gt;-1),F54/D54,"n/a"))</f>
        <v>-1.37815924222947E-2</v>
      </c>
      <c r="I54" s="85"/>
      <c r="J54" s="94">
        <f>SUM(J48:J53)</f>
        <v>21198315683.355</v>
      </c>
      <c r="K54" s="85"/>
      <c r="L54" s="94">
        <f>SUM(L48:L53)</f>
        <v>-258853473.50300097</v>
      </c>
      <c r="M54" s="49"/>
      <c r="N54" s="50">
        <f>IF(J54=0,"n/a",IF(AND(L54/J54&lt;1,L54/J54&gt;-1),L54/J54,"n/a"))</f>
        <v>-1.2211039658507101E-2</v>
      </c>
      <c r="O54" s="86"/>
      <c r="P54" s="28"/>
      <c r="Q54" s="28"/>
      <c r="R54" s="28"/>
    </row>
    <row r="55" spans="1:18" x14ac:dyDescent="0.2">
      <c r="A55" s="29" t="s">
        <v>19</v>
      </c>
      <c r="B55" s="85">
        <v>1996899214.605</v>
      </c>
      <c r="C55" s="85">
        <v>2294831025</v>
      </c>
      <c r="D55" s="85">
        <v>2294831025</v>
      </c>
      <c r="E55" s="88"/>
      <c r="F55" s="85">
        <f>B55-D55</f>
        <v>-297931810.39499998</v>
      </c>
      <c r="G55" s="88"/>
      <c r="H55" s="56">
        <f>IF(D55=0,"n/a",IF(AND(F55/D55&lt;1,F55/D55&gt;-1),F55/D55,"n/a"))</f>
        <v>-0.12982734116338696</v>
      </c>
      <c r="I55" s="88"/>
      <c r="J55" s="85">
        <v>2023987303.299</v>
      </c>
      <c r="K55" s="88"/>
      <c r="L55" s="85">
        <f>+B55-J55</f>
        <v>-27088088.694000006</v>
      </c>
      <c r="M55" s="89"/>
      <c r="N55" s="56">
        <f>IF(J55=0,"n/a",IF(AND(L55/J55&lt;1,L55/J55&gt;-1),L55/J55,"n/a"))</f>
        <v>-1.3383526986482449E-2</v>
      </c>
      <c r="O55" s="86"/>
      <c r="P55" s="25"/>
      <c r="Q55" s="28"/>
      <c r="R55" s="28"/>
    </row>
    <row r="56" spans="1:18" x14ac:dyDescent="0.2">
      <c r="A56" s="29" t="s">
        <v>20</v>
      </c>
      <c r="B56" s="85">
        <v>2942764119</v>
      </c>
      <c r="C56" s="88"/>
      <c r="D56" s="85">
        <v>0</v>
      </c>
      <c r="E56" s="88"/>
      <c r="F56" s="85">
        <f>B56-D56</f>
        <v>2942764119</v>
      </c>
      <c r="G56" s="88"/>
      <c r="H56" s="56" t="str">
        <f>IF(D56=0,"n/a",IF(AND(F56/D56&lt;1,F56/D56&gt;-1),F56/D56,"n/a"))</f>
        <v>n/a</v>
      </c>
      <c r="I56" s="88"/>
      <c r="J56" s="85">
        <v>2378425228</v>
      </c>
      <c r="K56" s="88"/>
      <c r="L56" s="85">
        <f>+B56-J56</f>
        <v>564338891</v>
      </c>
      <c r="M56" s="89"/>
      <c r="N56" s="56">
        <f>IF(J56=0,"n/a",IF(AND(L56/J56&lt;1,L56/J56&gt;-1),L56/J56,"n/a"))</f>
        <v>0.2372741780386127</v>
      </c>
      <c r="O56" s="86"/>
      <c r="P56" s="25"/>
      <c r="Q56" s="28"/>
      <c r="R56" s="28"/>
    </row>
    <row r="57" spans="1:18" ht="6" customHeight="1" x14ac:dyDescent="0.2">
      <c r="A57" s="9"/>
      <c r="B57" s="95"/>
      <c r="C57" s="85"/>
      <c r="D57" s="95"/>
      <c r="E57" s="85"/>
      <c r="F57" s="95"/>
      <c r="G57" s="85"/>
      <c r="H57" s="95"/>
      <c r="I57" s="85"/>
      <c r="J57" s="95"/>
      <c r="K57" s="85"/>
      <c r="L57" s="95"/>
      <c r="M57" s="49"/>
      <c r="N57" s="96"/>
      <c r="O57" s="9"/>
      <c r="P57" s="9"/>
      <c r="Q57" s="9"/>
      <c r="R57" s="9"/>
    </row>
    <row r="58" spans="1:18" ht="13.5" thickBot="1" x14ac:dyDescent="0.25">
      <c r="A58" s="47" t="s">
        <v>40</v>
      </c>
      <c r="B58" s="97">
        <f>SUM(B54:B56)</f>
        <v>25879125543.456997</v>
      </c>
      <c r="C58" s="85"/>
      <c r="D58" s="97">
        <f>SUM(D54:D56)</f>
        <v>23526905025</v>
      </c>
      <c r="E58" s="85"/>
      <c r="F58" s="97">
        <f>SUM(F54:F56)</f>
        <v>2352220518.4569998</v>
      </c>
      <c r="G58" s="85"/>
      <c r="H58" s="63">
        <f>IF(D58=0,"n/a",IF(AND(F58/D58&lt;1,F58/D58&gt;-1),F58/D58,"n/a"))</f>
        <v>9.9980023549952668E-2</v>
      </c>
      <c r="I58" s="85"/>
      <c r="J58" s="97">
        <f>SUM(J54:J56)</f>
        <v>25600728214.653999</v>
      </c>
      <c r="K58" s="85"/>
      <c r="L58" s="97">
        <f>SUM(L54:L56)</f>
        <v>278397328.80299902</v>
      </c>
      <c r="M58" s="49"/>
      <c r="N58" s="63">
        <f>IF(J58=0,"n/a",IF(AND(L58/J58&lt;1,L58/J58&gt;-1),L58/J58,"n/a"))</f>
        <v>1.0874586319136143E-2</v>
      </c>
      <c r="O58" s="86"/>
      <c r="P58" s="28"/>
      <c r="Q58" s="28"/>
      <c r="R58" s="28"/>
    </row>
    <row r="59" spans="1:18" ht="13.5" thickTop="1" x14ac:dyDescent="0.2">
      <c r="A59" s="11"/>
      <c r="B59" s="106"/>
      <c r="C59" s="76"/>
      <c r="D59" s="106"/>
      <c r="E59" s="76"/>
      <c r="F59" s="106"/>
      <c r="G59" s="107"/>
      <c r="H59" s="106"/>
      <c r="I59" s="76"/>
      <c r="J59" s="106"/>
      <c r="K59" s="76"/>
      <c r="L59" s="106"/>
      <c r="M59" s="99"/>
      <c r="N59" s="98"/>
      <c r="O59" s="80"/>
      <c r="P59" s="9"/>
      <c r="Q59" s="9"/>
      <c r="R59" s="9"/>
    </row>
    <row r="60" spans="1:18" x14ac:dyDescent="0.2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8" x14ac:dyDescent="0.2">
      <c r="A61" s="108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</row>
  </sheetData>
  <mergeCells count="1">
    <mergeCell ref="A61:R61"/>
  </mergeCells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F75431CCA82C4BA7F8460246FCB5DE" ma:contentTypeVersion="76" ma:contentTypeDescription="" ma:contentTypeScope="" ma:versionID="b01f3a8c678cdda58ef4372d998545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2018-11-14T08:00:00+00:00</OpenedDate>
    <SignificantOrder xmlns="dc463f71-b30c-4ab2-9473-d307f9d35888">false</SignificantOrder>
    <Date1 xmlns="dc463f71-b30c-4ab2-9473-d307f9d35888">2018-11-14T08:00:00+00:00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180926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45B85B-E9E5-4C53-AEA4-1567FC24A84D}"/>
</file>

<file path=customXml/itemProps2.xml><?xml version="1.0" encoding="utf-8"?>
<ds:datastoreItem xmlns:ds="http://schemas.openxmlformats.org/officeDocument/2006/customXml" ds:itemID="{F7AE614D-FF61-4965-B482-4FC9BEE46DBB}"/>
</file>

<file path=customXml/itemProps3.xml><?xml version="1.0" encoding="utf-8"?>
<ds:datastoreItem xmlns:ds="http://schemas.openxmlformats.org/officeDocument/2006/customXml" ds:itemID="{90662551-2D31-4E15-8666-F7166310D0C2}"/>
</file>

<file path=customXml/itemProps4.xml><?xml version="1.0" encoding="utf-8"?>
<ds:datastoreItem xmlns:ds="http://schemas.openxmlformats.org/officeDocument/2006/customXml" ds:itemID="{10CC2263-032C-4999-8302-294EDF57D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SOE 7-2018</vt:lpstr>
      <vt:lpstr>SOE 8-2018</vt:lpstr>
      <vt:lpstr>SOE 9-2018</vt:lpstr>
      <vt:lpstr>SOE 12ME 9-2018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Koizumi, Rell (UTC)</cp:lastModifiedBy>
  <cp:lastPrinted>2018-10-10T20:56:02Z</cp:lastPrinted>
  <dcterms:created xsi:type="dcterms:W3CDTF">2018-10-10T20:20:18Z</dcterms:created>
  <dcterms:modified xsi:type="dcterms:W3CDTF">2018-11-14T23:36:36Z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0x0101006E56B4D1795A2E4DB2F0B01679ED314A005CF75431CCA82C4BA7F8460246FCB5DE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