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176" yWindow="-96" windowWidth="18600" windowHeight="11412" tabRatio="830" activeTab="2"/>
  </bookViews>
  <sheets>
    <sheet name="Allocated" sheetId="6" r:id="rId1"/>
    <sheet name="Unallocated Summary" sheetId="13" r:id="rId2"/>
    <sheet name="Unallocated Detail" sheetId="14" r:id="rId3"/>
    <sheet name="Common by Acct" sheetId="7" r:id="rId4"/>
  </sheets>
  <definedNames>
    <definedName name="b" localSheetId="1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Titles" localSheetId="2">'Unallocated Detail'!$1:$5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 calcMode="autoNoTable"/>
</workbook>
</file>

<file path=xl/calcChain.xml><?xml version="1.0" encoding="utf-8"?>
<calcChain xmlns="http://schemas.openxmlformats.org/spreadsheetml/2006/main">
  <c r="A3" i="14" l="1"/>
  <c r="D65" i="7" l="1"/>
  <c r="D64" i="7"/>
  <c r="C65" i="7"/>
  <c r="C64" i="7"/>
  <c r="D56" i="7"/>
  <c r="C56" i="7"/>
  <c r="D53" i="7"/>
  <c r="D52" i="7"/>
  <c r="D51" i="7"/>
  <c r="H51" i="7" s="1"/>
  <c r="G51" i="7" s="1"/>
  <c r="D50" i="7"/>
  <c r="D49" i="7"/>
  <c r="D48" i="7"/>
  <c r="C53" i="7"/>
  <c r="C52" i="7"/>
  <c r="C51" i="7"/>
  <c r="C50" i="7"/>
  <c r="C49" i="7"/>
  <c r="C48" i="7"/>
  <c r="C54" i="7" l="1"/>
  <c r="H52" i="7"/>
  <c r="D54" i="7"/>
  <c r="H48" i="7"/>
  <c r="H53" i="7"/>
  <c r="H50" i="7"/>
  <c r="G50" i="7" s="1"/>
  <c r="F50" i="7"/>
  <c r="F51" i="7"/>
  <c r="H49" i="7"/>
  <c r="H54" i="7" l="1"/>
  <c r="D45" i="7" l="1"/>
  <c r="D44" i="7"/>
  <c r="D43" i="7"/>
  <c r="C45" i="7"/>
  <c r="C44" i="7"/>
  <c r="C43" i="7"/>
  <c r="D40" i="7"/>
  <c r="D39" i="7"/>
  <c r="C40" i="7"/>
  <c r="C39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D21" i="7"/>
  <c r="D20" i="7"/>
  <c r="D19" i="7"/>
  <c r="D18" i="7"/>
  <c r="D17" i="7"/>
  <c r="D16" i="7"/>
  <c r="D15" i="7"/>
  <c r="C21" i="7"/>
  <c r="C20" i="7"/>
  <c r="C19" i="7"/>
  <c r="C18" i="7"/>
  <c r="C17" i="7"/>
  <c r="C16" i="7"/>
  <c r="C15" i="7"/>
  <c r="D12" i="7"/>
  <c r="D11" i="7"/>
  <c r="D10" i="7"/>
  <c r="D9" i="7"/>
  <c r="C12" i="7"/>
  <c r="C11" i="7"/>
  <c r="C10" i="7"/>
  <c r="C9" i="7"/>
  <c r="H39" i="7" l="1"/>
  <c r="C46" i="7"/>
  <c r="A3" i="13" l="1"/>
  <c r="F8" i="13"/>
  <c r="F9" i="13"/>
  <c r="F10" i="13"/>
  <c r="F11" i="13"/>
  <c r="B12" i="13"/>
  <c r="C12" i="13"/>
  <c r="D12" i="13"/>
  <c r="E12" i="13"/>
  <c r="F17" i="13"/>
  <c r="F18" i="13"/>
  <c r="F19" i="13"/>
  <c r="F20" i="13"/>
  <c r="B21" i="13"/>
  <c r="B38" i="13" s="1"/>
  <c r="C21" i="13"/>
  <c r="C38" i="13" s="1"/>
  <c r="D21" i="13"/>
  <c r="D38" i="13" s="1"/>
  <c r="E21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E38" i="13"/>
  <c r="E40" i="13" s="1"/>
  <c r="F43" i="13"/>
  <c r="F44" i="13"/>
  <c r="B46" i="13"/>
  <c r="C46" i="13"/>
  <c r="D46" i="13"/>
  <c r="E46" i="13"/>
  <c r="E48" i="13" l="1"/>
  <c r="F46" i="13"/>
  <c r="D40" i="13"/>
  <c r="D48" i="13" s="1"/>
  <c r="C40" i="13"/>
  <c r="C48" i="13" s="1"/>
  <c r="F21" i="13"/>
  <c r="F38" i="13" s="1"/>
  <c r="B40" i="13"/>
  <c r="B48" i="13" s="1"/>
  <c r="F12" i="13"/>
  <c r="F40" i="13" l="1"/>
  <c r="F48" i="13" s="1"/>
  <c r="C66" i="7" l="1"/>
  <c r="D57" i="7"/>
  <c r="H45" i="7"/>
  <c r="C41" i="7"/>
  <c r="H34" i="7"/>
  <c r="H33" i="7"/>
  <c r="H29" i="7"/>
  <c r="H28" i="7"/>
  <c r="H27" i="7"/>
  <c r="H26" i="7"/>
  <c r="H25" i="7"/>
  <c r="H17" i="7"/>
  <c r="H20" i="7"/>
  <c r="H19" i="7"/>
  <c r="C22" i="7"/>
  <c r="H11" i="7"/>
  <c r="D38" i="6"/>
  <c r="D37" i="6"/>
  <c r="D34" i="6"/>
  <c r="D33" i="6"/>
  <c r="D30" i="6"/>
  <c r="D29" i="6"/>
  <c r="D26" i="6"/>
  <c r="D25" i="6"/>
  <c r="D20" i="6"/>
  <c r="D19" i="6"/>
  <c r="D12" i="6"/>
  <c r="D11" i="6"/>
  <c r="D10" i="6"/>
  <c r="B13" i="6"/>
  <c r="D36" i="6"/>
  <c r="D35" i="6"/>
  <c r="D32" i="6"/>
  <c r="D31" i="6"/>
  <c r="D28" i="6"/>
  <c r="D27" i="6"/>
  <c r="D24" i="6"/>
  <c r="D21" i="6"/>
  <c r="B22" i="6"/>
  <c r="B39" i="6" s="1"/>
  <c r="C13" i="6"/>
  <c r="B5" i="7"/>
  <c r="B4" i="7"/>
  <c r="A3" i="7"/>
  <c r="H61" i="7"/>
  <c r="D61" i="7"/>
  <c r="C61" i="7"/>
  <c r="D41" i="7"/>
  <c r="H35" i="7"/>
  <c r="H32" i="7"/>
  <c r="H31" i="7"/>
  <c r="H30" i="7"/>
  <c r="H24" i="7"/>
  <c r="H16" i="7"/>
  <c r="C13" i="7"/>
  <c r="H56" i="7" l="1"/>
  <c r="H57" i="7" s="1"/>
  <c r="B41" i="6"/>
  <c r="H10" i="7"/>
  <c r="G10" i="7" s="1"/>
  <c r="H12" i="7"/>
  <c r="H18" i="7"/>
  <c r="D37" i="7"/>
  <c r="H36" i="7"/>
  <c r="F36" i="7" s="1"/>
  <c r="H40" i="7"/>
  <c r="F40" i="7" s="1"/>
  <c r="H44" i="7"/>
  <c r="H65" i="7"/>
  <c r="H37" i="7"/>
  <c r="D66" i="7"/>
  <c r="H21" i="7"/>
  <c r="D13" i="7"/>
  <c r="C22" i="6"/>
  <c r="C39" i="6" s="1"/>
  <c r="C41" i="6" s="1"/>
  <c r="D18" i="6"/>
  <c r="D22" i="6" s="1"/>
  <c r="D39" i="6" s="1"/>
  <c r="D9" i="6"/>
  <c r="D13" i="6" s="1"/>
  <c r="G11" i="7"/>
  <c r="G16" i="7"/>
  <c r="G17" i="7"/>
  <c r="G25" i="7"/>
  <c r="G26" i="7"/>
  <c r="G27" i="7"/>
  <c r="G28" i="7"/>
  <c r="G29" i="7"/>
  <c r="G30" i="7"/>
  <c r="G32" i="7"/>
  <c r="G33" i="7"/>
  <c r="G34" i="7"/>
  <c r="G45" i="7"/>
  <c r="H9" i="7"/>
  <c r="F11" i="7"/>
  <c r="H15" i="7"/>
  <c r="F17" i="7"/>
  <c r="D22" i="7"/>
  <c r="G24" i="7"/>
  <c r="F25" i="7"/>
  <c r="F27" i="7"/>
  <c r="F29" i="7"/>
  <c r="F33" i="7"/>
  <c r="C37" i="7"/>
  <c r="H43" i="7"/>
  <c r="F43" i="7" s="1"/>
  <c r="F45" i="7"/>
  <c r="D46" i="7"/>
  <c r="C57" i="7"/>
  <c r="C68" i="7" s="1"/>
  <c r="F16" i="7"/>
  <c r="F24" i="7"/>
  <c r="F26" i="7"/>
  <c r="F28" i="7"/>
  <c r="F30" i="7"/>
  <c r="F32" i="7"/>
  <c r="F34" i="7"/>
  <c r="F56" i="7"/>
  <c r="H64" i="7"/>
  <c r="G36" i="7" l="1"/>
  <c r="D68" i="7"/>
  <c r="G56" i="7"/>
  <c r="H46" i="7"/>
  <c r="G40" i="7"/>
  <c r="H41" i="7"/>
  <c r="G39" i="7"/>
  <c r="F10" i="7"/>
  <c r="H13" i="7"/>
  <c r="H66" i="7"/>
  <c r="H22" i="7"/>
  <c r="G9" i="7"/>
  <c r="F9" i="7"/>
  <c r="D41" i="6"/>
  <c r="F39" i="7"/>
  <c r="F15" i="7"/>
  <c r="G43" i="7"/>
  <c r="G15" i="7"/>
  <c r="H68" i="7" l="1"/>
</calcChain>
</file>

<file path=xl/sharedStrings.xml><?xml version="1.0" encoding="utf-8"?>
<sst xmlns="http://schemas.openxmlformats.org/spreadsheetml/2006/main" count="511" uniqueCount="428">
  <si>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</si>
  <si>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</si>
  <si>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</si>
  <si>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</si>
  <si>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</si>
  <si>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</si>
  <si>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</si>
  <si>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</si>
  <si>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</si>
  <si>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</si>
  <si>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</si>
  <si>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</si>
  <si>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</si>
  <si>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</si>
  <si>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</si>
  <si>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</si>
  <si>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</si>
  <si>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</si>
  <si>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</si>
  <si>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</si>
  <si>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</si>
  <si>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</si>
  <si>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</si>
  <si>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</si>
  <si>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</si>
  <si>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</si>
  <si>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</si>
  <si>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</si>
  <si>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</si>
  <si>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</si>
  <si>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</si>
  <si>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</si>
  <si>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</si>
  <si>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</si>
  <si>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</si>
  <si>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</si>
  <si>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</si>
  <si>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</si>
  <si>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</si>
  <si>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</si>
  <si>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</si>
  <si>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</si>
  <si>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</si>
  <si>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</si>
  <si>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</si>
  <si>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</si>
  <si>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</si>
  <si>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</si>
  <si>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</si>
  <si>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</si>
  <si>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</si>
  <si>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</si>
  <si>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</si>
  <si>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</si>
  <si>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</si>
  <si>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</si>
  <si>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</si>
  <si>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</si>
  <si>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</si>
  <si>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</si>
  <si>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</si>
  <si>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</si>
  <si>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</si>
  <si>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</si>
  <si>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</si>
  <si>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</si>
  <si>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</si>
  <si>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</si>
  <si>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</si>
  <si>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</si>
  <si>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</si>
  <si>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</si>
  <si>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</si>
  <si>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</si>
  <si>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</si>
  <si>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</si>
  <si>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</si>
  <si>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</si>
  <si>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</si>
  <si>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</si>
  <si>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</si>
  <si>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</si>
  <si>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</si>
  <si>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</si>
  <si>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</si>
  <si>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</si>
  <si>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</si>
  <si>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</si>
  <si>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</si>
  <si>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</si>
  <si>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</si>
  <si>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</si>
  <si>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</si>
  <si>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</si>
  <si>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</si>
  <si>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</si>
  <si>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</si>
  <si>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</si>
  <si>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</si>
  <si>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</si>
  <si>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</si>
  <si>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</si>
  <si>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</si>
  <si>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</si>
  <si>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</si>
  <si>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</si>
  <si>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</si>
  <si>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</si>
  <si>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</si>
  <si>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</si>
  <si>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</si>
  <si>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</si>
  <si>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</si>
  <si>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</si>
  <si>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</si>
  <si>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</si>
  <si>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</si>
  <si>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</si>
  <si>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</si>
  <si>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</si>
  <si>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</si>
  <si>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</si>
  <si>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</si>
  <si>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</si>
  <si>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</si>
  <si>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</si>
  <si>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</si>
  <si>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</si>
  <si>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</si>
  <si>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</si>
  <si>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</si>
  <si>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</si>
  <si>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</si>
  <si>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</si>
  <si>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</si>
  <si>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</si>
  <si>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</si>
  <si>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</si>
  <si>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</si>
  <si>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</si>
  <si>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</si>
  <si>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</si>
  <si>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</si>
  <si>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</si>
  <si>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</si>
  <si>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</si>
  <si>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</si>
  <si>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</si>
  <si>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</si>
  <si>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</si>
  <si>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</si>
  <si>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</si>
  <si>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</si>
  <si>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</si>
  <si>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</si>
  <si>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</si>
  <si>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</si>
  <si>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</si>
  <si>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</si>
  <si>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</si>
  <si>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</si>
  <si>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</si>
  <si>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</si>
  <si>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</si>
  <si>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</si>
  <si>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</si>
  <si>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</si>
  <si>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</si>
  <si>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</si>
  <si>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</si>
  <si>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</si>
  <si>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</si>
  <si>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</si>
  <si>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</si>
  <si>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</si>
  <si>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</si>
  <si>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</si>
  <si>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</si>
  <si>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</si>
  <si>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</si>
  <si>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</si>
  <si>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</si>
  <si>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</si>
  <si>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</si>
  <si>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</si>
  <si>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</si>
  <si>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</si>
  <si>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</si>
  <si>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</si>
  <si>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</si>
  <si>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</si>
  <si>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</si>
  <si>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</si>
  <si>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</si>
  <si>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</si>
  <si>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</si>
  <si>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</si>
  <si>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</si>
  <si>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</si>
  <si>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</si>
  <si>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</si>
  <si>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</si>
  <si>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</si>
  <si>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</si>
  <si>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</si>
  <si>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</si>
  <si>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</si>
  <si>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</si>
  <si>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</si>
  <si>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</si>
  <si>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</si>
  <si>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</si>
  <si>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</si>
  <si>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</si>
  <si>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</si>
  <si>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</si>
  <si>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</si>
  <si>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</si>
  <si>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</si>
  <si>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</si>
  <si>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</si>
  <si>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</si>
  <si>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</si>
  <si>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</si>
  <si>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</si>
  <si>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</si>
  <si>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</si>
  <si>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</si>
  <si>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</si>
  <si>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</si>
  <si>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</si>
  <si>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</si>
  <si>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</si>
  <si>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</si>
  <si>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</si>
  <si>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</si>
  <si>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</si>
  <si>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</si>
  <si>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</si>
  <si>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</si>
  <si>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</si>
  <si>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</si>
  <si>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</si>
  <si>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</si>
  <si>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</si>
  <si>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</si>
  <si>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</si>
  <si>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</si>
  <si>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</si>
  <si>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</si>
  <si>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</si>
  <si>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</si>
  <si>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</si>
  <si>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</si>
  <si>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</si>
  <si>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</si>
  <si>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</si>
  <si>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</si>
  <si>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</si>
  <si>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</si>
  <si>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</si>
  <si>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</si>
  <si>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</si>
  <si>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</si>
  <si>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</si>
  <si>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</si>
  <si>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</si>
  <si>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</si>
  <si>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</si>
  <si>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</si>
  <si>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</si>
  <si>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</si>
  <si>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</si>
  <si>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</si>
  <si>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</si>
  <si>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</si>
  <si>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</si>
  <si>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</si>
  <si>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</si>
  <si>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</si>
  <si>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</si>
  <si>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</si>
  <si>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</si>
  <si>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</si>
  <si>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</si>
  <si>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</si>
  <si>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</si>
  <si>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</si>
  <si>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</si>
  <si>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</si>
  <si>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</si>
  <si>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</si>
  <si>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</si>
  <si>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</si>
  <si>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</si>
  <si>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</si>
  <si>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</si>
  <si>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</si>
  <si>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</si>
  <si>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</si>
  <si>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</si>
  <si>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</si>
  <si>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</si>
  <si>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</si>
  <si>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</si>
  <si>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</si>
  <si>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</si>
  <si>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</si>
  <si>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</si>
  <si>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</si>
  <si>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</si>
  <si>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</si>
  <si>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</si>
  <si>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</si>
  <si>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</si>
  <si>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</si>
  <si>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</si>
  <si>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</si>
  <si>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</si>
  <si>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</si>
  <si>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</si>
  <si>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</si>
  <si>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</si>
  <si>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</si>
  <si>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</si>
  <si>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</si>
  <si>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</si>
  <si>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</si>
  <si>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</si>
  <si>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</si>
  <si>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</si>
  <si>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</si>
  <si>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</si>
  <si>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</si>
  <si>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</si>
  <si>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</si>
  <si>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</si>
  <si>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</si>
  <si>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</si>
  <si>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</si>
  <si>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</si>
  <si>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</si>
  <si>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</si>
  <si>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</si>
  <si>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</si>
  <si>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</si>
  <si>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</si>
  <si>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</si>
  <si>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</si>
  <si>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</si>
  <si>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</si>
  <si>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</si>
  <si>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</si>
  <si>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</si>
  <si>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</si>
  <si>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</si>
  <si>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</si>
  <si>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</si>
  <si>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</si>
  <si>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</si>
  <si>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</si>
  <si>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</si>
  <si>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</si>
  <si>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</si>
  <si>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</si>
  <si>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</si>
  <si>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</si>
  <si>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</si>
  <si>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</si>
  <si>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</si>
  <si>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</si>
  <si>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</si>
  <si>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</si>
  <si>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</si>
  <si>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</si>
  <si>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</si>
  <si>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</si>
  <si>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</si>
  <si>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</si>
  <si>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</si>
  <si>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</si>
  <si>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</si>
  <si>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</si>
  <si>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</si>
  <si>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</si>
  <si>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</si>
  <si>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</si>
  <si>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</si>
  <si>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</si>
  <si>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</si>
  <si>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</si>
  <si>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</si>
  <si>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</si>
  <si>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</si>
  <si>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</si>
  <si>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</si>
  <si>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</si>
  <si>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</si>
  <si>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</si>
  <si>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</si>
  <si>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</si>
  <si>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</si>
  <si>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</si>
  <si>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</si>
  <si>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</si>
  <si>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Allocation Method   </t>
  </si>
  <si>
    <t>Blended Electric Rate</t>
  </si>
  <si>
    <t>Blended Gas Rate</t>
  </si>
  <si>
    <t>(24) 4031 - Depreciation Expense - ASC 815</t>
  </si>
  <si>
    <t xml:space="preserve">               (19) 886 - Maint of Facilities and Structures</t>
  </si>
  <si>
    <t>(July through December 2016 is based on allocation factors developed using 12 ME 12/31/2015 information)</t>
  </si>
  <si>
    <t>(January through June 2017 is based on allocation factors developed using 12 ME 12/31/2016 information)</t>
  </si>
  <si>
    <t>FOR THE 12 MONTHS ENDED JUNE 30, 2017</t>
  </si>
  <si>
    <t>July 16 - Dec 16</t>
  </si>
  <si>
    <t>Jan 17 - June 17</t>
  </si>
  <si>
    <t>(5) 456 - Other Electric Revenues - Unbilled</t>
  </si>
  <si>
    <t>(5) 456 - Other Electric Revenues</t>
  </si>
  <si>
    <t xml:space="preserve">               (17) 8075 - Purchased Gas Other Expense</t>
  </si>
  <si>
    <t>(17) 8441 - Gas LNG Oper Sup &amp; Eng</t>
  </si>
  <si>
    <t xml:space="preserve">               (18) 573 - Transm Maint Misc</t>
  </si>
  <si>
    <t xml:space="preserve">               (19) 885 - Dist Maint Supv &amp; Engineering</t>
  </si>
  <si>
    <t xml:space="preserve">RATE BASE (AMA For 12 Months Ended June 30, 2017)  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</si>
  <si>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</si>
  <si>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</si>
  <si>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</si>
  <si>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</si>
  <si>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</si>
  <si>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(27) 414 - Other Utility 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</si>
</sst>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_@"/>
    <numFmt numFmtId="167" formatCode="_(&quot;$&quot;* #,##0_);_(&quot;$&quot;* \(#,##0\);_(&quot;$&quot;* &quot;-&quot;??_);_(@_)"/>
    <numFmt numFmtId="168" formatCode="________@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#."/>
    <numFmt numFmtId="176" formatCode="_(* ###0_);_(* \(###0\);_(* &quot;-&quot;_);_(@_)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92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169" fontId="23" fillId="0" borderId="0">
      <alignment horizontal="left" wrapText="1"/>
    </xf>
    <xf numFmtId="0" fontId="23" fillId="0" borderId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6" fillId="0" borderId="0"/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6" fillId="0" borderId="0"/>
    <xf numFmtId="172" fontId="37" fillId="0" borderId="0">
      <alignment horizontal="left"/>
    </xf>
    <xf numFmtId="173" fontId="38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9" fillId="34" borderId="0" applyNumberFormat="0" applyBorder="0" applyAlignment="0" applyProtection="0"/>
    <xf numFmtId="0" fontId="1" fillId="10" borderId="0" applyNumberFormat="0" applyBorder="0" applyAlignment="0" applyProtection="0"/>
    <xf numFmtId="0" fontId="39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9" fillId="35" borderId="0" applyNumberFormat="0" applyBorder="0" applyAlignment="0" applyProtection="0"/>
    <xf numFmtId="0" fontId="1" fillId="14" borderId="0" applyNumberFormat="0" applyBorder="0" applyAlignment="0" applyProtection="0"/>
    <xf numFmtId="0" fontId="39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9" fillId="36" borderId="0" applyNumberFormat="0" applyBorder="0" applyAlignment="0" applyProtection="0"/>
    <xf numFmtId="0" fontId="1" fillId="18" borderId="0" applyNumberFormat="0" applyBorder="0" applyAlignment="0" applyProtection="0"/>
    <xf numFmtId="0" fontId="39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9" fillId="37" borderId="0" applyNumberFormat="0" applyBorder="0" applyAlignment="0" applyProtection="0"/>
    <xf numFmtId="0" fontId="1" fillId="22" borderId="0" applyNumberFormat="0" applyBorder="0" applyAlignment="0" applyProtection="0"/>
    <xf numFmtId="0" fontId="39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9" fillId="38" borderId="0" applyNumberFormat="0" applyBorder="0" applyAlignment="0" applyProtection="0"/>
    <xf numFmtId="0" fontId="1" fillId="26" borderId="0" applyNumberFormat="0" applyBorder="0" applyAlignment="0" applyProtection="0"/>
    <xf numFmtId="0" fontId="39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9" fillId="39" borderId="0" applyNumberFormat="0" applyBorder="0" applyAlignment="0" applyProtection="0"/>
    <xf numFmtId="0" fontId="1" fillId="30" borderId="0" applyNumberFormat="0" applyBorder="0" applyAlignment="0" applyProtection="0"/>
    <xf numFmtId="0" fontId="39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9" fillId="40" borderId="0" applyNumberFormat="0" applyBorder="0" applyAlignment="0" applyProtection="0"/>
    <xf numFmtId="0" fontId="1" fillId="11" borderId="0" applyNumberFormat="0" applyBorder="0" applyAlignment="0" applyProtection="0"/>
    <xf numFmtId="0" fontId="39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9" fillId="41" borderId="0" applyNumberFormat="0" applyBorder="0" applyAlignment="0" applyProtection="0"/>
    <xf numFmtId="0" fontId="1" fillId="15" borderId="0" applyNumberFormat="0" applyBorder="0" applyAlignment="0" applyProtection="0"/>
    <xf numFmtId="0" fontId="39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9" fillId="42" borderId="0" applyNumberFormat="0" applyBorder="0" applyAlignment="0" applyProtection="0"/>
    <xf numFmtId="0" fontId="1" fillId="19" borderId="0" applyNumberFormat="0" applyBorder="0" applyAlignment="0" applyProtection="0"/>
    <xf numFmtId="0" fontId="39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9" fillId="37" borderId="0" applyNumberFormat="0" applyBorder="0" applyAlignment="0" applyProtection="0"/>
    <xf numFmtId="0" fontId="1" fillId="23" borderId="0" applyNumberFormat="0" applyBorder="0" applyAlignment="0" applyProtection="0"/>
    <xf numFmtId="0" fontId="39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9" fillId="40" borderId="0" applyNumberFormat="0" applyBorder="0" applyAlignment="0" applyProtection="0"/>
    <xf numFmtId="0" fontId="1" fillId="27" borderId="0" applyNumberFormat="0" applyBorder="0" applyAlignment="0" applyProtection="0"/>
    <xf numFmtId="0" fontId="39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9" fillId="43" borderId="0" applyNumberFormat="0" applyBorder="0" applyAlignment="0" applyProtection="0"/>
    <xf numFmtId="0" fontId="1" fillId="31" borderId="0" applyNumberFormat="0" applyBorder="0" applyAlignment="0" applyProtection="0"/>
    <xf numFmtId="0" fontId="39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40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40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40" fillId="52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40" fillId="4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9" fillId="53" borderId="0" applyNumberFormat="0" applyBorder="0" applyAlignment="0" applyProtection="0"/>
    <xf numFmtId="0" fontId="39" fillId="48" borderId="0" applyNumberFormat="0" applyBorder="0" applyAlignment="0" applyProtection="0"/>
    <xf numFmtId="0" fontId="40" fillId="5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74" fontId="41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3" fillId="55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/>
    <xf numFmtId="0" fontId="46" fillId="0" borderId="0"/>
    <xf numFmtId="0" fontId="47" fillId="0" borderId="0"/>
    <xf numFmtId="175" fontId="48" fillId="0" borderId="0">
      <protection locked="0"/>
    </xf>
    <xf numFmtId="0" fontId="47" fillId="0" borderId="0"/>
    <xf numFmtId="0" fontId="49" fillId="0" borderId="0" applyNumberFormat="0" applyAlignment="0">
      <alignment horizontal="left"/>
    </xf>
    <xf numFmtId="0" fontId="50" fillId="0" borderId="0" applyNumberFormat="0" applyAlignment="0"/>
    <xf numFmtId="0" fontId="46" fillId="0" borderId="0"/>
    <xf numFmtId="0" fontId="47" fillId="0" borderId="0"/>
    <xf numFmtId="0" fontId="46" fillId="0" borderId="0"/>
    <xf numFmtId="0" fontId="47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51" fillId="56" borderId="0" applyNumberFormat="0" applyBorder="0" applyAlignment="0" applyProtection="0"/>
    <xf numFmtId="0" fontId="51" fillId="57" borderId="0" applyNumberFormat="0" applyBorder="0" applyAlignment="0" applyProtection="0"/>
    <xf numFmtId="0" fontId="51" fillId="58" borderId="0" applyNumberFormat="0" applyBorder="0" applyAlignment="0" applyProtection="0"/>
    <xf numFmtId="169" fontId="2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5" fillId="0" borderId="0" applyFont="0" applyFill="0" applyBorder="0" applyAlignment="0" applyProtection="0"/>
    <xf numFmtId="0" fontId="4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2" fillId="55" borderId="0" applyNumberFormat="0" applyBorder="0" applyAlignment="0" applyProtection="0"/>
    <xf numFmtId="177" fontId="29" fillId="0" borderId="0" applyNumberFormat="0" applyFill="0" applyBorder="0" applyProtection="0">
      <alignment horizontal="right"/>
    </xf>
    <xf numFmtId="0" fontId="28" fillId="0" borderId="28" applyNumberFormat="0" applyAlignment="0" applyProtection="0">
      <alignment horizontal="left"/>
    </xf>
    <xf numFmtId="0" fontId="28" fillId="0" borderId="16">
      <alignment horizontal="left"/>
    </xf>
    <xf numFmtId="14" fontId="19" fillId="59" borderId="29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2" fillId="0" borderId="0"/>
    <xf numFmtId="40" fontId="22" fillId="0" borderId="0"/>
    <xf numFmtId="10" fontId="52" fillId="60" borderId="1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3" fillId="61" borderId="30">
      <alignment horizontal="left"/>
      <protection locked="0"/>
    </xf>
    <xf numFmtId="10" fontId="53" fillId="61" borderId="30">
      <alignment horizontal="right"/>
      <protection locked="0"/>
    </xf>
    <xf numFmtId="0" fontId="52" fillId="55" borderId="0"/>
    <xf numFmtId="3" fontId="54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19" fillId="0" borderId="31" applyNumberFormat="0" applyFont="0" applyAlignment="0">
      <alignment horizontal="center"/>
    </xf>
    <xf numFmtId="44" fontId="19" fillId="0" borderId="32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5" fillId="0" borderId="0"/>
    <xf numFmtId="178" fontId="23" fillId="0" borderId="0"/>
    <xf numFmtId="179" fontId="56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23" fillId="0" borderId="0"/>
    <xf numFmtId="0" fontId="1" fillId="0" borderId="0"/>
    <xf numFmtId="0" fontId="1" fillId="0" borderId="0"/>
    <xf numFmtId="169" fontId="4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9" fillId="0" borderId="0"/>
    <xf numFmtId="0" fontId="1" fillId="0" borderId="0"/>
    <xf numFmtId="0" fontId="23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180" fontId="23" fillId="0" borderId="0">
      <alignment horizontal="left" wrapText="1"/>
    </xf>
    <xf numFmtId="0" fontId="1" fillId="0" borderId="0"/>
    <xf numFmtId="0" fontId="39" fillId="0" borderId="0"/>
    <xf numFmtId="0" fontId="1" fillId="0" borderId="0"/>
    <xf numFmtId="0" fontId="39" fillId="0" borderId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6" fillId="0" borderId="0"/>
    <xf numFmtId="0" fontId="46" fillId="0" borderId="0"/>
    <xf numFmtId="0" fontId="47" fillId="0" borderId="0"/>
    <xf numFmtId="181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63" borderId="3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8" fillId="0" borderId="29">
      <alignment horizontal="center"/>
    </xf>
    <xf numFmtId="3" fontId="43" fillId="0" borderId="0" applyFont="0" applyFill="0" applyBorder="0" applyAlignment="0" applyProtection="0"/>
    <xf numFmtId="0" fontId="43" fillId="64" borderId="0" applyNumberFormat="0" applyFont="0" applyBorder="0" applyAlignment="0" applyProtection="0"/>
    <xf numFmtId="0" fontId="47" fillId="0" borderId="0"/>
    <xf numFmtId="3" fontId="59" fillId="0" borderId="0" applyFill="0" applyBorder="0" applyAlignment="0" applyProtection="0"/>
    <xf numFmtId="0" fontId="60" fillId="0" borderId="0"/>
    <xf numFmtId="42" fontId="23" fillId="60" borderId="0"/>
    <xf numFmtId="42" fontId="23" fillId="60" borderId="27">
      <alignment vertical="center"/>
    </xf>
    <xf numFmtId="0" fontId="19" fillId="60" borderId="12" applyNumberFormat="0">
      <alignment horizontal="center" vertical="center" wrapText="1"/>
    </xf>
    <xf numFmtId="10" fontId="23" fillId="60" borderId="0"/>
    <xf numFmtId="182" fontId="23" fillId="60" borderId="0"/>
    <xf numFmtId="165" fontId="22" fillId="0" borderId="0" applyBorder="0" applyAlignment="0"/>
    <xf numFmtId="42" fontId="23" fillId="60" borderId="10">
      <alignment horizontal="left"/>
    </xf>
    <xf numFmtId="182" fontId="61" fillId="60" borderId="10">
      <alignment horizontal="left"/>
    </xf>
    <xf numFmtId="14" fontId="42" fillId="0" borderId="0" applyNumberFormat="0" applyFill="0" applyBorder="0" applyAlignment="0" applyProtection="0">
      <alignment horizontal="left"/>
    </xf>
    <xf numFmtId="183" fontId="23" fillId="0" borderId="0" applyFont="0" applyFill="0" applyAlignment="0">
      <alignment horizontal="right"/>
    </xf>
    <xf numFmtId="4" fontId="57" fillId="61" borderId="34" applyNumberFormat="0" applyProtection="0">
      <alignment vertical="center"/>
    </xf>
    <xf numFmtId="4" fontId="62" fillId="65" borderId="35" applyNumberFormat="0" applyProtection="0">
      <alignment vertical="center"/>
    </xf>
    <xf numFmtId="4" fontId="63" fillId="61" borderId="34" applyNumberFormat="0" applyProtection="0">
      <alignment vertical="center"/>
    </xf>
    <xf numFmtId="4" fontId="64" fillId="61" borderId="35" applyNumberFormat="0" applyProtection="0">
      <alignment vertical="center"/>
    </xf>
    <xf numFmtId="4" fontId="57" fillId="61" borderId="34" applyNumberFormat="0" applyProtection="0">
      <alignment horizontal="left" vertical="center" indent="1"/>
    </xf>
    <xf numFmtId="4" fontId="62" fillId="61" borderId="35" applyNumberFormat="0" applyProtection="0">
      <alignment horizontal="left" vertical="center" indent="1"/>
    </xf>
    <xf numFmtId="4" fontId="57" fillId="61" borderId="34" applyNumberFormat="0" applyProtection="0">
      <alignment horizontal="left" vertical="center" indent="1"/>
    </xf>
    <xf numFmtId="0" fontId="62" fillId="61" borderId="35" applyNumberFormat="0" applyProtection="0">
      <alignment horizontal="left" vertical="top" indent="1"/>
    </xf>
    <xf numFmtId="0" fontId="23" fillId="66" borderId="34" applyNumberFormat="0" applyProtection="0">
      <alignment horizontal="left" vertical="center" indent="1"/>
    </xf>
    <xf numFmtId="0" fontId="23" fillId="67" borderId="0" applyNumberFormat="0" applyProtection="0">
      <alignment horizontal="left" vertical="center" indent="1"/>
    </xf>
    <xf numFmtId="4" fontId="62" fillId="68" borderId="0" applyNumberFormat="0" applyProtection="0">
      <alignment horizontal="left" vertical="center" indent="1"/>
    </xf>
    <xf numFmtId="4" fontId="57" fillId="69" borderId="34" applyNumberFormat="0" applyProtection="0">
      <alignment horizontal="right" vertical="center"/>
    </xf>
    <xf numFmtId="4" fontId="57" fillId="35" borderId="35" applyNumberFormat="0" applyProtection="0">
      <alignment horizontal="right" vertical="center"/>
    </xf>
    <xf numFmtId="4" fontId="57" fillId="70" borderId="34" applyNumberFormat="0" applyProtection="0">
      <alignment horizontal="right" vertical="center"/>
    </xf>
    <xf numFmtId="4" fontId="57" fillId="41" borderId="35" applyNumberFormat="0" applyProtection="0">
      <alignment horizontal="right" vertical="center"/>
    </xf>
    <xf numFmtId="4" fontId="57" fillId="33" borderId="34" applyNumberFormat="0" applyProtection="0">
      <alignment horizontal="right" vertical="center"/>
    </xf>
    <xf numFmtId="4" fontId="57" fillId="71" borderId="35" applyNumberFormat="0" applyProtection="0">
      <alignment horizontal="right" vertical="center"/>
    </xf>
    <xf numFmtId="4" fontId="57" fillId="72" borderId="34" applyNumberFormat="0" applyProtection="0">
      <alignment horizontal="right" vertical="center"/>
    </xf>
    <xf numFmtId="4" fontId="57" fillId="43" borderId="35" applyNumberFormat="0" applyProtection="0">
      <alignment horizontal="right" vertical="center"/>
    </xf>
    <xf numFmtId="4" fontId="57" fillId="73" borderId="34" applyNumberFormat="0" applyProtection="0">
      <alignment horizontal="right" vertical="center"/>
    </xf>
    <xf numFmtId="4" fontId="57" fillId="74" borderId="35" applyNumberFormat="0" applyProtection="0">
      <alignment horizontal="right" vertical="center"/>
    </xf>
    <xf numFmtId="4" fontId="57" fillId="75" borderId="34" applyNumberFormat="0" applyProtection="0">
      <alignment horizontal="right" vertical="center"/>
    </xf>
    <xf numFmtId="4" fontId="57" fillId="76" borderId="35" applyNumberFormat="0" applyProtection="0">
      <alignment horizontal="right" vertical="center"/>
    </xf>
    <xf numFmtId="4" fontId="57" fillId="77" borderId="34" applyNumberFormat="0" applyProtection="0">
      <alignment horizontal="right" vertical="center"/>
    </xf>
    <xf numFmtId="4" fontId="57" fillId="78" borderId="35" applyNumberFormat="0" applyProtection="0">
      <alignment horizontal="right" vertical="center"/>
    </xf>
    <xf numFmtId="4" fontId="57" fillId="79" borderId="34" applyNumberFormat="0" applyProtection="0">
      <alignment horizontal="right" vertical="center"/>
    </xf>
    <xf numFmtId="4" fontId="57" fillId="80" borderId="35" applyNumberFormat="0" applyProtection="0">
      <alignment horizontal="right" vertical="center"/>
    </xf>
    <xf numFmtId="4" fontId="57" fillId="81" borderId="34" applyNumberFormat="0" applyProtection="0">
      <alignment horizontal="right" vertical="center"/>
    </xf>
    <xf numFmtId="4" fontId="57" fillId="42" borderId="35" applyNumberFormat="0" applyProtection="0">
      <alignment horizontal="right" vertical="center"/>
    </xf>
    <xf numFmtId="4" fontId="62" fillId="82" borderId="34" applyNumberFormat="0" applyProtection="0">
      <alignment horizontal="left" vertical="center" indent="1"/>
    </xf>
    <xf numFmtId="4" fontId="62" fillId="83" borderId="36" applyNumberFormat="0" applyProtection="0">
      <alignment horizontal="left" vertical="center" indent="1"/>
    </xf>
    <xf numFmtId="4" fontId="57" fillId="84" borderId="37" applyNumberFormat="0" applyProtection="0">
      <alignment horizontal="left" vertical="center" indent="1"/>
    </xf>
    <xf numFmtId="4" fontId="57" fillId="85" borderId="0" applyNumberFormat="0" applyProtection="0">
      <alignment horizontal="left" vertical="center" indent="1"/>
    </xf>
    <xf numFmtId="4" fontId="65" fillId="86" borderId="0" applyNumberFormat="0" applyProtection="0">
      <alignment horizontal="left" vertical="center" indent="1"/>
    </xf>
    <xf numFmtId="0" fontId="23" fillId="66" borderId="34" applyNumberFormat="0" applyProtection="0">
      <alignment horizontal="left" vertical="center" indent="1"/>
    </xf>
    <xf numFmtId="4" fontId="57" fillId="87" borderId="35" applyNumberFormat="0" applyProtection="0">
      <alignment horizontal="right" vertical="center"/>
    </xf>
    <xf numFmtId="4" fontId="57" fillId="84" borderId="34" applyNumberFormat="0" applyProtection="0">
      <alignment horizontal="left" vertical="center" indent="1"/>
    </xf>
    <xf numFmtId="4" fontId="57" fillId="85" borderId="0" applyNumberFormat="0" applyProtection="0">
      <alignment horizontal="left" vertical="center" indent="1"/>
    </xf>
    <xf numFmtId="4" fontId="57" fillId="88" borderId="34" applyNumberFormat="0" applyProtection="0">
      <alignment horizontal="left" vertical="center" indent="1"/>
    </xf>
    <xf numFmtId="4" fontId="57" fillId="68" borderId="0" applyNumberFormat="0" applyProtection="0">
      <alignment horizontal="left" vertical="center" indent="1"/>
    </xf>
    <xf numFmtId="0" fontId="23" fillId="88" borderId="34" applyNumberFormat="0" applyProtection="0">
      <alignment horizontal="left" vertical="center" indent="1"/>
    </xf>
    <xf numFmtId="0" fontId="23" fillId="86" borderId="35" applyNumberFormat="0" applyProtection="0">
      <alignment horizontal="left" vertical="center" indent="1"/>
    </xf>
    <xf numFmtId="0" fontId="23" fillId="88" borderId="34" applyNumberFormat="0" applyProtection="0">
      <alignment horizontal="left" vertical="center" indent="1"/>
    </xf>
    <xf numFmtId="0" fontId="23" fillId="86" borderId="35" applyNumberFormat="0" applyProtection="0">
      <alignment horizontal="left" vertical="top" indent="1"/>
    </xf>
    <xf numFmtId="0" fontId="23" fillId="89" borderId="34" applyNumberFormat="0" applyProtection="0">
      <alignment horizontal="left" vertical="center" indent="1"/>
    </xf>
    <xf numFmtId="0" fontId="23" fillId="68" borderId="35" applyNumberFormat="0" applyProtection="0">
      <alignment horizontal="left" vertical="center" indent="1"/>
    </xf>
    <xf numFmtId="0" fontId="23" fillId="89" borderId="34" applyNumberFormat="0" applyProtection="0">
      <alignment horizontal="left" vertical="center" indent="1"/>
    </xf>
    <xf numFmtId="0" fontId="23" fillId="68" borderId="35" applyNumberFormat="0" applyProtection="0">
      <alignment horizontal="left" vertical="top" indent="1"/>
    </xf>
    <xf numFmtId="0" fontId="23" fillId="55" borderId="34" applyNumberFormat="0" applyProtection="0">
      <alignment horizontal="left" vertical="center" indent="1"/>
    </xf>
    <xf numFmtId="0" fontId="23" fillId="90" borderId="35" applyNumberFormat="0" applyProtection="0">
      <alignment horizontal="left" vertical="center" indent="1"/>
    </xf>
    <xf numFmtId="0" fontId="23" fillId="55" borderId="34" applyNumberFormat="0" applyProtection="0">
      <alignment horizontal="left" vertical="center" indent="1"/>
    </xf>
    <xf numFmtId="0" fontId="23" fillId="90" borderId="35" applyNumberFormat="0" applyProtection="0">
      <alignment horizontal="left" vertical="top" indent="1"/>
    </xf>
    <xf numFmtId="0" fontId="23" fillId="66" borderId="34" applyNumberFormat="0" applyProtection="0">
      <alignment horizontal="left" vertical="center" indent="1"/>
    </xf>
    <xf numFmtId="0" fontId="23" fillId="63" borderId="35" applyNumberFormat="0" applyProtection="0">
      <alignment horizontal="left" vertical="center" indent="1"/>
    </xf>
    <xf numFmtId="0" fontId="23" fillId="66" borderId="34" applyNumberFormat="0" applyProtection="0">
      <alignment horizontal="left" vertical="center" indent="1"/>
    </xf>
    <xf numFmtId="0" fontId="23" fillId="63" borderId="35" applyNumberFormat="0" applyProtection="0">
      <alignment horizontal="left" vertical="top" indent="1"/>
    </xf>
    <xf numFmtId="0" fontId="23" fillId="91" borderId="14" applyNumberFormat="0">
      <protection locked="0"/>
    </xf>
    <xf numFmtId="4" fontId="57" fillId="92" borderId="34" applyNumberFormat="0" applyProtection="0">
      <alignment vertical="center"/>
    </xf>
    <xf numFmtId="4" fontId="57" fillId="92" borderId="35" applyNumberFormat="0" applyProtection="0">
      <alignment vertical="center"/>
    </xf>
    <xf numFmtId="4" fontId="63" fillId="92" borderId="34" applyNumberFormat="0" applyProtection="0">
      <alignment vertical="center"/>
    </xf>
    <xf numFmtId="4" fontId="63" fillId="92" borderId="35" applyNumberFormat="0" applyProtection="0">
      <alignment vertical="center"/>
    </xf>
    <xf numFmtId="4" fontId="57" fillId="92" borderId="34" applyNumberFormat="0" applyProtection="0">
      <alignment horizontal="left" vertical="center" indent="1"/>
    </xf>
    <xf numFmtId="4" fontId="57" fillId="92" borderId="35" applyNumberFormat="0" applyProtection="0">
      <alignment horizontal="left" vertical="center" indent="1"/>
    </xf>
    <xf numFmtId="4" fontId="57" fillId="92" borderId="34" applyNumberFormat="0" applyProtection="0">
      <alignment horizontal="left" vertical="center" indent="1"/>
    </xf>
    <xf numFmtId="0" fontId="57" fillId="92" borderId="35" applyNumberFormat="0" applyProtection="0">
      <alignment horizontal="left" vertical="top" indent="1"/>
    </xf>
    <xf numFmtId="4" fontId="57" fillId="84" borderId="34" applyNumberFormat="0" applyProtection="0">
      <alignment horizontal="right" vertical="center"/>
    </xf>
    <xf numFmtId="4" fontId="57" fillId="85" borderId="35" applyNumberFormat="0" applyProtection="0">
      <alignment horizontal="right" vertical="center"/>
    </xf>
    <xf numFmtId="4" fontId="63" fillId="84" borderId="34" applyNumberFormat="0" applyProtection="0">
      <alignment horizontal="right" vertical="center"/>
    </xf>
    <xf numFmtId="4" fontId="63" fillId="85" borderId="35" applyNumberFormat="0" applyProtection="0">
      <alignment horizontal="right" vertical="center"/>
    </xf>
    <xf numFmtId="0" fontId="23" fillId="66" borderId="34" applyNumberFormat="0" applyProtection="0">
      <alignment horizontal="left" vertical="center" indent="1"/>
    </xf>
    <xf numFmtId="4" fontId="57" fillId="87" borderId="35" applyNumberFormat="0" applyProtection="0">
      <alignment horizontal="left" vertical="center" indent="1"/>
    </xf>
    <xf numFmtId="0" fontId="23" fillId="66" borderId="34" applyNumberFormat="0" applyProtection="0">
      <alignment horizontal="left" vertical="center" indent="1"/>
    </xf>
    <xf numFmtId="0" fontId="57" fillId="68" borderId="35" applyNumberFormat="0" applyProtection="0">
      <alignment horizontal="left" vertical="top" indent="1"/>
    </xf>
    <xf numFmtId="0" fontId="66" fillId="0" borderId="0"/>
    <xf numFmtId="4" fontId="67" fillId="93" borderId="0" applyNumberFormat="0" applyProtection="0">
      <alignment horizontal="left" vertical="center" indent="1"/>
    </xf>
    <xf numFmtId="4" fontId="68" fillId="84" borderId="34" applyNumberFormat="0" applyProtection="0">
      <alignment horizontal="right" vertical="center"/>
    </xf>
    <xf numFmtId="4" fontId="68" fillId="85" borderId="35" applyNumberFormat="0" applyProtection="0">
      <alignment horizontal="right" vertical="center"/>
    </xf>
    <xf numFmtId="39" fontId="23" fillId="94" borderId="0"/>
    <xf numFmtId="0" fontId="69" fillId="0" borderId="0" applyNumberFormat="0" applyFill="0" applyBorder="0" applyAlignment="0" applyProtection="0"/>
    <xf numFmtId="38" fontId="52" fillId="0" borderId="38"/>
    <xf numFmtId="38" fontId="22" fillId="0" borderId="10"/>
    <xf numFmtId="39" fontId="42" fillId="95" borderId="0"/>
    <xf numFmtId="169" fontId="23" fillId="0" borderId="0">
      <alignment horizontal="left" wrapText="1"/>
    </xf>
    <xf numFmtId="170" fontId="23" fillId="0" borderId="0">
      <alignment horizontal="left" wrapText="1"/>
    </xf>
    <xf numFmtId="40" fontId="70" fillId="0" borderId="0" applyBorder="0">
      <alignment horizontal="right"/>
    </xf>
    <xf numFmtId="41" fontId="24" fillId="60" borderId="0">
      <alignment horizontal="left"/>
    </xf>
    <xf numFmtId="0" fontId="71" fillId="0" borderId="0"/>
    <xf numFmtId="0" fontId="72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73" fillId="60" borderId="0">
      <alignment horizontal="left" vertical="center"/>
    </xf>
    <xf numFmtId="0" fontId="19" fillId="60" borderId="0">
      <alignment horizontal="left" wrapText="1"/>
    </xf>
    <xf numFmtId="0" fontId="74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7" fillId="0" borderId="39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43" fontId="20" fillId="0" borderId="1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2" fillId="0" borderId="0" xfId="0" applyFont="1" applyAlignment="1">
      <alignment vertical="center"/>
    </xf>
    <xf numFmtId="0" fontId="0" fillId="0" borderId="14" xfId="0" applyBorder="1"/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66" fontId="23" fillId="0" borderId="18" xfId="0" quotePrefix="1" applyNumberFormat="1" applyFont="1" applyFill="1" applyBorder="1" applyAlignment="1">
      <alignment horizontal="left"/>
    </xf>
    <xf numFmtId="166" fontId="23" fillId="0" borderId="18" xfId="0" applyNumberFormat="1" applyFont="1" applyFill="1" applyBorder="1"/>
    <xf numFmtId="166" fontId="23" fillId="0" borderId="18" xfId="0" quotePrefix="1" applyNumberFormat="1" applyFont="1" applyBorder="1" applyAlignment="1">
      <alignment horizontal="left"/>
    </xf>
    <xf numFmtId="166" fontId="23" fillId="0" borderId="18" xfId="0" applyNumberFormat="1" applyFont="1" applyBorder="1"/>
    <xf numFmtId="166" fontId="24" fillId="0" borderId="18" xfId="0" applyNumberFormat="1" applyFont="1" applyBorder="1"/>
    <xf numFmtId="166" fontId="19" fillId="0" borderId="22" xfId="0" quotePrefix="1" applyNumberFormat="1" applyFont="1" applyFill="1" applyBorder="1" applyAlignment="1">
      <alignment horizontal="left" vertical="center"/>
    </xf>
    <xf numFmtId="0" fontId="0" fillId="0" borderId="0" xfId="0" applyFill="1"/>
    <xf numFmtId="10" fontId="23" fillId="0" borderId="26" xfId="0" applyNumberFormat="1" applyFont="1" applyFill="1" applyBorder="1"/>
    <xf numFmtId="10" fontId="23" fillId="0" borderId="24" xfId="0" applyNumberFormat="1" applyFont="1" applyFill="1" applyBorder="1"/>
    <xf numFmtId="10" fontId="23" fillId="0" borderId="19" xfId="0" applyNumberFormat="1" applyFont="1" applyFill="1" applyBorder="1"/>
    <xf numFmtId="10" fontId="23" fillId="0" borderId="25" xfId="0" applyNumberFormat="1" applyFont="1" applyFill="1" applyBorder="1"/>
    <xf numFmtId="10" fontId="23" fillId="0" borderId="20" xfId="0" applyNumberFormat="1" applyFont="1" applyFill="1" applyBorder="1"/>
    <xf numFmtId="10" fontId="23" fillId="0" borderId="21" xfId="0" applyNumberFormat="1" applyFont="1" applyFill="1" applyBorder="1"/>
    <xf numFmtId="0" fontId="19" fillId="0" borderId="0" xfId="45" applyFont="1" applyFill="1" applyAlignment="1">
      <alignment horizontal="centerContinuous" vertical="center"/>
    </xf>
    <xf numFmtId="0" fontId="23" fillId="0" borderId="0" xfId="45" applyFill="1"/>
    <xf numFmtId="0" fontId="19" fillId="0" borderId="0" xfId="45" applyFont="1" applyFill="1" applyAlignment="1">
      <alignment horizontal="centerContinuous"/>
    </xf>
    <xf numFmtId="0" fontId="19" fillId="0" borderId="0" xfId="45" applyFont="1" applyFill="1" applyAlignment="1">
      <alignment horizontal="center"/>
    </xf>
    <xf numFmtId="0" fontId="23" fillId="0" borderId="15" xfId="45" applyFont="1" applyFill="1" applyBorder="1" applyAlignment="1">
      <alignment vertical="center" wrapText="1"/>
    </xf>
    <xf numFmtId="0" fontId="23" fillId="0" borderId="16" xfId="45" applyFont="1" applyFill="1" applyBorder="1" applyAlignment="1">
      <alignment vertical="center" wrapText="1"/>
    </xf>
    <xf numFmtId="165" fontId="23" fillId="0" borderId="14" xfId="42" applyNumberFormat="1" applyFont="1" applyFill="1" applyBorder="1" applyAlignment="1">
      <alignment horizontal="center" vertical="center" wrapText="1"/>
    </xf>
    <xf numFmtId="165" fontId="23" fillId="0" borderId="14" xfId="42" quotePrefix="1" applyNumberFormat="1" applyFont="1" applyFill="1" applyBorder="1" applyAlignment="1">
      <alignment horizontal="center" vertical="center" wrapText="1"/>
    </xf>
    <xf numFmtId="165" fontId="23" fillId="0" borderId="26" xfId="42" applyNumberFormat="1" applyFont="1" applyFill="1" applyBorder="1" applyAlignment="1">
      <alignment horizontal="center" vertical="center" wrapText="1"/>
    </xf>
    <xf numFmtId="165" fontId="23" fillId="0" borderId="23" xfId="42" applyNumberFormat="1" applyFont="1" applyFill="1" applyBorder="1" applyAlignment="1">
      <alignment horizontal="center" vertical="center" wrapText="1"/>
    </xf>
    <xf numFmtId="0" fontId="23" fillId="0" borderId="25" xfId="45" applyFont="1" applyFill="1" applyBorder="1"/>
    <xf numFmtId="0" fontId="23" fillId="0" borderId="19" xfId="45" applyFont="1" applyFill="1" applyBorder="1"/>
    <xf numFmtId="165" fontId="23" fillId="0" borderId="23" xfId="42" applyNumberFormat="1" applyFont="1" applyFill="1" applyBorder="1"/>
    <xf numFmtId="165" fontId="23" fillId="0" borderId="23" xfId="42" applyNumberFormat="1" applyFont="1" applyFill="1" applyBorder="1" applyAlignment="1">
      <alignment horizontal="center"/>
    </xf>
    <xf numFmtId="10" fontId="23" fillId="0" borderId="23" xfId="45" applyNumberFormat="1" applyFont="1" applyFill="1" applyBorder="1"/>
    <xf numFmtId="165" fontId="23" fillId="0" borderId="19" xfId="42" applyNumberFormat="1" applyFont="1" applyFill="1" applyBorder="1"/>
    <xf numFmtId="168" fontId="23" fillId="0" borderId="0" xfId="45" applyNumberFormat="1" applyFont="1" applyFill="1"/>
    <xf numFmtId="167" fontId="23" fillId="0" borderId="18" xfId="43" applyNumberFormat="1" applyFont="1" applyFill="1" applyBorder="1"/>
    <xf numFmtId="0" fontId="23" fillId="0" borderId="18" xfId="43" applyNumberFormat="1" applyFont="1" applyFill="1" applyBorder="1" applyAlignment="1">
      <alignment horizontal="center"/>
    </xf>
    <xf numFmtId="10" fontId="23" fillId="0" borderId="18" xfId="46" applyNumberFormat="1" applyFont="1" applyFill="1" applyBorder="1" applyAlignment="1">
      <alignment horizontal="right" wrapText="1"/>
    </xf>
    <xf numFmtId="167" fontId="23" fillId="0" borderId="19" xfId="43" applyNumberFormat="1" applyFont="1" applyFill="1" applyBorder="1"/>
    <xf numFmtId="0" fontId="23" fillId="0" borderId="18" xfId="42" applyNumberFormat="1" applyFont="1" applyFill="1" applyBorder="1" applyAlignment="1">
      <alignment horizontal="center"/>
    </xf>
    <xf numFmtId="0" fontId="23" fillId="0" borderId="22" xfId="42" applyNumberFormat="1" applyFont="1" applyFill="1" applyBorder="1" applyAlignment="1">
      <alignment horizontal="center"/>
    </xf>
    <xf numFmtId="10" fontId="23" fillId="0" borderId="22" xfId="46" applyNumberFormat="1" applyFont="1" applyFill="1" applyBorder="1" applyAlignment="1">
      <alignment horizontal="right" wrapText="1"/>
    </xf>
    <xf numFmtId="167" fontId="23" fillId="0" borderId="18" xfId="45" applyNumberFormat="1" applyFont="1" applyFill="1" applyBorder="1"/>
    <xf numFmtId="10" fontId="23" fillId="0" borderId="18" xfId="45" applyNumberFormat="1" applyFont="1" applyFill="1" applyBorder="1"/>
    <xf numFmtId="165" fontId="23" fillId="0" borderId="18" xfId="42" applyNumberFormat="1" applyFont="1" applyFill="1" applyBorder="1"/>
    <xf numFmtId="168" fontId="23" fillId="0" borderId="0" xfId="45" applyNumberFormat="1" applyFont="1"/>
    <xf numFmtId="0" fontId="23" fillId="0" borderId="22" xfId="43" applyNumberFormat="1" applyFont="1" applyFill="1" applyBorder="1" applyAlignment="1">
      <alignment horizontal="center"/>
    </xf>
    <xf numFmtId="0" fontId="23" fillId="0" borderId="25" xfId="45" quotePrefix="1" applyFont="1" applyFill="1" applyBorder="1" applyAlignment="1">
      <alignment horizontal="left"/>
    </xf>
    <xf numFmtId="0" fontId="23" fillId="0" borderId="0" xfId="45" applyFont="1" applyFill="1" applyBorder="1"/>
    <xf numFmtId="0" fontId="23" fillId="0" borderId="18" xfId="45" applyFill="1" applyBorder="1"/>
    <xf numFmtId="0" fontId="23" fillId="0" borderId="18" xfId="45" applyFont="1" applyFill="1" applyBorder="1"/>
    <xf numFmtId="0" fontId="23" fillId="0" borderId="25" xfId="45" applyFill="1" applyBorder="1"/>
    <xf numFmtId="0" fontId="23" fillId="0" borderId="22" xfId="45" applyFont="1" applyFill="1" applyBorder="1" applyAlignment="1">
      <alignment horizontal="center"/>
    </xf>
    <xf numFmtId="0" fontId="23" fillId="0" borderId="20" xfId="45" applyFont="1" applyFill="1" applyBorder="1"/>
    <xf numFmtId="0" fontId="23" fillId="0" borderId="21" xfId="45" applyFont="1" applyFill="1" applyBorder="1"/>
    <xf numFmtId="10" fontId="23" fillId="0" borderId="22" xfId="44" applyNumberFormat="1" applyFont="1" applyFill="1" applyBorder="1"/>
    <xf numFmtId="167" fontId="25" fillId="0" borderId="22" xfId="43" applyNumberFormat="1" applyFont="1" applyFill="1" applyBorder="1"/>
    <xf numFmtId="167" fontId="25" fillId="0" borderId="22" xfId="45" applyNumberFormat="1" applyFont="1" applyFill="1" applyBorder="1"/>
    <xf numFmtId="10" fontId="25" fillId="0" borderId="22" xfId="45" applyNumberFormat="1" applyFont="1" applyFill="1" applyBorder="1"/>
    <xf numFmtId="43" fontId="21" fillId="0" borderId="0" xfId="42" applyFont="1"/>
    <xf numFmtId="10" fontId="23" fillId="0" borderId="26" xfId="45" applyNumberFormat="1" applyFont="1" applyFill="1" applyBorder="1" applyAlignment="1">
      <alignment horizontal="center"/>
    </xf>
    <xf numFmtId="10" fontId="23" fillId="0" borderId="24" xfId="45" applyNumberFormat="1" applyFont="1" applyFill="1" applyBorder="1" applyAlignment="1">
      <alignment horizontal="center"/>
    </xf>
    <xf numFmtId="10" fontId="23" fillId="0" borderId="15" xfId="45" applyNumberFormat="1" applyFont="1" applyFill="1" applyBorder="1" applyAlignment="1">
      <alignment horizontal="center"/>
    </xf>
    <xf numFmtId="10" fontId="23" fillId="0" borderId="17" xfId="45" applyNumberFormat="1" applyFont="1" applyFill="1" applyBorder="1" applyAlignment="1">
      <alignment horizontal="center"/>
    </xf>
    <xf numFmtId="0" fontId="23" fillId="0" borderId="23" xfId="45" applyFont="1" applyFill="1" applyBorder="1" applyAlignment="1">
      <alignment horizontal="center"/>
    </xf>
    <xf numFmtId="165" fontId="23" fillId="0" borderId="10" xfId="42" applyNumberFormat="1" applyFont="1" applyFill="1" applyBorder="1"/>
    <xf numFmtId="0" fontId="23" fillId="0" borderId="18" xfId="45" applyFont="1" applyFill="1" applyBorder="1" applyAlignment="1">
      <alignment horizontal="center"/>
    </xf>
    <xf numFmtId="165" fontId="23" fillId="0" borderId="0" xfId="42" quotePrefix="1" applyNumberFormat="1" applyFont="1" applyFill="1" applyBorder="1" applyAlignment="1">
      <alignment horizontal="left"/>
    </xf>
    <xf numFmtId="165" fontId="23" fillId="0" borderId="0" xfId="42" applyNumberFormat="1" applyFont="1" applyFill="1" applyBorder="1"/>
    <xf numFmtId="10" fontId="23" fillId="0" borderId="26" xfId="44" applyNumberFormat="1" applyFont="1" applyFill="1" applyBorder="1"/>
    <xf numFmtId="10" fontId="23" fillId="0" borderId="24" xfId="44" applyNumberFormat="1" applyFont="1" applyFill="1" applyBorder="1"/>
    <xf numFmtId="43" fontId="23" fillId="0" borderId="0" xfId="45" applyNumberFormat="1" applyFill="1"/>
    <xf numFmtId="10" fontId="23" fillId="0" borderId="25" xfId="44" applyNumberFormat="1" applyFont="1" applyFill="1" applyBorder="1"/>
    <xf numFmtId="10" fontId="23" fillId="0" borderId="19" xfId="44" applyNumberFormat="1" applyFont="1" applyFill="1" applyBorder="1"/>
    <xf numFmtId="165" fontId="23" fillId="0" borderId="12" xfId="42" quotePrefix="1" applyNumberFormat="1" applyFont="1" applyFill="1" applyBorder="1" applyAlignment="1">
      <alignment horizontal="left"/>
    </xf>
    <xf numFmtId="165" fontId="23" fillId="0" borderId="12" xfId="42" applyNumberFormat="1" applyFont="1" applyFill="1" applyBorder="1"/>
    <xf numFmtId="10" fontId="23" fillId="0" borderId="20" xfId="44" applyNumberFormat="1" applyFont="1" applyFill="1" applyBorder="1"/>
    <xf numFmtId="10" fontId="23" fillId="0" borderId="21" xfId="44" applyNumberFormat="1" applyFont="1" applyFill="1" applyBorder="1"/>
    <xf numFmtId="0" fontId="23" fillId="0" borderId="0" xfId="45" applyFill="1" applyBorder="1"/>
    <xf numFmtId="0" fontId="27" fillId="0" borderId="0" xfId="45" applyFont="1" applyFill="1"/>
    <xf numFmtId="167" fontId="25" fillId="0" borderId="0" xfId="43" applyNumberFormat="1" applyFont="1" applyBorder="1"/>
    <xf numFmtId="167" fontId="25" fillId="0" borderId="19" xfId="43" applyNumberFormat="1" applyFont="1" applyBorder="1"/>
    <xf numFmtId="166" fontId="0" fillId="0" borderId="18" xfId="0" applyNumberFormat="1" applyBorder="1"/>
    <xf numFmtId="42" fontId="23" fillId="0" borderId="12" xfId="42" applyNumberFormat="1" applyFont="1" applyFill="1" applyBorder="1"/>
    <xf numFmtId="43" fontId="1" fillId="0" borderId="0" xfId="42"/>
    <xf numFmtId="7" fontId="0" fillId="0" borderId="0" xfId="0" applyNumberFormat="1"/>
    <xf numFmtId="37" fontId="30" fillId="0" borderId="0" xfId="42" applyNumberFormat="1" applyFont="1" applyFill="1" applyBorder="1"/>
    <xf numFmtId="37" fontId="30" fillId="0" borderId="19" xfId="42" applyNumberFormat="1" applyFont="1" applyFill="1" applyBorder="1"/>
    <xf numFmtId="164" fontId="31" fillId="0" borderId="0" xfId="0" applyNumberFormat="1" applyFont="1" applyAlignment="1">
      <alignment horizontal="left"/>
    </xf>
    <xf numFmtId="164" fontId="32" fillId="0" borderId="0" xfId="0" applyNumberFormat="1" applyFont="1" applyAlignment="1">
      <alignment horizontal="left"/>
    </xf>
    <xf numFmtId="164" fontId="33" fillId="0" borderId="0" xfId="0" applyNumberFormat="1" applyFont="1" applyAlignment="1">
      <alignment horizontal="left"/>
    </xf>
    <xf numFmtId="165" fontId="20" fillId="0" borderId="12" xfId="42" applyNumberFormat="1" applyFont="1" applyFill="1" applyBorder="1" applyAlignment="1">
      <alignment horizontal="center"/>
    </xf>
    <xf numFmtId="167" fontId="34" fillId="0" borderId="25" xfId="43" applyNumberFormat="1" applyFont="1" applyFill="1" applyBorder="1"/>
    <xf numFmtId="167" fontId="34" fillId="0" borderId="0" xfId="43" applyNumberFormat="1" applyFont="1" applyFill="1" applyBorder="1"/>
    <xf numFmtId="167" fontId="34" fillId="0" borderId="19" xfId="43" applyNumberFormat="1" applyFont="1" applyFill="1" applyBorder="1"/>
    <xf numFmtId="37" fontId="34" fillId="0" borderId="19" xfId="42" applyNumberFormat="1" applyFont="1" applyFill="1" applyBorder="1"/>
    <xf numFmtId="37" fontId="34" fillId="0" borderId="21" xfId="42" applyNumberFormat="1" applyFont="1" applyFill="1" applyBorder="1"/>
    <xf numFmtId="37" fontId="34" fillId="0" borderId="0" xfId="42" applyNumberFormat="1" applyFont="1" applyFill="1" applyBorder="1"/>
    <xf numFmtId="167" fontId="34" fillId="0" borderId="0" xfId="43" applyNumberFormat="1" applyFont="1" applyFill="1"/>
    <xf numFmtId="165" fontId="34" fillId="0" borderId="0" xfId="42" applyNumberFormat="1" applyFont="1" applyFill="1"/>
    <xf numFmtId="165" fontId="34" fillId="0" borderId="19" xfId="42" applyNumberFormat="1" applyFont="1" applyFill="1" applyBorder="1"/>
    <xf numFmtId="165" fontId="34" fillId="0" borderId="20" xfId="42" applyNumberFormat="1" applyFont="1" applyFill="1" applyBorder="1"/>
    <xf numFmtId="165" fontId="34" fillId="0" borderId="12" xfId="42" applyNumberFormat="1" applyFont="1" applyFill="1" applyBorder="1"/>
    <xf numFmtId="165" fontId="34" fillId="0" borderId="21" xfId="42" applyNumberFormat="1" applyFont="1" applyFill="1" applyBorder="1"/>
    <xf numFmtId="37" fontId="34" fillId="0" borderId="0" xfId="42" applyNumberFormat="1" applyFont="1" applyBorder="1"/>
    <xf numFmtId="37" fontId="34" fillId="0" borderId="19" xfId="42" applyNumberFormat="1" applyFont="1" applyBorder="1"/>
    <xf numFmtId="165" fontId="34" fillId="0" borderId="0" xfId="42" applyNumberFormat="1" applyFont="1"/>
    <xf numFmtId="165" fontId="34" fillId="0" borderId="19" xfId="42" applyNumberFormat="1" applyFont="1" applyBorder="1"/>
    <xf numFmtId="165" fontId="34" fillId="0" borderId="20" xfId="42" applyNumberFormat="1" applyFont="1" applyBorder="1"/>
    <xf numFmtId="165" fontId="34" fillId="0" borderId="12" xfId="42" applyNumberFormat="1" applyFont="1" applyBorder="1"/>
    <xf numFmtId="165" fontId="34" fillId="0" borderId="21" xfId="42" applyNumberFormat="1" applyFont="1" applyBorder="1"/>
    <xf numFmtId="37" fontId="34" fillId="0" borderId="0" xfId="0" applyNumberFormat="1" applyFont="1" applyBorder="1"/>
    <xf numFmtId="37" fontId="34" fillId="0" borderId="19" xfId="0" applyNumberFormat="1" applyFont="1" applyBorder="1"/>
    <xf numFmtId="165" fontId="34" fillId="0" borderId="25" xfId="42" applyNumberFormat="1" applyFont="1" applyFill="1" applyBorder="1"/>
    <xf numFmtId="165" fontId="34" fillId="0" borderId="0" xfId="42" applyNumberFormat="1" applyFont="1" applyFill="1" applyBorder="1"/>
    <xf numFmtId="165" fontId="23" fillId="0" borderId="22" xfId="42" applyNumberFormat="1" applyFont="1" applyFill="1" applyBorder="1"/>
    <xf numFmtId="165" fontId="23" fillId="0" borderId="24" xfId="42" applyNumberFormat="1" applyFont="1" applyFill="1" applyBorder="1"/>
    <xf numFmtId="165" fontId="23" fillId="0" borderId="21" xfId="42" applyNumberFormat="1" applyFont="1" applyFill="1" applyBorder="1"/>
    <xf numFmtId="49" fontId="35" fillId="0" borderId="0" xfId="0" applyNumberFormat="1" applyFont="1" applyAlignment="1">
      <alignment horizontal="right" wrapText="1"/>
    </xf>
    <xf numFmtId="164" fontId="35" fillId="0" borderId="0" xfId="0" applyNumberFormat="1" applyFont="1" applyAlignment="1">
      <alignment horizontal="right"/>
    </xf>
    <xf numFmtId="164" fontId="35" fillId="0" borderId="0" xfId="0" applyNumberFormat="1" applyFont="1" applyAlignment="1">
      <alignment horizontal="left"/>
    </xf>
    <xf numFmtId="0" fontId="23" fillId="0" borderId="0" xfId="47"/>
    <xf numFmtId="0" fontId="23" fillId="0" borderId="0" xfId="47" applyFill="1"/>
    <xf numFmtId="165" fontId="23" fillId="0" borderId="0" xfId="47" applyNumberFormat="1" applyFill="1"/>
    <xf numFmtId="37" fontId="23" fillId="0" borderId="21" xfId="47" applyNumberFormat="1" applyFill="1" applyBorder="1"/>
    <xf numFmtId="37" fontId="23" fillId="0" borderId="12" xfId="47" applyNumberFormat="1" applyFill="1" applyBorder="1"/>
    <xf numFmtId="166" fontId="23" fillId="0" borderId="22" xfId="47" applyNumberFormat="1" applyBorder="1"/>
    <xf numFmtId="167" fontId="25" fillId="0" borderId="19" xfId="48" applyNumberFormat="1" applyFont="1" applyFill="1" applyBorder="1"/>
    <xf numFmtId="167" fontId="25" fillId="0" borderId="0" xfId="48" applyNumberFormat="1" applyFont="1" applyFill="1" applyBorder="1"/>
    <xf numFmtId="166" fontId="19" fillId="0" borderId="18" xfId="47" applyNumberFormat="1" applyFont="1" applyBorder="1" applyAlignment="1">
      <alignment vertical="top"/>
    </xf>
    <xf numFmtId="37" fontId="23" fillId="0" borderId="19" xfId="49" applyNumberFormat="1" applyFill="1" applyBorder="1"/>
    <xf numFmtId="37" fontId="23" fillId="0" borderId="0" xfId="49" applyNumberFormat="1" applyFill="1" applyBorder="1"/>
    <xf numFmtId="166" fontId="23" fillId="0" borderId="18" xfId="47" applyNumberFormat="1" applyFont="1" applyBorder="1"/>
    <xf numFmtId="167" fontId="23" fillId="0" borderId="19" xfId="48" applyNumberFormat="1" applyFill="1" applyBorder="1"/>
    <xf numFmtId="167" fontId="23" fillId="0" borderId="0" xfId="48" applyNumberFormat="1" applyFill="1" applyBorder="1"/>
    <xf numFmtId="166" fontId="24" fillId="0" borderId="18" xfId="47" applyNumberFormat="1" applyFont="1" applyBorder="1"/>
    <xf numFmtId="165" fontId="23" fillId="0" borderId="21" xfId="49" applyNumberFormat="1" applyFill="1" applyBorder="1"/>
    <xf numFmtId="165" fontId="23" fillId="0" borderId="12" xfId="49" applyNumberFormat="1" applyFill="1" applyBorder="1"/>
    <xf numFmtId="165" fontId="23" fillId="0" borderId="20" xfId="49" applyNumberFormat="1" applyFill="1" applyBorder="1"/>
    <xf numFmtId="166" fontId="23" fillId="0" borderId="25" xfId="47" applyNumberFormat="1" applyFont="1" applyBorder="1"/>
    <xf numFmtId="165" fontId="23" fillId="0" borderId="19" xfId="49" applyNumberFormat="1" applyFill="1" applyBorder="1"/>
    <xf numFmtId="165" fontId="23" fillId="0" borderId="0" xfId="49" applyNumberFormat="1" applyFill="1" applyBorder="1"/>
    <xf numFmtId="165" fontId="23" fillId="0" borderId="25" xfId="49" applyNumberFormat="1" applyFill="1" applyBorder="1"/>
    <xf numFmtId="43" fontId="23" fillId="0" borderId="0" xfId="47" applyNumberFormat="1" applyFill="1"/>
    <xf numFmtId="167" fontId="23" fillId="0" borderId="19" xfId="48" applyNumberFormat="1" applyFont="1" applyFill="1" applyBorder="1"/>
    <xf numFmtId="167" fontId="23" fillId="0" borderId="0" xfId="48" applyNumberFormat="1" applyFont="1" applyFill="1" applyBorder="1"/>
    <xf numFmtId="166" fontId="23" fillId="0" borderId="18" xfId="47" quotePrefix="1" applyNumberFormat="1" applyFont="1" applyBorder="1" applyAlignment="1">
      <alignment horizontal="left"/>
    </xf>
    <xf numFmtId="37" fontId="23" fillId="0" borderId="12" xfId="49" applyNumberFormat="1" applyFill="1" applyBorder="1"/>
    <xf numFmtId="166" fontId="23" fillId="0" borderId="18" xfId="47" applyNumberFormat="1" applyFont="1" applyFill="1" applyBorder="1"/>
    <xf numFmtId="37" fontId="23" fillId="0" borderId="24" xfId="49" applyNumberFormat="1" applyFill="1" applyBorder="1"/>
    <xf numFmtId="37" fontId="23" fillId="0" borderId="10" xfId="49" applyNumberFormat="1" applyFill="1" applyBorder="1"/>
    <xf numFmtId="166" fontId="24" fillId="0" borderId="23" xfId="47" applyNumberFormat="1" applyFont="1" applyBorder="1"/>
    <xf numFmtId="0" fontId="19" fillId="0" borderId="17" xfId="47" applyFont="1" applyFill="1" applyBorder="1" applyAlignment="1">
      <alignment horizontal="center" vertical="center"/>
    </xf>
    <xf numFmtId="0" fontId="19" fillId="0" borderId="16" xfId="47" applyFont="1" applyFill="1" applyBorder="1" applyAlignment="1">
      <alignment horizontal="center" vertical="center"/>
    </xf>
    <xf numFmtId="0" fontId="23" fillId="0" borderId="14" xfId="47" applyBorder="1"/>
    <xf numFmtId="0" fontId="23" fillId="0" borderId="0" xfId="47" applyFill="1" applyAlignment="1">
      <alignment horizontal="centerContinuous"/>
    </xf>
    <xf numFmtId="0" fontId="19" fillId="0" borderId="0" xfId="47" applyFont="1" applyAlignment="1">
      <alignment horizontal="centerContinuous"/>
    </xf>
    <xf numFmtId="164" fontId="31" fillId="0" borderId="0" xfId="0" applyNumberFormat="1" applyFont="1" applyAlignment="1">
      <alignment horizontal="right"/>
    </xf>
    <xf numFmtId="41" fontId="31" fillId="0" borderId="0" xfId="0" applyNumberFormat="1" applyFont="1" applyAlignment="1">
      <alignment horizontal="right"/>
    </xf>
    <xf numFmtId="41" fontId="31" fillId="0" borderId="10" xfId="0" applyNumberFormat="1" applyFont="1" applyBorder="1" applyAlignment="1">
      <alignment horizontal="right"/>
    </xf>
    <xf numFmtId="41" fontId="21" fillId="0" borderId="10" xfId="0" applyNumberFormat="1" applyFont="1" applyFill="1" applyBorder="1" applyAlignment="1">
      <alignment horizontal="right"/>
    </xf>
    <xf numFmtId="41" fontId="33" fillId="0" borderId="10" xfId="0" applyNumberFormat="1" applyFont="1" applyBorder="1" applyAlignment="1">
      <alignment horizontal="right"/>
    </xf>
    <xf numFmtId="41" fontId="20" fillId="0" borderId="10" xfId="0" applyNumberFormat="1" applyFont="1" applyFill="1" applyBorder="1" applyAlignment="1">
      <alignment horizontal="right"/>
    </xf>
    <xf numFmtId="41" fontId="31" fillId="0" borderId="12" xfId="0" applyNumberFormat="1" applyFont="1" applyBorder="1" applyAlignment="1">
      <alignment horizontal="right"/>
    </xf>
    <xf numFmtId="41" fontId="33" fillId="0" borderId="13" xfId="0" applyNumberFormat="1" applyFont="1" applyBorder="1" applyAlignment="1">
      <alignment horizontal="right"/>
    </xf>
    <xf numFmtId="41" fontId="20" fillId="0" borderId="13" xfId="0" applyNumberFormat="1" applyFont="1" applyFill="1" applyBorder="1" applyAlignment="1">
      <alignment horizontal="right"/>
    </xf>
    <xf numFmtId="41" fontId="31" fillId="0" borderId="11" xfId="0" applyNumberFormat="1" applyFont="1" applyBorder="1" applyAlignment="1">
      <alignment horizontal="right"/>
    </xf>
    <xf numFmtId="41" fontId="21" fillId="0" borderId="0" xfId="0" applyNumberFormat="1" applyFont="1" applyFill="1" applyAlignment="1">
      <alignment horizontal="center"/>
    </xf>
    <xf numFmtId="42" fontId="31" fillId="0" borderId="0" xfId="0" applyNumberFormat="1" applyFont="1" applyAlignment="1">
      <alignment horizontal="right"/>
    </xf>
    <xf numFmtId="42" fontId="33" fillId="0" borderId="27" xfId="42" applyNumberFormat="1" applyFont="1" applyBorder="1" applyAlignment="1">
      <alignment horizontal="right"/>
    </xf>
    <xf numFmtId="0" fontId="23" fillId="0" borderId="22" xfId="46" applyNumberFormat="1" applyFont="1" applyFill="1" applyBorder="1" applyAlignment="1">
      <alignment horizontal="right" wrapText="1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165" fontId="23" fillId="0" borderId="15" xfId="42" applyNumberFormat="1" applyFont="1" applyFill="1" applyBorder="1" applyAlignment="1">
      <alignment horizontal="center"/>
    </xf>
    <xf numFmtId="165" fontId="23" fillId="0" borderId="17" xfId="42" applyNumberFormat="1" applyFont="1" applyFill="1" applyBorder="1" applyAlignment="1">
      <alignment horizontal="center"/>
    </xf>
    <xf numFmtId="10" fontId="23" fillId="0" borderId="15" xfId="45" applyNumberFormat="1" applyFont="1" applyFill="1" applyBorder="1" applyAlignment="1">
      <alignment horizontal="center"/>
    </xf>
    <xf numFmtId="10" fontId="23" fillId="0" borderId="17" xfId="45" applyNumberFormat="1" applyFont="1" applyFill="1" applyBorder="1" applyAlignment="1">
      <alignment horizontal="center"/>
    </xf>
    <xf numFmtId="0" fontId="19" fillId="0" borderId="0" xfId="45" applyFont="1" applyFill="1" applyAlignment="1">
      <alignment horizontal="center" vertical="center"/>
    </xf>
    <xf numFmtId="0" fontId="19" fillId="0" borderId="0" xfId="45" applyFont="1" applyFill="1" applyAlignment="1">
      <alignment horizontal="center"/>
    </xf>
    <xf numFmtId="0" fontId="22" fillId="0" borderId="0" xfId="0" applyFont="1" applyBorder="1" applyAlignment="1">
      <alignment horizontal="center" vertical="center"/>
    </xf>
  </cellXfs>
  <cellStyles count="928">
    <cellStyle name="_4.06E Pass Throughs" xfId="50"/>
    <cellStyle name="_4.13E Montana Energy Tax" xfId="51"/>
    <cellStyle name="_Book1" xfId="52"/>
    <cellStyle name="_Book1 (2)" xfId="53"/>
    <cellStyle name="_Book2" xfId="54"/>
    <cellStyle name="_Chelan Debt Forecast 12.19.05" xfId="55"/>
    <cellStyle name="_Costs not in AURORA 06GRC" xfId="56"/>
    <cellStyle name="_Costs not in AURORA 2006GRC 6.15.06" xfId="57"/>
    <cellStyle name="_Costs not in AURORA 2007 Rate Case" xfId="58"/>
    <cellStyle name="_Costs not in KWI3000 '06Budget" xfId="59"/>
    <cellStyle name="_DEM-WP (C) Power Cost 2006GRC Order" xfId="60"/>
    <cellStyle name="_DEM-WP Revised (HC) Wild Horse 2006GRC" xfId="61"/>
    <cellStyle name="_DEM-WP(C) Costs not in AURORA 2006GRC" xfId="62"/>
    <cellStyle name="_DEM-WP(C) Costs not in AURORA 2007GRC" xfId="63"/>
    <cellStyle name="_DEM-WP(C) Costs not in AURORA 2007PCORC-5.07Update" xfId="64"/>
    <cellStyle name="_DEM-WP(C) Sumas Proforma 11.5.07" xfId="65"/>
    <cellStyle name="_DEM-WP(C) Westside Hydro Data_051007" xfId="66"/>
    <cellStyle name="_Fuel Prices 4-14" xfId="67"/>
    <cellStyle name="_Power Cost Value Copy 11.30.05 gas 1.09.06 AURORA at 1.10.06" xfId="68"/>
    <cellStyle name="_Recon to Darrin's 5.11.05 proforma" xfId="69"/>
    <cellStyle name="_Tenaska Comparison" xfId="70"/>
    <cellStyle name="_Value Copy 11 30 05 gas 12 09 05 AURORA at 12 14 05" xfId="71"/>
    <cellStyle name="_VC 6.15.06 update on 06GRC power costs.xls Chart 1" xfId="72"/>
    <cellStyle name="_VC 6.15.06 update on 06GRC power costs.xls Chart 2" xfId="73"/>
    <cellStyle name="_VC 6.15.06 update on 06GRC power costs.xls Chart 3" xfId="74"/>
    <cellStyle name="0,0_x000d__x000a_NA_x000d__x000a_" xfId="75"/>
    <cellStyle name="0000" xfId="76"/>
    <cellStyle name="000000" xfId="77"/>
    <cellStyle name="20% - Accent1" xfId="19" builtinId="30" customBuiltin="1"/>
    <cellStyle name="20% - Accent1 10" xfId="78"/>
    <cellStyle name="20% - Accent1 11" xfId="79"/>
    <cellStyle name="20% - Accent1 12" xfId="80"/>
    <cellStyle name="20% - Accent1 13" xfId="81"/>
    <cellStyle name="20% - Accent1 14" xfId="82"/>
    <cellStyle name="20% - Accent1 15" xfId="83"/>
    <cellStyle name="20% - Accent1 2" xfId="84"/>
    <cellStyle name="20% - Accent1 2 2" xfId="85"/>
    <cellStyle name="20% - Accent1 3" xfId="86"/>
    <cellStyle name="20% - Accent1 3 2" xfId="87"/>
    <cellStyle name="20% - Accent1 4" xfId="88"/>
    <cellStyle name="20% - Accent1 5" xfId="89"/>
    <cellStyle name="20% - Accent1 6" xfId="90"/>
    <cellStyle name="20% - Accent1 7" xfId="91"/>
    <cellStyle name="20% - Accent1 8" xfId="92"/>
    <cellStyle name="20% - Accent1 9" xfId="93"/>
    <cellStyle name="20% - Accent2" xfId="23" builtinId="34" customBuiltin="1"/>
    <cellStyle name="20% - Accent2 10" xfId="94"/>
    <cellStyle name="20% - Accent2 11" xfId="95"/>
    <cellStyle name="20% - Accent2 12" xfId="96"/>
    <cellStyle name="20% - Accent2 13" xfId="97"/>
    <cellStyle name="20% - Accent2 14" xfId="98"/>
    <cellStyle name="20% - Accent2 15" xfId="99"/>
    <cellStyle name="20% - Accent2 2" xfId="100"/>
    <cellStyle name="20% - Accent2 2 2" xfId="101"/>
    <cellStyle name="20% - Accent2 3" xfId="102"/>
    <cellStyle name="20% - Accent2 3 2" xfId="103"/>
    <cellStyle name="20% - Accent2 4" xfId="104"/>
    <cellStyle name="20% - Accent2 5" xfId="105"/>
    <cellStyle name="20% - Accent2 6" xfId="106"/>
    <cellStyle name="20% - Accent2 7" xfId="107"/>
    <cellStyle name="20% - Accent2 8" xfId="108"/>
    <cellStyle name="20% - Accent2 9" xfId="109"/>
    <cellStyle name="20% - Accent3" xfId="27" builtinId="38" customBuiltin="1"/>
    <cellStyle name="20% - Accent3 10" xfId="110"/>
    <cellStyle name="20% - Accent3 11" xfId="111"/>
    <cellStyle name="20% - Accent3 12" xfId="112"/>
    <cellStyle name="20% - Accent3 13" xfId="113"/>
    <cellStyle name="20% - Accent3 14" xfId="114"/>
    <cellStyle name="20% - Accent3 15" xfId="115"/>
    <cellStyle name="20% - Accent3 2" xfId="116"/>
    <cellStyle name="20% - Accent3 2 2" xfId="117"/>
    <cellStyle name="20% - Accent3 3" xfId="118"/>
    <cellStyle name="20% - Accent3 3 2" xfId="119"/>
    <cellStyle name="20% - Accent3 4" xfId="120"/>
    <cellStyle name="20% - Accent3 5" xfId="121"/>
    <cellStyle name="20% - Accent3 6" xfId="122"/>
    <cellStyle name="20% - Accent3 7" xfId="123"/>
    <cellStyle name="20% - Accent3 8" xfId="124"/>
    <cellStyle name="20% - Accent3 9" xfId="125"/>
    <cellStyle name="20% - Accent4" xfId="31" builtinId="42" customBuiltin="1"/>
    <cellStyle name="20% - Accent4 10" xfId="126"/>
    <cellStyle name="20% - Accent4 11" xfId="127"/>
    <cellStyle name="20% - Accent4 12" xfId="128"/>
    <cellStyle name="20% - Accent4 13" xfId="129"/>
    <cellStyle name="20% - Accent4 14" xfId="130"/>
    <cellStyle name="20% - Accent4 15" xfId="131"/>
    <cellStyle name="20% - Accent4 2" xfId="132"/>
    <cellStyle name="20% - Accent4 2 2" xfId="133"/>
    <cellStyle name="20% - Accent4 3" xfId="134"/>
    <cellStyle name="20% - Accent4 3 2" xfId="135"/>
    <cellStyle name="20% - Accent4 4" xfId="136"/>
    <cellStyle name="20% - Accent4 5" xfId="137"/>
    <cellStyle name="20% - Accent4 6" xfId="138"/>
    <cellStyle name="20% - Accent4 7" xfId="139"/>
    <cellStyle name="20% - Accent4 8" xfId="140"/>
    <cellStyle name="20% - Accent4 9" xfId="141"/>
    <cellStyle name="20% - Accent5" xfId="35" builtinId="46" customBuiltin="1"/>
    <cellStyle name="20% - Accent5 10" xfId="142"/>
    <cellStyle name="20% - Accent5 11" xfId="143"/>
    <cellStyle name="20% - Accent5 12" xfId="144"/>
    <cellStyle name="20% - Accent5 13" xfId="145"/>
    <cellStyle name="20% - Accent5 14" xfId="146"/>
    <cellStyle name="20% - Accent5 15" xfId="147"/>
    <cellStyle name="20% - Accent5 2" xfId="148"/>
    <cellStyle name="20% - Accent5 2 2" xfId="149"/>
    <cellStyle name="20% - Accent5 3" xfId="150"/>
    <cellStyle name="20% - Accent5 3 2" xfId="151"/>
    <cellStyle name="20% - Accent5 4" xfId="152"/>
    <cellStyle name="20% - Accent5 5" xfId="153"/>
    <cellStyle name="20% - Accent5 6" xfId="154"/>
    <cellStyle name="20% - Accent5 7" xfId="155"/>
    <cellStyle name="20% - Accent5 8" xfId="156"/>
    <cellStyle name="20% - Accent5 9" xfId="157"/>
    <cellStyle name="20% - Accent6" xfId="39" builtinId="50" customBuiltin="1"/>
    <cellStyle name="20% - Accent6 10" xfId="158"/>
    <cellStyle name="20% - Accent6 11" xfId="159"/>
    <cellStyle name="20% - Accent6 12" xfId="160"/>
    <cellStyle name="20% - Accent6 13" xfId="161"/>
    <cellStyle name="20% - Accent6 14" xfId="162"/>
    <cellStyle name="20% - Accent6 15" xfId="163"/>
    <cellStyle name="20% - Accent6 2" xfId="164"/>
    <cellStyle name="20% - Accent6 2 2" xfId="165"/>
    <cellStyle name="20% - Accent6 3" xfId="166"/>
    <cellStyle name="20% - Accent6 3 2" xfId="167"/>
    <cellStyle name="20% - Accent6 4" xfId="168"/>
    <cellStyle name="20% - Accent6 5" xfId="169"/>
    <cellStyle name="20% - Accent6 6" xfId="170"/>
    <cellStyle name="20% - Accent6 7" xfId="171"/>
    <cellStyle name="20% - Accent6 8" xfId="172"/>
    <cellStyle name="20% - Accent6 9" xfId="173"/>
    <cellStyle name="40% - Accent1" xfId="20" builtinId="31" customBuiltin="1"/>
    <cellStyle name="40% - Accent1 10" xfId="174"/>
    <cellStyle name="40% - Accent1 11" xfId="175"/>
    <cellStyle name="40% - Accent1 12" xfId="176"/>
    <cellStyle name="40% - Accent1 13" xfId="177"/>
    <cellStyle name="40% - Accent1 14" xfId="178"/>
    <cellStyle name="40% - Accent1 15" xfId="179"/>
    <cellStyle name="40% - Accent1 2" xfId="180"/>
    <cellStyle name="40% - Accent1 2 2" xfId="181"/>
    <cellStyle name="40% - Accent1 3" xfId="182"/>
    <cellStyle name="40% - Accent1 3 2" xfId="183"/>
    <cellStyle name="40% - Accent1 4" xfId="184"/>
    <cellStyle name="40% - Accent1 5" xfId="185"/>
    <cellStyle name="40% - Accent1 6" xfId="186"/>
    <cellStyle name="40% - Accent1 7" xfId="187"/>
    <cellStyle name="40% - Accent1 8" xfId="188"/>
    <cellStyle name="40% - Accent1 9" xfId="189"/>
    <cellStyle name="40% - Accent2" xfId="24" builtinId="35" customBuiltin="1"/>
    <cellStyle name="40% - Accent2 10" xfId="190"/>
    <cellStyle name="40% - Accent2 11" xfId="191"/>
    <cellStyle name="40% - Accent2 12" xfId="192"/>
    <cellStyle name="40% - Accent2 13" xfId="193"/>
    <cellStyle name="40% - Accent2 14" xfId="194"/>
    <cellStyle name="40% - Accent2 15" xfId="195"/>
    <cellStyle name="40% - Accent2 2" xfId="196"/>
    <cellStyle name="40% - Accent2 2 2" xfId="197"/>
    <cellStyle name="40% - Accent2 3" xfId="198"/>
    <cellStyle name="40% - Accent2 3 2" xfId="199"/>
    <cellStyle name="40% - Accent2 4" xfId="200"/>
    <cellStyle name="40% - Accent2 5" xfId="201"/>
    <cellStyle name="40% - Accent2 6" xfId="202"/>
    <cellStyle name="40% - Accent2 7" xfId="203"/>
    <cellStyle name="40% - Accent2 8" xfId="204"/>
    <cellStyle name="40% - Accent2 9" xfId="205"/>
    <cellStyle name="40% - Accent3" xfId="28" builtinId="39" customBuiltin="1"/>
    <cellStyle name="40% - Accent3 10" xfId="206"/>
    <cellStyle name="40% - Accent3 11" xfId="207"/>
    <cellStyle name="40% - Accent3 12" xfId="208"/>
    <cellStyle name="40% - Accent3 13" xfId="209"/>
    <cellStyle name="40% - Accent3 14" xfId="210"/>
    <cellStyle name="40% - Accent3 15" xfId="211"/>
    <cellStyle name="40% - Accent3 2" xfId="212"/>
    <cellStyle name="40% - Accent3 2 2" xfId="213"/>
    <cellStyle name="40% - Accent3 3" xfId="214"/>
    <cellStyle name="40% - Accent3 3 2" xfId="215"/>
    <cellStyle name="40% - Accent3 4" xfId="216"/>
    <cellStyle name="40% - Accent3 5" xfId="217"/>
    <cellStyle name="40% - Accent3 6" xfId="218"/>
    <cellStyle name="40% - Accent3 7" xfId="219"/>
    <cellStyle name="40% - Accent3 8" xfId="220"/>
    <cellStyle name="40% - Accent3 9" xfId="221"/>
    <cellStyle name="40% - Accent4" xfId="32" builtinId="43" customBuiltin="1"/>
    <cellStyle name="40% - Accent4 10" xfId="222"/>
    <cellStyle name="40% - Accent4 11" xfId="223"/>
    <cellStyle name="40% - Accent4 12" xfId="224"/>
    <cellStyle name="40% - Accent4 13" xfId="225"/>
    <cellStyle name="40% - Accent4 14" xfId="226"/>
    <cellStyle name="40% - Accent4 15" xfId="227"/>
    <cellStyle name="40% - Accent4 2" xfId="228"/>
    <cellStyle name="40% - Accent4 2 2" xfId="229"/>
    <cellStyle name="40% - Accent4 3" xfId="230"/>
    <cellStyle name="40% - Accent4 3 2" xfId="231"/>
    <cellStyle name="40% - Accent4 4" xfId="232"/>
    <cellStyle name="40% - Accent4 5" xfId="233"/>
    <cellStyle name="40% - Accent4 6" xfId="234"/>
    <cellStyle name="40% - Accent4 7" xfId="235"/>
    <cellStyle name="40% - Accent4 8" xfId="236"/>
    <cellStyle name="40% - Accent4 9" xfId="237"/>
    <cellStyle name="40% - Accent5" xfId="36" builtinId="47" customBuiltin="1"/>
    <cellStyle name="40% - Accent5 10" xfId="238"/>
    <cellStyle name="40% - Accent5 11" xfId="239"/>
    <cellStyle name="40% - Accent5 12" xfId="240"/>
    <cellStyle name="40% - Accent5 13" xfId="241"/>
    <cellStyle name="40% - Accent5 14" xfId="242"/>
    <cellStyle name="40% - Accent5 15" xfId="243"/>
    <cellStyle name="40% - Accent5 2" xfId="244"/>
    <cellStyle name="40% - Accent5 2 2" xfId="245"/>
    <cellStyle name="40% - Accent5 3" xfId="246"/>
    <cellStyle name="40% - Accent5 3 2" xfId="247"/>
    <cellStyle name="40% - Accent5 4" xfId="248"/>
    <cellStyle name="40% - Accent5 5" xfId="249"/>
    <cellStyle name="40% - Accent5 6" xfId="250"/>
    <cellStyle name="40% - Accent5 7" xfId="251"/>
    <cellStyle name="40% - Accent5 8" xfId="252"/>
    <cellStyle name="40% - Accent5 9" xfId="253"/>
    <cellStyle name="40% - Accent6" xfId="40" builtinId="51" customBuiltin="1"/>
    <cellStyle name="40% - Accent6 10" xfId="254"/>
    <cellStyle name="40% - Accent6 11" xfId="255"/>
    <cellStyle name="40% - Accent6 12" xfId="256"/>
    <cellStyle name="40% - Accent6 13" xfId="257"/>
    <cellStyle name="40% - Accent6 14" xfId="258"/>
    <cellStyle name="40% - Accent6 15" xfId="259"/>
    <cellStyle name="40% - Accent6 2" xfId="260"/>
    <cellStyle name="40% - Accent6 2 2" xfId="261"/>
    <cellStyle name="40% - Accent6 3" xfId="262"/>
    <cellStyle name="40% - Accent6 3 2" xfId="263"/>
    <cellStyle name="40% - Accent6 4" xfId="264"/>
    <cellStyle name="40% - Accent6 5" xfId="265"/>
    <cellStyle name="40% - Accent6 6" xfId="266"/>
    <cellStyle name="40% - Accent6 7" xfId="267"/>
    <cellStyle name="40% - Accent6 8" xfId="268"/>
    <cellStyle name="40% - Accent6 9" xfId="269"/>
    <cellStyle name="60% - Accent1" xfId="21" builtinId="32" customBuiltin="1"/>
    <cellStyle name="60% - Accent1 2" xfId="270"/>
    <cellStyle name="60% - Accent1 3" xfId="271"/>
    <cellStyle name="60% - Accent1 4" xfId="272"/>
    <cellStyle name="60% - Accent1 5" xfId="273"/>
    <cellStyle name="60% - Accent1 6" xfId="274"/>
    <cellStyle name="60% - Accent1 7" xfId="275"/>
    <cellStyle name="60% - Accent1 8" xfId="276"/>
    <cellStyle name="60% - Accent1 9" xfId="277"/>
    <cellStyle name="60% - Accent2" xfId="25" builtinId="36" customBuiltin="1"/>
    <cellStyle name="60% - Accent2 2" xfId="278"/>
    <cellStyle name="60% - Accent2 3" xfId="279"/>
    <cellStyle name="60% - Accent2 4" xfId="280"/>
    <cellStyle name="60% - Accent2 5" xfId="281"/>
    <cellStyle name="60% - Accent2 6" xfId="282"/>
    <cellStyle name="60% - Accent2 7" xfId="283"/>
    <cellStyle name="60% - Accent2 8" xfId="284"/>
    <cellStyle name="60% - Accent2 9" xfId="285"/>
    <cellStyle name="60% - Accent3" xfId="29" builtinId="40" customBuiltin="1"/>
    <cellStyle name="60% - Accent3 2" xfId="286"/>
    <cellStyle name="60% - Accent3 3" xfId="287"/>
    <cellStyle name="60% - Accent3 4" xfId="288"/>
    <cellStyle name="60% - Accent3 5" xfId="289"/>
    <cellStyle name="60% - Accent3 6" xfId="290"/>
    <cellStyle name="60% - Accent3 7" xfId="291"/>
    <cellStyle name="60% - Accent3 8" xfId="292"/>
    <cellStyle name="60% - Accent3 9" xfId="293"/>
    <cellStyle name="60% - Accent4" xfId="33" builtinId="44" customBuiltin="1"/>
    <cellStyle name="60% - Accent4 2" xfId="294"/>
    <cellStyle name="60% - Accent4 3" xfId="295"/>
    <cellStyle name="60% - Accent4 4" xfId="296"/>
    <cellStyle name="60% - Accent4 5" xfId="297"/>
    <cellStyle name="60% - Accent4 6" xfId="298"/>
    <cellStyle name="60% - Accent4 7" xfId="299"/>
    <cellStyle name="60% - Accent4 8" xfId="300"/>
    <cellStyle name="60% - Accent4 9" xfId="301"/>
    <cellStyle name="60% - Accent5" xfId="37" builtinId="48" customBuiltin="1"/>
    <cellStyle name="60% - Accent5 2" xfId="302"/>
    <cellStyle name="60% - Accent5 3" xfId="303"/>
    <cellStyle name="60% - Accent5 4" xfId="304"/>
    <cellStyle name="60% - Accent5 5" xfId="305"/>
    <cellStyle name="60% - Accent5 6" xfId="306"/>
    <cellStyle name="60% - Accent5 7" xfId="307"/>
    <cellStyle name="60% - Accent5 8" xfId="308"/>
    <cellStyle name="60% - Accent5 9" xfId="309"/>
    <cellStyle name="60% - Accent6" xfId="41" builtinId="52" customBuiltin="1"/>
    <cellStyle name="60% - Accent6 2" xfId="310"/>
    <cellStyle name="60% - Accent6 3" xfId="311"/>
    <cellStyle name="60% - Accent6 4" xfId="312"/>
    <cellStyle name="60% - Accent6 5" xfId="313"/>
    <cellStyle name="60% - Accent6 6" xfId="314"/>
    <cellStyle name="60% - Accent6 7" xfId="315"/>
    <cellStyle name="60% - Accent6 8" xfId="316"/>
    <cellStyle name="60% - Accent6 9" xfId="317"/>
    <cellStyle name="Accent1" xfId="18" builtinId="29" customBuiltin="1"/>
    <cellStyle name="Accent1 - 20%" xfId="318"/>
    <cellStyle name="Accent1 - 40%" xfId="319"/>
    <cellStyle name="Accent1 - 60%" xfId="320"/>
    <cellStyle name="Accent1 10" xfId="321"/>
    <cellStyle name="Accent1 11" xfId="322"/>
    <cellStyle name="Accent1 12" xfId="323"/>
    <cellStyle name="Accent1 13" xfId="324"/>
    <cellStyle name="Accent1 14" xfId="325"/>
    <cellStyle name="Accent1 15" xfId="326"/>
    <cellStyle name="Accent1 16" xfId="327"/>
    <cellStyle name="Accent1 17" xfId="328"/>
    <cellStyle name="Accent1 18" xfId="329"/>
    <cellStyle name="Accent1 19" xfId="330"/>
    <cellStyle name="Accent1 2" xfId="331"/>
    <cellStyle name="Accent1 20" xfId="332"/>
    <cellStyle name="Accent1 21" xfId="333"/>
    <cellStyle name="Accent1 22" xfId="334"/>
    <cellStyle name="Accent1 23" xfId="335"/>
    <cellStyle name="Accent1 24" xfId="336"/>
    <cellStyle name="Accent1 25" xfId="337"/>
    <cellStyle name="Accent1 26" xfId="338"/>
    <cellStyle name="Accent1 27" xfId="339"/>
    <cellStyle name="Accent1 28" xfId="340"/>
    <cellStyle name="Accent1 29" xfId="341"/>
    <cellStyle name="Accent1 3" xfId="342"/>
    <cellStyle name="Accent1 30" xfId="343"/>
    <cellStyle name="Accent1 4" xfId="344"/>
    <cellStyle name="Accent1 5" xfId="345"/>
    <cellStyle name="Accent1 6" xfId="346"/>
    <cellStyle name="Accent1 7" xfId="347"/>
    <cellStyle name="Accent1 8" xfId="348"/>
    <cellStyle name="Accent1 9" xfId="349"/>
    <cellStyle name="Accent2" xfId="22" builtinId="33" customBuiltin="1"/>
    <cellStyle name="Accent2 - 20%" xfId="350"/>
    <cellStyle name="Accent2 - 40%" xfId="351"/>
    <cellStyle name="Accent2 - 60%" xfId="352"/>
    <cellStyle name="Accent2 10" xfId="353"/>
    <cellStyle name="Accent2 11" xfId="354"/>
    <cellStyle name="Accent2 12" xfId="355"/>
    <cellStyle name="Accent2 13" xfId="356"/>
    <cellStyle name="Accent2 14" xfId="357"/>
    <cellStyle name="Accent2 15" xfId="358"/>
    <cellStyle name="Accent2 16" xfId="359"/>
    <cellStyle name="Accent2 17" xfId="360"/>
    <cellStyle name="Accent2 18" xfId="361"/>
    <cellStyle name="Accent2 19" xfId="362"/>
    <cellStyle name="Accent2 2" xfId="363"/>
    <cellStyle name="Accent2 20" xfId="364"/>
    <cellStyle name="Accent2 21" xfId="365"/>
    <cellStyle name="Accent2 22" xfId="366"/>
    <cellStyle name="Accent2 23" xfId="367"/>
    <cellStyle name="Accent2 24" xfId="368"/>
    <cellStyle name="Accent2 25" xfId="369"/>
    <cellStyle name="Accent2 26" xfId="370"/>
    <cellStyle name="Accent2 27" xfId="371"/>
    <cellStyle name="Accent2 28" xfId="372"/>
    <cellStyle name="Accent2 29" xfId="373"/>
    <cellStyle name="Accent2 3" xfId="374"/>
    <cellStyle name="Accent2 30" xfId="375"/>
    <cellStyle name="Accent2 4" xfId="376"/>
    <cellStyle name="Accent2 5" xfId="377"/>
    <cellStyle name="Accent2 6" xfId="378"/>
    <cellStyle name="Accent2 7" xfId="379"/>
    <cellStyle name="Accent2 8" xfId="380"/>
    <cellStyle name="Accent2 9" xfId="381"/>
    <cellStyle name="Accent3" xfId="26" builtinId="37" customBuiltin="1"/>
    <cellStyle name="Accent3 - 20%" xfId="382"/>
    <cellStyle name="Accent3 - 40%" xfId="383"/>
    <cellStyle name="Accent3 - 60%" xfId="384"/>
    <cellStyle name="Accent3 10" xfId="385"/>
    <cellStyle name="Accent3 11" xfId="386"/>
    <cellStyle name="Accent3 12" xfId="387"/>
    <cellStyle name="Accent3 13" xfId="388"/>
    <cellStyle name="Accent3 14" xfId="389"/>
    <cellStyle name="Accent3 15" xfId="390"/>
    <cellStyle name="Accent3 16" xfId="391"/>
    <cellStyle name="Accent3 17" xfId="392"/>
    <cellStyle name="Accent3 18" xfId="393"/>
    <cellStyle name="Accent3 19" xfId="394"/>
    <cellStyle name="Accent3 2" xfId="395"/>
    <cellStyle name="Accent3 20" xfId="396"/>
    <cellStyle name="Accent3 21" xfId="397"/>
    <cellStyle name="Accent3 22" xfId="398"/>
    <cellStyle name="Accent3 23" xfId="399"/>
    <cellStyle name="Accent3 24" xfId="400"/>
    <cellStyle name="Accent3 25" xfId="401"/>
    <cellStyle name="Accent3 26" xfId="402"/>
    <cellStyle name="Accent3 27" xfId="403"/>
    <cellStyle name="Accent3 28" xfId="404"/>
    <cellStyle name="Accent3 29" xfId="405"/>
    <cellStyle name="Accent3 3" xfId="406"/>
    <cellStyle name="Accent3 30" xfId="407"/>
    <cellStyle name="Accent3 4" xfId="408"/>
    <cellStyle name="Accent3 5" xfId="409"/>
    <cellStyle name="Accent3 6" xfId="410"/>
    <cellStyle name="Accent3 7" xfId="411"/>
    <cellStyle name="Accent3 8" xfId="412"/>
    <cellStyle name="Accent3 9" xfId="413"/>
    <cellStyle name="Accent4" xfId="30" builtinId="41" customBuiltin="1"/>
    <cellStyle name="Accent4 - 20%" xfId="414"/>
    <cellStyle name="Accent4 - 40%" xfId="415"/>
    <cellStyle name="Accent4 - 60%" xfId="416"/>
    <cellStyle name="Accent4 10" xfId="417"/>
    <cellStyle name="Accent4 11" xfId="418"/>
    <cellStyle name="Accent4 12" xfId="419"/>
    <cellStyle name="Accent4 13" xfId="420"/>
    <cellStyle name="Accent4 14" xfId="421"/>
    <cellStyle name="Accent4 15" xfId="422"/>
    <cellStyle name="Accent4 16" xfId="423"/>
    <cellStyle name="Accent4 17" xfId="424"/>
    <cellStyle name="Accent4 18" xfId="425"/>
    <cellStyle name="Accent4 19" xfId="426"/>
    <cellStyle name="Accent4 2" xfId="427"/>
    <cellStyle name="Accent4 20" xfId="428"/>
    <cellStyle name="Accent4 21" xfId="429"/>
    <cellStyle name="Accent4 22" xfId="430"/>
    <cellStyle name="Accent4 23" xfId="431"/>
    <cellStyle name="Accent4 24" xfId="432"/>
    <cellStyle name="Accent4 25" xfId="433"/>
    <cellStyle name="Accent4 26" xfId="434"/>
    <cellStyle name="Accent4 27" xfId="435"/>
    <cellStyle name="Accent4 28" xfId="436"/>
    <cellStyle name="Accent4 29" xfId="437"/>
    <cellStyle name="Accent4 3" xfId="438"/>
    <cellStyle name="Accent4 30" xfId="439"/>
    <cellStyle name="Accent4 4" xfId="440"/>
    <cellStyle name="Accent4 5" xfId="441"/>
    <cellStyle name="Accent4 6" xfId="442"/>
    <cellStyle name="Accent4 7" xfId="443"/>
    <cellStyle name="Accent4 8" xfId="444"/>
    <cellStyle name="Accent4 9" xfId="445"/>
    <cellStyle name="Accent5" xfId="34" builtinId="45" customBuiltin="1"/>
    <cellStyle name="Accent5 - 20%" xfId="446"/>
    <cellStyle name="Accent5 - 40%" xfId="447"/>
    <cellStyle name="Accent5 - 60%" xfId="448"/>
    <cellStyle name="Accent5 10" xfId="449"/>
    <cellStyle name="Accent5 11" xfId="450"/>
    <cellStyle name="Accent5 12" xfId="451"/>
    <cellStyle name="Accent5 13" xfId="452"/>
    <cellStyle name="Accent5 14" xfId="453"/>
    <cellStyle name="Accent5 15" xfId="454"/>
    <cellStyle name="Accent5 16" xfId="455"/>
    <cellStyle name="Accent5 17" xfId="456"/>
    <cellStyle name="Accent5 18" xfId="457"/>
    <cellStyle name="Accent5 19" xfId="458"/>
    <cellStyle name="Accent5 2" xfId="459"/>
    <cellStyle name="Accent5 20" xfId="460"/>
    <cellStyle name="Accent5 21" xfId="461"/>
    <cellStyle name="Accent5 22" xfId="462"/>
    <cellStyle name="Accent5 23" xfId="463"/>
    <cellStyle name="Accent5 24" xfId="464"/>
    <cellStyle name="Accent5 25" xfId="465"/>
    <cellStyle name="Accent5 26" xfId="466"/>
    <cellStyle name="Accent5 27" xfId="467"/>
    <cellStyle name="Accent5 28" xfId="468"/>
    <cellStyle name="Accent5 29" xfId="469"/>
    <cellStyle name="Accent5 3" xfId="470"/>
    <cellStyle name="Accent5 30" xfId="471"/>
    <cellStyle name="Accent5 4" xfId="472"/>
    <cellStyle name="Accent5 5" xfId="473"/>
    <cellStyle name="Accent5 6" xfId="474"/>
    <cellStyle name="Accent5 7" xfId="475"/>
    <cellStyle name="Accent5 8" xfId="476"/>
    <cellStyle name="Accent5 9" xfId="477"/>
    <cellStyle name="Accent6" xfId="38" builtinId="49" customBuiltin="1"/>
    <cellStyle name="Accent6 - 20%" xfId="478"/>
    <cellStyle name="Accent6 - 40%" xfId="479"/>
    <cellStyle name="Accent6 - 60%" xfId="480"/>
    <cellStyle name="Accent6 10" xfId="481"/>
    <cellStyle name="Accent6 11" xfId="482"/>
    <cellStyle name="Accent6 12" xfId="483"/>
    <cellStyle name="Accent6 13" xfId="484"/>
    <cellStyle name="Accent6 14" xfId="485"/>
    <cellStyle name="Accent6 15" xfId="486"/>
    <cellStyle name="Accent6 16" xfId="487"/>
    <cellStyle name="Accent6 17" xfId="488"/>
    <cellStyle name="Accent6 18" xfId="489"/>
    <cellStyle name="Accent6 19" xfId="490"/>
    <cellStyle name="Accent6 2" xfId="491"/>
    <cellStyle name="Accent6 20" xfId="492"/>
    <cellStyle name="Accent6 21" xfId="493"/>
    <cellStyle name="Accent6 22" xfId="494"/>
    <cellStyle name="Accent6 23" xfId="495"/>
    <cellStyle name="Accent6 24" xfId="496"/>
    <cellStyle name="Accent6 25" xfId="497"/>
    <cellStyle name="Accent6 26" xfId="498"/>
    <cellStyle name="Accent6 27" xfId="499"/>
    <cellStyle name="Accent6 28" xfId="500"/>
    <cellStyle name="Accent6 29" xfId="501"/>
    <cellStyle name="Accent6 3" xfId="502"/>
    <cellStyle name="Accent6 30" xfId="503"/>
    <cellStyle name="Accent6 4" xfId="504"/>
    <cellStyle name="Accent6 5" xfId="505"/>
    <cellStyle name="Accent6 6" xfId="506"/>
    <cellStyle name="Accent6 7" xfId="507"/>
    <cellStyle name="Accent6 8" xfId="508"/>
    <cellStyle name="Accent6 9" xfId="509"/>
    <cellStyle name="Bad" xfId="7" builtinId="27" customBuiltin="1"/>
    <cellStyle name="Bad 2" xfId="510"/>
    <cellStyle name="Bad 3" xfId="511"/>
    <cellStyle name="Bad 4" xfId="512"/>
    <cellStyle name="Bad 5" xfId="513"/>
    <cellStyle name="Bad 6" xfId="514"/>
    <cellStyle name="Bad 7" xfId="515"/>
    <cellStyle name="Bad 8" xfId="516"/>
    <cellStyle name="Bad 9" xfId="517"/>
    <cellStyle name="blank" xfId="518"/>
    <cellStyle name="Calc Currency (0)" xfId="519"/>
    <cellStyle name="Calculation" xfId="11" builtinId="22" customBuiltin="1"/>
    <cellStyle name="Calculation 2" xfId="520"/>
    <cellStyle name="Calculation 3" xfId="521"/>
    <cellStyle name="Calculation 4" xfId="522"/>
    <cellStyle name="Calculation 5" xfId="523"/>
    <cellStyle name="Calculation 6" xfId="524"/>
    <cellStyle name="Calculation 7" xfId="525"/>
    <cellStyle name="Calculation 8" xfId="526"/>
    <cellStyle name="Calculation 9" xfId="527"/>
    <cellStyle name="Check Cell" xfId="13" builtinId="23" customBuiltin="1"/>
    <cellStyle name="Check Cell 2" xfId="528"/>
    <cellStyle name="Check Cell 3" xfId="529"/>
    <cellStyle name="Check Cell 4" xfId="530"/>
    <cellStyle name="Check Cell 5" xfId="531"/>
    <cellStyle name="Check Cell 6" xfId="532"/>
    <cellStyle name="Check Cell 7" xfId="533"/>
    <cellStyle name="Check Cell 8" xfId="534"/>
    <cellStyle name="Check Cell 9" xfId="535"/>
    <cellStyle name="CheckCell" xfId="536"/>
    <cellStyle name="Comma" xfId="42" builtinId="3"/>
    <cellStyle name="Comma 10" xfId="537"/>
    <cellStyle name="Comma 11" xfId="538"/>
    <cellStyle name="Comma 12" xfId="539"/>
    <cellStyle name="Comma 13" xfId="540"/>
    <cellStyle name="Comma 2" xfId="49"/>
    <cellStyle name="Comma 2 2" xfId="541"/>
    <cellStyle name="Comma 2 3" xfId="542"/>
    <cellStyle name="Comma 3" xfId="543"/>
    <cellStyle name="Comma 3 2" xfId="544"/>
    <cellStyle name="Comma 3 3" xfId="545"/>
    <cellStyle name="Comma 4" xfId="546"/>
    <cellStyle name="Comma 4 2" xfId="547"/>
    <cellStyle name="Comma 5" xfId="548"/>
    <cellStyle name="Comma 5 2" xfId="549"/>
    <cellStyle name="Comma 6" xfId="550"/>
    <cellStyle name="Comma 6 2" xfId="551"/>
    <cellStyle name="Comma 7" xfId="552"/>
    <cellStyle name="Comma 8" xfId="553"/>
    <cellStyle name="Comma 9" xfId="554"/>
    <cellStyle name="Comma0" xfId="555"/>
    <cellStyle name="Comma0 - Style2" xfId="556"/>
    <cellStyle name="Comma0 - Style4" xfId="557"/>
    <cellStyle name="Comma0 - Style5" xfId="558"/>
    <cellStyle name="Comma0_00COS Ind Allocators" xfId="559"/>
    <cellStyle name="Comma1 - Style1" xfId="560"/>
    <cellStyle name="Copied" xfId="561"/>
    <cellStyle name="COST1" xfId="562"/>
    <cellStyle name="Curren - Style1" xfId="563"/>
    <cellStyle name="Curren - Style2" xfId="564"/>
    <cellStyle name="Curren - Style5" xfId="565"/>
    <cellStyle name="Curren - Style6" xfId="566"/>
    <cellStyle name="Currency" xfId="43" builtinId="4"/>
    <cellStyle name="Currency 10" xfId="567"/>
    <cellStyle name="Currency 2" xfId="48"/>
    <cellStyle name="Currency 3" xfId="568"/>
    <cellStyle name="Currency 4" xfId="569"/>
    <cellStyle name="Currency 5" xfId="570"/>
    <cellStyle name="Currency 6" xfId="571"/>
    <cellStyle name="Currency 7" xfId="572"/>
    <cellStyle name="Currency 8" xfId="573"/>
    <cellStyle name="Currency 9" xfId="574"/>
    <cellStyle name="Currency0" xfId="575"/>
    <cellStyle name="Date" xfId="576"/>
    <cellStyle name="Emphasis 1" xfId="577"/>
    <cellStyle name="Emphasis 2" xfId="578"/>
    <cellStyle name="Emphasis 3" xfId="579"/>
    <cellStyle name="Entered" xfId="580"/>
    <cellStyle name="Explanatory Text" xfId="16" builtinId="53" customBuiltin="1"/>
    <cellStyle name="Explanatory Text 2" xfId="581"/>
    <cellStyle name="Explanatory Text 3" xfId="582"/>
    <cellStyle name="Explanatory Text 4" xfId="583"/>
    <cellStyle name="Explanatory Text 5" xfId="584"/>
    <cellStyle name="Explanatory Text 6" xfId="585"/>
    <cellStyle name="Explanatory Text 7" xfId="586"/>
    <cellStyle name="Explanatory Text 8" xfId="587"/>
    <cellStyle name="Explanatory Text 9" xfId="588"/>
    <cellStyle name="Fixed" xfId="589"/>
    <cellStyle name="Fixed3 - Style3" xfId="590"/>
    <cellStyle name="Good" xfId="6" builtinId="26" customBuiltin="1"/>
    <cellStyle name="Good 2" xfId="591"/>
    <cellStyle name="Good 3" xfId="592"/>
    <cellStyle name="Good 4" xfId="593"/>
    <cellStyle name="Good 5" xfId="594"/>
    <cellStyle name="Good 6" xfId="595"/>
    <cellStyle name="Good 7" xfId="596"/>
    <cellStyle name="Good 8" xfId="597"/>
    <cellStyle name="Good 9" xfId="598"/>
    <cellStyle name="Grey" xfId="599"/>
    <cellStyle name="Header" xfId="600"/>
    <cellStyle name="Header1" xfId="601"/>
    <cellStyle name="Header2" xfId="602"/>
    <cellStyle name="Heading" xfId="603"/>
    <cellStyle name="Heading 1" xfId="2" builtinId="16" customBuiltin="1"/>
    <cellStyle name="Heading 1 2" xfId="604"/>
    <cellStyle name="Heading 1 3" xfId="605"/>
    <cellStyle name="Heading 1 4" xfId="606"/>
    <cellStyle name="Heading 1 5" xfId="607"/>
    <cellStyle name="Heading 1 6" xfId="608"/>
    <cellStyle name="Heading 1 7" xfId="609"/>
    <cellStyle name="Heading 1 8" xfId="610"/>
    <cellStyle name="Heading 1 9" xfId="611"/>
    <cellStyle name="Heading 2" xfId="3" builtinId="17" customBuiltin="1"/>
    <cellStyle name="Heading 2 2" xfId="612"/>
    <cellStyle name="Heading 2 3" xfId="613"/>
    <cellStyle name="Heading 2 4" xfId="614"/>
    <cellStyle name="Heading 2 5" xfId="615"/>
    <cellStyle name="Heading 2 6" xfId="616"/>
    <cellStyle name="Heading 2 7" xfId="617"/>
    <cellStyle name="Heading 2 8" xfId="618"/>
    <cellStyle name="Heading 2 9" xfId="619"/>
    <cellStyle name="Heading 3" xfId="4" builtinId="18" customBuiltin="1"/>
    <cellStyle name="Heading 3 2" xfId="620"/>
    <cellStyle name="Heading 3 3" xfId="621"/>
    <cellStyle name="Heading 3 4" xfId="622"/>
    <cellStyle name="Heading 3 5" xfId="623"/>
    <cellStyle name="Heading 3 6" xfId="624"/>
    <cellStyle name="Heading 3 7" xfId="625"/>
    <cellStyle name="Heading 3 8" xfId="626"/>
    <cellStyle name="Heading 3 9" xfId="627"/>
    <cellStyle name="Heading 4" xfId="5" builtinId="19" customBuiltin="1"/>
    <cellStyle name="Heading 4 2" xfId="628"/>
    <cellStyle name="Heading 4 3" xfId="629"/>
    <cellStyle name="Heading 4 4" xfId="630"/>
    <cellStyle name="Heading 4 5" xfId="631"/>
    <cellStyle name="Heading 4 6" xfId="632"/>
    <cellStyle name="Heading 4 7" xfId="633"/>
    <cellStyle name="Heading 4 8" xfId="634"/>
    <cellStyle name="Heading 4 9" xfId="635"/>
    <cellStyle name="Heading1" xfId="636"/>
    <cellStyle name="Heading2" xfId="637"/>
    <cellStyle name="Input" xfId="9" builtinId="20" customBuiltin="1"/>
    <cellStyle name="Input [yellow]" xfId="638"/>
    <cellStyle name="Input 10" xfId="639"/>
    <cellStyle name="Input 11" xfId="640"/>
    <cellStyle name="Input 12" xfId="641"/>
    <cellStyle name="Input 13" xfId="642"/>
    <cellStyle name="Input 14" xfId="643"/>
    <cellStyle name="Input 15" xfId="644"/>
    <cellStyle name="Input 16" xfId="645"/>
    <cellStyle name="Input 17" xfId="646"/>
    <cellStyle name="Input 18" xfId="647"/>
    <cellStyle name="Input 19" xfId="648"/>
    <cellStyle name="Input 2" xfId="649"/>
    <cellStyle name="Input 20" xfId="650"/>
    <cellStyle name="Input 21" xfId="651"/>
    <cellStyle name="Input 22" xfId="652"/>
    <cellStyle name="Input 23" xfId="653"/>
    <cellStyle name="Input 24" xfId="654"/>
    <cellStyle name="Input 25" xfId="655"/>
    <cellStyle name="Input 26" xfId="656"/>
    <cellStyle name="Input 27" xfId="657"/>
    <cellStyle name="Input 28" xfId="658"/>
    <cellStyle name="Input 29" xfId="659"/>
    <cellStyle name="Input 3" xfId="660"/>
    <cellStyle name="Input 30" xfId="661"/>
    <cellStyle name="Input 4" xfId="662"/>
    <cellStyle name="Input 5" xfId="663"/>
    <cellStyle name="Input 6" xfId="664"/>
    <cellStyle name="Input 7" xfId="665"/>
    <cellStyle name="Input 8" xfId="666"/>
    <cellStyle name="Input 9" xfId="667"/>
    <cellStyle name="Input Cells" xfId="668"/>
    <cellStyle name="Input Cells Percent" xfId="669"/>
    <cellStyle name="Lines" xfId="670"/>
    <cellStyle name="LINKED" xfId="671"/>
    <cellStyle name="Linked Cell" xfId="12" builtinId="24" customBuiltin="1"/>
    <cellStyle name="Linked Cell 2" xfId="672"/>
    <cellStyle name="Linked Cell 3" xfId="673"/>
    <cellStyle name="Linked Cell 4" xfId="674"/>
    <cellStyle name="Linked Cell 5" xfId="675"/>
    <cellStyle name="Linked Cell 6" xfId="676"/>
    <cellStyle name="Linked Cell 7" xfId="677"/>
    <cellStyle name="Linked Cell 8" xfId="678"/>
    <cellStyle name="Linked Cell 9" xfId="679"/>
    <cellStyle name="modified border" xfId="680"/>
    <cellStyle name="modified border1" xfId="681"/>
    <cellStyle name="Neutral" xfId="8" builtinId="28" customBuiltin="1"/>
    <cellStyle name="Neutral 2" xfId="682"/>
    <cellStyle name="Neutral 3" xfId="683"/>
    <cellStyle name="Neutral 4" xfId="684"/>
    <cellStyle name="Neutral 5" xfId="685"/>
    <cellStyle name="Neutral 6" xfId="686"/>
    <cellStyle name="Neutral 7" xfId="687"/>
    <cellStyle name="Neutral 8" xfId="688"/>
    <cellStyle name="Neutral 9" xfId="689"/>
    <cellStyle name="no dec" xfId="690"/>
    <cellStyle name="Normal" xfId="0" builtinId="0"/>
    <cellStyle name="Normal - Style1" xfId="691"/>
    <cellStyle name="Normal - Style1 2" xfId="692"/>
    <cellStyle name="Normal 10" xfId="693"/>
    <cellStyle name="Normal 10 2" xfId="694"/>
    <cellStyle name="Normal 11" xfId="695"/>
    <cellStyle name="Normal 11 2" xfId="696"/>
    <cellStyle name="Normal 12" xfId="697"/>
    <cellStyle name="Normal 12 2" xfId="698"/>
    <cellStyle name="Normal 13" xfId="699"/>
    <cellStyle name="Normal 13 2" xfId="700"/>
    <cellStyle name="Normal 14" xfId="701"/>
    <cellStyle name="Normal 15" xfId="702"/>
    <cellStyle name="Normal 16" xfId="703"/>
    <cellStyle name="Normal 17" xfId="704"/>
    <cellStyle name="Normal 18" xfId="705"/>
    <cellStyle name="Normal 19" xfId="706"/>
    <cellStyle name="Normal 2" xfId="47"/>
    <cellStyle name="Normal 2 2" xfId="707"/>
    <cellStyle name="Normal 2 2 2" xfId="708"/>
    <cellStyle name="Normal 2 2 3" xfId="709"/>
    <cellStyle name="Normal 2 3" xfId="710"/>
    <cellStyle name="Normal 2 4" xfId="711"/>
    <cellStyle name="Normal 2 5" xfId="712"/>
    <cellStyle name="Normal 2 6" xfId="713"/>
    <cellStyle name="Normal 2 7" xfId="714"/>
    <cellStyle name="Normal 2 8" xfId="715"/>
    <cellStyle name="Normal 20" xfId="716"/>
    <cellStyle name="Normal 21" xfId="717"/>
    <cellStyle name="Normal 22" xfId="718"/>
    <cellStyle name="Normal 23" xfId="719"/>
    <cellStyle name="Normal 24" xfId="720"/>
    <cellStyle name="Normal 25" xfId="721"/>
    <cellStyle name="Normal 26" xfId="722"/>
    <cellStyle name="Normal 27" xfId="723"/>
    <cellStyle name="Normal 3" xfId="724"/>
    <cellStyle name="Normal 3 2" xfId="725"/>
    <cellStyle name="Normal 3 3" xfId="726"/>
    <cellStyle name="Normal 3 4" xfId="727"/>
    <cellStyle name="Normal 3 5" xfId="728"/>
    <cellStyle name="Normal 3 6" xfId="729"/>
    <cellStyle name="Normal 3_Net Classified Plant" xfId="730"/>
    <cellStyle name="Normal 4" xfId="731"/>
    <cellStyle name="Normal 4 2" xfId="732"/>
    <cellStyle name="Normal 4 3" xfId="733"/>
    <cellStyle name="Normal 5" xfId="734"/>
    <cellStyle name="Normal 5 2" xfId="735"/>
    <cellStyle name="Normal 6" xfId="736"/>
    <cellStyle name="Normal 6 2" xfId="737"/>
    <cellStyle name="Normal 7" xfId="738"/>
    <cellStyle name="Normal 7 2" xfId="739"/>
    <cellStyle name="Normal 8" xfId="740"/>
    <cellStyle name="Normal 8 2" xfId="741"/>
    <cellStyle name="Normal 9" xfId="742"/>
    <cellStyle name="Normal 9 2" xfId="743"/>
    <cellStyle name="Normal_3.01 Income Statement Ele &amp; Gas" xfId="46"/>
    <cellStyle name="Normal_Income Statement 12ME Sept_07" xfId="45"/>
    <cellStyle name="Note" xfId="15" builtinId="10" customBuiltin="1"/>
    <cellStyle name="Note 10" xfId="744"/>
    <cellStyle name="Note 10 2" xfId="745"/>
    <cellStyle name="Note 11" xfId="746"/>
    <cellStyle name="Note 11 2" xfId="747"/>
    <cellStyle name="Note 12" xfId="748"/>
    <cellStyle name="Note 12 2" xfId="749"/>
    <cellStyle name="Note 13" xfId="750"/>
    <cellStyle name="Note 14" xfId="751"/>
    <cellStyle name="Note 15" xfId="752"/>
    <cellStyle name="Note 2" xfId="753"/>
    <cellStyle name="Note 2 2" xfId="754"/>
    <cellStyle name="Note 3" xfId="755"/>
    <cellStyle name="Note 3 2" xfId="756"/>
    <cellStyle name="Note 4" xfId="757"/>
    <cellStyle name="Note 4 2" xfId="758"/>
    <cellStyle name="Note 5" xfId="759"/>
    <cellStyle name="Note 5 2" xfId="760"/>
    <cellStyle name="Note 6" xfId="761"/>
    <cellStyle name="Note 6 2" xfId="762"/>
    <cellStyle name="Note 7" xfId="763"/>
    <cellStyle name="Note 7 2" xfId="764"/>
    <cellStyle name="Note 8" xfId="765"/>
    <cellStyle name="Note 8 2" xfId="766"/>
    <cellStyle name="Note 9" xfId="767"/>
    <cellStyle name="Note 9 2" xfId="768"/>
    <cellStyle name="Output" xfId="10" builtinId="21" customBuiltin="1"/>
    <cellStyle name="Output 2" xfId="769"/>
    <cellStyle name="Output 3" xfId="770"/>
    <cellStyle name="Output 4" xfId="771"/>
    <cellStyle name="Output 5" xfId="772"/>
    <cellStyle name="Output 6" xfId="773"/>
    <cellStyle name="Output 7" xfId="774"/>
    <cellStyle name="Output 8" xfId="775"/>
    <cellStyle name="Output 9" xfId="776"/>
    <cellStyle name="Percen - Style1" xfId="777"/>
    <cellStyle name="Percen - Style2" xfId="778"/>
    <cellStyle name="Percen - Style3" xfId="779"/>
    <cellStyle name="Percent" xfId="44" builtinId="5"/>
    <cellStyle name="Percent (0)" xfId="780"/>
    <cellStyle name="Percent [2]" xfId="781"/>
    <cellStyle name="Percent 10" xfId="782"/>
    <cellStyle name="Percent 2" xfId="783"/>
    <cellStyle name="Percent 3" xfId="784"/>
    <cellStyle name="Percent 3 2" xfId="785"/>
    <cellStyle name="Percent 4" xfId="786"/>
    <cellStyle name="Percent 5" xfId="787"/>
    <cellStyle name="Percent 6" xfId="788"/>
    <cellStyle name="Percent 7" xfId="789"/>
    <cellStyle name="Percent 8" xfId="790"/>
    <cellStyle name="Percent 9" xfId="791"/>
    <cellStyle name="Processing" xfId="792"/>
    <cellStyle name="PSChar" xfId="793"/>
    <cellStyle name="PSDate" xfId="794"/>
    <cellStyle name="PSDec" xfId="795"/>
    <cellStyle name="PSHeading" xfId="796"/>
    <cellStyle name="PSInt" xfId="797"/>
    <cellStyle name="PSSpacer" xfId="798"/>
    <cellStyle name="purple - Style8" xfId="799"/>
    <cellStyle name="RED" xfId="800"/>
    <cellStyle name="Red - Style7" xfId="801"/>
    <cellStyle name="Report" xfId="802"/>
    <cellStyle name="Report Bar" xfId="803"/>
    <cellStyle name="Report Heading" xfId="804"/>
    <cellStyle name="Report Percent" xfId="805"/>
    <cellStyle name="Report Unit Cost" xfId="806"/>
    <cellStyle name="Reports" xfId="807"/>
    <cellStyle name="Reports Total" xfId="808"/>
    <cellStyle name="Reports Unit Cost Total" xfId="809"/>
    <cellStyle name="RevList" xfId="810"/>
    <cellStyle name="round100" xfId="811"/>
    <cellStyle name="SAPBEXaggData" xfId="812"/>
    <cellStyle name="SAPBEXaggData 2" xfId="813"/>
    <cellStyle name="SAPBEXaggDataEmph" xfId="814"/>
    <cellStyle name="SAPBEXaggDataEmph 2" xfId="815"/>
    <cellStyle name="SAPBEXaggItem" xfId="816"/>
    <cellStyle name="SAPBEXaggItem 2" xfId="817"/>
    <cellStyle name="SAPBEXaggItemX" xfId="818"/>
    <cellStyle name="SAPBEXaggItemX 2" xfId="819"/>
    <cellStyle name="SAPBEXchaText" xfId="820"/>
    <cellStyle name="SAPBEXchaText 2" xfId="821"/>
    <cellStyle name="SAPBEXchaText 3" xfId="822"/>
    <cellStyle name="SAPBEXexcBad7" xfId="823"/>
    <cellStyle name="SAPBEXexcBad7 2" xfId="824"/>
    <cellStyle name="SAPBEXexcBad8" xfId="825"/>
    <cellStyle name="SAPBEXexcBad8 2" xfId="826"/>
    <cellStyle name="SAPBEXexcBad9" xfId="827"/>
    <cellStyle name="SAPBEXexcBad9 2" xfId="828"/>
    <cellStyle name="SAPBEXexcCritical4" xfId="829"/>
    <cellStyle name="SAPBEXexcCritical4 2" xfId="830"/>
    <cellStyle name="SAPBEXexcCritical5" xfId="831"/>
    <cellStyle name="SAPBEXexcCritical5 2" xfId="832"/>
    <cellStyle name="SAPBEXexcCritical6" xfId="833"/>
    <cellStyle name="SAPBEXexcCritical6 2" xfId="834"/>
    <cellStyle name="SAPBEXexcGood1" xfId="835"/>
    <cellStyle name="SAPBEXexcGood1 2" xfId="836"/>
    <cellStyle name="SAPBEXexcGood2" xfId="837"/>
    <cellStyle name="SAPBEXexcGood2 2" xfId="838"/>
    <cellStyle name="SAPBEXexcGood3" xfId="839"/>
    <cellStyle name="SAPBEXexcGood3 2" xfId="840"/>
    <cellStyle name="SAPBEXfilterDrill" xfId="841"/>
    <cellStyle name="SAPBEXfilterDrill 2" xfId="842"/>
    <cellStyle name="SAPBEXfilterItem" xfId="843"/>
    <cellStyle name="SAPBEXfilterItem 2" xfId="844"/>
    <cellStyle name="SAPBEXfilterText" xfId="845"/>
    <cellStyle name="SAPBEXformats" xfId="846"/>
    <cellStyle name="SAPBEXformats 2" xfId="847"/>
    <cellStyle name="SAPBEXheaderItem" xfId="848"/>
    <cellStyle name="SAPBEXheaderItem 2" xfId="849"/>
    <cellStyle name="SAPBEXheaderText" xfId="850"/>
    <cellStyle name="SAPBEXheaderText 2" xfId="851"/>
    <cellStyle name="SAPBEXHLevel0" xfId="852"/>
    <cellStyle name="SAPBEXHLevel0 2" xfId="853"/>
    <cellStyle name="SAPBEXHLevel0X" xfId="854"/>
    <cellStyle name="SAPBEXHLevel0X 2" xfId="855"/>
    <cellStyle name="SAPBEXHLevel1" xfId="856"/>
    <cellStyle name="SAPBEXHLevel1 2" xfId="857"/>
    <cellStyle name="SAPBEXHLevel1X" xfId="858"/>
    <cellStyle name="SAPBEXHLevel1X 2" xfId="859"/>
    <cellStyle name="SAPBEXHLevel2" xfId="860"/>
    <cellStyle name="SAPBEXHLevel2 2" xfId="861"/>
    <cellStyle name="SAPBEXHLevel2X" xfId="862"/>
    <cellStyle name="SAPBEXHLevel2X 2" xfId="863"/>
    <cellStyle name="SAPBEXHLevel3" xfId="864"/>
    <cellStyle name="SAPBEXHLevel3 2" xfId="865"/>
    <cellStyle name="SAPBEXHLevel3X" xfId="866"/>
    <cellStyle name="SAPBEXHLevel3X 2" xfId="867"/>
    <cellStyle name="SAPBEXinputData" xfId="868"/>
    <cellStyle name="SAPBEXresData" xfId="869"/>
    <cellStyle name="SAPBEXresData 2" xfId="870"/>
    <cellStyle name="SAPBEXresDataEmph" xfId="871"/>
    <cellStyle name="SAPBEXresDataEmph 2" xfId="872"/>
    <cellStyle name="SAPBEXresItem" xfId="873"/>
    <cellStyle name="SAPBEXresItem 2" xfId="874"/>
    <cellStyle name="SAPBEXresItemX" xfId="875"/>
    <cellStyle name="SAPBEXresItemX 2" xfId="876"/>
    <cellStyle name="SAPBEXstdData" xfId="877"/>
    <cellStyle name="SAPBEXstdData 2" xfId="878"/>
    <cellStyle name="SAPBEXstdDataEmph" xfId="879"/>
    <cellStyle name="SAPBEXstdDataEmph 2" xfId="880"/>
    <cellStyle name="SAPBEXstdItem" xfId="881"/>
    <cellStyle name="SAPBEXstdItem 2" xfId="882"/>
    <cellStyle name="SAPBEXstdItemX" xfId="883"/>
    <cellStyle name="SAPBEXstdItemX 2" xfId="884"/>
    <cellStyle name="SAPBEXtitle" xfId="885"/>
    <cellStyle name="SAPBEXtitle 2" xfId="886"/>
    <cellStyle name="SAPBEXundefined" xfId="887"/>
    <cellStyle name="SAPBEXundefined 2" xfId="888"/>
    <cellStyle name="shade" xfId="889"/>
    <cellStyle name="Sheet Title" xfId="890"/>
    <cellStyle name="StmtTtl1" xfId="891"/>
    <cellStyle name="StmtTtl2" xfId="892"/>
    <cellStyle name="STYL1 - Style1" xfId="893"/>
    <cellStyle name="Style 1" xfId="894"/>
    <cellStyle name="Style 1 2" xfId="895"/>
    <cellStyle name="Subtotal" xfId="896"/>
    <cellStyle name="Sub-total" xfId="897"/>
    <cellStyle name="taples Plaza" xfId="898"/>
    <cellStyle name="Tickmark" xfId="899"/>
    <cellStyle name="Title" xfId="1" builtinId="15" customBuiltin="1"/>
    <cellStyle name="Title 2" xfId="900"/>
    <cellStyle name="Title 3" xfId="901"/>
    <cellStyle name="Title 4" xfId="902"/>
    <cellStyle name="Title 5" xfId="903"/>
    <cellStyle name="Title 6" xfId="904"/>
    <cellStyle name="Title 7" xfId="905"/>
    <cellStyle name="Title 8" xfId="906"/>
    <cellStyle name="Title 9" xfId="907"/>
    <cellStyle name="Title: Major" xfId="908"/>
    <cellStyle name="Title: Minor" xfId="909"/>
    <cellStyle name="Title: Worksheet" xfId="910"/>
    <cellStyle name="Total" xfId="17" builtinId="25" customBuiltin="1"/>
    <cellStyle name="Total 2" xfId="911"/>
    <cellStyle name="Total 3" xfId="912"/>
    <cellStyle name="Total 4" xfId="913"/>
    <cellStyle name="Total 5" xfId="914"/>
    <cellStyle name="Total 6" xfId="915"/>
    <cellStyle name="Total 7" xfId="916"/>
    <cellStyle name="Total 8" xfId="917"/>
    <cellStyle name="Total 9" xfId="918"/>
    <cellStyle name="Total4 - Style4" xfId="919"/>
    <cellStyle name="Warning Text" xfId="14" builtinId="11" customBuiltin="1"/>
    <cellStyle name="Warning Text 2" xfId="920"/>
    <cellStyle name="Warning Text 3" xfId="921"/>
    <cellStyle name="Warning Text 4" xfId="922"/>
    <cellStyle name="Warning Text 5" xfId="923"/>
    <cellStyle name="Warning Text 6" xfId="924"/>
    <cellStyle name="Warning Text 7" xfId="925"/>
    <cellStyle name="Warning Text 8" xfId="926"/>
    <cellStyle name="Warning Text 9" xfId="9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6"/>
  <sheetViews>
    <sheetView workbookViewId="0">
      <selection activeCell="M37" sqref="M37"/>
    </sheetView>
  </sheetViews>
  <sheetFormatPr defaultColWidth="9.109375" defaultRowHeight="14.4"/>
  <cols>
    <col min="1" max="1" width="55.88671875" style="1" customWidth="1"/>
    <col min="2" max="4" width="16.6640625" style="1" customWidth="1"/>
    <col min="5" max="5" width="2.5546875" style="1" customWidth="1"/>
    <col min="6" max="11" width="9.109375" style="20"/>
    <col min="12" max="16384" width="9.109375" style="1"/>
  </cols>
  <sheetData>
    <row r="1" spans="1:6" s="1" customFormat="1" ht="18" customHeight="1">
      <c r="A1" s="7" t="s">
        <v>337</v>
      </c>
      <c r="B1" s="8"/>
      <c r="C1" s="8"/>
      <c r="D1" s="8"/>
      <c r="F1" s="20"/>
    </row>
    <row r="2" spans="1:6" s="1" customFormat="1" ht="18" customHeight="1">
      <c r="A2" s="7" t="s">
        <v>345</v>
      </c>
      <c r="B2" s="8"/>
      <c r="C2" s="8"/>
      <c r="D2" s="8"/>
      <c r="F2" s="20"/>
    </row>
    <row r="3" spans="1:6" s="1" customFormat="1" ht="18" customHeight="1">
      <c r="A3" s="180" t="s">
        <v>412</v>
      </c>
      <c r="B3" s="180"/>
      <c r="C3" s="180"/>
      <c r="D3" s="180"/>
      <c r="F3" s="20"/>
    </row>
    <row r="4" spans="1:6" s="1" customFormat="1" ht="12" customHeight="1">
      <c r="B4" s="8"/>
      <c r="C4" s="8"/>
      <c r="D4" s="8"/>
      <c r="F4" s="20"/>
    </row>
    <row r="5" spans="1:6" s="1" customFormat="1" ht="18" customHeight="1">
      <c r="A5" s="181" t="s">
        <v>410</v>
      </c>
      <c r="B5" s="181"/>
      <c r="C5" s="181"/>
      <c r="D5" s="181"/>
      <c r="E5" s="9"/>
      <c r="F5" s="9"/>
    </row>
    <row r="6" spans="1:6" s="1" customFormat="1" ht="18" customHeight="1">
      <c r="A6" s="181" t="s">
        <v>411</v>
      </c>
      <c r="B6" s="181"/>
      <c r="C6" s="181"/>
      <c r="D6" s="181"/>
      <c r="E6" s="9"/>
      <c r="F6" s="9"/>
    </row>
    <row r="7" spans="1:6" s="1" customFormat="1" ht="18" customHeight="1">
      <c r="A7" s="10"/>
      <c r="B7" s="11" t="s">
        <v>35</v>
      </c>
      <c r="C7" s="12" t="s">
        <v>34</v>
      </c>
      <c r="D7" s="13" t="s">
        <v>346</v>
      </c>
      <c r="F7" s="20"/>
    </row>
    <row r="8" spans="1:6" s="1" customFormat="1" ht="18" customHeight="1">
      <c r="A8" s="14" t="s">
        <v>347</v>
      </c>
      <c r="B8" s="95"/>
      <c r="C8" s="95"/>
      <c r="D8" s="96"/>
      <c r="E8" s="20"/>
      <c r="F8" s="20"/>
    </row>
    <row r="9" spans="1:6" s="1" customFormat="1" ht="18" customHeight="1">
      <c r="A9" s="15" t="s">
        <v>31</v>
      </c>
      <c r="B9" s="101">
        <v>2221296739.6499901</v>
      </c>
      <c r="C9" s="102">
        <v>981840831.97000003</v>
      </c>
      <c r="D9" s="103">
        <f>SUM(B9:C9)</f>
        <v>3203137571.6199903</v>
      </c>
      <c r="E9" s="20"/>
      <c r="F9" s="20"/>
    </row>
    <row r="10" spans="1:6" s="1" customFormat="1" ht="18" customHeight="1">
      <c r="A10" s="15" t="s">
        <v>30</v>
      </c>
      <c r="B10" s="122">
        <v>349576.41</v>
      </c>
      <c r="C10" s="123">
        <v>0</v>
      </c>
      <c r="D10" s="104">
        <f>SUM(B10:C10)</f>
        <v>349576.41</v>
      </c>
      <c r="E10" s="20"/>
      <c r="F10" s="20"/>
    </row>
    <row r="11" spans="1:6" s="1" customFormat="1" ht="18" customHeight="1">
      <c r="A11" s="15" t="s">
        <v>29</v>
      </c>
      <c r="B11" s="122">
        <v>163482379.31</v>
      </c>
      <c r="C11" s="123">
        <v>0</v>
      </c>
      <c r="D11" s="104">
        <f>SUM(B11:C11)</f>
        <v>163482379.31</v>
      </c>
      <c r="E11" s="20"/>
      <c r="F11" s="20"/>
    </row>
    <row r="12" spans="1:6" s="1" customFormat="1" ht="18" customHeight="1">
      <c r="A12" s="15" t="s">
        <v>28</v>
      </c>
      <c r="B12" s="110">
        <v>55256300.969999999</v>
      </c>
      <c r="C12" s="111">
        <v>1987948.27</v>
      </c>
      <c r="D12" s="105">
        <f>SUM(B12:C12)</f>
        <v>57244249.240000002</v>
      </c>
      <c r="E12" s="20"/>
      <c r="F12" s="20"/>
    </row>
    <row r="13" spans="1:6" s="1" customFormat="1" ht="18" customHeight="1">
      <c r="A13" s="15" t="s">
        <v>27</v>
      </c>
      <c r="B13" s="102">
        <f>SUM(B9:B12)</f>
        <v>2440384996.3399897</v>
      </c>
      <c r="C13" s="102">
        <f>SUM(C9:C12)</f>
        <v>983828780.24000001</v>
      </c>
      <c r="D13" s="103">
        <f>SUM(D9:D12)</f>
        <v>3424213776.5799899</v>
      </c>
      <c r="E13" s="20"/>
      <c r="F13" s="20"/>
    </row>
    <row r="14" spans="1:6" s="1" customFormat="1" ht="18" customHeight="1">
      <c r="A14" s="14" t="s">
        <v>348</v>
      </c>
      <c r="B14" s="106"/>
      <c r="C14" s="106"/>
      <c r="D14" s="104"/>
      <c r="E14" s="20"/>
      <c r="F14" s="20"/>
    </row>
    <row r="15" spans="1:6" s="1" customFormat="1" ht="18" customHeight="1">
      <c r="A15" s="14" t="s">
        <v>349</v>
      </c>
      <c r="B15" s="106"/>
      <c r="C15" s="106"/>
      <c r="D15" s="104"/>
      <c r="E15" s="20"/>
      <c r="F15" s="20"/>
    </row>
    <row r="16" spans="1:6" s="1" customFormat="1" ht="18" customHeight="1">
      <c r="A16" s="14" t="s">
        <v>350</v>
      </c>
      <c r="B16" s="106"/>
      <c r="C16" s="106"/>
      <c r="D16" s="104"/>
      <c r="E16" s="20"/>
      <c r="F16" s="20"/>
    </row>
    <row r="17" spans="1:5" s="1" customFormat="1" ht="18" customHeight="1">
      <c r="A17" s="14" t="s">
        <v>351</v>
      </c>
      <c r="B17" s="106"/>
      <c r="C17" s="106"/>
      <c r="D17" s="104"/>
      <c r="E17" s="20"/>
    </row>
    <row r="18" spans="1:5" s="1" customFormat="1" ht="18" customHeight="1">
      <c r="A18" s="15" t="s">
        <v>26</v>
      </c>
      <c r="B18" s="107">
        <v>205681432.38999999</v>
      </c>
      <c r="C18" s="107">
        <v>0</v>
      </c>
      <c r="D18" s="103">
        <f>B18+C18</f>
        <v>205681432.38999999</v>
      </c>
      <c r="E18" s="20"/>
    </row>
    <row r="19" spans="1:5" s="1" customFormat="1" ht="18" customHeight="1">
      <c r="A19" s="15" t="s">
        <v>25</v>
      </c>
      <c r="B19" s="108">
        <v>582548469.89999998</v>
      </c>
      <c r="C19" s="108">
        <v>358561523.50999999</v>
      </c>
      <c r="D19" s="109">
        <f>B19+C19</f>
        <v>941109993.40999997</v>
      </c>
      <c r="E19" s="20"/>
    </row>
    <row r="20" spans="1:5" s="1" customFormat="1" ht="18" customHeight="1">
      <c r="A20" s="15" t="s">
        <v>24</v>
      </c>
      <c r="B20" s="108">
        <v>116334356.609999</v>
      </c>
      <c r="C20" s="108">
        <v>0</v>
      </c>
      <c r="D20" s="109">
        <f>B20+C20</f>
        <v>116334356.609999</v>
      </c>
      <c r="E20" s="20"/>
    </row>
    <row r="21" spans="1:5" s="1" customFormat="1" ht="18" customHeight="1">
      <c r="A21" s="15" t="s">
        <v>23</v>
      </c>
      <c r="B21" s="110">
        <v>-74875751</v>
      </c>
      <c r="C21" s="111">
        <v>0</v>
      </c>
      <c r="D21" s="112">
        <f>B21+C21</f>
        <v>-74875751</v>
      </c>
      <c r="E21" s="20"/>
    </row>
    <row r="22" spans="1:5" s="1" customFormat="1" ht="18" customHeight="1">
      <c r="A22" s="15" t="s">
        <v>22</v>
      </c>
      <c r="B22" s="102">
        <f>SUM(B18:B21)</f>
        <v>829688507.8999989</v>
      </c>
      <c r="C22" s="102">
        <f>SUM(C18:C21)</f>
        <v>358561523.50999999</v>
      </c>
      <c r="D22" s="103">
        <f>SUM(D18:D21)</f>
        <v>1188250031.4099989</v>
      </c>
      <c r="E22" s="20"/>
    </row>
    <row r="23" spans="1:5" s="1" customFormat="1" ht="18" customHeight="1">
      <c r="A23" s="16" t="s">
        <v>352</v>
      </c>
      <c r="B23" s="113"/>
      <c r="C23" s="113"/>
      <c r="D23" s="114"/>
    </row>
    <row r="24" spans="1:5" s="1" customFormat="1" ht="18" customHeight="1">
      <c r="A24" s="15" t="s">
        <v>21</v>
      </c>
      <c r="B24" s="107">
        <v>126292316.47</v>
      </c>
      <c r="C24" s="107">
        <v>3905207.98</v>
      </c>
      <c r="D24" s="103">
        <f t="shared" ref="D24:D38" si="0">B24+C24</f>
        <v>130197524.45</v>
      </c>
      <c r="E24" s="20"/>
    </row>
    <row r="25" spans="1:5" s="1" customFormat="1" ht="18" customHeight="1">
      <c r="A25" s="15" t="s">
        <v>20</v>
      </c>
      <c r="B25" s="115">
        <v>20868148.25</v>
      </c>
      <c r="C25" s="115">
        <v>0</v>
      </c>
      <c r="D25" s="109">
        <f t="shared" si="0"/>
        <v>20868148.25</v>
      </c>
      <c r="E25" s="20"/>
    </row>
    <row r="26" spans="1:5" s="1" customFormat="1" ht="18" customHeight="1">
      <c r="A26" s="15" t="s">
        <v>19</v>
      </c>
      <c r="B26" s="115">
        <v>82240012.200000003</v>
      </c>
      <c r="C26" s="115">
        <v>58168465.170000002</v>
      </c>
      <c r="D26" s="109">
        <f t="shared" si="0"/>
        <v>140408477.37</v>
      </c>
      <c r="E26" s="20"/>
    </row>
    <row r="27" spans="1:5" s="1" customFormat="1" ht="18" customHeight="1">
      <c r="A27" s="15" t="s">
        <v>18</v>
      </c>
      <c r="B27" s="115">
        <v>48705334.004602998</v>
      </c>
      <c r="C27" s="115">
        <v>27959061.0353969</v>
      </c>
      <c r="D27" s="109">
        <f t="shared" si="0"/>
        <v>76664395.039999902</v>
      </c>
      <c r="E27" s="20"/>
    </row>
    <row r="28" spans="1:5" s="1" customFormat="1" ht="18" customHeight="1">
      <c r="A28" s="15" t="s">
        <v>17</v>
      </c>
      <c r="B28" s="115">
        <v>20894757.325337999</v>
      </c>
      <c r="C28" s="115">
        <v>8487494.4846620001</v>
      </c>
      <c r="D28" s="109">
        <f t="shared" si="0"/>
        <v>29382251.809999999</v>
      </c>
      <c r="E28" s="20"/>
    </row>
    <row r="29" spans="1:5" s="1" customFormat="1" ht="18" customHeight="1">
      <c r="A29" s="15" t="s">
        <v>16</v>
      </c>
      <c r="B29" s="115">
        <v>96262272.329999894</v>
      </c>
      <c r="C29" s="115">
        <v>16222701.9599999</v>
      </c>
      <c r="D29" s="109">
        <f t="shared" si="0"/>
        <v>112484974.2899998</v>
      </c>
      <c r="E29" s="20"/>
    </row>
    <row r="30" spans="1:5" s="1" customFormat="1" ht="18" customHeight="1">
      <c r="A30" s="15" t="s">
        <v>15</v>
      </c>
      <c r="B30" s="115">
        <v>121159394.7357</v>
      </c>
      <c r="C30" s="115">
        <v>58816234.014299899</v>
      </c>
      <c r="D30" s="109">
        <f t="shared" si="0"/>
        <v>179975628.74999988</v>
      </c>
      <c r="E30" s="20"/>
    </row>
    <row r="31" spans="1:5" s="1" customFormat="1" ht="18" customHeight="1">
      <c r="A31" s="15" t="s">
        <v>14</v>
      </c>
      <c r="B31" s="115">
        <v>275634248.325737</v>
      </c>
      <c r="C31" s="115">
        <v>127100518.21426301</v>
      </c>
      <c r="D31" s="109">
        <f t="shared" si="0"/>
        <v>402734766.54000002</v>
      </c>
      <c r="E31" s="20"/>
    </row>
    <row r="32" spans="1:5" s="1" customFormat="1" ht="18" customHeight="1">
      <c r="A32" s="15" t="s">
        <v>13</v>
      </c>
      <c r="B32" s="115">
        <v>52726829.732378997</v>
      </c>
      <c r="C32" s="115">
        <v>13924675.607620999</v>
      </c>
      <c r="D32" s="109">
        <f t="shared" si="0"/>
        <v>66651505.339999996</v>
      </c>
      <c r="E32" s="20"/>
    </row>
    <row r="33" spans="1:5" s="1" customFormat="1" ht="18" customHeight="1">
      <c r="A33" s="15" t="s">
        <v>12</v>
      </c>
      <c r="B33" s="115">
        <v>20484231.789999999</v>
      </c>
      <c r="C33" s="115">
        <v>0</v>
      </c>
      <c r="D33" s="109">
        <f t="shared" si="0"/>
        <v>20484231.789999999</v>
      </c>
      <c r="E33" s="20"/>
    </row>
    <row r="34" spans="1:5" s="1" customFormat="1" ht="18" customHeight="1">
      <c r="A34" s="17" t="s">
        <v>11</v>
      </c>
      <c r="B34" s="115">
        <v>-25122200.085317999</v>
      </c>
      <c r="C34" s="115">
        <v>-186416.384682</v>
      </c>
      <c r="D34" s="116">
        <f t="shared" si="0"/>
        <v>-25308616.469999999</v>
      </c>
    </row>
    <row r="35" spans="1:5" s="1" customFormat="1" ht="18" customHeight="1">
      <c r="A35" s="17" t="s">
        <v>353</v>
      </c>
      <c r="B35" s="115">
        <v>2872254.1199999899</v>
      </c>
      <c r="C35" s="115">
        <v>0</v>
      </c>
      <c r="D35" s="116">
        <f t="shared" si="0"/>
        <v>2872254.1199999899</v>
      </c>
    </row>
    <row r="36" spans="1:5" s="1" customFormat="1" ht="18" customHeight="1">
      <c r="A36" s="17" t="s">
        <v>10</v>
      </c>
      <c r="B36" s="115">
        <v>246643682.74498299</v>
      </c>
      <c r="C36" s="115">
        <v>113644678.255017</v>
      </c>
      <c r="D36" s="116">
        <f t="shared" si="0"/>
        <v>360288361</v>
      </c>
    </row>
    <row r="37" spans="1:5" s="1" customFormat="1" ht="18" customHeight="1">
      <c r="A37" s="17" t="s">
        <v>9</v>
      </c>
      <c r="B37" s="115">
        <v>15378147.210000001</v>
      </c>
      <c r="C37" s="115">
        <v>22937488.600000001</v>
      </c>
      <c r="D37" s="116">
        <f t="shared" si="0"/>
        <v>38315635.810000002</v>
      </c>
    </row>
    <row r="38" spans="1:5" s="1" customFormat="1" ht="18" customHeight="1">
      <c r="A38" s="17" t="s">
        <v>8</v>
      </c>
      <c r="B38" s="117">
        <v>149901026.78999999</v>
      </c>
      <c r="C38" s="118">
        <v>51624674.159999996</v>
      </c>
      <c r="D38" s="119">
        <f t="shared" si="0"/>
        <v>201525700.94999999</v>
      </c>
    </row>
    <row r="39" spans="1:5" s="1" customFormat="1" ht="18" customHeight="1">
      <c r="A39" s="16" t="s">
        <v>7</v>
      </c>
      <c r="B39" s="102">
        <f>SUM(B22:B38)</f>
        <v>2084628963.8434203</v>
      </c>
      <c r="C39" s="102">
        <f>SUM(C22:C38)</f>
        <v>861166306.60657763</v>
      </c>
      <c r="D39" s="103">
        <f>SUM(D22:D38)</f>
        <v>2945795270.4499984</v>
      </c>
    </row>
    <row r="40" spans="1:5" s="1" customFormat="1" ht="18" customHeight="1">
      <c r="A40" s="17"/>
      <c r="B40" s="113"/>
      <c r="C40" s="113"/>
      <c r="D40" s="114"/>
    </row>
    <row r="41" spans="1:5" s="1" customFormat="1" ht="18" customHeight="1">
      <c r="A41" s="18" t="s">
        <v>6</v>
      </c>
      <c r="B41" s="89">
        <f>B13-B39</f>
        <v>355756032.4965694</v>
      </c>
      <c r="C41" s="89">
        <f>C13-C39</f>
        <v>122662473.63342237</v>
      </c>
      <c r="D41" s="90">
        <f>D13-D39</f>
        <v>478418506.12999153</v>
      </c>
    </row>
    <row r="42" spans="1:5" s="1" customFormat="1" ht="12" customHeight="1">
      <c r="A42" s="91"/>
      <c r="B42" s="120"/>
      <c r="C42" s="120"/>
      <c r="D42" s="121"/>
      <c r="E42" s="20"/>
    </row>
    <row r="43" spans="1:5" s="20" customFormat="1" ht="18" customHeight="1">
      <c r="A43" s="19" t="s">
        <v>421</v>
      </c>
      <c r="B43" s="92">
        <v>5131092479.2704</v>
      </c>
      <c r="C43" s="92">
        <v>1762650030.6187787</v>
      </c>
      <c r="D43" s="105"/>
    </row>
    <row r="44" spans="1:5" s="1" customFormat="1" ht="18" customHeight="1">
      <c r="A44" s="20"/>
      <c r="B44" s="93"/>
    </row>
    <row r="46" spans="1:5" s="1" customFormat="1" ht="18" customHeight="1">
      <c r="B46" s="94"/>
      <c r="C46" s="94"/>
      <c r="D46" s="94"/>
    </row>
  </sheetData>
  <mergeCells count="3">
    <mergeCell ref="A3:D3"/>
    <mergeCell ref="A5:D5"/>
    <mergeCell ref="A6:D6"/>
  </mergeCells>
  <pageMargins left="0.7" right="0.7" top="0.75" bottom="0.75" header="0.3" footer="0.3"/>
  <pageSetup scale="85"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4" zoomScaleNormal="100" workbookViewId="0">
      <selection activeCell="L40" sqref="L40"/>
    </sheetView>
  </sheetViews>
  <sheetFormatPr defaultRowHeight="18" customHeight="1"/>
  <cols>
    <col min="1" max="1" width="39" style="130" customWidth="1"/>
    <col min="2" max="2" width="16.88671875" style="131" bestFit="1" customWidth="1"/>
    <col min="3" max="3" width="16.21875" style="131" customWidth="1"/>
    <col min="4" max="5" width="14.109375" style="131" customWidth="1"/>
    <col min="6" max="6" width="17.5546875" style="131" customWidth="1"/>
    <col min="7" max="7" width="8.88671875" style="131"/>
    <col min="8" max="8" width="32.44140625" style="131" customWidth="1"/>
    <col min="9" max="10" width="8.88671875" style="131"/>
    <col min="11" max="16384" width="8.88671875" style="130"/>
  </cols>
  <sheetData>
    <row r="1" spans="1:7" s="131" customFormat="1" ht="18" customHeight="1">
      <c r="A1" s="165" t="s">
        <v>337</v>
      </c>
      <c r="B1" s="164"/>
      <c r="C1" s="164"/>
      <c r="D1" s="164"/>
      <c r="E1" s="164"/>
      <c r="F1" s="164"/>
    </row>
    <row r="2" spans="1:7" s="131" customFormat="1" ht="18" customHeight="1">
      <c r="A2" s="165" t="s">
        <v>354</v>
      </c>
      <c r="B2" s="164"/>
      <c r="C2" s="164"/>
      <c r="D2" s="164"/>
      <c r="E2" s="164"/>
      <c r="F2" s="164"/>
    </row>
    <row r="3" spans="1:7" s="131" customFormat="1" ht="18" customHeight="1">
      <c r="A3" s="165" t="str">
        <f>Allocated!A3</f>
        <v>FOR THE 12 MONTHS ENDED JUNE 30, 2017</v>
      </c>
      <c r="B3" s="164"/>
      <c r="C3" s="164"/>
      <c r="D3" s="164"/>
      <c r="E3" s="164"/>
      <c r="F3" s="164"/>
    </row>
    <row r="4" spans="1:7" s="131" customFormat="1" ht="12" customHeight="1">
      <c r="A4" s="130"/>
    </row>
    <row r="5" spans="1:7" s="131" customFormat="1" ht="18" customHeight="1">
      <c r="A5" s="163"/>
      <c r="B5" s="162" t="s">
        <v>35</v>
      </c>
      <c r="C5" s="162" t="s">
        <v>34</v>
      </c>
      <c r="D5" s="162" t="s">
        <v>33</v>
      </c>
      <c r="E5" s="162" t="s">
        <v>355</v>
      </c>
      <c r="F5" s="161" t="s">
        <v>346</v>
      </c>
    </row>
    <row r="6" spans="1:7" s="131" customFormat="1" ht="18" customHeight="1">
      <c r="A6" s="160" t="s">
        <v>32</v>
      </c>
      <c r="B6" s="159"/>
      <c r="C6" s="159"/>
      <c r="D6" s="159"/>
      <c r="E6" s="159"/>
      <c r="F6" s="158"/>
    </row>
    <row r="7" spans="1:7" s="131" customFormat="1" ht="18" customHeight="1">
      <c r="A7" s="155" t="s">
        <v>347</v>
      </c>
      <c r="B7" s="140"/>
      <c r="C7" s="140"/>
      <c r="D7" s="140"/>
      <c r="E7" s="140"/>
      <c r="F7" s="139"/>
    </row>
    <row r="8" spans="1:7" s="131" customFormat="1" ht="18" customHeight="1">
      <c r="A8" s="141" t="s">
        <v>31</v>
      </c>
      <c r="B8" s="143">
        <v>2221296739.6499901</v>
      </c>
      <c r="C8" s="143">
        <v>981840831.97000003</v>
      </c>
      <c r="D8" s="143">
        <v>0</v>
      </c>
      <c r="E8" s="143">
        <v>0</v>
      </c>
      <c r="F8" s="142">
        <f>SUM(B8:E8)</f>
        <v>3203137571.6199903</v>
      </c>
      <c r="G8" s="132"/>
    </row>
    <row r="9" spans="1:7" s="131" customFormat="1" ht="18" customHeight="1">
      <c r="A9" s="141" t="s">
        <v>30</v>
      </c>
      <c r="B9" s="150">
        <v>349576.41</v>
      </c>
      <c r="C9" s="150">
        <v>0</v>
      </c>
      <c r="D9" s="150">
        <v>0</v>
      </c>
      <c r="E9" s="150">
        <v>0</v>
      </c>
      <c r="F9" s="149">
        <f>SUM(B9:E9)</f>
        <v>349576.41</v>
      </c>
      <c r="G9" s="132"/>
    </row>
    <row r="10" spans="1:7" s="131" customFormat="1" ht="18" customHeight="1">
      <c r="A10" s="141" t="s">
        <v>29</v>
      </c>
      <c r="B10" s="150">
        <v>163482379.31</v>
      </c>
      <c r="C10" s="150">
        <v>0</v>
      </c>
      <c r="D10" s="150">
        <v>0</v>
      </c>
      <c r="E10" s="150">
        <v>0</v>
      </c>
      <c r="F10" s="149">
        <f>SUM(B10:E10)</f>
        <v>163482379.31</v>
      </c>
      <c r="G10" s="132"/>
    </row>
    <row r="11" spans="1:7" s="131" customFormat="1" ht="18" customHeight="1">
      <c r="A11" s="141" t="s">
        <v>28</v>
      </c>
      <c r="B11" s="147">
        <v>55256300.969999999</v>
      </c>
      <c r="C11" s="146">
        <v>1987948.27</v>
      </c>
      <c r="D11" s="146">
        <v>0</v>
      </c>
      <c r="E11" s="146">
        <v>0</v>
      </c>
      <c r="F11" s="145">
        <f>SUM(B11:E11)</f>
        <v>57244249.240000002</v>
      </c>
      <c r="G11" s="132"/>
    </row>
    <row r="12" spans="1:7" s="131" customFormat="1" ht="18" customHeight="1">
      <c r="A12" s="141" t="s">
        <v>27</v>
      </c>
      <c r="B12" s="143">
        <f>SUM(B8:B11)</f>
        <v>2440384996.3399897</v>
      </c>
      <c r="C12" s="143">
        <f>SUM(C8:C11)</f>
        <v>983828780.24000001</v>
      </c>
      <c r="D12" s="143">
        <f>SUM(D8:D11)</f>
        <v>0</v>
      </c>
      <c r="E12" s="143">
        <f>SUM(E8:E11)</f>
        <v>0</v>
      </c>
      <c r="F12" s="142">
        <f>SUM(F8:F11)</f>
        <v>3424213776.5799899</v>
      </c>
      <c r="G12" s="132"/>
    </row>
    <row r="13" spans="1:7" s="131" customFormat="1" ht="18" customHeight="1">
      <c r="A13" s="155" t="s">
        <v>348</v>
      </c>
      <c r="B13" s="140"/>
      <c r="C13" s="140"/>
      <c r="D13" s="140"/>
      <c r="E13" s="140"/>
      <c r="F13" s="139"/>
      <c r="G13" s="132"/>
    </row>
    <row r="14" spans="1:7" s="131" customFormat="1" ht="18" customHeight="1">
      <c r="A14" s="155" t="s">
        <v>349</v>
      </c>
      <c r="B14" s="140"/>
      <c r="C14" s="140"/>
      <c r="D14" s="140"/>
      <c r="E14" s="140"/>
      <c r="F14" s="139"/>
      <c r="G14" s="132"/>
    </row>
    <row r="15" spans="1:7" s="131" customFormat="1" ht="18" customHeight="1">
      <c r="A15" s="155" t="s">
        <v>350</v>
      </c>
      <c r="B15" s="140"/>
      <c r="C15" s="140"/>
      <c r="D15" s="140"/>
      <c r="E15" s="140"/>
      <c r="F15" s="139"/>
      <c r="G15" s="132"/>
    </row>
    <row r="16" spans="1:7" s="131" customFormat="1" ht="18" customHeight="1">
      <c r="A16" s="155" t="s">
        <v>351</v>
      </c>
      <c r="B16" s="140"/>
      <c r="C16" s="140"/>
      <c r="D16" s="140"/>
      <c r="E16" s="140"/>
      <c r="F16" s="139"/>
      <c r="G16" s="132"/>
    </row>
    <row r="17" spans="1:7" s="131" customFormat="1" ht="18" customHeight="1">
      <c r="A17" s="141" t="s">
        <v>26</v>
      </c>
      <c r="B17" s="143">
        <v>205681432.38999999</v>
      </c>
      <c r="C17" s="143">
        <v>0</v>
      </c>
      <c r="D17" s="143">
        <v>0</v>
      </c>
      <c r="E17" s="143">
        <v>0</v>
      </c>
      <c r="F17" s="142">
        <f>SUM(B17:E17)</f>
        <v>205681432.38999999</v>
      </c>
      <c r="G17" s="132"/>
    </row>
    <row r="18" spans="1:7" s="131" customFormat="1" ht="18" customHeight="1">
      <c r="A18" s="141" t="s">
        <v>25</v>
      </c>
      <c r="B18" s="150">
        <v>582548469.89999998</v>
      </c>
      <c r="C18" s="150">
        <v>358561523.50999999</v>
      </c>
      <c r="D18" s="150">
        <v>0</v>
      </c>
      <c r="E18" s="150">
        <v>0</v>
      </c>
      <c r="F18" s="149">
        <f>SUM(B18:E18)</f>
        <v>941109993.40999997</v>
      </c>
      <c r="G18" s="132"/>
    </row>
    <row r="19" spans="1:7" s="131" customFormat="1" ht="18" customHeight="1">
      <c r="A19" s="141" t="s">
        <v>24</v>
      </c>
      <c r="B19" s="150">
        <v>116334356.609999</v>
      </c>
      <c r="C19" s="150">
        <v>0</v>
      </c>
      <c r="D19" s="150">
        <v>0</v>
      </c>
      <c r="E19" s="150">
        <v>0</v>
      </c>
      <c r="F19" s="149">
        <f>SUM(B19:E19)</f>
        <v>116334356.609999</v>
      </c>
      <c r="G19" s="132"/>
    </row>
    <row r="20" spans="1:7" s="131" customFormat="1" ht="18" customHeight="1">
      <c r="A20" s="141" t="s">
        <v>23</v>
      </c>
      <c r="B20" s="147">
        <v>-74875751</v>
      </c>
      <c r="C20" s="146">
        <v>0</v>
      </c>
      <c r="D20" s="146">
        <v>0</v>
      </c>
      <c r="E20" s="146">
        <v>0</v>
      </c>
      <c r="F20" s="145">
        <f>SUM(B20:E20)</f>
        <v>-74875751</v>
      </c>
      <c r="G20" s="132"/>
    </row>
    <row r="21" spans="1:7" s="131" customFormat="1" ht="18" customHeight="1">
      <c r="A21" s="141" t="s">
        <v>22</v>
      </c>
      <c r="B21" s="143">
        <f>SUM(B17:B20)</f>
        <v>829688507.8999989</v>
      </c>
      <c r="C21" s="143">
        <f>SUM(C17:C20)</f>
        <v>358561523.50999999</v>
      </c>
      <c r="D21" s="143">
        <f>SUM(D17:D20)</f>
        <v>0</v>
      </c>
      <c r="E21" s="143">
        <f>SUM(E17:E20)</f>
        <v>0</v>
      </c>
      <c r="F21" s="142">
        <f>SUM(F17:F20)</f>
        <v>1188250031.4099989</v>
      </c>
      <c r="G21" s="132"/>
    </row>
    <row r="22" spans="1:7" s="131" customFormat="1" ht="18" customHeight="1">
      <c r="A22" s="155" t="s">
        <v>352</v>
      </c>
      <c r="B22" s="140"/>
      <c r="C22" s="140"/>
      <c r="D22" s="140"/>
      <c r="E22" s="140"/>
      <c r="F22" s="139"/>
      <c r="G22" s="132"/>
    </row>
    <row r="23" spans="1:7" s="131" customFormat="1" ht="18" customHeight="1">
      <c r="A23" s="141" t="s">
        <v>21</v>
      </c>
      <c r="B23" s="143">
        <v>126292316.47</v>
      </c>
      <c r="C23" s="143">
        <v>3905207.98</v>
      </c>
      <c r="D23" s="143">
        <v>0</v>
      </c>
      <c r="E23" s="143">
        <v>0</v>
      </c>
      <c r="F23" s="142">
        <f t="shared" ref="F23:F37" si="0">SUM(B23:E23)</f>
        <v>130197524.45</v>
      </c>
      <c r="G23" s="132"/>
    </row>
    <row r="24" spans="1:7" s="131" customFormat="1" ht="18" customHeight="1">
      <c r="A24" s="141" t="s">
        <v>20</v>
      </c>
      <c r="B24" s="151">
        <v>20868148.25</v>
      </c>
      <c r="C24" s="140">
        <v>0</v>
      </c>
      <c r="D24" s="150">
        <v>0</v>
      </c>
      <c r="E24" s="150">
        <v>0</v>
      </c>
      <c r="F24" s="149">
        <f t="shared" si="0"/>
        <v>20868148.25</v>
      </c>
      <c r="G24" s="132"/>
    </row>
    <row r="25" spans="1:7" s="131" customFormat="1" ht="18" customHeight="1">
      <c r="A25" s="141" t="s">
        <v>19</v>
      </c>
      <c r="B25" s="151">
        <v>82240012.200000003</v>
      </c>
      <c r="C25" s="140">
        <v>58168465.170000002</v>
      </c>
      <c r="D25" s="150">
        <v>0</v>
      </c>
      <c r="E25" s="150">
        <v>0</v>
      </c>
      <c r="F25" s="149">
        <f t="shared" si="0"/>
        <v>140408477.37</v>
      </c>
      <c r="G25" s="132"/>
    </row>
    <row r="26" spans="1:7" s="131" customFormat="1" ht="18" customHeight="1">
      <c r="A26" s="157" t="s">
        <v>18</v>
      </c>
      <c r="B26" s="151">
        <v>28775205.579999998</v>
      </c>
      <c r="C26" s="140">
        <v>13657021.839999899</v>
      </c>
      <c r="D26" s="140">
        <v>34232167.619999997</v>
      </c>
      <c r="E26" s="150">
        <v>0</v>
      </c>
      <c r="F26" s="149">
        <f t="shared" si="0"/>
        <v>76664395.039999902</v>
      </c>
      <c r="G26" s="132"/>
    </row>
    <row r="27" spans="1:7" s="131" customFormat="1" ht="18" customHeight="1">
      <c r="A27" s="141" t="s">
        <v>17</v>
      </c>
      <c r="B27" s="151">
        <v>19237542.359999999</v>
      </c>
      <c r="C27" s="140">
        <v>7293099.5599999996</v>
      </c>
      <c r="D27" s="140">
        <v>2851609.89</v>
      </c>
      <c r="E27" s="150">
        <v>0</v>
      </c>
      <c r="F27" s="149">
        <f t="shared" si="0"/>
        <v>29382251.809999999</v>
      </c>
      <c r="G27" s="132"/>
    </row>
    <row r="28" spans="1:7" s="131" customFormat="1" ht="18" customHeight="1">
      <c r="A28" s="141" t="s">
        <v>16</v>
      </c>
      <c r="B28" s="151">
        <v>96262272.329999894</v>
      </c>
      <c r="C28" s="140">
        <v>16222701.9599999</v>
      </c>
      <c r="D28" s="150">
        <v>0</v>
      </c>
      <c r="E28" s="150">
        <v>0</v>
      </c>
      <c r="F28" s="149">
        <f t="shared" si="0"/>
        <v>112484974.2899998</v>
      </c>
      <c r="G28" s="132"/>
    </row>
    <row r="29" spans="1:7" s="131" customFormat="1" ht="18" customHeight="1">
      <c r="A29" s="157" t="s">
        <v>15</v>
      </c>
      <c r="B29" s="151">
        <v>40851901.4099999</v>
      </c>
      <c r="C29" s="140">
        <v>19664741.239999998</v>
      </c>
      <c r="D29" s="140">
        <v>119458986.09999999</v>
      </c>
      <c r="E29" s="150">
        <v>0</v>
      </c>
      <c r="F29" s="149">
        <f t="shared" si="0"/>
        <v>179975628.74999988</v>
      </c>
      <c r="G29" s="132"/>
    </row>
    <row r="30" spans="1:7" s="131" customFormat="1" ht="18" customHeight="1">
      <c r="A30" s="141" t="s">
        <v>14</v>
      </c>
      <c r="B30" s="151">
        <v>259316552.31</v>
      </c>
      <c r="C30" s="140">
        <v>119278585.099999</v>
      </c>
      <c r="D30" s="140">
        <v>24139629.129999999</v>
      </c>
      <c r="E30" s="150">
        <v>0</v>
      </c>
      <c r="F30" s="149">
        <f t="shared" si="0"/>
        <v>402734766.53999901</v>
      </c>
      <c r="G30" s="132"/>
    </row>
    <row r="31" spans="1:7" s="131" customFormat="1" ht="18" customHeight="1">
      <c r="A31" s="141" t="s">
        <v>13</v>
      </c>
      <c r="B31" s="151">
        <v>28952897.719999999</v>
      </c>
      <c r="C31" s="140">
        <v>2477372.9099999899</v>
      </c>
      <c r="D31" s="140">
        <v>35221234.710000001</v>
      </c>
      <c r="E31" s="150">
        <v>0</v>
      </c>
      <c r="F31" s="149">
        <f t="shared" si="0"/>
        <v>66651505.339999989</v>
      </c>
      <c r="G31" s="132"/>
    </row>
    <row r="32" spans="1:7" s="131" customFormat="1" ht="18" customHeight="1">
      <c r="A32" s="141" t="s">
        <v>12</v>
      </c>
      <c r="B32" s="151">
        <v>20484231.789999999</v>
      </c>
      <c r="C32" s="150">
        <v>0</v>
      </c>
      <c r="D32" s="150">
        <v>0</v>
      </c>
      <c r="E32" s="150">
        <v>0</v>
      </c>
      <c r="F32" s="149">
        <f t="shared" si="0"/>
        <v>20484231.789999999</v>
      </c>
      <c r="G32" s="132"/>
    </row>
    <row r="33" spans="1:8" s="131" customFormat="1" ht="18" customHeight="1">
      <c r="A33" s="157" t="s">
        <v>11</v>
      </c>
      <c r="B33" s="151">
        <v>-24816756.289999999</v>
      </c>
      <c r="C33" s="140">
        <v>-45370.199999999903</v>
      </c>
      <c r="D33" s="150">
        <v>-446489.98</v>
      </c>
      <c r="E33" s="150">
        <v>0</v>
      </c>
      <c r="F33" s="149">
        <f t="shared" si="0"/>
        <v>-25308616.469999999</v>
      </c>
      <c r="G33" s="132"/>
    </row>
    <row r="34" spans="1:8" s="131" customFormat="1" ht="18" customHeight="1">
      <c r="A34" s="141" t="s">
        <v>353</v>
      </c>
      <c r="B34" s="151">
        <v>2872254.1199999899</v>
      </c>
      <c r="C34" s="150">
        <v>0</v>
      </c>
      <c r="D34" s="150">
        <v>0</v>
      </c>
      <c r="E34" s="150">
        <v>0</v>
      </c>
      <c r="F34" s="149">
        <f t="shared" si="0"/>
        <v>2872254.1199999899</v>
      </c>
      <c r="G34" s="132"/>
    </row>
    <row r="35" spans="1:8" s="131" customFormat="1" ht="18" customHeight="1">
      <c r="A35" s="141" t="s">
        <v>10</v>
      </c>
      <c r="B35" s="151">
        <v>238574447.68000001</v>
      </c>
      <c r="C35" s="140">
        <v>109669008.489999</v>
      </c>
      <c r="D35" s="140">
        <v>12044904.83</v>
      </c>
      <c r="E35" s="150">
        <v>0</v>
      </c>
      <c r="F35" s="149">
        <f t="shared" si="0"/>
        <v>360288360.99999899</v>
      </c>
      <c r="G35" s="132"/>
    </row>
    <row r="36" spans="1:8" s="131" customFormat="1" ht="18" customHeight="1">
      <c r="A36" s="141" t="s">
        <v>9</v>
      </c>
      <c r="B36" s="150">
        <v>15378147.210000001</v>
      </c>
      <c r="C36" s="150">
        <v>22937488.600000001</v>
      </c>
      <c r="D36" s="150">
        <v>0</v>
      </c>
      <c r="E36" s="150">
        <v>0</v>
      </c>
      <c r="F36" s="149">
        <f t="shared" si="0"/>
        <v>38315635.810000002</v>
      </c>
      <c r="G36" s="132"/>
    </row>
    <row r="37" spans="1:8" s="131" customFormat="1" ht="18" customHeight="1">
      <c r="A37" s="141" t="s">
        <v>8</v>
      </c>
      <c r="B37" s="147">
        <v>149901026.78999999</v>
      </c>
      <c r="C37" s="156">
        <v>51624674.159999996</v>
      </c>
      <c r="D37" s="146">
        <v>0</v>
      </c>
      <c r="E37" s="146">
        <v>0</v>
      </c>
      <c r="F37" s="145">
        <f t="shared" si="0"/>
        <v>201525700.94999999</v>
      </c>
      <c r="G37" s="132"/>
    </row>
    <row r="38" spans="1:8" s="131" customFormat="1" ht="18" customHeight="1">
      <c r="A38" s="155" t="s">
        <v>7</v>
      </c>
      <c r="B38" s="143">
        <f>SUM(B21:B37)</f>
        <v>1934878707.8299985</v>
      </c>
      <c r="C38" s="143">
        <f>SUM(C21:C37)</f>
        <v>783414520.31999779</v>
      </c>
      <c r="D38" s="143">
        <f>SUM(D21:D37)</f>
        <v>227502042.30000001</v>
      </c>
      <c r="E38" s="143">
        <f>SUM(E21:E37)</f>
        <v>0</v>
      </c>
      <c r="F38" s="142">
        <f>SUM(F21:F37)</f>
        <v>2945795270.4499965</v>
      </c>
      <c r="G38" s="132"/>
    </row>
    <row r="39" spans="1:8" s="131" customFormat="1" ht="12" customHeight="1">
      <c r="A39" s="141"/>
      <c r="B39" s="140"/>
      <c r="C39" s="140"/>
      <c r="D39" s="140"/>
      <c r="E39" s="140"/>
      <c r="F39" s="139"/>
      <c r="G39" s="132"/>
    </row>
    <row r="40" spans="1:8" s="131" customFormat="1" ht="18" customHeight="1">
      <c r="A40" s="144" t="s">
        <v>6</v>
      </c>
      <c r="B40" s="154">
        <f>B12-B38</f>
        <v>505506288.50999117</v>
      </c>
      <c r="C40" s="154">
        <f>C12-C38</f>
        <v>200414259.92000222</v>
      </c>
      <c r="D40" s="154">
        <f>D12-D38</f>
        <v>-227502042.30000001</v>
      </c>
      <c r="E40" s="154">
        <f>E12-E38</f>
        <v>0</v>
      </c>
      <c r="F40" s="153">
        <f>F12-F38</f>
        <v>478418506.12999344</v>
      </c>
      <c r="G40" s="132"/>
      <c r="H40" s="152"/>
    </row>
    <row r="41" spans="1:8" s="131" customFormat="1" ht="13.5" customHeight="1">
      <c r="A41" s="141"/>
      <c r="B41" s="140"/>
      <c r="C41" s="140"/>
      <c r="D41" s="140"/>
      <c r="E41" s="140"/>
      <c r="F41" s="139"/>
      <c r="G41" s="132"/>
    </row>
    <row r="42" spans="1:8" s="131" customFormat="1" ht="18" customHeight="1">
      <c r="A42" s="144" t="s">
        <v>5</v>
      </c>
      <c r="B42" s="140"/>
      <c r="C42" s="140"/>
      <c r="D42" s="140"/>
      <c r="E42" s="140"/>
      <c r="F42" s="139"/>
      <c r="G42" s="132"/>
    </row>
    <row r="43" spans="1:8" s="131" customFormat="1" ht="18" customHeight="1">
      <c r="A43" s="141" t="s">
        <v>4</v>
      </c>
      <c r="B43" s="143">
        <v>0</v>
      </c>
      <c r="C43" s="143">
        <v>0</v>
      </c>
      <c r="D43" s="143">
        <v>0</v>
      </c>
      <c r="E43" s="143">
        <v>-91444069.499999896</v>
      </c>
      <c r="F43" s="142">
        <f>SUM(B43:E43)</f>
        <v>-91444069.499999896</v>
      </c>
      <c r="G43" s="132"/>
    </row>
    <row r="44" spans="1:8" s="131" customFormat="1" ht="18" customHeight="1">
      <c r="A44" s="148" t="s">
        <v>3</v>
      </c>
      <c r="B44" s="151">
        <v>0</v>
      </c>
      <c r="C44" s="150">
        <v>0</v>
      </c>
      <c r="D44" s="150">
        <v>0</v>
      </c>
      <c r="E44" s="150">
        <v>232940573.00999901</v>
      </c>
      <c r="F44" s="149">
        <f>SUM(B44:E44)</f>
        <v>232940573.00999901</v>
      </c>
      <c r="G44" s="132"/>
    </row>
    <row r="45" spans="1:8" s="131" customFormat="1" ht="18" customHeight="1">
      <c r="A45" s="148" t="s">
        <v>2</v>
      </c>
      <c r="B45" s="147">
        <v>0</v>
      </c>
      <c r="C45" s="146">
        <v>0</v>
      </c>
      <c r="D45" s="146">
        <v>0</v>
      </c>
      <c r="E45" s="146">
        <v>0</v>
      </c>
      <c r="F45" s="145">
        <v>0</v>
      </c>
      <c r="G45" s="132"/>
    </row>
    <row r="46" spans="1:8" s="131" customFormat="1" ht="18" customHeight="1">
      <c r="A46" s="144" t="s">
        <v>1</v>
      </c>
      <c r="B46" s="143">
        <f>SUM(B43:B45)</f>
        <v>0</v>
      </c>
      <c r="C46" s="143">
        <f>SUM(C43:C45)</f>
        <v>0</v>
      </c>
      <c r="D46" s="143">
        <f>SUM(D43:D45)</f>
        <v>0</v>
      </c>
      <c r="E46" s="143">
        <f>SUM(E43:E45)</f>
        <v>141496503.5099991</v>
      </c>
      <c r="F46" s="142">
        <f>SUM(F43:F45)</f>
        <v>141496503.5099991</v>
      </c>
      <c r="G46" s="132"/>
    </row>
    <row r="47" spans="1:8" s="131" customFormat="1" ht="18" customHeight="1">
      <c r="A47" s="141"/>
      <c r="B47" s="140"/>
      <c r="C47" s="140"/>
      <c r="D47" s="140"/>
      <c r="E47" s="140"/>
      <c r="F47" s="139"/>
      <c r="G47" s="132"/>
    </row>
    <row r="48" spans="1:8" s="131" customFormat="1" ht="18" customHeight="1">
      <c r="A48" s="138" t="s">
        <v>0</v>
      </c>
      <c r="B48" s="137">
        <f>B40-B46</f>
        <v>505506288.50999117</v>
      </c>
      <c r="C48" s="137">
        <f>C40-C46</f>
        <v>200414259.92000222</v>
      </c>
      <c r="D48" s="137">
        <f>D40-D46</f>
        <v>-227502042.30000001</v>
      </c>
      <c r="E48" s="137">
        <f>E40-E46</f>
        <v>-141496503.5099991</v>
      </c>
      <c r="F48" s="136">
        <f>F40-F46</f>
        <v>336922002.61999434</v>
      </c>
      <c r="G48" s="132"/>
    </row>
    <row r="49" spans="1:7" s="131" customFormat="1" ht="9.9" customHeight="1">
      <c r="A49" s="135"/>
      <c r="B49" s="134"/>
      <c r="C49" s="134"/>
      <c r="D49" s="134"/>
      <c r="E49" s="134"/>
      <c r="F49" s="133"/>
      <c r="G49" s="132"/>
    </row>
    <row r="50" spans="1:7" s="131" customFormat="1" ht="18" customHeight="1">
      <c r="A50" s="130"/>
      <c r="G50" s="132"/>
    </row>
    <row r="51" spans="1:7" s="131" customFormat="1" ht="18" customHeight="1">
      <c r="A51" s="130"/>
      <c r="G51" s="132"/>
    </row>
    <row r="52" spans="1:7" s="131" customFormat="1" ht="18" customHeight="1">
      <c r="A52" s="130"/>
      <c r="G52" s="132"/>
    </row>
    <row r="53" spans="1:7" s="131" customFormat="1" ht="18" customHeight="1">
      <c r="A53" s="130"/>
      <c r="G53" s="132"/>
    </row>
    <row r="54" spans="1:7" s="131" customFormat="1" ht="18" customHeight="1">
      <c r="A54" s="130"/>
      <c r="G54" s="132"/>
    </row>
    <row r="55" spans="1:7" s="131" customFormat="1" ht="18" customHeight="1">
      <c r="A55" s="130"/>
      <c r="G55" s="132"/>
    </row>
    <row r="56" spans="1:7" s="131" customFormat="1" ht="18" customHeight="1">
      <c r="A56" s="130"/>
      <c r="G56" s="132"/>
    </row>
    <row r="57" spans="1:7" s="131" customFormat="1" ht="18" customHeight="1">
      <c r="A57" s="130"/>
      <c r="G57" s="132"/>
    </row>
    <row r="58" spans="1:7" s="131" customFormat="1" ht="18" customHeight="1">
      <c r="A58" s="130"/>
      <c r="G58" s="132"/>
    </row>
    <row r="59" spans="1:7" s="131" customFormat="1" ht="18" customHeight="1">
      <c r="A59" s="130"/>
      <c r="G59" s="132"/>
    </row>
    <row r="60" spans="1:7" s="131" customFormat="1" ht="18" customHeight="1">
      <c r="A60" s="130"/>
      <c r="G60" s="132"/>
    </row>
    <row r="61" spans="1:7" s="131" customFormat="1" ht="18" customHeight="1">
      <c r="A61" s="130"/>
      <c r="G61" s="132"/>
    </row>
    <row r="62" spans="1:7" s="131" customFormat="1" ht="18" customHeight="1">
      <c r="A62" s="130"/>
      <c r="G62" s="132"/>
    </row>
    <row r="63" spans="1:7" s="131" customFormat="1" ht="18" customHeight="1">
      <c r="A63" s="130"/>
      <c r="G63" s="132"/>
    </row>
    <row r="64" spans="1:7" s="131" customFormat="1" ht="18" customHeight="1">
      <c r="A64" s="130"/>
      <c r="G64" s="132"/>
    </row>
    <row r="65" spans="7:7" s="131" customFormat="1" ht="18" customHeight="1">
      <c r="G65" s="132"/>
    </row>
    <row r="66" spans="7:7" s="131" customFormat="1" ht="18" customHeight="1">
      <c r="G66" s="132"/>
    </row>
    <row r="67" spans="7:7" s="131" customFormat="1" ht="18" customHeight="1">
      <c r="G67" s="132"/>
    </row>
    <row r="68" spans="7:7" s="131" customFormat="1" ht="18" customHeight="1">
      <c r="G68" s="132"/>
    </row>
    <row r="69" spans="7:7" s="131" customFormat="1" ht="18" customHeight="1">
      <c r="G69" s="132"/>
    </row>
  </sheetData>
  <printOptions horizontalCentered="1"/>
  <pageMargins left="0.25" right="0.25" top="0.52" bottom="0.6" header="0.35" footer="0.27"/>
  <pageSetup scale="82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8"/>
  <sheetViews>
    <sheetView tabSelected="1" topLeftCell="A16" zoomScaleNormal="100" workbookViewId="0">
      <selection activeCell="M16" sqref="M16"/>
    </sheetView>
  </sheetViews>
  <sheetFormatPr defaultRowHeight="10.199999999999999" outlineLevelCol="1"/>
  <cols>
    <col min="1" max="1" width="53.6640625" style="129" customWidth="1"/>
    <col min="2" max="2" width="16.33203125" style="128" customWidth="1"/>
    <col min="3" max="3" width="13.109375" style="128" customWidth="1"/>
    <col min="4" max="4" width="13" style="128" customWidth="1"/>
    <col min="5" max="5" width="14" style="128" hidden="1" customWidth="1" outlineLevel="1"/>
    <col min="6" max="6" width="13.5546875" style="128" hidden="1" customWidth="1" outlineLevel="1"/>
    <col min="7" max="7" width="13.33203125" style="128" hidden="1" customWidth="1" outlineLevel="1"/>
    <col min="8" max="8" width="12.77734375" style="128" hidden="1" customWidth="1" outlineLevel="1"/>
    <col min="9" max="9" width="13.33203125" style="128" customWidth="1" collapsed="1"/>
    <col min="10" max="16384" width="8.88671875" style="128"/>
  </cols>
  <sheetData>
    <row r="1" spans="1:9" ht="13.2">
      <c r="A1" s="180" t="s">
        <v>337</v>
      </c>
      <c r="B1" s="180"/>
      <c r="C1" s="180"/>
      <c r="D1" s="180"/>
      <c r="E1" s="180"/>
      <c r="F1" s="180"/>
      <c r="G1" s="180"/>
      <c r="H1" s="180"/>
      <c r="I1" s="180"/>
    </row>
    <row r="2" spans="1:9" ht="13.2">
      <c r="A2" s="180" t="s">
        <v>345</v>
      </c>
      <c r="B2" s="180"/>
      <c r="C2" s="180"/>
      <c r="D2" s="180"/>
      <c r="E2" s="180"/>
      <c r="F2" s="180"/>
      <c r="G2" s="180"/>
      <c r="H2" s="180"/>
      <c r="I2" s="180"/>
    </row>
    <row r="3" spans="1:9" ht="13.2">
      <c r="A3" s="180" t="str">
        <f>Allocated!A3</f>
        <v>FOR THE 12 MONTHS ENDED JUNE 30, 2017</v>
      </c>
      <c r="B3" s="180"/>
      <c r="C3" s="180"/>
      <c r="D3" s="180"/>
      <c r="E3" s="180"/>
      <c r="F3" s="180"/>
      <c r="G3" s="180"/>
      <c r="H3" s="180"/>
      <c r="I3" s="180"/>
    </row>
    <row r="4" spans="1:9" s="127" customFormat="1" ht="13.8">
      <c r="A4" s="5"/>
      <c r="B4" s="4"/>
      <c r="C4" s="4"/>
      <c r="D4" s="4"/>
      <c r="E4" s="4"/>
      <c r="F4" s="4"/>
      <c r="G4" s="4"/>
      <c r="H4" s="4"/>
      <c r="I4" s="4"/>
    </row>
    <row r="5" spans="1:9" s="127" customFormat="1" ht="12">
      <c r="A5" s="6" t="s">
        <v>338</v>
      </c>
      <c r="B5" s="100" t="s">
        <v>35</v>
      </c>
      <c r="C5" s="100" t="s">
        <v>339</v>
      </c>
      <c r="D5" s="100" t="s">
        <v>33</v>
      </c>
      <c r="E5" s="100" t="s">
        <v>340</v>
      </c>
      <c r="F5" s="100" t="s">
        <v>341</v>
      </c>
      <c r="G5" s="100" t="s">
        <v>342</v>
      </c>
      <c r="H5" s="100" t="s">
        <v>343</v>
      </c>
      <c r="I5" s="100" t="s">
        <v>344</v>
      </c>
    </row>
    <row r="6" spans="1:9" ht="13.8">
      <c r="A6" s="3"/>
      <c r="B6" s="2"/>
      <c r="C6" s="2"/>
      <c r="D6" s="2"/>
      <c r="E6" s="2"/>
      <c r="F6" s="2"/>
      <c r="G6" s="2"/>
      <c r="H6" s="2"/>
      <c r="I6" s="2"/>
    </row>
    <row r="7" spans="1:9" ht="13.8">
      <c r="A7" s="99" t="s">
        <v>36</v>
      </c>
      <c r="B7" s="2"/>
      <c r="C7" s="2"/>
      <c r="D7" s="2"/>
      <c r="E7" s="2"/>
      <c r="F7" s="2"/>
      <c r="G7" s="2"/>
      <c r="H7" s="2"/>
      <c r="I7" s="2"/>
    </row>
    <row r="8" spans="1:9" ht="13.8">
      <c r="A8" s="98" t="s">
        <v>37</v>
      </c>
      <c r="B8" s="2"/>
      <c r="C8" s="2"/>
      <c r="D8" s="2"/>
      <c r="E8" s="2"/>
      <c r="F8" s="2"/>
      <c r="G8" s="2"/>
      <c r="H8" s="2"/>
      <c r="I8" s="2"/>
    </row>
    <row r="9" spans="1:9" ht="11.4">
      <c r="A9" s="97" t="s">
        <v>38</v>
      </c>
      <c r="B9" s="177">
        <v>1200528735.8599999</v>
      </c>
      <c r="C9" s="177">
        <v>0</v>
      </c>
      <c r="D9" s="177">
        <v>0</v>
      </c>
      <c r="E9" s="177">
        <v>0</v>
      </c>
      <c r="F9" s="177">
        <v>0</v>
      </c>
      <c r="G9" s="177">
        <v>1200528735.8599999</v>
      </c>
      <c r="H9" s="177">
        <v>0</v>
      </c>
      <c r="I9" s="177">
        <v>1200528735.8599999</v>
      </c>
    </row>
    <row r="10" spans="1:9" ht="11.4">
      <c r="A10" s="97" t="s">
        <v>39</v>
      </c>
      <c r="B10" s="167">
        <v>1001579148.19999</v>
      </c>
      <c r="C10" s="167">
        <v>0</v>
      </c>
      <c r="D10" s="167">
        <v>0</v>
      </c>
      <c r="E10" s="167">
        <v>0</v>
      </c>
      <c r="F10" s="167">
        <v>0</v>
      </c>
      <c r="G10" s="167">
        <v>1001579148.19999</v>
      </c>
      <c r="H10" s="167">
        <v>0</v>
      </c>
      <c r="I10" s="167">
        <v>1001579148.19999</v>
      </c>
    </row>
    <row r="11" spans="1:9" ht="11.4">
      <c r="A11" s="97" t="s">
        <v>40</v>
      </c>
      <c r="B11" s="167">
        <v>19188855.59</v>
      </c>
      <c r="C11" s="167">
        <v>0</v>
      </c>
      <c r="D11" s="167">
        <v>0</v>
      </c>
      <c r="E11" s="167">
        <v>0</v>
      </c>
      <c r="F11" s="167">
        <v>0</v>
      </c>
      <c r="G11" s="167">
        <v>19188855.59</v>
      </c>
      <c r="H11" s="167">
        <v>0</v>
      </c>
      <c r="I11" s="167">
        <v>19188855.59</v>
      </c>
    </row>
    <row r="12" spans="1:9" ht="11.4">
      <c r="A12" s="97" t="s">
        <v>41</v>
      </c>
      <c r="B12" s="167">
        <v>0</v>
      </c>
      <c r="C12" s="167">
        <v>671057756.62</v>
      </c>
      <c r="D12" s="167">
        <v>0</v>
      </c>
      <c r="E12" s="167">
        <v>0</v>
      </c>
      <c r="F12" s="167">
        <v>0</v>
      </c>
      <c r="G12" s="167">
        <v>0</v>
      </c>
      <c r="H12" s="167">
        <v>671057756.62</v>
      </c>
      <c r="I12" s="167">
        <v>671057756.62</v>
      </c>
    </row>
    <row r="13" spans="1:9" ht="11.4">
      <c r="A13" s="97" t="s">
        <v>42</v>
      </c>
      <c r="B13" s="167">
        <v>0</v>
      </c>
      <c r="C13" s="167">
        <v>289639821.56999999</v>
      </c>
      <c r="D13" s="167">
        <v>0</v>
      </c>
      <c r="E13" s="167">
        <v>0</v>
      </c>
      <c r="F13" s="167">
        <v>0</v>
      </c>
      <c r="G13" s="167">
        <v>0</v>
      </c>
      <c r="H13" s="167">
        <v>289639821.56999999</v>
      </c>
      <c r="I13" s="167">
        <v>289639821.56999999</v>
      </c>
    </row>
    <row r="14" spans="1:9" ht="11.4">
      <c r="A14" s="97" t="s">
        <v>43</v>
      </c>
      <c r="B14" s="167">
        <v>0</v>
      </c>
      <c r="C14" s="167">
        <v>21143253.779999901</v>
      </c>
      <c r="D14" s="167">
        <v>0</v>
      </c>
      <c r="E14" s="167">
        <v>0</v>
      </c>
      <c r="F14" s="167">
        <v>0</v>
      </c>
      <c r="G14" s="167">
        <v>0</v>
      </c>
      <c r="H14" s="167">
        <v>21143253.779999901</v>
      </c>
      <c r="I14" s="167">
        <v>21143253.779999901</v>
      </c>
    </row>
    <row r="15" spans="1:9" ht="11.4">
      <c r="A15" s="97" t="s">
        <v>44</v>
      </c>
      <c r="B15" s="168">
        <v>2221296739.6499901</v>
      </c>
      <c r="C15" s="168">
        <v>981840831.97000003</v>
      </c>
      <c r="D15" s="168">
        <v>0</v>
      </c>
      <c r="E15" s="169">
        <v>0</v>
      </c>
      <c r="F15" s="169">
        <v>0</v>
      </c>
      <c r="G15" s="169">
        <v>2221296739.6499901</v>
      </c>
      <c r="H15" s="169">
        <v>981840831.97000003</v>
      </c>
      <c r="I15" s="169">
        <v>3203137571.6199999</v>
      </c>
    </row>
    <row r="16" spans="1:9" ht="11.4">
      <c r="A16" s="98" t="s">
        <v>45</v>
      </c>
      <c r="B16" s="167"/>
      <c r="C16" s="167"/>
      <c r="D16" s="167"/>
      <c r="E16" s="167"/>
      <c r="F16" s="167"/>
      <c r="G16" s="167"/>
      <c r="H16" s="167"/>
      <c r="I16" s="167"/>
    </row>
    <row r="17" spans="1:9" ht="11.4">
      <c r="A17" s="97" t="s">
        <v>46</v>
      </c>
      <c r="B17" s="167">
        <v>349576.41</v>
      </c>
      <c r="C17" s="167">
        <v>0</v>
      </c>
      <c r="D17" s="167">
        <v>0</v>
      </c>
      <c r="E17" s="167">
        <v>0</v>
      </c>
      <c r="F17" s="167">
        <v>0</v>
      </c>
      <c r="G17" s="167">
        <v>349576.41</v>
      </c>
      <c r="H17" s="167">
        <v>0</v>
      </c>
      <c r="I17" s="167">
        <v>349576.41</v>
      </c>
    </row>
    <row r="18" spans="1:9" ht="11.4">
      <c r="A18" s="97" t="s">
        <v>47</v>
      </c>
      <c r="B18" s="168">
        <v>349576.41</v>
      </c>
      <c r="C18" s="168">
        <v>0</v>
      </c>
      <c r="D18" s="168">
        <v>0</v>
      </c>
      <c r="E18" s="169">
        <v>0</v>
      </c>
      <c r="F18" s="169">
        <v>0</v>
      </c>
      <c r="G18" s="169">
        <v>349576.41</v>
      </c>
      <c r="H18" s="169">
        <v>0</v>
      </c>
      <c r="I18" s="169">
        <v>349576.41</v>
      </c>
    </row>
    <row r="19" spans="1:9" ht="11.4">
      <c r="A19" s="98" t="s">
        <v>48</v>
      </c>
      <c r="B19" s="167"/>
      <c r="C19" s="167"/>
      <c r="D19" s="167"/>
      <c r="E19" s="167"/>
      <c r="F19" s="167"/>
      <c r="G19" s="167"/>
      <c r="H19" s="167"/>
      <c r="I19" s="167"/>
    </row>
    <row r="20" spans="1:9" ht="11.4">
      <c r="A20" s="97" t="s">
        <v>49</v>
      </c>
      <c r="B20" s="167">
        <v>47273033.920000002</v>
      </c>
      <c r="C20" s="167">
        <v>0</v>
      </c>
      <c r="D20" s="167">
        <v>0</v>
      </c>
      <c r="E20" s="167">
        <v>0</v>
      </c>
      <c r="F20" s="167">
        <v>0</v>
      </c>
      <c r="G20" s="167">
        <v>47273033.920000002</v>
      </c>
      <c r="H20" s="167">
        <v>0</v>
      </c>
      <c r="I20" s="167">
        <v>47273033.920000002</v>
      </c>
    </row>
    <row r="21" spans="1:9" ht="11.4">
      <c r="A21" s="97" t="s">
        <v>50</v>
      </c>
      <c r="B21" s="167">
        <v>116209345.389999</v>
      </c>
      <c r="C21" s="167">
        <v>0</v>
      </c>
      <c r="D21" s="167">
        <v>0</v>
      </c>
      <c r="E21" s="167">
        <v>0</v>
      </c>
      <c r="F21" s="167">
        <v>0</v>
      </c>
      <c r="G21" s="167">
        <v>116209345.389999</v>
      </c>
      <c r="H21" s="167">
        <v>0</v>
      </c>
      <c r="I21" s="167">
        <v>116209345.389999</v>
      </c>
    </row>
    <row r="22" spans="1:9" ht="11.4">
      <c r="A22" s="97" t="s">
        <v>51</v>
      </c>
      <c r="B22" s="168">
        <v>163482379.31</v>
      </c>
      <c r="C22" s="168">
        <v>0</v>
      </c>
      <c r="D22" s="168">
        <v>0</v>
      </c>
      <c r="E22" s="169">
        <v>0</v>
      </c>
      <c r="F22" s="169">
        <v>0</v>
      </c>
      <c r="G22" s="169">
        <v>163482379.31</v>
      </c>
      <c r="H22" s="169">
        <v>0</v>
      </c>
      <c r="I22" s="169">
        <v>163482379.31</v>
      </c>
    </row>
    <row r="23" spans="1:9" ht="11.4">
      <c r="A23" s="98" t="s">
        <v>52</v>
      </c>
      <c r="B23" s="167"/>
      <c r="C23" s="167"/>
      <c r="D23" s="167"/>
      <c r="E23" s="167"/>
      <c r="F23" s="167"/>
      <c r="G23" s="167"/>
      <c r="H23" s="167"/>
      <c r="I23" s="167"/>
    </row>
    <row r="24" spans="1:9" ht="11.4">
      <c r="A24" s="97" t="s">
        <v>53</v>
      </c>
      <c r="B24" s="167">
        <v>0</v>
      </c>
      <c r="C24" s="167">
        <v>0</v>
      </c>
      <c r="D24" s="167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</row>
    <row r="25" spans="1:9" ht="11.4">
      <c r="A25" s="97" t="s">
        <v>54</v>
      </c>
      <c r="B25" s="167">
        <v>2970717.46</v>
      </c>
      <c r="C25" s="167">
        <v>0</v>
      </c>
      <c r="D25" s="167">
        <v>0</v>
      </c>
      <c r="E25" s="167">
        <v>0</v>
      </c>
      <c r="F25" s="167">
        <v>0</v>
      </c>
      <c r="G25" s="167">
        <v>2970717.46</v>
      </c>
      <c r="H25" s="167">
        <v>0</v>
      </c>
      <c r="I25" s="167">
        <v>2970717.46</v>
      </c>
    </row>
    <row r="26" spans="1:9" ht="11.4">
      <c r="A26" s="97" t="s">
        <v>55</v>
      </c>
      <c r="B26" s="167">
        <v>11646945.32</v>
      </c>
      <c r="C26" s="167">
        <v>0</v>
      </c>
      <c r="D26" s="167">
        <v>0</v>
      </c>
      <c r="E26" s="167">
        <v>0</v>
      </c>
      <c r="F26" s="167">
        <v>0</v>
      </c>
      <c r="G26" s="167">
        <v>11646945.32</v>
      </c>
      <c r="H26" s="167">
        <v>0</v>
      </c>
      <c r="I26" s="167">
        <v>11646945.32</v>
      </c>
    </row>
    <row r="27" spans="1:9" ht="11.4">
      <c r="A27" s="97" t="s">
        <v>56</v>
      </c>
      <c r="B27" s="167">
        <v>17126563.289999999</v>
      </c>
      <c r="C27" s="167">
        <v>0</v>
      </c>
      <c r="D27" s="167">
        <v>0</v>
      </c>
      <c r="E27" s="167">
        <v>0</v>
      </c>
      <c r="F27" s="167">
        <v>0</v>
      </c>
      <c r="G27" s="167">
        <v>17126563.289999999</v>
      </c>
      <c r="H27" s="167">
        <v>0</v>
      </c>
      <c r="I27" s="167">
        <v>17126563.289999999</v>
      </c>
    </row>
    <row r="28" spans="1:9" ht="11.4">
      <c r="A28" s="97" t="s">
        <v>57</v>
      </c>
      <c r="B28" s="167">
        <v>7318620.0799999898</v>
      </c>
      <c r="C28" s="167">
        <v>0</v>
      </c>
      <c r="D28" s="167">
        <v>0</v>
      </c>
      <c r="E28" s="167">
        <v>0</v>
      </c>
      <c r="F28" s="167">
        <v>0</v>
      </c>
      <c r="G28" s="167">
        <v>7318620.0799999898</v>
      </c>
      <c r="H28" s="167">
        <v>0</v>
      </c>
      <c r="I28" s="167">
        <v>7318620.0799999898</v>
      </c>
    </row>
    <row r="29" spans="1:9" ht="11.4">
      <c r="A29" s="97" t="s">
        <v>415</v>
      </c>
      <c r="B29" s="167">
        <v>0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</row>
    <row r="30" spans="1:9" ht="11.4">
      <c r="A30" s="97" t="s">
        <v>416</v>
      </c>
      <c r="B30" s="167">
        <v>16193454.8199999</v>
      </c>
      <c r="C30" s="167">
        <v>0</v>
      </c>
      <c r="D30" s="167">
        <v>0</v>
      </c>
      <c r="E30" s="167">
        <v>0</v>
      </c>
      <c r="F30" s="167">
        <v>0</v>
      </c>
      <c r="G30" s="167">
        <v>16193454.8199999</v>
      </c>
      <c r="H30" s="167">
        <v>0</v>
      </c>
      <c r="I30" s="167">
        <v>16193454.8199999</v>
      </c>
    </row>
    <row r="31" spans="1:9" ht="11.4">
      <c r="A31" s="97" t="s">
        <v>58</v>
      </c>
      <c r="B31" s="167">
        <v>0</v>
      </c>
      <c r="C31" s="167">
        <v>1142916.72999999</v>
      </c>
      <c r="D31" s="167">
        <v>0</v>
      </c>
      <c r="E31" s="167">
        <v>0</v>
      </c>
      <c r="F31" s="167">
        <v>0</v>
      </c>
      <c r="G31" s="167">
        <v>0</v>
      </c>
      <c r="H31" s="167">
        <v>1142916.72999999</v>
      </c>
      <c r="I31" s="167">
        <v>1142916.72999999</v>
      </c>
    </row>
    <row r="32" spans="1:9" ht="11.4">
      <c r="A32" s="97" t="s">
        <v>59</v>
      </c>
      <c r="B32" s="167">
        <v>0</v>
      </c>
      <c r="C32" s="167">
        <v>3455667.92</v>
      </c>
      <c r="D32" s="167">
        <v>0</v>
      </c>
      <c r="E32" s="167">
        <v>0</v>
      </c>
      <c r="F32" s="167">
        <v>0</v>
      </c>
      <c r="G32" s="167">
        <v>0</v>
      </c>
      <c r="H32" s="167">
        <v>3455667.92</v>
      </c>
      <c r="I32" s="167">
        <v>3455667.92</v>
      </c>
    </row>
    <row r="33" spans="1:9" ht="11.4">
      <c r="A33" s="97" t="s">
        <v>60</v>
      </c>
      <c r="B33" s="167">
        <v>0</v>
      </c>
      <c r="C33" s="167">
        <v>980025</v>
      </c>
      <c r="D33" s="167">
        <v>0</v>
      </c>
      <c r="E33" s="167">
        <v>0</v>
      </c>
      <c r="F33" s="167">
        <v>0</v>
      </c>
      <c r="G33" s="167">
        <v>0</v>
      </c>
      <c r="H33" s="167">
        <v>980025</v>
      </c>
      <c r="I33" s="167">
        <v>980025</v>
      </c>
    </row>
    <row r="34" spans="1:9" ht="11.4">
      <c r="A34" s="97" t="s">
        <v>61</v>
      </c>
      <c r="B34" s="167">
        <v>0</v>
      </c>
      <c r="C34" s="167">
        <v>6878215.6200000001</v>
      </c>
      <c r="D34" s="167">
        <v>0</v>
      </c>
      <c r="E34" s="167">
        <v>0</v>
      </c>
      <c r="F34" s="167">
        <v>0</v>
      </c>
      <c r="G34" s="167">
        <v>0</v>
      </c>
      <c r="H34" s="167">
        <v>6878215.6200000001</v>
      </c>
      <c r="I34" s="167">
        <v>6878215.6200000001</v>
      </c>
    </row>
    <row r="35" spans="1:9" ht="11.4">
      <c r="A35" s="97" t="s">
        <v>62</v>
      </c>
      <c r="B35" s="167">
        <v>0</v>
      </c>
      <c r="C35" s="167">
        <v>-10468877</v>
      </c>
      <c r="D35" s="167">
        <v>0</v>
      </c>
      <c r="E35" s="167">
        <v>0</v>
      </c>
      <c r="F35" s="167">
        <v>0</v>
      </c>
      <c r="G35" s="167">
        <v>0</v>
      </c>
      <c r="H35" s="167">
        <v>-10468877</v>
      </c>
      <c r="I35" s="167">
        <v>-10468877</v>
      </c>
    </row>
    <row r="36" spans="1:9" ht="11.4">
      <c r="A36" s="97" t="s">
        <v>63</v>
      </c>
      <c r="B36" s="168">
        <v>55256300.969999999</v>
      </c>
      <c r="C36" s="168">
        <v>1987948.27</v>
      </c>
      <c r="D36" s="168">
        <v>0</v>
      </c>
      <c r="E36" s="169">
        <v>0</v>
      </c>
      <c r="F36" s="169">
        <v>0</v>
      </c>
      <c r="G36" s="169">
        <v>55256300.969999999</v>
      </c>
      <c r="H36" s="169">
        <v>1987948.27</v>
      </c>
      <c r="I36" s="169">
        <v>57244249.240000002</v>
      </c>
    </row>
    <row r="37" spans="1:9" ht="12">
      <c r="A37" s="99" t="s">
        <v>64</v>
      </c>
      <c r="B37" s="170">
        <v>2440384996.3400002</v>
      </c>
      <c r="C37" s="170">
        <v>983828780.23999906</v>
      </c>
      <c r="D37" s="170">
        <v>0</v>
      </c>
      <c r="E37" s="171">
        <v>0</v>
      </c>
      <c r="F37" s="171">
        <v>0</v>
      </c>
      <c r="G37" s="171">
        <v>2440384996.3400002</v>
      </c>
      <c r="H37" s="171">
        <v>983828780.23999906</v>
      </c>
      <c r="I37" s="171">
        <v>3424213776.5799999</v>
      </c>
    </row>
    <row r="38" spans="1:9" ht="11.4">
      <c r="A38" s="97"/>
      <c r="B38" s="167"/>
      <c r="C38" s="167"/>
      <c r="D38" s="167"/>
      <c r="E38" s="167"/>
      <c r="F38" s="167"/>
      <c r="G38" s="167"/>
      <c r="H38" s="167"/>
      <c r="I38" s="167"/>
    </row>
    <row r="39" spans="1:9" ht="12">
      <c r="A39" s="99" t="s">
        <v>65</v>
      </c>
      <c r="B39" s="167"/>
      <c r="C39" s="167"/>
      <c r="D39" s="167"/>
      <c r="E39" s="167"/>
      <c r="F39" s="167"/>
      <c r="G39" s="167"/>
      <c r="H39" s="167"/>
      <c r="I39" s="167"/>
    </row>
    <row r="40" spans="1:9" ht="11.4">
      <c r="A40" s="98" t="s">
        <v>66</v>
      </c>
      <c r="B40" s="167"/>
      <c r="C40" s="167"/>
      <c r="D40" s="167"/>
      <c r="E40" s="167"/>
      <c r="F40" s="167"/>
      <c r="G40" s="167"/>
      <c r="H40" s="167"/>
      <c r="I40" s="167"/>
    </row>
    <row r="41" spans="1:9" ht="11.4">
      <c r="A41" s="97" t="s">
        <v>67</v>
      </c>
      <c r="B41" s="167">
        <v>85550945.579999998</v>
      </c>
      <c r="C41" s="167">
        <v>0</v>
      </c>
      <c r="D41" s="167">
        <v>0</v>
      </c>
      <c r="E41" s="167">
        <v>0</v>
      </c>
      <c r="F41" s="167">
        <v>0</v>
      </c>
      <c r="G41" s="167">
        <v>85550945.579999998</v>
      </c>
      <c r="H41" s="167">
        <v>0</v>
      </c>
      <c r="I41" s="167">
        <v>85550945.579999998</v>
      </c>
    </row>
    <row r="42" spans="1:9" ht="11.4">
      <c r="A42" s="97" t="s">
        <v>68</v>
      </c>
      <c r="B42" s="167">
        <v>120130486.81</v>
      </c>
      <c r="C42" s="167">
        <v>0</v>
      </c>
      <c r="D42" s="167">
        <v>0</v>
      </c>
      <c r="E42" s="167">
        <v>0</v>
      </c>
      <c r="F42" s="167">
        <v>0</v>
      </c>
      <c r="G42" s="167">
        <v>120130486.81</v>
      </c>
      <c r="H42" s="167">
        <v>0</v>
      </c>
      <c r="I42" s="167">
        <v>120130486.81</v>
      </c>
    </row>
    <row r="43" spans="1:9" ht="11.4">
      <c r="A43" s="97" t="s">
        <v>69</v>
      </c>
      <c r="B43" s="168">
        <v>205681432.38999999</v>
      </c>
      <c r="C43" s="168">
        <v>0</v>
      </c>
      <c r="D43" s="168">
        <v>0</v>
      </c>
      <c r="E43" s="169">
        <v>0</v>
      </c>
      <c r="F43" s="169">
        <v>0</v>
      </c>
      <c r="G43" s="169">
        <v>205681432.38999999</v>
      </c>
      <c r="H43" s="169">
        <v>0</v>
      </c>
      <c r="I43" s="169">
        <v>205681432.38999999</v>
      </c>
    </row>
    <row r="44" spans="1:9" ht="11.4">
      <c r="A44" s="98" t="s">
        <v>70</v>
      </c>
      <c r="B44" s="167"/>
      <c r="C44" s="167"/>
      <c r="D44" s="167"/>
      <c r="E44" s="167"/>
      <c r="F44" s="167"/>
      <c r="G44" s="167"/>
      <c r="H44" s="167"/>
      <c r="I44" s="167"/>
    </row>
    <row r="45" spans="1:9" ht="11.4">
      <c r="A45" s="97" t="s">
        <v>71</v>
      </c>
      <c r="B45" s="167">
        <v>566327731.65999997</v>
      </c>
      <c r="C45" s="167">
        <v>0</v>
      </c>
      <c r="D45" s="167">
        <v>0</v>
      </c>
      <c r="E45" s="167">
        <v>0</v>
      </c>
      <c r="F45" s="167">
        <v>0</v>
      </c>
      <c r="G45" s="167">
        <v>566327731.65999997</v>
      </c>
      <c r="H45" s="167">
        <v>0</v>
      </c>
      <c r="I45" s="167">
        <v>566327731.65999997</v>
      </c>
    </row>
    <row r="46" spans="1:9" ht="11.4">
      <c r="A46" s="97" t="s">
        <v>72</v>
      </c>
      <c r="B46" s="167">
        <v>16220738.2399999</v>
      </c>
      <c r="C46" s="167">
        <v>0</v>
      </c>
      <c r="D46" s="167">
        <v>0</v>
      </c>
      <c r="E46" s="167">
        <v>0</v>
      </c>
      <c r="F46" s="167">
        <v>0</v>
      </c>
      <c r="G46" s="167">
        <v>16220738.2399999</v>
      </c>
      <c r="H46" s="167">
        <v>0</v>
      </c>
      <c r="I46" s="167">
        <v>16220738.2399999</v>
      </c>
    </row>
    <row r="47" spans="1:9" ht="11.4">
      <c r="A47" s="97" t="s">
        <v>73</v>
      </c>
      <c r="B47" s="167">
        <v>0</v>
      </c>
      <c r="C47" s="167">
        <v>361975472.83999997</v>
      </c>
      <c r="D47" s="167">
        <v>0</v>
      </c>
      <c r="E47" s="167">
        <v>0</v>
      </c>
      <c r="F47" s="167">
        <v>0</v>
      </c>
      <c r="G47" s="167">
        <v>0</v>
      </c>
      <c r="H47" s="167">
        <v>361975472.83999997</v>
      </c>
      <c r="I47" s="167">
        <v>361975472.83999997</v>
      </c>
    </row>
    <row r="48" spans="1:9" ht="11.4">
      <c r="A48" s="97" t="s">
        <v>74</v>
      </c>
      <c r="B48" s="167">
        <v>0</v>
      </c>
      <c r="C48" s="167">
        <v>44570.14</v>
      </c>
      <c r="D48" s="167">
        <v>0</v>
      </c>
      <c r="E48" s="167">
        <v>0</v>
      </c>
      <c r="F48" s="167">
        <v>0</v>
      </c>
      <c r="G48" s="167">
        <v>0</v>
      </c>
      <c r="H48" s="167">
        <v>44570.14</v>
      </c>
      <c r="I48" s="167">
        <v>44570.14</v>
      </c>
    </row>
    <row r="49" spans="1:9" ht="11.4">
      <c r="A49" s="97" t="s">
        <v>75</v>
      </c>
      <c r="B49" s="167">
        <v>0</v>
      </c>
      <c r="C49" s="167">
        <v>-694221.81000000099</v>
      </c>
      <c r="D49" s="167">
        <v>0</v>
      </c>
      <c r="E49" s="167">
        <v>0</v>
      </c>
      <c r="F49" s="167">
        <v>0</v>
      </c>
      <c r="G49" s="167">
        <v>0</v>
      </c>
      <c r="H49" s="167">
        <v>-694221.81000000099</v>
      </c>
      <c r="I49" s="167">
        <v>-694221.81000000099</v>
      </c>
    </row>
    <row r="50" spans="1:9" ht="11.4">
      <c r="A50" s="97" t="s">
        <v>76</v>
      </c>
      <c r="B50" s="167">
        <v>0</v>
      </c>
      <c r="C50" s="167">
        <v>44243336.740000002</v>
      </c>
      <c r="D50" s="167">
        <v>0</v>
      </c>
      <c r="E50" s="167">
        <v>0</v>
      </c>
      <c r="F50" s="167">
        <v>0</v>
      </c>
      <c r="G50" s="167">
        <v>0</v>
      </c>
      <c r="H50" s="167">
        <v>44243336.740000002</v>
      </c>
      <c r="I50" s="167">
        <v>44243336.740000002</v>
      </c>
    </row>
    <row r="51" spans="1:9" ht="11.4">
      <c r="A51" s="97" t="s">
        <v>77</v>
      </c>
      <c r="B51" s="167">
        <v>0</v>
      </c>
      <c r="C51" s="167">
        <v>-47007634.399999999</v>
      </c>
      <c r="D51" s="167">
        <v>0</v>
      </c>
      <c r="E51" s="167">
        <v>0</v>
      </c>
      <c r="F51" s="167">
        <v>0</v>
      </c>
      <c r="G51" s="167">
        <v>0</v>
      </c>
      <c r="H51" s="167">
        <v>-47007634.399999999</v>
      </c>
      <c r="I51" s="167">
        <v>-47007634.399999999</v>
      </c>
    </row>
    <row r="52" spans="1:9" ht="11.4">
      <c r="A52" s="97" t="s">
        <v>78</v>
      </c>
      <c r="B52" s="168">
        <v>582548469.89999998</v>
      </c>
      <c r="C52" s="168">
        <v>358561523.50999999</v>
      </c>
      <c r="D52" s="168">
        <v>0</v>
      </c>
      <c r="E52" s="169">
        <v>0</v>
      </c>
      <c r="F52" s="169">
        <v>0</v>
      </c>
      <c r="G52" s="169">
        <v>582548469.89999998</v>
      </c>
      <c r="H52" s="169">
        <v>358561523.50999999</v>
      </c>
      <c r="I52" s="169">
        <v>941109993.40999997</v>
      </c>
    </row>
    <row r="53" spans="1:9" ht="11.4">
      <c r="A53" s="98" t="s">
        <v>79</v>
      </c>
      <c r="B53" s="167"/>
      <c r="C53" s="167"/>
      <c r="D53" s="167"/>
      <c r="E53" s="167"/>
      <c r="F53" s="167"/>
      <c r="G53" s="167"/>
      <c r="H53" s="167"/>
      <c r="I53" s="167"/>
    </row>
    <row r="54" spans="1:9" ht="11.4">
      <c r="A54" s="97" t="s">
        <v>80</v>
      </c>
      <c r="B54" s="167">
        <v>116334356.609999</v>
      </c>
      <c r="C54" s="167">
        <v>0</v>
      </c>
      <c r="D54" s="167">
        <v>0</v>
      </c>
      <c r="E54" s="167">
        <v>0</v>
      </c>
      <c r="F54" s="167">
        <v>0</v>
      </c>
      <c r="G54" s="167">
        <v>116334356.609999</v>
      </c>
      <c r="H54" s="167">
        <v>0</v>
      </c>
      <c r="I54" s="167">
        <v>116334356.609999</v>
      </c>
    </row>
    <row r="55" spans="1:9" ht="11.4">
      <c r="A55" s="97" t="s">
        <v>81</v>
      </c>
      <c r="B55" s="168">
        <v>116334356.609999</v>
      </c>
      <c r="C55" s="168">
        <v>0</v>
      </c>
      <c r="D55" s="168">
        <v>0</v>
      </c>
      <c r="E55" s="169">
        <v>0</v>
      </c>
      <c r="F55" s="169">
        <v>0</v>
      </c>
      <c r="G55" s="169">
        <v>116334356.609999</v>
      </c>
      <c r="H55" s="169">
        <v>0</v>
      </c>
      <c r="I55" s="169">
        <v>116334356.609999</v>
      </c>
    </row>
    <row r="56" spans="1:9" ht="11.4">
      <c r="A56" s="98" t="s">
        <v>82</v>
      </c>
      <c r="B56" s="167"/>
      <c r="C56" s="167"/>
      <c r="D56" s="167"/>
      <c r="E56" s="167"/>
      <c r="F56" s="167"/>
      <c r="G56" s="167"/>
      <c r="H56" s="167"/>
      <c r="I56" s="167"/>
    </row>
    <row r="57" spans="1:9" ht="11.4">
      <c r="A57" s="97" t="s">
        <v>83</v>
      </c>
      <c r="B57" s="167">
        <v>-74875751</v>
      </c>
      <c r="C57" s="167">
        <v>0</v>
      </c>
      <c r="D57" s="167">
        <v>0</v>
      </c>
      <c r="E57" s="167">
        <v>0</v>
      </c>
      <c r="F57" s="167">
        <v>0</v>
      </c>
      <c r="G57" s="167">
        <v>-74875751</v>
      </c>
      <c r="H57" s="167">
        <v>0</v>
      </c>
      <c r="I57" s="167">
        <v>-74875751</v>
      </c>
    </row>
    <row r="58" spans="1:9" ht="11.4">
      <c r="A58" s="97" t="s">
        <v>84</v>
      </c>
      <c r="B58" s="167">
        <v>-74875751</v>
      </c>
      <c r="C58" s="167">
        <v>0</v>
      </c>
      <c r="D58" s="167">
        <v>0</v>
      </c>
      <c r="E58" s="167">
        <v>0</v>
      </c>
      <c r="F58" s="167">
        <v>0</v>
      </c>
      <c r="G58" s="167">
        <v>-74875751</v>
      </c>
      <c r="H58" s="167">
        <v>0</v>
      </c>
      <c r="I58" s="167">
        <v>-74875751</v>
      </c>
    </row>
    <row r="59" spans="1:9" ht="12">
      <c r="A59" s="99" t="s">
        <v>85</v>
      </c>
      <c r="B59" s="170">
        <v>829688507.89999998</v>
      </c>
      <c r="C59" s="170">
        <v>358561523.50999999</v>
      </c>
      <c r="D59" s="170">
        <v>0</v>
      </c>
      <c r="E59" s="171">
        <v>0</v>
      </c>
      <c r="F59" s="171">
        <v>0</v>
      </c>
      <c r="G59" s="171">
        <v>829688507.89999998</v>
      </c>
      <c r="H59" s="171">
        <v>358561523.50999999</v>
      </c>
      <c r="I59" s="171">
        <v>1188250031.4099901</v>
      </c>
    </row>
    <row r="60" spans="1:9" ht="11.4">
      <c r="A60" s="97"/>
      <c r="B60" s="172"/>
      <c r="C60" s="172"/>
      <c r="D60" s="172"/>
      <c r="E60" s="172"/>
      <c r="F60" s="172"/>
      <c r="G60" s="172"/>
      <c r="H60" s="172"/>
      <c r="I60" s="172"/>
    </row>
    <row r="61" spans="1:9" ht="12.6" thickBot="1">
      <c r="A61" s="99" t="s">
        <v>86</v>
      </c>
      <c r="B61" s="173">
        <v>1610696488.4400001</v>
      </c>
      <c r="C61" s="173">
        <v>625267256.73000002</v>
      </c>
      <c r="D61" s="173">
        <v>0</v>
      </c>
      <c r="E61" s="174">
        <v>0</v>
      </c>
      <c r="F61" s="174">
        <v>0</v>
      </c>
      <c r="G61" s="174">
        <v>1610696488.4400001</v>
      </c>
      <c r="H61" s="174">
        <v>625267256.73000002</v>
      </c>
      <c r="I61" s="174">
        <v>2235963745.1700001</v>
      </c>
    </row>
    <row r="62" spans="1:9" ht="12" thickTop="1">
      <c r="A62" s="97"/>
      <c r="B62" s="167"/>
      <c r="C62" s="167"/>
      <c r="D62" s="167"/>
      <c r="E62" s="167"/>
      <c r="F62" s="167"/>
      <c r="G62" s="167"/>
      <c r="H62" s="167"/>
      <c r="I62" s="167"/>
    </row>
    <row r="63" spans="1:9" ht="12">
      <c r="A63" s="99" t="s">
        <v>87</v>
      </c>
      <c r="B63" s="167"/>
      <c r="C63" s="167"/>
      <c r="D63" s="167"/>
      <c r="E63" s="167"/>
      <c r="F63" s="167"/>
      <c r="G63" s="167"/>
      <c r="H63" s="167"/>
      <c r="I63" s="167"/>
    </row>
    <row r="64" spans="1:9" ht="11.4">
      <c r="A64" s="97" t="s">
        <v>88</v>
      </c>
      <c r="B64" s="167"/>
      <c r="C64" s="167"/>
      <c r="D64" s="167"/>
      <c r="E64" s="167"/>
      <c r="F64" s="167"/>
      <c r="G64" s="167"/>
      <c r="H64" s="167"/>
      <c r="I64" s="167"/>
    </row>
    <row r="65" spans="1:9" ht="11.4">
      <c r="A65" s="98" t="s">
        <v>89</v>
      </c>
      <c r="B65" s="167"/>
      <c r="C65" s="167"/>
      <c r="D65" s="167"/>
      <c r="E65" s="167"/>
      <c r="F65" s="167"/>
      <c r="G65" s="167"/>
      <c r="H65" s="167"/>
      <c r="I65" s="167"/>
    </row>
    <row r="66" spans="1:9" ht="11.4">
      <c r="A66" s="97" t="s">
        <v>90</v>
      </c>
      <c r="B66" s="167">
        <v>1922474.08</v>
      </c>
      <c r="C66" s="167">
        <v>0</v>
      </c>
      <c r="D66" s="167">
        <v>0</v>
      </c>
      <c r="E66" s="167">
        <v>0</v>
      </c>
      <c r="F66" s="167">
        <v>0</v>
      </c>
      <c r="G66" s="167">
        <v>1922474.08</v>
      </c>
      <c r="H66" s="167">
        <v>0</v>
      </c>
      <c r="I66" s="167">
        <v>1922474.08</v>
      </c>
    </row>
    <row r="67" spans="1:9" ht="11.4">
      <c r="A67" s="97" t="s">
        <v>91</v>
      </c>
      <c r="B67" s="167">
        <v>8656797.1099999994</v>
      </c>
      <c r="C67" s="167">
        <v>0</v>
      </c>
      <c r="D67" s="167">
        <v>0</v>
      </c>
      <c r="E67" s="167">
        <v>0</v>
      </c>
      <c r="F67" s="167">
        <v>0</v>
      </c>
      <c r="G67" s="167">
        <v>8656797.1099999994</v>
      </c>
      <c r="H67" s="167">
        <v>0</v>
      </c>
      <c r="I67" s="167">
        <v>8656797.1099999994</v>
      </c>
    </row>
    <row r="68" spans="1:9" ht="11.4">
      <c r="A68" s="97" t="s">
        <v>92</v>
      </c>
      <c r="B68" s="167">
        <v>1908454.41</v>
      </c>
      <c r="C68" s="167">
        <v>0</v>
      </c>
      <c r="D68" s="167">
        <v>0</v>
      </c>
      <c r="E68" s="167">
        <v>0</v>
      </c>
      <c r="F68" s="167">
        <v>0</v>
      </c>
      <c r="G68" s="167">
        <v>1908454.41</v>
      </c>
      <c r="H68" s="167">
        <v>0</v>
      </c>
      <c r="I68" s="167">
        <v>1908454.41</v>
      </c>
    </row>
    <row r="69" spans="1:9" ht="11.4">
      <c r="A69" s="97" t="s">
        <v>93</v>
      </c>
      <c r="B69" s="167">
        <v>9444244.9299999997</v>
      </c>
      <c r="C69" s="167">
        <v>0</v>
      </c>
      <c r="D69" s="167">
        <v>0</v>
      </c>
      <c r="E69" s="167">
        <v>0</v>
      </c>
      <c r="F69" s="167">
        <v>0</v>
      </c>
      <c r="G69" s="167">
        <v>9444244.9299999997</v>
      </c>
      <c r="H69" s="167">
        <v>0</v>
      </c>
      <c r="I69" s="167">
        <v>9444244.9299999997</v>
      </c>
    </row>
    <row r="70" spans="1:9" ht="11.4">
      <c r="A70" s="97" t="s">
        <v>94</v>
      </c>
      <c r="B70" s="167">
        <v>85584.47</v>
      </c>
      <c r="C70" s="167">
        <v>0</v>
      </c>
      <c r="D70" s="167">
        <v>0</v>
      </c>
      <c r="E70" s="167">
        <v>0</v>
      </c>
      <c r="F70" s="167">
        <v>0</v>
      </c>
      <c r="G70" s="167">
        <v>85584.47</v>
      </c>
      <c r="H70" s="167">
        <v>0</v>
      </c>
      <c r="I70" s="167">
        <v>85584.47</v>
      </c>
    </row>
    <row r="71" spans="1:9" ht="11.4">
      <c r="A71" s="97" t="s">
        <v>95</v>
      </c>
      <c r="B71" s="167">
        <v>1741245.16</v>
      </c>
      <c r="C71" s="167">
        <v>0</v>
      </c>
      <c r="D71" s="167">
        <v>0</v>
      </c>
      <c r="E71" s="167">
        <v>0</v>
      </c>
      <c r="F71" s="167">
        <v>0</v>
      </c>
      <c r="G71" s="167">
        <v>1741245.16</v>
      </c>
      <c r="H71" s="167">
        <v>0</v>
      </c>
      <c r="I71" s="167">
        <v>1741245.16</v>
      </c>
    </row>
    <row r="72" spans="1:9" ht="11.4">
      <c r="A72" s="97" t="s">
        <v>96</v>
      </c>
      <c r="B72" s="167">
        <v>2260825.34</v>
      </c>
      <c r="C72" s="167">
        <v>0</v>
      </c>
      <c r="D72" s="167">
        <v>0</v>
      </c>
      <c r="E72" s="167">
        <v>0</v>
      </c>
      <c r="F72" s="167">
        <v>0</v>
      </c>
      <c r="G72" s="167">
        <v>2260825.34</v>
      </c>
      <c r="H72" s="167">
        <v>0</v>
      </c>
      <c r="I72" s="167">
        <v>2260825.34</v>
      </c>
    </row>
    <row r="73" spans="1:9" ht="11.4">
      <c r="A73" s="97" t="s">
        <v>97</v>
      </c>
      <c r="B73" s="167">
        <v>16106111.76</v>
      </c>
      <c r="C73" s="167">
        <v>0</v>
      </c>
      <c r="D73" s="167">
        <v>0</v>
      </c>
      <c r="E73" s="167">
        <v>0</v>
      </c>
      <c r="F73" s="167">
        <v>0</v>
      </c>
      <c r="G73" s="167">
        <v>16106111.76</v>
      </c>
      <c r="H73" s="167">
        <v>0</v>
      </c>
      <c r="I73" s="167">
        <v>16106111.76</v>
      </c>
    </row>
    <row r="74" spans="1:9" ht="11.4">
      <c r="A74" s="97" t="s">
        <v>98</v>
      </c>
      <c r="B74" s="167">
        <v>8814558.5800000001</v>
      </c>
      <c r="C74" s="167">
        <v>0</v>
      </c>
      <c r="D74" s="167">
        <v>0</v>
      </c>
      <c r="E74" s="167">
        <v>0</v>
      </c>
      <c r="F74" s="167">
        <v>0</v>
      </c>
      <c r="G74" s="167">
        <v>8814558.5800000001</v>
      </c>
      <c r="H74" s="167">
        <v>0</v>
      </c>
      <c r="I74" s="167">
        <v>8814558.5800000001</v>
      </c>
    </row>
    <row r="75" spans="1:9" ht="11.4">
      <c r="A75" s="97" t="s">
        <v>99</v>
      </c>
      <c r="B75" s="167">
        <v>2981862.82</v>
      </c>
      <c r="C75" s="167">
        <v>0</v>
      </c>
      <c r="D75" s="167">
        <v>0</v>
      </c>
      <c r="E75" s="167">
        <v>0</v>
      </c>
      <c r="F75" s="167">
        <v>0</v>
      </c>
      <c r="G75" s="167">
        <v>2981862.82</v>
      </c>
      <c r="H75" s="167">
        <v>0</v>
      </c>
      <c r="I75" s="167">
        <v>2981862.82</v>
      </c>
    </row>
    <row r="76" spans="1:9" ht="11.4">
      <c r="A76" s="97" t="s">
        <v>100</v>
      </c>
      <c r="B76" s="167">
        <v>1897131.55</v>
      </c>
      <c r="C76" s="167">
        <v>0</v>
      </c>
      <c r="D76" s="167">
        <v>0</v>
      </c>
      <c r="E76" s="167">
        <v>0</v>
      </c>
      <c r="F76" s="167">
        <v>0</v>
      </c>
      <c r="G76" s="167">
        <v>1897131.55</v>
      </c>
      <c r="H76" s="167">
        <v>0</v>
      </c>
      <c r="I76" s="167">
        <v>1897131.55</v>
      </c>
    </row>
    <row r="77" spans="1:9" ht="11.4">
      <c r="A77" s="97" t="s">
        <v>101</v>
      </c>
      <c r="B77" s="167">
        <v>0</v>
      </c>
      <c r="C77" s="167">
        <v>0</v>
      </c>
      <c r="D77" s="167">
        <v>0</v>
      </c>
      <c r="E77" s="167">
        <v>0</v>
      </c>
      <c r="F77" s="167">
        <v>0</v>
      </c>
      <c r="G77" s="167">
        <v>0</v>
      </c>
      <c r="H77" s="167">
        <v>0</v>
      </c>
      <c r="I77" s="167">
        <v>0</v>
      </c>
    </row>
    <row r="78" spans="1:9" ht="11.4">
      <c r="A78" s="97" t="s">
        <v>102</v>
      </c>
      <c r="B78" s="167">
        <v>3197545.13</v>
      </c>
      <c r="C78" s="167">
        <v>0</v>
      </c>
      <c r="D78" s="167">
        <v>0</v>
      </c>
      <c r="E78" s="167">
        <v>0</v>
      </c>
      <c r="F78" s="167">
        <v>0</v>
      </c>
      <c r="G78" s="167">
        <v>3197545.13</v>
      </c>
      <c r="H78" s="167">
        <v>0</v>
      </c>
      <c r="I78" s="167">
        <v>3197545.13</v>
      </c>
    </row>
    <row r="79" spans="1:9" ht="11.4">
      <c r="A79" s="97" t="s">
        <v>103</v>
      </c>
      <c r="B79" s="167">
        <v>266962.75</v>
      </c>
      <c r="C79" s="167">
        <v>0</v>
      </c>
      <c r="D79" s="167">
        <v>0</v>
      </c>
      <c r="E79" s="167">
        <v>0</v>
      </c>
      <c r="F79" s="167">
        <v>0</v>
      </c>
      <c r="G79" s="167">
        <v>266962.75</v>
      </c>
      <c r="H79" s="167">
        <v>0</v>
      </c>
      <c r="I79" s="167">
        <v>266962.75</v>
      </c>
    </row>
    <row r="80" spans="1:9" ht="11.4">
      <c r="A80" s="97" t="s">
        <v>104</v>
      </c>
      <c r="B80" s="167">
        <v>2815413.7299999902</v>
      </c>
      <c r="C80" s="167">
        <v>0</v>
      </c>
      <c r="D80" s="167">
        <v>0</v>
      </c>
      <c r="E80" s="167">
        <v>0</v>
      </c>
      <c r="F80" s="167">
        <v>0</v>
      </c>
      <c r="G80" s="167">
        <v>2815413.7299999902</v>
      </c>
      <c r="H80" s="167">
        <v>0</v>
      </c>
      <c r="I80" s="167">
        <v>2815413.7299999902</v>
      </c>
    </row>
    <row r="81" spans="1:9" ht="11.4">
      <c r="A81" s="97" t="s">
        <v>105</v>
      </c>
      <c r="B81" s="167">
        <v>0</v>
      </c>
      <c r="C81" s="167">
        <v>0</v>
      </c>
      <c r="D81" s="167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</row>
    <row r="82" spans="1:9" ht="11.4">
      <c r="A82" s="97" t="s">
        <v>106</v>
      </c>
      <c r="B82" s="167">
        <v>-20.350000000002101</v>
      </c>
      <c r="C82" s="167">
        <v>0</v>
      </c>
      <c r="D82" s="167">
        <v>0</v>
      </c>
      <c r="E82" s="167">
        <v>0</v>
      </c>
      <c r="F82" s="167">
        <v>0</v>
      </c>
      <c r="G82" s="167">
        <v>-20.350000000002101</v>
      </c>
      <c r="H82" s="167">
        <v>0</v>
      </c>
      <c r="I82" s="167">
        <v>-20.350000000002101</v>
      </c>
    </row>
    <row r="83" spans="1:9" ht="11.4">
      <c r="A83" s="97" t="s">
        <v>107</v>
      </c>
      <c r="B83" s="167">
        <v>567323.32999999996</v>
      </c>
      <c r="C83" s="167">
        <v>0</v>
      </c>
      <c r="D83" s="167">
        <v>0</v>
      </c>
      <c r="E83" s="167">
        <v>0</v>
      </c>
      <c r="F83" s="167">
        <v>0</v>
      </c>
      <c r="G83" s="167">
        <v>567323.32999999996</v>
      </c>
      <c r="H83" s="167">
        <v>0</v>
      </c>
      <c r="I83" s="167">
        <v>567323.32999999996</v>
      </c>
    </row>
    <row r="84" spans="1:9" ht="11.4">
      <c r="A84" s="97" t="s">
        <v>108</v>
      </c>
      <c r="B84" s="167">
        <v>452507.19</v>
      </c>
      <c r="C84" s="167">
        <v>0</v>
      </c>
      <c r="D84" s="167">
        <v>0</v>
      </c>
      <c r="E84" s="167">
        <v>0</v>
      </c>
      <c r="F84" s="167">
        <v>0</v>
      </c>
      <c r="G84" s="167">
        <v>452507.19</v>
      </c>
      <c r="H84" s="167">
        <v>0</v>
      </c>
      <c r="I84" s="167">
        <v>452507.19</v>
      </c>
    </row>
    <row r="85" spans="1:9" ht="11.4">
      <c r="A85" s="97" t="s">
        <v>109</v>
      </c>
      <c r="B85" s="167">
        <v>1179185.28999999</v>
      </c>
      <c r="C85" s="167">
        <v>0</v>
      </c>
      <c r="D85" s="167">
        <v>0</v>
      </c>
      <c r="E85" s="167">
        <v>0</v>
      </c>
      <c r="F85" s="167">
        <v>0</v>
      </c>
      <c r="G85" s="167">
        <v>1179185.28999999</v>
      </c>
      <c r="H85" s="167">
        <v>0</v>
      </c>
      <c r="I85" s="167">
        <v>1179185.28999999</v>
      </c>
    </row>
    <row r="86" spans="1:9" ht="11.4">
      <c r="A86" s="97" t="s">
        <v>110</v>
      </c>
      <c r="B86" s="167">
        <v>4657699.8299999898</v>
      </c>
      <c r="C86" s="167">
        <v>0</v>
      </c>
      <c r="D86" s="167">
        <v>0</v>
      </c>
      <c r="E86" s="167">
        <v>0</v>
      </c>
      <c r="F86" s="167">
        <v>0</v>
      </c>
      <c r="G86" s="167">
        <v>4657699.8299999898</v>
      </c>
      <c r="H86" s="167">
        <v>0</v>
      </c>
      <c r="I86" s="167">
        <v>4657699.8299999898</v>
      </c>
    </row>
    <row r="87" spans="1:9" ht="11.4">
      <c r="A87" s="97" t="s">
        <v>111</v>
      </c>
      <c r="B87" s="167">
        <v>3781999.21</v>
      </c>
      <c r="C87" s="167">
        <v>0</v>
      </c>
      <c r="D87" s="167">
        <v>0</v>
      </c>
      <c r="E87" s="167">
        <v>0</v>
      </c>
      <c r="F87" s="167">
        <v>0</v>
      </c>
      <c r="G87" s="167">
        <v>3781999.21</v>
      </c>
      <c r="H87" s="167">
        <v>0</v>
      </c>
      <c r="I87" s="167">
        <v>3781999.21</v>
      </c>
    </row>
    <row r="88" spans="1:9" ht="11.4">
      <c r="A88" s="97" t="s">
        <v>112</v>
      </c>
      <c r="B88" s="167">
        <v>10423514.779999999</v>
      </c>
      <c r="C88" s="167">
        <v>0</v>
      </c>
      <c r="D88" s="167">
        <v>0</v>
      </c>
      <c r="E88" s="167">
        <v>0</v>
      </c>
      <c r="F88" s="167">
        <v>0</v>
      </c>
      <c r="G88" s="167">
        <v>10423514.779999999</v>
      </c>
      <c r="H88" s="167">
        <v>0</v>
      </c>
      <c r="I88" s="167">
        <v>10423514.779999999</v>
      </c>
    </row>
    <row r="89" spans="1:9" ht="11.4">
      <c r="A89" s="97" t="s">
        <v>113</v>
      </c>
      <c r="B89" s="167">
        <v>4869542.33</v>
      </c>
      <c r="C89" s="167">
        <v>0</v>
      </c>
      <c r="D89" s="167">
        <v>0</v>
      </c>
      <c r="E89" s="167">
        <v>0</v>
      </c>
      <c r="F89" s="167">
        <v>0</v>
      </c>
      <c r="G89" s="167">
        <v>4869542.33</v>
      </c>
      <c r="H89" s="167">
        <v>0</v>
      </c>
      <c r="I89" s="167">
        <v>4869542.33</v>
      </c>
    </row>
    <row r="90" spans="1:9" ht="11.4">
      <c r="A90" s="97" t="s">
        <v>114</v>
      </c>
      <c r="B90" s="167">
        <v>6436490.8499999996</v>
      </c>
      <c r="C90" s="167">
        <v>0</v>
      </c>
      <c r="D90" s="167">
        <v>0</v>
      </c>
      <c r="E90" s="167">
        <v>0</v>
      </c>
      <c r="F90" s="167">
        <v>0</v>
      </c>
      <c r="G90" s="167">
        <v>6436490.8499999996</v>
      </c>
      <c r="H90" s="167">
        <v>0</v>
      </c>
      <c r="I90" s="167">
        <v>6436490.8499999996</v>
      </c>
    </row>
    <row r="91" spans="1:9" ht="11.4">
      <c r="A91" s="97" t="s">
        <v>115</v>
      </c>
      <c r="B91" s="167">
        <v>699618.84999999905</v>
      </c>
      <c r="C91" s="167">
        <v>0</v>
      </c>
      <c r="D91" s="167">
        <v>0</v>
      </c>
      <c r="E91" s="167">
        <v>0</v>
      </c>
      <c r="F91" s="167">
        <v>0</v>
      </c>
      <c r="G91" s="167">
        <v>699618.84999999905</v>
      </c>
      <c r="H91" s="167">
        <v>0</v>
      </c>
      <c r="I91" s="167">
        <v>699618.84999999905</v>
      </c>
    </row>
    <row r="92" spans="1:9" ht="11.4">
      <c r="A92" s="97" t="s">
        <v>116</v>
      </c>
      <c r="B92" s="167">
        <v>783354.79</v>
      </c>
      <c r="C92" s="167">
        <v>0</v>
      </c>
      <c r="D92" s="167">
        <v>0</v>
      </c>
      <c r="E92" s="167">
        <v>0</v>
      </c>
      <c r="F92" s="167">
        <v>0</v>
      </c>
      <c r="G92" s="167">
        <v>783354.79</v>
      </c>
      <c r="H92" s="167">
        <v>0</v>
      </c>
      <c r="I92" s="167">
        <v>783354.79</v>
      </c>
    </row>
    <row r="93" spans="1:9" ht="11.4">
      <c r="A93" s="97" t="s">
        <v>117</v>
      </c>
      <c r="B93" s="167">
        <v>28635561.710000001</v>
      </c>
      <c r="C93" s="167">
        <v>0</v>
      </c>
      <c r="D93" s="167">
        <v>0</v>
      </c>
      <c r="E93" s="167">
        <v>0</v>
      </c>
      <c r="F93" s="167">
        <v>0</v>
      </c>
      <c r="G93" s="167">
        <v>28635561.710000001</v>
      </c>
      <c r="H93" s="167">
        <v>0</v>
      </c>
      <c r="I93" s="167">
        <v>28635561.710000001</v>
      </c>
    </row>
    <row r="94" spans="1:9" ht="11.4">
      <c r="A94" s="97" t="s">
        <v>118</v>
      </c>
      <c r="B94" s="167">
        <v>1608511.67</v>
      </c>
      <c r="C94" s="167">
        <v>0</v>
      </c>
      <c r="D94" s="167">
        <v>0</v>
      </c>
      <c r="E94" s="167">
        <v>0</v>
      </c>
      <c r="F94" s="167">
        <v>0</v>
      </c>
      <c r="G94" s="167">
        <v>1608511.67</v>
      </c>
      <c r="H94" s="167">
        <v>0</v>
      </c>
      <c r="I94" s="167">
        <v>1608511.67</v>
      </c>
    </row>
    <row r="95" spans="1:9" ht="11.4">
      <c r="A95" s="97" t="s">
        <v>119</v>
      </c>
      <c r="B95" s="167">
        <v>97815.17</v>
      </c>
      <c r="C95" s="167">
        <v>0</v>
      </c>
      <c r="D95" s="167">
        <v>0</v>
      </c>
      <c r="E95" s="167">
        <v>0</v>
      </c>
      <c r="F95" s="167">
        <v>0</v>
      </c>
      <c r="G95" s="167">
        <v>97815.17</v>
      </c>
      <c r="H95" s="167">
        <v>0</v>
      </c>
      <c r="I95" s="167">
        <v>97815.17</v>
      </c>
    </row>
    <row r="96" spans="1:9" ht="11.4">
      <c r="A96" s="97" t="s">
        <v>120</v>
      </c>
      <c r="B96" s="167">
        <v>0</v>
      </c>
      <c r="C96" s="167">
        <v>0</v>
      </c>
      <c r="D96" s="167">
        <v>0</v>
      </c>
      <c r="E96" s="167">
        <v>0</v>
      </c>
      <c r="F96" s="167">
        <v>0</v>
      </c>
      <c r="G96" s="167">
        <v>0</v>
      </c>
      <c r="H96" s="167">
        <v>0</v>
      </c>
      <c r="I96" s="167">
        <v>0</v>
      </c>
    </row>
    <row r="97" spans="1:9" ht="11.4">
      <c r="A97" s="97" t="s">
        <v>121</v>
      </c>
      <c r="B97" s="167">
        <v>0</v>
      </c>
      <c r="C97" s="167">
        <v>168263.18</v>
      </c>
      <c r="D97" s="167">
        <v>0</v>
      </c>
      <c r="E97" s="167">
        <v>0</v>
      </c>
      <c r="F97" s="167">
        <v>0</v>
      </c>
      <c r="G97" s="167">
        <v>0</v>
      </c>
      <c r="H97" s="167">
        <v>168263.18</v>
      </c>
      <c r="I97" s="167">
        <v>168263.18</v>
      </c>
    </row>
    <row r="98" spans="1:9" ht="11.4">
      <c r="A98" s="97" t="s">
        <v>122</v>
      </c>
      <c r="B98" s="167">
        <v>0</v>
      </c>
      <c r="C98" s="167">
        <v>0</v>
      </c>
      <c r="D98" s="167">
        <v>0</v>
      </c>
      <c r="E98" s="167">
        <v>0</v>
      </c>
      <c r="F98" s="167">
        <v>0</v>
      </c>
      <c r="G98" s="167">
        <v>0</v>
      </c>
      <c r="H98" s="167">
        <v>0</v>
      </c>
      <c r="I98" s="167">
        <v>0</v>
      </c>
    </row>
    <row r="99" spans="1:9" ht="11.4">
      <c r="A99" s="97" t="s">
        <v>123</v>
      </c>
      <c r="B99" s="167">
        <v>0</v>
      </c>
      <c r="C99" s="167">
        <v>0</v>
      </c>
      <c r="D99" s="167">
        <v>0</v>
      </c>
      <c r="E99" s="167">
        <v>0</v>
      </c>
      <c r="F99" s="167">
        <v>0</v>
      </c>
      <c r="G99" s="167">
        <v>0</v>
      </c>
      <c r="H99" s="167">
        <v>0</v>
      </c>
      <c r="I99" s="167">
        <v>0</v>
      </c>
    </row>
    <row r="100" spans="1:9" ht="11.4">
      <c r="A100" s="97" t="s">
        <v>124</v>
      </c>
      <c r="B100" s="167">
        <v>0</v>
      </c>
      <c r="C100" s="167">
        <v>0</v>
      </c>
      <c r="D100" s="167">
        <v>0</v>
      </c>
      <c r="E100" s="167">
        <v>0</v>
      </c>
      <c r="F100" s="167">
        <v>0</v>
      </c>
      <c r="G100" s="167">
        <v>0</v>
      </c>
      <c r="H100" s="167">
        <v>0</v>
      </c>
      <c r="I100" s="167">
        <v>0</v>
      </c>
    </row>
    <row r="101" spans="1:9" ht="11.4">
      <c r="A101" s="97" t="s">
        <v>125</v>
      </c>
      <c r="B101" s="167">
        <v>0</v>
      </c>
      <c r="C101" s="167">
        <v>236790.34</v>
      </c>
      <c r="D101" s="167">
        <v>0</v>
      </c>
      <c r="E101" s="167">
        <v>0</v>
      </c>
      <c r="F101" s="167">
        <v>0</v>
      </c>
      <c r="G101" s="167">
        <v>0</v>
      </c>
      <c r="H101" s="167">
        <v>236790.34</v>
      </c>
      <c r="I101" s="167">
        <v>236790.34</v>
      </c>
    </row>
    <row r="102" spans="1:9" ht="11.4">
      <c r="A102" s="97" t="s">
        <v>126</v>
      </c>
      <c r="B102" s="167">
        <v>0</v>
      </c>
      <c r="C102" s="167">
        <v>86768.79</v>
      </c>
      <c r="D102" s="167">
        <v>0</v>
      </c>
      <c r="E102" s="167">
        <v>0</v>
      </c>
      <c r="F102" s="167">
        <v>0</v>
      </c>
      <c r="G102" s="167">
        <v>0</v>
      </c>
      <c r="H102" s="167">
        <v>86768.79</v>
      </c>
      <c r="I102" s="167">
        <v>86768.79</v>
      </c>
    </row>
    <row r="103" spans="1:9" ht="11.4">
      <c r="A103" s="97" t="s">
        <v>417</v>
      </c>
      <c r="B103" s="167">
        <v>0</v>
      </c>
      <c r="C103" s="167">
        <v>1408257.41</v>
      </c>
      <c r="D103" s="167">
        <v>0</v>
      </c>
      <c r="E103" s="167">
        <v>0</v>
      </c>
      <c r="F103" s="167">
        <v>0</v>
      </c>
      <c r="G103" s="167">
        <v>0</v>
      </c>
      <c r="H103" s="167">
        <v>1408257.41</v>
      </c>
      <c r="I103" s="167">
        <v>1408257.41</v>
      </c>
    </row>
    <row r="104" spans="1:9" ht="11.4">
      <c r="A104" s="97" t="s">
        <v>127</v>
      </c>
      <c r="B104" s="167">
        <v>0</v>
      </c>
      <c r="C104" s="167">
        <v>-58572.59</v>
      </c>
      <c r="D104" s="167">
        <v>0</v>
      </c>
      <c r="E104" s="167">
        <v>0</v>
      </c>
      <c r="F104" s="167">
        <v>0</v>
      </c>
      <c r="G104" s="167">
        <v>0</v>
      </c>
      <c r="H104" s="167">
        <v>-58572.59</v>
      </c>
      <c r="I104" s="167">
        <v>-58572.59</v>
      </c>
    </row>
    <row r="105" spans="1:9" ht="11.4">
      <c r="A105" s="97" t="s">
        <v>128</v>
      </c>
      <c r="B105" s="167">
        <v>0</v>
      </c>
      <c r="C105" s="167">
        <v>181321.85</v>
      </c>
      <c r="D105" s="167">
        <v>0</v>
      </c>
      <c r="E105" s="167">
        <v>0</v>
      </c>
      <c r="F105" s="167">
        <v>0</v>
      </c>
      <c r="G105" s="167">
        <v>0</v>
      </c>
      <c r="H105" s="167">
        <v>181321.85</v>
      </c>
      <c r="I105" s="167">
        <v>181321.85</v>
      </c>
    </row>
    <row r="106" spans="1:9" ht="11.4">
      <c r="A106" s="97" t="s">
        <v>129</v>
      </c>
      <c r="B106" s="167">
        <v>0</v>
      </c>
      <c r="C106" s="167">
        <v>163009.76</v>
      </c>
      <c r="D106" s="167">
        <v>0</v>
      </c>
      <c r="E106" s="167">
        <v>0</v>
      </c>
      <c r="F106" s="167">
        <v>0</v>
      </c>
      <c r="G106" s="167">
        <v>0</v>
      </c>
      <c r="H106" s="167">
        <v>163009.76</v>
      </c>
      <c r="I106" s="167">
        <v>163009.76</v>
      </c>
    </row>
    <row r="107" spans="1:9" ht="11.4">
      <c r="A107" s="97" t="s">
        <v>130</v>
      </c>
      <c r="B107" s="167">
        <v>0</v>
      </c>
      <c r="C107" s="167">
        <v>0</v>
      </c>
      <c r="D107" s="167">
        <v>0</v>
      </c>
      <c r="E107" s="167">
        <v>0</v>
      </c>
      <c r="F107" s="167">
        <v>0</v>
      </c>
      <c r="G107" s="167">
        <v>0</v>
      </c>
      <c r="H107" s="167">
        <v>0</v>
      </c>
      <c r="I107" s="167">
        <v>0</v>
      </c>
    </row>
    <row r="108" spans="1:9" ht="11.4">
      <c r="A108" s="97" t="s">
        <v>131</v>
      </c>
      <c r="B108" s="167">
        <v>0</v>
      </c>
      <c r="C108" s="167">
        <v>23142.799999999999</v>
      </c>
      <c r="D108" s="167">
        <v>0</v>
      </c>
      <c r="E108" s="167">
        <v>0</v>
      </c>
      <c r="F108" s="167">
        <v>0</v>
      </c>
      <c r="G108" s="167">
        <v>0</v>
      </c>
      <c r="H108" s="167">
        <v>23142.799999999999</v>
      </c>
      <c r="I108" s="167">
        <v>23142.799999999999</v>
      </c>
    </row>
    <row r="109" spans="1:9" ht="11.4">
      <c r="A109" s="97" t="s">
        <v>132</v>
      </c>
      <c r="B109" s="167">
        <v>0</v>
      </c>
      <c r="C109" s="167">
        <v>35168.97</v>
      </c>
      <c r="D109" s="167">
        <v>0</v>
      </c>
      <c r="E109" s="167">
        <v>0</v>
      </c>
      <c r="F109" s="167">
        <v>0</v>
      </c>
      <c r="G109" s="167">
        <v>0</v>
      </c>
      <c r="H109" s="167">
        <v>35168.97</v>
      </c>
      <c r="I109" s="167">
        <v>35168.97</v>
      </c>
    </row>
    <row r="110" spans="1:9" ht="11.4">
      <c r="A110" s="97" t="s">
        <v>133</v>
      </c>
      <c r="B110" s="167">
        <v>0</v>
      </c>
      <c r="C110" s="167">
        <v>253118.47</v>
      </c>
      <c r="D110" s="167">
        <v>0</v>
      </c>
      <c r="E110" s="167">
        <v>0</v>
      </c>
      <c r="F110" s="167">
        <v>0</v>
      </c>
      <c r="G110" s="167">
        <v>0</v>
      </c>
      <c r="H110" s="167">
        <v>253118.47</v>
      </c>
      <c r="I110" s="167">
        <v>253118.47</v>
      </c>
    </row>
    <row r="111" spans="1:9" ht="11.4">
      <c r="A111" s="97" t="s">
        <v>134</v>
      </c>
      <c r="B111" s="167">
        <v>0</v>
      </c>
      <c r="C111" s="167">
        <v>30410</v>
      </c>
      <c r="D111" s="167">
        <v>0</v>
      </c>
      <c r="E111" s="167">
        <v>0</v>
      </c>
      <c r="F111" s="167">
        <v>0</v>
      </c>
      <c r="G111" s="167">
        <v>0</v>
      </c>
      <c r="H111" s="167">
        <v>30410</v>
      </c>
      <c r="I111" s="167">
        <v>30410</v>
      </c>
    </row>
    <row r="112" spans="1:9" ht="11.4">
      <c r="A112" s="97" t="s">
        <v>135</v>
      </c>
      <c r="B112" s="167">
        <v>0</v>
      </c>
      <c r="C112" s="167">
        <v>49255.38</v>
      </c>
      <c r="D112" s="167">
        <v>0</v>
      </c>
      <c r="E112" s="167">
        <v>0</v>
      </c>
      <c r="F112" s="167">
        <v>0</v>
      </c>
      <c r="G112" s="167">
        <v>0</v>
      </c>
      <c r="H112" s="167">
        <v>49255.38</v>
      </c>
      <c r="I112" s="167">
        <v>49255.38</v>
      </c>
    </row>
    <row r="113" spans="1:9" ht="11.4">
      <c r="A113" s="97" t="s">
        <v>136</v>
      </c>
      <c r="B113" s="167">
        <v>0</v>
      </c>
      <c r="C113" s="167">
        <v>0</v>
      </c>
      <c r="D113" s="167">
        <v>0</v>
      </c>
      <c r="E113" s="167">
        <v>0</v>
      </c>
      <c r="F113" s="167">
        <v>0</v>
      </c>
      <c r="G113" s="167">
        <v>0</v>
      </c>
      <c r="H113" s="167">
        <v>0</v>
      </c>
      <c r="I113" s="167">
        <v>0</v>
      </c>
    </row>
    <row r="114" spans="1:9" ht="11.4">
      <c r="A114" s="97" t="s">
        <v>137</v>
      </c>
      <c r="B114" s="167">
        <v>0</v>
      </c>
      <c r="C114" s="167">
        <v>0</v>
      </c>
      <c r="D114" s="167">
        <v>0</v>
      </c>
      <c r="E114" s="167">
        <v>0</v>
      </c>
      <c r="F114" s="167">
        <v>0</v>
      </c>
      <c r="G114" s="167">
        <v>0</v>
      </c>
      <c r="H114" s="167">
        <v>0</v>
      </c>
      <c r="I114" s="167">
        <v>0</v>
      </c>
    </row>
    <row r="115" spans="1:9" ht="11.4">
      <c r="A115" s="97" t="s">
        <v>138</v>
      </c>
      <c r="B115" s="167">
        <v>0</v>
      </c>
      <c r="C115" s="167">
        <v>110471.81</v>
      </c>
      <c r="D115" s="167">
        <v>0</v>
      </c>
      <c r="E115" s="167">
        <v>0</v>
      </c>
      <c r="F115" s="167">
        <v>0</v>
      </c>
      <c r="G115" s="167">
        <v>0</v>
      </c>
      <c r="H115" s="167">
        <v>110471.81</v>
      </c>
      <c r="I115" s="167">
        <v>110471.81</v>
      </c>
    </row>
    <row r="116" spans="1:9" ht="11.4">
      <c r="A116" s="97" t="s">
        <v>139</v>
      </c>
      <c r="B116" s="167">
        <v>0</v>
      </c>
      <c r="C116" s="167">
        <v>21414.01</v>
      </c>
      <c r="D116" s="167">
        <v>0</v>
      </c>
      <c r="E116" s="167">
        <v>0</v>
      </c>
      <c r="F116" s="167">
        <v>0</v>
      </c>
      <c r="G116" s="167">
        <v>0</v>
      </c>
      <c r="H116" s="167">
        <v>21414.01</v>
      </c>
      <c r="I116" s="167">
        <v>21414.01</v>
      </c>
    </row>
    <row r="117" spans="1:9" ht="11.4">
      <c r="A117" s="97" t="s">
        <v>140</v>
      </c>
      <c r="B117" s="167">
        <v>0</v>
      </c>
      <c r="C117" s="167">
        <v>0</v>
      </c>
      <c r="D117" s="167">
        <v>0</v>
      </c>
      <c r="E117" s="167">
        <v>0</v>
      </c>
      <c r="F117" s="167">
        <v>0</v>
      </c>
      <c r="G117" s="167">
        <v>0</v>
      </c>
      <c r="H117" s="167">
        <v>0</v>
      </c>
      <c r="I117" s="167">
        <v>0</v>
      </c>
    </row>
    <row r="118" spans="1:9" ht="11.4">
      <c r="A118" s="97" t="s">
        <v>141</v>
      </c>
      <c r="B118" s="167">
        <v>0</v>
      </c>
      <c r="C118" s="167">
        <v>140109.79</v>
      </c>
      <c r="D118" s="167">
        <v>0</v>
      </c>
      <c r="E118" s="167">
        <v>0</v>
      </c>
      <c r="F118" s="167">
        <v>0</v>
      </c>
      <c r="G118" s="167">
        <v>0</v>
      </c>
      <c r="H118" s="167">
        <v>140109.79</v>
      </c>
      <c r="I118" s="167">
        <v>140109.79</v>
      </c>
    </row>
    <row r="119" spans="1:9" ht="11.4">
      <c r="A119" s="97" t="s">
        <v>142</v>
      </c>
      <c r="B119" s="167">
        <v>0</v>
      </c>
      <c r="C119" s="167">
        <v>24936.05</v>
      </c>
      <c r="D119" s="167">
        <v>0</v>
      </c>
      <c r="E119" s="167">
        <v>0</v>
      </c>
      <c r="F119" s="167">
        <v>0</v>
      </c>
      <c r="G119" s="167">
        <v>0</v>
      </c>
      <c r="H119" s="167">
        <v>24936.05</v>
      </c>
      <c r="I119" s="167">
        <v>24936.05</v>
      </c>
    </row>
    <row r="120" spans="1:9" ht="11.4">
      <c r="A120" s="97" t="s">
        <v>143</v>
      </c>
      <c r="B120" s="167">
        <v>0</v>
      </c>
      <c r="C120" s="167">
        <v>95009.4</v>
      </c>
      <c r="D120" s="167">
        <v>0</v>
      </c>
      <c r="E120" s="167">
        <v>0</v>
      </c>
      <c r="F120" s="167">
        <v>0</v>
      </c>
      <c r="G120" s="167">
        <v>0</v>
      </c>
      <c r="H120" s="167">
        <v>95009.4</v>
      </c>
      <c r="I120" s="167">
        <v>95009.4</v>
      </c>
    </row>
    <row r="121" spans="1:9" ht="11.4">
      <c r="A121" s="97" t="s">
        <v>144</v>
      </c>
      <c r="B121" s="167">
        <v>0</v>
      </c>
      <c r="C121" s="167">
        <v>25612.78</v>
      </c>
      <c r="D121" s="167">
        <v>0</v>
      </c>
      <c r="E121" s="167">
        <v>0</v>
      </c>
      <c r="F121" s="167">
        <v>0</v>
      </c>
      <c r="G121" s="167">
        <v>0</v>
      </c>
      <c r="H121" s="167">
        <v>25612.78</v>
      </c>
      <c r="I121" s="167">
        <v>25612.78</v>
      </c>
    </row>
    <row r="122" spans="1:9" ht="11.4">
      <c r="A122" s="97" t="s">
        <v>145</v>
      </c>
      <c r="B122" s="167">
        <v>0</v>
      </c>
      <c r="C122" s="167">
        <v>320028.68</v>
      </c>
      <c r="D122" s="167">
        <v>0</v>
      </c>
      <c r="E122" s="167">
        <v>0</v>
      </c>
      <c r="F122" s="167">
        <v>0</v>
      </c>
      <c r="G122" s="167">
        <v>0</v>
      </c>
      <c r="H122" s="167">
        <v>320028.68</v>
      </c>
      <c r="I122" s="167">
        <v>320028.68</v>
      </c>
    </row>
    <row r="123" spans="1:9" ht="11.4">
      <c r="A123" s="97" t="s">
        <v>146</v>
      </c>
      <c r="B123" s="167">
        <v>0</v>
      </c>
      <c r="C123" s="167">
        <v>0</v>
      </c>
      <c r="D123" s="167">
        <v>0</v>
      </c>
      <c r="E123" s="167">
        <v>0</v>
      </c>
      <c r="F123" s="167">
        <v>0</v>
      </c>
      <c r="G123" s="167">
        <v>0</v>
      </c>
      <c r="H123" s="167">
        <v>0</v>
      </c>
      <c r="I123" s="167">
        <v>0</v>
      </c>
    </row>
    <row r="124" spans="1:9" ht="11.4">
      <c r="A124" s="97" t="s">
        <v>147</v>
      </c>
      <c r="B124" s="167">
        <v>0</v>
      </c>
      <c r="C124" s="167">
        <v>25554.46</v>
      </c>
      <c r="D124" s="167">
        <v>0</v>
      </c>
      <c r="E124" s="167">
        <v>0</v>
      </c>
      <c r="F124" s="167">
        <v>0</v>
      </c>
      <c r="G124" s="167">
        <v>0</v>
      </c>
      <c r="H124" s="167">
        <v>25554.46</v>
      </c>
      <c r="I124" s="167">
        <v>25554.46</v>
      </c>
    </row>
    <row r="125" spans="1:9" ht="11.4">
      <c r="A125" s="97" t="s">
        <v>148</v>
      </c>
      <c r="B125" s="167">
        <v>0</v>
      </c>
      <c r="C125" s="167">
        <v>12881.109999999901</v>
      </c>
      <c r="D125" s="167">
        <v>0</v>
      </c>
      <c r="E125" s="167">
        <v>0</v>
      </c>
      <c r="F125" s="167">
        <v>0</v>
      </c>
      <c r="G125" s="167">
        <v>0</v>
      </c>
      <c r="H125" s="167">
        <v>12881.109999999901</v>
      </c>
      <c r="I125" s="167">
        <v>12881.109999999901</v>
      </c>
    </row>
    <row r="126" spans="1:9" ht="11.4">
      <c r="A126" s="97" t="s">
        <v>149</v>
      </c>
      <c r="B126" s="167">
        <v>0</v>
      </c>
      <c r="C126" s="167">
        <v>551556.96</v>
      </c>
      <c r="D126" s="167">
        <v>0</v>
      </c>
      <c r="E126" s="167">
        <v>0</v>
      </c>
      <c r="F126" s="167">
        <v>0</v>
      </c>
      <c r="G126" s="167">
        <v>0</v>
      </c>
      <c r="H126" s="167">
        <v>551556.96</v>
      </c>
      <c r="I126" s="167">
        <v>551556.96</v>
      </c>
    </row>
    <row r="127" spans="1:9" ht="11.4">
      <c r="A127" s="97" t="s">
        <v>150</v>
      </c>
      <c r="B127" s="167">
        <v>0</v>
      </c>
      <c r="C127" s="167">
        <v>0</v>
      </c>
      <c r="D127" s="167">
        <v>0</v>
      </c>
      <c r="E127" s="167">
        <v>0</v>
      </c>
      <c r="F127" s="167">
        <v>0</v>
      </c>
      <c r="G127" s="167">
        <v>0</v>
      </c>
      <c r="H127" s="167">
        <v>0</v>
      </c>
      <c r="I127" s="167">
        <v>0</v>
      </c>
    </row>
    <row r="128" spans="1:9" ht="11.4">
      <c r="A128" s="97" t="s">
        <v>151</v>
      </c>
      <c r="B128" s="167">
        <v>0</v>
      </c>
      <c r="C128" s="167">
        <v>0</v>
      </c>
      <c r="D128" s="167">
        <v>0</v>
      </c>
      <c r="E128" s="167">
        <v>0</v>
      </c>
      <c r="F128" s="167">
        <v>0</v>
      </c>
      <c r="G128" s="167">
        <v>0</v>
      </c>
      <c r="H128" s="167">
        <v>0</v>
      </c>
      <c r="I128" s="167">
        <v>0</v>
      </c>
    </row>
    <row r="129" spans="1:9" ht="11.4">
      <c r="A129" s="97" t="s">
        <v>152</v>
      </c>
      <c r="B129" s="167">
        <v>0</v>
      </c>
      <c r="C129" s="167">
        <v>0</v>
      </c>
      <c r="D129" s="167">
        <v>0</v>
      </c>
      <c r="E129" s="167">
        <v>0</v>
      </c>
      <c r="F129" s="167">
        <v>0</v>
      </c>
      <c r="G129" s="167">
        <v>0</v>
      </c>
      <c r="H129" s="167">
        <v>0</v>
      </c>
      <c r="I129" s="167">
        <v>0</v>
      </c>
    </row>
    <row r="130" spans="1:9" ht="11.4">
      <c r="A130" s="97" t="s">
        <v>153</v>
      </c>
      <c r="B130" s="167">
        <v>0</v>
      </c>
      <c r="C130" s="167">
        <v>0</v>
      </c>
      <c r="D130" s="167">
        <v>0</v>
      </c>
      <c r="E130" s="167">
        <v>0</v>
      </c>
      <c r="F130" s="167">
        <v>0</v>
      </c>
      <c r="G130" s="167">
        <v>0</v>
      </c>
      <c r="H130" s="167">
        <v>0</v>
      </c>
      <c r="I130" s="167">
        <v>0</v>
      </c>
    </row>
    <row r="131" spans="1:9" ht="11.4">
      <c r="A131" s="97" t="s">
        <v>154</v>
      </c>
      <c r="B131" s="167">
        <v>0</v>
      </c>
      <c r="C131" s="167">
        <v>0</v>
      </c>
      <c r="D131" s="167">
        <v>0</v>
      </c>
      <c r="E131" s="167">
        <v>0</v>
      </c>
      <c r="F131" s="167">
        <v>0</v>
      </c>
      <c r="G131" s="167">
        <v>0</v>
      </c>
      <c r="H131" s="167">
        <v>0</v>
      </c>
      <c r="I131" s="167">
        <v>0</v>
      </c>
    </row>
    <row r="132" spans="1:9" ht="11.4">
      <c r="A132" s="97" t="s">
        <v>418</v>
      </c>
      <c r="B132" s="167">
        <v>0</v>
      </c>
      <c r="C132" s="167">
        <v>698.56999999999903</v>
      </c>
      <c r="D132" s="167">
        <v>0</v>
      </c>
      <c r="E132" s="167">
        <v>0</v>
      </c>
      <c r="F132" s="167">
        <v>0</v>
      </c>
      <c r="G132" s="167">
        <v>0</v>
      </c>
      <c r="H132" s="167">
        <v>698.56999999999903</v>
      </c>
      <c r="I132" s="167">
        <v>698.56999999999903</v>
      </c>
    </row>
    <row r="133" spans="1:9" ht="11.4">
      <c r="A133" s="97" t="s">
        <v>155</v>
      </c>
      <c r="B133" s="168">
        <v>126292316.47</v>
      </c>
      <c r="C133" s="168">
        <v>3905207.98</v>
      </c>
      <c r="D133" s="168">
        <v>0</v>
      </c>
      <c r="E133" s="169">
        <v>0</v>
      </c>
      <c r="F133" s="169">
        <v>0</v>
      </c>
      <c r="G133" s="169">
        <v>126292316.47</v>
      </c>
      <c r="H133" s="169">
        <v>3905207.98</v>
      </c>
      <c r="I133" s="169">
        <v>130197524.449999</v>
      </c>
    </row>
    <row r="134" spans="1:9" ht="11.4">
      <c r="A134" s="98" t="s">
        <v>156</v>
      </c>
      <c r="B134" s="167"/>
      <c r="C134" s="167"/>
      <c r="D134" s="167"/>
      <c r="E134" s="167"/>
      <c r="F134" s="167"/>
      <c r="G134" s="167"/>
      <c r="H134" s="167"/>
      <c r="I134" s="167"/>
    </row>
    <row r="135" spans="1:9" ht="11.4">
      <c r="A135" s="97" t="s">
        <v>157</v>
      </c>
      <c r="B135" s="167">
        <v>2314103.4599999902</v>
      </c>
      <c r="C135" s="167">
        <v>0</v>
      </c>
      <c r="D135" s="167">
        <v>0</v>
      </c>
      <c r="E135" s="167">
        <v>0</v>
      </c>
      <c r="F135" s="167">
        <v>0</v>
      </c>
      <c r="G135" s="167">
        <v>2314103.4599999902</v>
      </c>
      <c r="H135" s="167">
        <v>0</v>
      </c>
      <c r="I135" s="167">
        <v>2314103.4599999902</v>
      </c>
    </row>
    <row r="136" spans="1:9" ht="11.4">
      <c r="A136" s="97" t="s">
        <v>158</v>
      </c>
      <c r="B136" s="167">
        <v>0</v>
      </c>
      <c r="C136" s="167">
        <v>0</v>
      </c>
      <c r="D136" s="167">
        <v>0</v>
      </c>
      <c r="E136" s="167">
        <v>0</v>
      </c>
      <c r="F136" s="167">
        <v>0</v>
      </c>
      <c r="G136" s="167">
        <v>0</v>
      </c>
      <c r="H136" s="167">
        <v>0</v>
      </c>
      <c r="I136" s="167">
        <v>0</v>
      </c>
    </row>
    <row r="137" spans="1:9" ht="11.4">
      <c r="A137" s="97" t="s">
        <v>159</v>
      </c>
      <c r="B137" s="167">
        <v>36752.17</v>
      </c>
      <c r="C137" s="167">
        <v>0</v>
      </c>
      <c r="D137" s="167">
        <v>0</v>
      </c>
      <c r="E137" s="167">
        <v>0</v>
      </c>
      <c r="F137" s="167">
        <v>0</v>
      </c>
      <c r="G137" s="167">
        <v>36752.17</v>
      </c>
      <c r="H137" s="167">
        <v>0</v>
      </c>
      <c r="I137" s="167">
        <v>36752.17</v>
      </c>
    </row>
    <row r="138" spans="1:9" ht="11.4">
      <c r="A138" s="97" t="s">
        <v>160</v>
      </c>
      <c r="B138" s="167">
        <v>1570217.38</v>
      </c>
      <c r="C138" s="167">
        <v>0</v>
      </c>
      <c r="D138" s="167">
        <v>0</v>
      </c>
      <c r="E138" s="167">
        <v>0</v>
      </c>
      <c r="F138" s="167">
        <v>0</v>
      </c>
      <c r="G138" s="167">
        <v>1570217.38</v>
      </c>
      <c r="H138" s="167">
        <v>0</v>
      </c>
      <c r="I138" s="167">
        <v>1570217.38</v>
      </c>
    </row>
    <row r="139" spans="1:9" ht="11.4">
      <c r="A139" s="97" t="s">
        <v>161</v>
      </c>
      <c r="B139" s="167">
        <v>595782.72</v>
      </c>
      <c r="C139" s="167">
        <v>0</v>
      </c>
      <c r="D139" s="167">
        <v>0</v>
      </c>
      <c r="E139" s="167">
        <v>0</v>
      </c>
      <c r="F139" s="167">
        <v>0</v>
      </c>
      <c r="G139" s="167">
        <v>595782.72</v>
      </c>
      <c r="H139" s="167">
        <v>0</v>
      </c>
      <c r="I139" s="167">
        <v>595782.72</v>
      </c>
    </row>
    <row r="140" spans="1:9" ht="11.4">
      <c r="A140" s="97" t="s">
        <v>162</v>
      </c>
      <c r="B140" s="167">
        <v>1219416.03</v>
      </c>
      <c r="C140" s="167">
        <v>0</v>
      </c>
      <c r="D140" s="167">
        <v>0</v>
      </c>
      <c r="E140" s="167">
        <v>0</v>
      </c>
      <c r="F140" s="167">
        <v>0</v>
      </c>
      <c r="G140" s="167">
        <v>1219416.03</v>
      </c>
      <c r="H140" s="167">
        <v>0</v>
      </c>
      <c r="I140" s="167">
        <v>1219416.03</v>
      </c>
    </row>
    <row r="141" spans="1:9" ht="11.4">
      <c r="A141" s="97" t="s">
        <v>163</v>
      </c>
      <c r="B141" s="167">
        <v>107100</v>
      </c>
      <c r="C141" s="167">
        <v>0</v>
      </c>
      <c r="D141" s="167">
        <v>0</v>
      </c>
      <c r="E141" s="167">
        <v>0</v>
      </c>
      <c r="F141" s="167">
        <v>0</v>
      </c>
      <c r="G141" s="167">
        <v>107100</v>
      </c>
      <c r="H141" s="167">
        <v>0</v>
      </c>
      <c r="I141" s="167">
        <v>107100</v>
      </c>
    </row>
    <row r="142" spans="1:9" ht="11.4">
      <c r="A142" s="97" t="s">
        <v>164</v>
      </c>
      <c r="B142" s="167">
        <v>1937376.19</v>
      </c>
      <c r="C142" s="167">
        <v>0</v>
      </c>
      <c r="D142" s="167">
        <v>0</v>
      </c>
      <c r="E142" s="167">
        <v>0</v>
      </c>
      <c r="F142" s="167">
        <v>0</v>
      </c>
      <c r="G142" s="167">
        <v>1937376.19</v>
      </c>
      <c r="H142" s="167">
        <v>0</v>
      </c>
      <c r="I142" s="167">
        <v>1937376.19</v>
      </c>
    </row>
    <row r="143" spans="1:9" ht="11.4">
      <c r="A143" s="97" t="s">
        <v>165</v>
      </c>
      <c r="B143" s="167">
        <v>92231.85</v>
      </c>
      <c r="C143" s="167">
        <v>0</v>
      </c>
      <c r="D143" s="167">
        <v>0</v>
      </c>
      <c r="E143" s="167">
        <v>0</v>
      </c>
      <c r="F143" s="167">
        <v>0</v>
      </c>
      <c r="G143" s="167">
        <v>92231.85</v>
      </c>
      <c r="H143" s="167">
        <v>0</v>
      </c>
      <c r="I143" s="167">
        <v>92231.85</v>
      </c>
    </row>
    <row r="144" spans="1:9" ht="11.4">
      <c r="A144" s="97" t="s">
        <v>166</v>
      </c>
      <c r="B144" s="167">
        <v>1527541.1</v>
      </c>
      <c r="C144" s="167">
        <v>0</v>
      </c>
      <c r="D144" s="167">
        <v>0</v>
      </c>
      <c r="E144" s="167">
        <v>0</v>
      </c>
      <c r="F144" s="167">
        <v>0</v>
      </c>
      <c r="G144" s="167">
        <v>1527541.1</v>
      </c>
      <c r="H144" s="167">
        <v>0</v>
      </c>
      <c r="I144" s="167">
        <v>1527541.1</v>
      </c>
    </row>
    <row r="145" spans="1:9" ht="11.4">
      <c r="A145" s="97" t="s">
        <v>167</v>
      </c>
      <c r="B145" s="167">
        <v>242249.86</v>
      </c>
      <c r="C145" s="167">
        <v>0</v>
      </c>
      <c r="D145" s="167">
        <v>0</v>
      </c>
      <c r="E145" s="167">
        <v>0</v>
      </c>
      <c r="F145" s="167">
        <v>0</v>
      </c>
      <c r="G145" s="167">
        <v>242249.86</v>
      </c>
      <c r="H145" s="167">
        <v>0</v>
      </c>
      <c r="I145" s="167">
        <v>242249.86</v>
      </c>
    </row>
    <row r="146" spans="1:9" ht="11.4">
      <c r="A146" s="97" t="s">
        <v>168</v>
      </c>
      <c r="B146" s="167">
        <v>1351679.45</v>
      </c>
      <c r="C146" s="167">
        <v>0</v>
      </c>
      <c r="D146" s="167">
        <v>0</v>
      </c>
      <c r="E146" s="167">
        <v>0</v>
      </c>
      <c r="F146" s="167">
        <v>0</v>
      </c>
      <c r="G146" s="167">
        <v>1351679.45</v>
      </c>
      <c r="H146" s="167">
        <v>0</v>
      </c>
      <c r="I146" s="167">
        <v>1351679.45</v>
      </c>
    </row>
    <row r="147" spans="1:9" ht="11.4">
      <c r="A147" s="97" t="s">
        <v>169</v>
      </c>
      <c r="B147" s="167">
        <v>163626.84</v>
      </c>
      <c r="C147" s="167">
        <v>0</v>
      </c>
      <c r="D147" s="167">
        <v>0</v>
      </c>
      <c r="E147" s="167">
        <v>0</v>
      </c>
      <c r="F147" s="167">
        <v>0</v>
      </c>
      <c r="G147" s="167">
        <v>163626.84</v>
      </c>
      <c r="H147" s="167">
        <v>0</v>
      </c>
      <c r="I147" s="167">
        <v>163626.84</v>
      </c>
    </row>
    <row r="148" spans="1:9" ht="11.4">
      <c r="A148" s="97" t="s">
        <v>170</v>
      </c>
      <c r="B148" s="167">
        <v>107299.19</v>
      </c>
      <c r="C148" s="167">
        <v>0</v>
      </c>
      <c r="D148" s="167">
        <v>0</v>
      </c>
      <c r="E148" s="167">
        <v>0</v>
      </c>
      <c r="F148" s="167">
        <v>0</v>
      </c>
      <c r="G148" s="167">
        <v>107299.19</v>
      </c>
      <c r="H148" s="167">
        <v>0</v>
      </c>
      <c r="I148" s="167">
        <v>107299.19</v>
      </c>
    </row>
    <row r="149" spans="1:9" ht="11.4">
      <c r="A149" s="97" t="s">
        <v>171</v>
      </c>
      <c r="B149" s="167">
        <v>202.99</v>
      </c>
      <c r="C149" s="167">
        <v>0</v>
      </c>
      <c r="D149" s="167">
        <v>0</v>
      </c>
      <c r="E149" s="167">
        <v>0</v>
      </c>
      <c r="F149" s="167">
        <v>0</v>
      </c>
      <c r="G149" s="167">
        <v>202.99</v>
      </c>
      <c r="H149" s="167">
        <v>0</v>
      </c>
      <c r="I149" s="167">
        <v>202.99</v>
      </c>
    </row>
    <row r="150" spans="1:9" ht="11.4">
      <c r="A150" s="97" t="s">
        <v>172</v>
      </c>
      <c r="B150" s="167">
        <v>0</v>
      </c>
      <c r="C150" s="167">
        <v>0</v>
      </c>
      <c r="D150" s="167">
        <v>0</v>
      </c>
      <c r="E150" s="167">
        <v>0</v>
      </c>
      <c r="F150" s="167">
        <v>0</v>
      </c>
      <c r="G150" s="167">
        <v>0</v>
      </c>
      <c r="H150" s="167">
        <v>0</v>
      </c>
      <c r="I150" s="167">
        <v>0</v>
      </c>
    </row>
    <row r="151" spans="1:9" ht="11.4">
      <c r="A151" s="97" t="s">
        <v>173</v>
      </c>
      <c r="B151" s="167">
        <v>123423.01</v>
      </c>
      <c r="C151" s="167">
        <v>0</v>
      </c>
      <c r="D151" s="167">
        <v>0</v>
      </c>
      <c r="E151" s="167">
        <v>0</v>
      </c>
      <c r="F151" s="167">
        <v>0</v>
      </c>
      <c r="G151" s="167">
        <v>123423.01</v>
      </c>
      <c r="H151" s="167">
        <v>0</v>
      </c>
      <c r="I151" s="167">
        <v>123423.01</v>
      </c>
    </row>
    <row r="152" spans="1:9" ht="11.4">
      <c r="A152" s="97" t="s">
        <v>174</v>
      </c>
      <c r="B152" s="167">
        <v>2592328.0199999898</v>
      </c>
      <c r="C152" s="167">
        <v>0</v>
      </c>
      <c r="D152" s="167">
        <v>0</v>
      </c>
      <c r="E152" s="167">
        <v>0</v>
      </c>
      <c r="F152" s="167">
        <v>0</v>
      </c>
      <c r="G152" s="167">
        <v>2592328.0199999898</v>
      </c>
      <c r="H152" s="167">
        <v>0</v>
      </c>
      <c r="I152" s="167">
        <v>2592328.0199999898</v>
      </c>
    </row>
    <row r="153" spans="1:9" ht="11.4">
      <c r="A153" s="97" t="s">
        <v>175</v>
      </c>
      <c r="B153" s="167">
        <v>6740595.9099999899</v>
      </c>
      <c r="C153" s="167">
        <v>0</v>
      </c>
      <c r="D153" s="167">
        <v>0</v>
      </c>
      <c r="E153" s="167">
        <v>0</v>
      </c>
      <c r="F153" s="167">
        <v>0</v>
      </c>
      <c r="G153" s="167">
        <v>6740595.9099999899</v>
      </c>
      <c r="H153" s="167">
        <v>0</v>
      </c>
      <c r="I153" s="167">
        <v>6740595.9099999899</v>
      </c>
    </row>
    <row r="154" spans="1:9" ht="11.4">
      <c r="A154" s="97" t="s">
        <v>176</v>
      </c>
      <c r="B154" s="167">
        <v>131.18</v>
      </c>
      <c r="C154" s="167">
        <v>0</v>
      </c>
      <c r="D154" s="167">
        <v>0</v>
      </c>
      <c r="E154" s="167">
        <v>0</v>
      </c>
      <c r="F154" s="167">
        <v>0</v>
      </c>
      <c r="G154" s="167">
        <v>131.18</v>
      </c>
      <c r="H154" s="167">
        <v>0</v>
      </c>
      <c r="I154" s="167">
        <v>131.18</v>
      </c>
    </row>
    <row r="155" spans="1:9" ht="11.4">
      <c r="A155" s="97" t="s">
        <v>419</v>
      </c>
      <c r="B155" s="167">
        <v>146090.899999999</v>
      </c>
      <c r="C155" s="167">
        <v>0</v>
      </c>
      <c r="D155" s="167">
        <v>0</v>
      </c>
      <c r="E155" s="167">
        <v>0</v>
      </c>
      <c r="F155" s="167">
        <v>0</v>
      </c>
      <c r="G155" s="167">
        <v>146090.899999999</v>
      </c>
      <c r="H155" s="167">
        <v>0</v>
      </c>
      <c r="I155" s="167">
        <v>146090.899999999</v>
      </c>
    </row>
    <row r="156" spans="1:9" ht="11.4">
      <c r="A156" s="97" t="s">
        <v>177</v>
      </c>
      <c r="B156" s="167">
        <v>0</v>
      </c>
      <c r="C156" s="167">
        <v>0</v>
      </c>
      <c r="D156" s="167">
        <v>0</v>
      </c>
      <c r="E156" s="167">
        <v>0</v>
      </c>
      <c r="F156" s="167">
        <v>0</v>
      </c>
      <c r="G156" s="167">
        <v>0</v>
      </c>
      <c r="H156" s="167">
        <v>0</v>
      </c>
      <c r="I156" s="167">
        <v>0</v>
      </c>
    </row>
    <row r="157" spans="1:9" ht="11.4">
      <c r="A157" s="97" t="s">
        <v>178</v>
      </c>
      <c r="B157" s="167">
        <v>0</v>
      </c>
      <c r="C157" s="167">
        <v>0</v>
      </c>
      <c r="D157" s="167">
        <v>0</v>
      </c>
      <c r="E157" s="167">
        <v>0</v>
      </c>
      <c r="F157" s="167">
        <v>0</v>
      </c>
      <c r="G157" s="167">
        <v>0</v>
      </c>
      <c r="H157" s="167">
        <v>0</v>
      </c>
      <c r="I157" s="167">
        <v>0</v>
      </c>
    </row>
    <row r="158" spans="1:9" ht="11.4">
      <c r="A158" s="97" t="s">
        <v>179</v>
      </c>
      <c r="B158" s="167">
        <v>0</v>
      </c>
      <c r="C158" s="167">
        <v>0</v>
      </c>
      <c r="D158" s="167">
        <v>0</v>
      </c>
      <c r="E158" s="167">
        <v>0</v>
      </c>
      <c r="F158" s="167">
        <v>0</v>
      </c>
      <c r="G158" s="167">
        <v>0</v>
      </c>
      <c r="H158" s="167">
        <v>0</v>
      </c>
      <c r="I158" s="167">
        <v>0</v>
      </c>
    </row>
    <row r="159" spans="1:9" ht="11.4">
      <c r="A159" s="97" t="s">
        <v>180</v>
      </c>
      <c r="B159" s="167">
        <v>0</v>
      </c>
      <c r="C159" s="167">
        <v>0</v>
      </c>
      <c r="D159" s="167">
        <v>0</v>
      </c>
      <c r="E159" s="167">
        <v>0</v>
      </c>
      <c r="F159" s="167">
        <v>0</v>
      </c>
      <c r="G159" s="167">
        <v>0</v>
      </c>
      <c r="H159" s="167">
        <v>0</v>
      </c>
      <c r="I159" s="167">
        <v>0</v>
      </c>
    </row>
    <row r="160" spans="1:9" ht="11.4">
      <c r="A160" s="97" t="s">
        <v>181</v>
      </c>
      <c r="B160" s="167">
        <v>0</v>
      </c>
      <c r="C160" s="167">
        <v>0</v>
      </c>
      <c r="D160" s="167">
        <v>0</v>
      </c>
      <c r="E160" s="167">
        <v>0</v>
      </c>
      <c r="F160" s="167">
        <v>0</v>
      </c>
      <c r="G160" s="167">
        <v>0</v>
      </c>
      <c r="H160" s="167">
        <v>0</v>
      </c>
      <c r="I160" s="167">
        <v>0</v>
      </c>
    </row>
    <row r="161" spans="1:9" ht="11.4">
      <c r="A161" s="97" t="s">
        <v>182</v>
      </c>
      <c r="B161" s="167">
        <v>0</v>
      </c>
      <c r="C161" s="167">
        <v>0</v>
      </c>
      <c r="D161" s="167">
        <v>0</v>
      </c>
      <c r="E161" s="167">
        <v>0</v>
      </c>
      <c r="F161" s="167">
        <v>0</v>
      </c>
      <c r="G161" s="167">
        <v>0</v>
      </c>
      <c r="H161" s="167">
        <v>0</v>
      </c>
      <c r="I161" s="167">
        <v>0</v>
      </c>
    </row>
    <row r="162" spans="1:9" ht="11.4">
      <c r="A162" s="97" t="s">
        <v>183</v>
      </c>
      <c r="B162" s="167">
        <v>0</v>
      </c>
      <c r="C162" s="167">
        <v>0</v>
      </c>
      <c r="D162" s="167">
        <v>0</v>
      </c>
      <c r="E162" s="167">
        <v>0</v>
      </c>
      <c r="F162" s="167">
        <v>0</v>
      </c>
      <c r="G162" s="167">
        <v>0</v>
      </c>
      <c r="H162" s="167">
        <v>0</v>
      </c>
      <c r="I162" s="167">
        <v>0</v>
      </c>
    </row>
    <row r="163" spans="1:9" ht="11.4">
      <c r="A163" s="97" t="s">
        <v>184</v>
      </c>
      <c r="B163" s="168">
        <v>20868148.25</v>
      </c>
      <c r="C163" s="168">
        <v>0</v>
      </c>
      <c r="D163" s="168">
        <v>0</v>
      </c>
      <c r="E163" s="169">
        <v>0</v>
      </c>
      <c r="F163" s="169">
        <v>0</v>
      </c>
      <c r="G163" s="169">
        <v>20868148.25</v>
      </c>
      <c r="H163" s="169">
        <v>0</v>
      </c>
      <c r="I163" s="169">
        <v>20868148.25</v>
      </c>
    </row>
    <row r="164" spans="1:9" ht="11.4">
      <c r="A164" s="98" t="s">
        <v>185</v>
      </c>
      <c r="B164" s="167"/>
      <c r="C164" s="167"/>
      <c r="D164" s="167"/>
      <c r="E164" s="167"/>
      <c r="F164" s="167"/>
      <c r="G164" s="167"/>
      <c r="H164" s="167"/>
      <c r="I164" s="167"/>
    </row>
    <row r="165" spans="1:9" ht="11.4">
      <c r="A165" s="97" t="s">
        <v>186</v>
      </c>
      <c r="B165" s="167">
        <v>-2384360.2799999998</v>
      </c>
      <c r="C165" s="167">
        <v>0</v>
      </c>
      <c r="D165" s="167">
        <v>0</v>
      </c>
      <c r="E165" s="167">
        <v>0</v>
      </c>
      <c r="F165" s="167">
        <v>0</v>
      </c>
      <c r="G165" s="167">
        <v>-2384360.2799999998</v>
      </c>
      <c r="H165" s="167">
        <v>0</v>
      </c>
      <c r="I165" s="167">
        <v>-2384360.2799999998</v>
      </c>
    </row>
    <row r="166" spans="1:9" ht="11.4">
      <c r="A166" s="97" t="s">
        <v>187</v>
      </c>
      <c r="B166" s="167">
        <v>3045991.12</v>
      </c>
      <c r="C166" s="167">
        <v>0</v>
      </c>
      <c r="D166" s="167">
        <v>0</v>
      </c>
      <c r="E166" s="167">
        <v>0</v>
      </c>
      <c r="F166" s="167">
        <v>0</v>
      </c>
      <c r="G166" s="167">
        <v>3045991.12</v>
      </c>
      <c r="H166" s="167">
        <v>0</v>
      </c>
      <c r="I166" s="167">
        <v>3045991.12</v>
      </c>
    </row>
    <row r="167" spans="1:9" ht="11.4">
      <c r="A167" s="97" t="s">
        <v>188</v>
      </c>
      <c r="B167" s="167">
        <v>1340952.1100000001</v>
      </c>
      <c r="C167" s="167">
        <v>0</v>
      </c>
      <c r="D167" s="167">
        <v>0</v>
      </c>
      <c r="E167" s="167">
        <v>0</v>
      </c>
      <c r="F167" s="167">
        <v>0</v>
      </c>
      <c r="G167" s="167">
        <v>1340952.1100000001</v>
      </c>
      <c r="H167" s="167">
        <v>0</v>
      </c>
      <c r="I167" s="167">
        <v>1340952.1100000001</v>
      </c>
    </row>
    <row r="168" spans="1:9" ht="11.4">
      <c r="A168" s="97" t="s">
        <v>189</v>
      </c>
      <c r="B168" s="167">
        <v>2822422.02999999</v>
      </c>
      <c r="C168" s="167">
        <v>0</v>
      </c>
      <c r="D168" s="167">
        <v>0</v>
      </c>
      <c r="E168" s="167">
        <v>0</v>
      </c>
      <c r="F168" s="167">
        <v>0</v>
      </c>
      <c r="G168" s="167">
        <v>2822422.02999999</v>
      </c>
      <c r="H168" s="167">
        <v>0</v>
      </c>
      <c r="I168" s="167">
        <v>2822422.02999999</v>
      </c>
    </row>
    <row r="169" spans="1:9" ht="11.4">
      <c r="A169" s="97" t="s">
        <v>190</v>
      </c>
      <c r="B169" s="167">
        <v>3176700.27</v>
      </c>
      <c r="C169" s="167">
        <v>0</v>
      </c>
      <c r="D169" s="167">
        <v>0</v>
      </c>
      <c r="E169" s="167">
        <v>0</v>
      </c>
      <c r="F169" s="167">
        <v>0</v>
      </c>
      <c r="G169" s="167">
        <v>3176700.27</v>
      </c>
      <c r="H169" s="167">
        <v>0</v>
      </c>
      <c r="I169" s="167">
        <v>3176700.27</v>
      </c>
    </row>
    <row r="170" spans="1:9" ht="11.4">
      <c r="A170" s="97" t="s">
        <v>191</v>
      </c>
      <c r="B170" s="167">
        <v>622985.6</v>
      </c>
      <c r="C170" s="167">
        <v>0</v>
      </c>
      <c r="D170" s="167">
        <v>0</v>
      </c>
      <c r="E170" s="167">
        <v>0</v>
      </c>
      <c r="F170" s="167">
        <v>0</v>
      </c>
      <c r="G170" s="167">
        <v>622985.6</v>
      </c>
      <c r="H170" s="167">
        <v>0</v>
      </c>
      <c r="I170" s="167">
        <v>622985.6</v>
      </c>
    </row>
    <row r="171" spans="1:9" ht="11.4">
      <c r="A171" s="97" t="s">
        <v>192</v>
      </c>
      <c r="B171" s="167">
        <v>-3032786.1299999901</v>
      </c>
      <c r="C171" s="167">
        <v>0</v>
      </c>
      <c r="D171" s="167">
        <v>0</v>
      </c>
      <c r="E171" s="167">
        <v>0</v>
      </c>
      <c r="F171" s="167">
        <v>0</v>
      </c>
      <c r="G171" s="167">
        <v>-3032786.1299999901</v>
      </c>
      <c r="H171" s="167">
        <v>0</v>
      </c>
      <c r="I171" s="167">
        <v>-3032786.1299999901</v>
      </c>
    </row>
    <row r="172" spans="1:9" ht="11.4">
      <c r="A172" s="97" t="s">
        <v>193</v>
      </c>
      <c r="B172" s="167">
        <v>4084258.0599999898</v>
      </c>
      <c r="C172" s="167">
        <v>0</v>
      </c>
      <c r="D172" s="167">
        <v>0</v>
      </c>
      <c r="E172" s="167">
        <v>0</v>
      </c>
      <c r="F172" s="167">
        <v>0</v>
      </c>
      <c r="G172" s="167">
        <v>4084258.0599999898</v>
      </c>
      <c r="H172" s="167">
        <v>0</v>
      </c>
      <c r="I172" s="167">
        <v>4084258.0599999898</v>
      </c>
    </row>
    <row r="173" spans="1:9" ht="11.4">
      <c r="A173" s="97" t="s">
        <v>194</v>
      </c>
      <c r="B173" s="167">
        <v>10853063.189999999</v>
      </c>
      <c r="C173" s="167">
        <v>0</v>
      </c>
      <c r="D173" s="167">
        <v>0</v>
      </c>
      <c r="E173" s="167">
        <v>0</v>
      </c>
      <c r="F173" s="167">
        <v>0</v>
      </c>
      <c r="G173" s="167">
        <v>10853063.189999999</v>
      </c>
      <c r="H173" s="167">
        <v>0</v>
      </c>
      <c r="I173" s="167">
        <v>10853063.189999999</v>
      </c>
    </row>
    <row r="174" spans="1:9" ht="11.4">
      <c r="A174" s="97" t="s">
        <v>195</v>
      </c>
      <c r="B174" s="167">
        <v>1144414.8899999999</v>
      </c>
      <c r="C174" s="167">
        <v>0</v>
      </c>
      <c r="D174" s="167">
        <v>0</v>
      </c>
      <c r="E174" s="167">
        <v>0</v>
      </c>
      <c r="F174" s="167">
        <v>0</v>
      </c>
      <c r="G174" s="167">
        <v>1144414.8899999999</v>
      </c>
      <c r="H174" s="167">
        <v>0</v>
      </c>
      <c r="I174" s="167">
        <v>1144414.8899999999</v>
      </c>
    </row>
    <row r="175" spans="1:9" ht="11.4">
      <c r="A175" s="97" t="s">
        <v>196</v>
      </c>
      <c r="B175" s="167">
        <v>210658</v>
      </c>
      <c r="C175" s="167">
        <v>0</v>
      </c>
      <c r="D175" s="167">
        <v>0</v>
      </c>
      <c r="E175" s="167">
        <v>0</v>
      </c>
      <c r="F175" s="167">
        <v>0</v>
      </c>
      <c r="G175" s="167">
        <v>210658</v>
      </c>
      <c r="H175" s="167">
        <v>0</v>
      </c>
      <c r="I175" s="167">
        <v>210658</v>
      </c>
    </row>
    <row r="176" spans="1:9" ht="11.4">
      <c r="A176" s="97" t="s">
        <v>197</v>
      </c>
      <c r="B176" s="167">
        <v>0</v>
      </c>
      <c r="C176" s="167">
        <v>0</v>
      </c>
      <c r="D176" s="167">
        <v>0</v>
      </c>
      <c r="E176" s="167">
        <v>0</v>
      </c>
      <c r="F176" s="167">
        <v>0</v>
      </c>
      <c r="G176" s="167">
        <v>0</v>
      </c>
      <c r="H176" s="167">
        <v>0</v>
      </c>
      <c r="I176" s="167">
        <v>0</v>
      </c>
    </row>
    <row r="177" spans="1:9" ht="11.4">
      <c r="A177" s="97" t="s">
        <v>198</v>
      </c>
      <c r="B177" s="167">
        <v>1844148.96</v>
      </c>
      <c r="C177" s="167">
        <v>0</v>
      </c>
      <c r="D177" s="167">
        <v>0</v>
      </c>
      <c r="E177" s="167">
        <v>0</v>
      </c>
      <c r="F177" s="167">
        <v>0</v>
      </c>
      <c r="G177" s="167">
        <v>1844148.96</v>
      </c>
      <c r="H177" s="167">
        <v>0</v>
      </c>
      <c r="I177" s="167">
        <v>1844148.96</v>
      </c>
    </row>
    <row r="178" spans="1:9" ht="11.4">
      <c r="A178" s="97" t="s">
        <v>199</v>
      </c>
      <c r="B178" s="167">
        <v>40744346.780000001</v>
      </c>
      <c r="C178" s="167">
        <v>0</v>
      </c>
      <c r="D178" s="167">
        <v>0</v>
      </c>
      <c r="E178" s="167">
        <v>0</v>
      </c>
      <c r="F178" s="167">
        <v>0</v>
      </c>
      <c r="G178" s="167">
        <v>40744346.780000001</v>
      </c>
      <c r="H178" s="167">
        <v>0</v>
      </c>
      <c r="I178" s="167">
        <v>40744346.780000001</v>
      </c>
    </row>
    <row r="179" spans="1:9" ht="11.4">
      <c r="A179" s="97" t="s">
        <v>200</v>
      </c>
      <c r="B179" s="167">
        <v>14509058.529999999</v>
      </c>
      <c r="C179" s="167">
        <v>0</v>
      </c>
      <c r="D179" s="167">
        <v>0</v>
      </c>
      <c r="E179" s="167">
        <v>0</v>
      </c>
      <c r="F179" s="167">
        <v>0</v>
      </c>
      <c r="G179" s="167">
        <v>14509058.529999999</v>
      </c>
      <c r="H179" s="167">
        <v>0</v>
      </c>
      <c r="I179" s="167">
        <v>14509058.529999999</v>
      </c>
    </row>
    <row r="180" spans="1:9" ht="11.4">
      <c r="A180" s="97" t="s">
        <v>201</v>
      </c>
      <c r="B180" s="167">
        <v>207116.1</v>
      </c>
      <c r="C180" s="167">
        <v>0</v>
      </c>
      <c r="D180" s="167">
        <v>0</v>
      </c>
      <c r="E180" s="167">
        <v>0</v>
      </c>
      <c r="F180" s="167">
        <v>0</v>
      </c>
      <c r="G180" s="167">
        <v>207116.1</v>
      </c>
      <c r="H180" s="167">
        <v>0</v>
      </c>
      <c r="I180" s="167">
        <v>207116.1</v>
      </c>
    </row>
    <row r="181" spans="1:9" ht="11.4">
      <c r="A181" s="97" t="s">
        <v>202</v>
      </c>
      <c r="B181" s="167">
        <v>2518735.9</v>
      </c>
      <c r="C181" s="167">
        <v>0</v>
      </c>
      <c r="D181" s="167">
        <v>0</v>
      </c>
      <c r="E181" s="167">
        <v>0</v>
      </c>
      <c r="F181" s="167">
        <v>0</v>
      </c>
      <c r="G181" s="167">
        <v>2518735.9</v>
      </c>
      <c r="H181" s="167">
        <v>0</v>
      </c>
      <c r="I181" s="167">
        <v>2518735.9</v>
      </c>
    </row>
    <row r="182" spans="1:9" ht="11.4">
      <c r="A182" s="97" t="s">
        <v>203</v>
      </c>
      <c r="B182" s="167">
        <v>532307.06999999995</v>
      </c>
      <c r="C182" s="167">
        <v>0</v>
      </c>
      <c r="D182" s="167">
        <v>0</v>
      </c>
      <c r="E182" s="167">
        <v>0</v>
      </c>
      <c r="F182" s="167">
        <v>0</v>
      </c>
      <c r="G182" s="167">
        <v>532307.06999999995</v>
      </c>
      <c r="H182" s="167">
        <v>0</v>
      </c>
      <c r="I182" s="167">
        <v>532307.06999999995</v>
      </c>
    </row>
    <row r="183" spans="1:9" ht="11.4">
      <c r="A183" s="97" t="s">
        <v>204</v>
      </c>
      <c r="B183" s="167">
        <v>0</v>
      </c>
      <c r="C183" s="167">
        <v>0</v>
      </c>
      <c r="D183" s="167">
        <v>0</v>
      </c>
      <c r="E183" s="167">
        <v>0</v>
      </c>
      <c r="F183" s="167">
        <v>0</v>
      </c>
      <c r="G183" s="167">
        <v>0</v>
      </c>
      <c r="H183" s="167">
        <v>0</v>
      </c>
      <c r="I183" s="167">
        <v>0</v>
      </c>
    </row>
    <row r="184" spans="1:9" ht="11.4">
      <c r="A184" s="97" t="s">
        <v>205</v>
      </c>
      <c r="B184" s="167">
        <v>0</v>
      </c>
      <c r="C184" s="167">
        <v>2052503.31</v>
      </c>
      <c r="D184" s="167">
        <v>0</v>
      </c>
      <c r="E184" s="167">
        <v>0</v>
      </c>
      <c r="F184" s="167">
        <v>0</v>
      </c>
      <c r="G184" s="167">
        <v>0</v>
      </c>
      <c r="H184" s="167">
        <v>2052503.31</v>
      </c>
      <c r="I184" s="167">
        <v>2052503.31</v>
      </c>
    </row>
    <row r="185" spans="1:9" ht="11.4">
      <c r="A185" s="97" t="s">
        <v>206</v>
      </c>
      <c r="B185" s="167">
        <v>0</v>
      </c>
      <c r="C185" s="167">
        <v>720883.19</v>
      </c>
      <c r="D185" s="167">
        <v>0</v>
      </c>
      <c r="E185" s="167">
        <v>0</v>
      </c>
      <c r="F185" s="167">
        <v>0</v>
      </c>
      <c r="G185" s="167">
        <v>0</v>
      </c>
      <c r="H185" s="167">
        <v>720883.19</v>
      </c>
      <c r="I185" s="167">
        <v>720883.19</v>
      </c>
    </row>
    <row r="186" spans="1:9" ht="11.4">
      <c r="A186" s="97" t="s">
        <v>207</v>
      </c>
      <c r="B186" s="167">
        <v>0</v>
      </c>
      <c r="C186" s="167">
        <v>15587610.210000001</v>
      </c>
      <c r="D186" s="167">
        <v>0</v>
      </c>
      <c r="E186" s="167">
        <v>0</v>
      </c>
      <c r="F186" s="167">
        <v>0</v>
      </c>
      <c r="G186" s="167">
        <v>0</v>
      </c>
      <c r="H186" s="167">
        <v>15587610.210000001</v>
      </c>
      <c r="I186" s="167">
        <v>15587610.210000001</v>
      </c>
    </row>
    <row r="187" spans="1:9" ht="11.4">
      <c r="A187" s="97" t="s">
        <v>208</v>
      </c>
      <c r="B187" s="167">
        <v>0</v>
      </c>
      <c r="C187" s="167">
        <v>1792456.33</v>
      </c>
      <c r="D187" s="167">
        <v>0</v>
      </c>
      <c r="E187" s="167">
        <v>0</v>
      </c>
      <c r="F187" s="167">
        <v>0</v>
      </c>
      <c r="G187" s="167">
        <v>0</v>
      </c>
      <c r="H187" s="167">
        <v>1792456.33</v>
      </c>
      <c r="I187" s="167">
        <v>1792456.33</v>
      </c>
    </row>
    <row r="188" spans="1:9" ht="11.4">
      <c r="A188" s="97" t="s">
        <v>209</v>
      </c>
      <c r="B188" s="167">
        <v>0</v>
      </c>
      <c r="C188" s="167">
        <v>216546.66999999899</v>
      </c>
      <c r="D188" s="167">
        <v>0</v>
      </c>
      <c r="E188" s="167">
        <v>0</v>
      </c>
      <c r="F188" s="167">
        <v>0</v>
      </c>
      <c r="G188" s="167">
        <v>0</v>
      </c>
      <c r="H188" s="167">
        <v>216546.66999999899</v>
      </c>
      <c r="I188" s="167">
        <v>216546.66999999899</v>
      </c>
    </row>
    <row r="189" spans="1:9" ht="11.4">
      <c r="A189" s="97" t="s">
        <v>210</v>
      </c>
      <c r="B189" s="167">
        <v>0</v>
      </c>
      <c r="C189" s="167">
        <v>4002113.7899999898</v>
      </c>
      <c r="D189" s="167">
        <v>0</v>
      </c>
      <c r="E189" s="167">
        <v>0</v>
      </c>
      <c r="F189" s="167">
        <v>0</v>
      </c>
      <c r="G189" s="167">
        <v>0</v>
      </c>
      <c r="H189" s="167">
        <v>4002113.7899999898</v>
      </c>
      <c r="I189" s="167">
        <v>4002113.7899999898</v>
      </c>
    </row>
    <row r="190" spans="1:9" ht="11.4">
      <c r="A190" s="97" t="s">
        <v>211</v>
      </c>
      <c r="B190" s="167">
        <v>0</v>
      </c>
      <c r="C190" s="167">
        <v>4996139.42</v>
      </c>
      <c r="D190" s="167">
        <v>0</v>
      </c>
      <c r="E190" s="167">
        <v>0</v>
      </c>
      <c r="F190" s="167">
        <v>0</v>
      </c>
      <c r="G190" s="167">
        <v>0</v>
      </c>
      <c r="H190" s="167">
        <v>4996139.42</v>
      </c>
      <c r="I190" s="167">
        <v>4996139.42</v>
      </c>
    </row>
    <row r="191" spans="1:9" ht="11.4">
      <c r="A191" s="97" t="s">
        <v>212</v>
      </c>
      <c r="B191" s="167">
        <v>0</v>
      </c>
      <c r="C191" s="167">
        <v>10951403.83</v>
      </c>
      <c r="D191" s="167">
        <v>0</v>
      </c>
      <c r="E191" s="167">
        <v>0</v>
      </c>
      <c r="F191" s="167">
        <v>0</v>
      </c>
      <c r="G191" s="167">
        <v>0</v>
      </c>
      <c r="H191" s="167">
        <v>10951403.83</v>
      </c>
      <c r="I191" s="167">
        <v>10951403.83</v>
      </c>
    </row>
    <row r="192" spans="1:9" ht="11.4">
      <c r="A192" s="97" t="s">
        <v>213</v>
      </c>
      <c r="B192" s="167">
        <v>0</v>
      </c>
      <c r="C192" s="167">
        <v>121342.27999999899</v>
      </c>
      <c r="D192" s="167">
        <v>0</v>
      </c>
      <c r="E192" s="167">
        <v>0</v>
      </c>
      <c r="F192" s="167">
        <v>0</v>
      </c>
      <c r="G192" s="167">
        <v>0</v>
      </c>
      <c r="H192" s="167">
        <v>121342.27999999899</v>
      </c>
      <c r="I192" s="167">
        <v>121342.27999999899</v>
      </c>
    </row>
    <row r="193" spans="1:9" ht="11.4">
      <c r="A193" s="97" t="s">
        <v>420</v>
      </c>
      <c r="B193" s="167">
        <v>0</v>
      </c>
      <c r="C193" s="167">
        <v>333897.13</v>
      </c>
      <c r="D193" s="167">
        <v>0</v>
      </c>
      <c r="E193" s="167">
        <v>0</v>
      </c>
      <c r="F193" s="167">
        <v>0</v>
      </c>
      <c r="G193" s="167">
        <v>0</v>
      </c>
      <c r="H193" s="167">
        <v>333897.13</v>
      </c>
      <c r="I193" s="167">
        <v>333897.13</v>
      </c>
    </row>
    <row r="194" spans="1:9" ht="11.4">
      <c r="A194" s="97" t="s">
        <v>409</v>
      </c>
      <c r="B194" s="167">
        <v>0</v>
      </c>
      <c r="C194" s="167">
        <v>301387.7</v>
      </c>
      <c r="D194" s="167">
        <v>0</v>
      </c>
      <c r="E194" s="167">
        <v>0</v>
      </c>
      <c r="F194" s="167">
        <v>0</v>
      </c>
      <c r="G194" s="167">
        <v>0</v>
      </c>
      <c r="H194" s="167">
        <v>301387.7</v>
      </c>
      <c r="I194" s="167">
        <v>301387.7</v>
      </c>
    </row>
    <row r="195" spans="1:9" ht="11.4">
      <c r="A195" s="97" t="s">
        <v>214</v>
      </c>
      <c r="B195" s="167">
        <v>0</v>
      </c>
      <c r="C195" s="167">
        <v>8723798.5099999905</v>
      </c>
      <c r="D195" s="167">
        <v>0</v>
      </c>
      <c r="E195" s="167">
        <v>0</v>
      </c>
      <c r="F195" s="167">
        <v>0</v>
      </c>
      <c r="G195" s="167">
        <v>0</v>
      </c>
      <c r="H195" s="167">
        <v>8723798.5099999905</v>
      </c>
      <c r="I195" s="167">
        <v>8723798.5099999905</v>
      </c>
    </row>
    <row r="196" spans="1:9" ht="11.4">
      <c r="A196" s="97" t="s">
        <v>215</v>
      </c>
      <c r="B196" s="167">
        <v>0</v>
      </c>
      <c r="C196" s="167">
        <v>716219.85</v>
      </c>
      <c r="D196" s="167">
        <v>0</v>
      </c>
      <c r="E196" s="167">
        <v>0</v>
      </c>
      <c r="F196" s="167">
        <v>0</v>
      </c>
      <c r="G196" s="167">
        <v>0</v>
      </c>
      <c r="H196" s="167">
        <v>716219.85</v>
      </c>
      <c r="I196" s="167">
        <v>716219.85</v>
      </c>
    </row>
    <row r="197" spans="1:9" ht="11.4">
      <c r="A197" s="97" t="s">
        <v>216</v>
      </c>
      <c r="B197" s="167">
        <v>0</v>
      </c>
      <c r="C197" s="167">
        <v>466809.52999999898</v>
      </c>
      <c r="D197" s="167">
        <v>0</v>
      </c>
      <c r="E197" s="167">
        <v>0</v>
      </c>
      <c r="F197" s="167">
        <v>0</v>
      </c>
      <c r="G197" s="167">
        <v>0</v>
      </c>
      <c r="H197" s="167">
        <v>466809.52999999898</v>
      </c>
      <c r="I197" s="167">
        <v>466809.52999999898</v>
      </c>
    </row>
    <row r="198" spans="1:9" ht="11.4">
      <c r="A198" s="97" t="s">
        <v>217</v>
      </c>
      <c r="B198" s="167">
        <v>0</v>
      </c>
      <c r="C198" s="167">
        <v>5533222.1999999899</v>
      </c>
      <c r="D198" s="167">
        <v>0</v>
      </c>
      <c r="E198" s="167">
        <v>0</v>
      </c>
      <c r="F198" s="167">
        <v>0</v>
      </c>
      <c r="G198" s="167">
        <v>0</v>
      </c>
      <c r="H198" s="167">
        <v>5533222.1999999899</v>
      </c>
      <c r="I198" s="167">
        <v>5533222.1999999899</v>
      </c>
    </row>
    <row r="199" spans="1:9" ht="11.4">
      <c r="A199" s="97" t="s">
        <v>218</v>
      </c>
      <c r="B199" s="167">
        <v>0</v>
      </c>
      <c r="C199" s="167">
        <v>784498.36999999895</v>
      </c>
      <c r="D199" s="167">
        <v>0</v>
      </c>
      <c r="E199" s="167">
        <v>0</v>
      </c>
      <c r="F199" s="167">
        <v>0</v>
      </c>
      <c r="G199" s="167">
        <v>0</v>
      </c>
      <c r="H199" s="167">
        <v>784498.36999999895</v>
      </c>
      <c r="I199" s="167">
        <v>784498.36999999895</v>
      </c>
    </row>
    <row r="200" spans="1:9" ht="11.4">
      <c r="A200" s="97" t="s">
        <v>219</v>
      </c>
      <c r="B200" s="167">
        <v>0</v>
      </c>
      <c r="C200" s="167">
        <v>867632.84999999905</v>
      </c>
      <c r="D200" s="167">
        <v>0</v>
      </c>
      <c r="E200" s="167">
        <v>0</v>
      </c>
      <c r="F200" s="167">
        <v>0</v>
      </c>
      <c r="G200" s="167">
        <v>0</v>
      </c>
      <c r="H200" s="167">
        <v>867632.84999999905</v>
      </c>
      <c r="I200" s="167">
        <v>867632.84999999905</v>
      </c>
    </row>
    <row r="201" spans="1:9" ht="11.4">
      <c r="A201" s="97" t="s">
        <v>220</v>
      </c>
      <c r="B201" s="168">
        <v>82240012.200000003</v>
      </c>
      <c r="C201" s="168">
        <v>58168465.170000002</v>
      </c>
      <c r="D201" s="168">
        <v>0</v>
      </c>
      <c r="E201" s="169">
        <v>0</v>
      </c>
      <c r="F201" s="169">
        <v>0</v>
      </c>
      <c r="G201" s="169">
        <v>82240012.200000003</v>
      </c>
      <c r="H201" s="169">
        <v>58168465.170000002</v>
      </c>
      <c r="I201" s="169">
        <v>140408477.37</v>
      </c>
    </row>
    <row r="202" spans="1:9" ht="11.4">
      <c r="A202" s="98" t="s">
        <v>221</v>
      </c>
      <c r="B202" s="167"/>
      <c r="C202" s="167"/>
      <c r="D202" s="167"/>
      <c r="E202" s="167"/>
      <c r="F202" s="167"/>
      <c r="G202" s="167"/>
      <c r="H202" s="167"/>
      <c r="I202" s="167"/>
    </row>
    <row r="203" spans="1:9" ht="11.4">
      <c r="A203" s="97" t="s">
        <v>222</v>
      </c>
      <c r="B203" s="167">
        <v>0</v>
      </c>
      <c r="C203" s="167">
        <v>0</v>
      </c>
      <c r="D203" s="167">
        <v>229951.95</v>
      </c>
      <c r="E203" s="167">
        <v>133637.79871800001</v>
      </c>
      <c r="F203" s="167">
        <v>96314.151281999904</v>
      </c>
      <c r="G203" s="167">
        <v>133637.79871800001</v>
      </c>
      <c r="H203" s="167">
        <v>96314.151281999904</v>
      </c>
      <c r="I203" s="167">
        <v>229951.95</v>
      </c>
    </row>
    <row r="204" spans="1:9" ht="11.4">
      <c r="A204" s="97" t="s">
        <v>223</v>
      </c>
      <c r="B204" s="167">
        <v>10206601.289999999</v>
      </c>
      <c r="C204" s="167">
        <v>7777969.4000000004</v>
      </c>
      <c r="D204" s="167">
        <v>795306.40999999898</v>
      </c>
      <c r="E204" s="167">
        <v>498799.69539800001</v>
      </c>
      <c r="F204" s="167">
        <v>296506.71460200002</v>
      </c>
      <c r="G204" s="167">
        <v>10705400.985398</v>
      </c>
      <c r="H204" s="167">
        <v>8074476.1146019902</v>
      </c>
      <c r="I204" s="167">
        <v>18779877.100000001</v>
      </c>
    </row>
    <row r="205" spans="1:9" ht="11.4">
      <c r="A205" s="97" t="s">
        <v>224</v>
      </c>
      <c r="B205" s="167">
        <v>1662879.71</v>
      </c>
      <c r="C205" s="167">
        <v>1253059.77</v>
      </c>
      <c r="D205" s="167">
        <v>33206909.259999901</v>
      </c>
      <c r="E205" s="167">
        <v>19297690.930486999</v>
      </c>
      <c r="F205" s="167">
        <v>13909218.3295129</v>
      </c>
      <c r="G205" s="167">
        <v>20960570.640487</v>
      </c>
      <c r="H205" s="167">
        <v>15162278.099512899</v>
      </c>
      <c r="I205" s="167">
        <v>36122848.740000002</v>
      </c>
    </row>
    <row r="206" spans="1:9" ht="11.4">
      <c r="A206" s="97" t="s">
        <v>225</v>
      </c>
      <c r="B206" s="167">
        <v>16905724.579999998</v>
      </c>
      <c r="C206" s="167">
        <v>4625992.67</v>
      </c>
      <c r="D206" s="167">
        <v>0</v>
      </c>
      <c r="E206" s="167">
        <v>0</v>
      </c>
      <c r="F206" s="167">
        <v>0</v>
      </c>
      <c r="G206" s="167">
        <v>16905724.579999998</v>
      </c>
      <c r="H206" s="167">
        <v>4625992.67</v>
      </c>
      <c r="I206" s="167">
        <v>21531717.25</v>
      </c>
    </row>
    <row r="207" spans="1:9" ht="11.4">
      <c r="A207" s="97" t="s">
        <v>226</v>
      </c>
      <c r="B207" s="167">
        <v>0</v>
      </c>
      <c r="C207" s="167">
        <v>0</v>
      </c>
      <c r="D207" s="167">
        <v>0</v>
      </c>
      <c r="E207" s="167">
        <v>0</v>
      </c>
      <c r="F207" s="167">
        <v>0</v>
      </c>
      <c r="G207" s="167">
        <v>0</v>
      </c>
      <c r="H207" s="167">
        <v>0</v>
      </c>
      <c r="I207" s="167">
        <v>0</v>
      </c>
    </row>
    <row r="208" spans="1:9" ht="11.4">
      <c r="A208" s="97" t="s">
        <v>227</v>
      </c>
      <c r="B208" s="168">
        <v>28775205.579999998</v>
      </c>
      <c r="C208" s="168">
        <v>13657021.839999899</v>
      </c>
      <c r="D208" s="168">
        <v>34232167.619999997</v>
      </c>
      <c r="E208" s="169">
        <v>19930128.424603</v>
      </c>
      <c r="F208" s="169">
        <v>14302039.195397001</v>
      </c>
      <c r="G208" s="169">
        <v>48705334.004602998</v>
      </c>
      <c r="H208" s="169">
        <v>27959061.0353969</v>
      </c>
      <c r="I208" s="169">
        <v>76664395.040000007</v>
      </c>
    </row>
    <row r="209" spans="1:9" ht="11.4">
      <c r="A209" s="98" t="s">
        <v>228</v>
      </c>
      <c r="B209" s="167"/>
      <c r="C209" s="167"/>
      <c r="D209" s="167"/>
      <c r="E209" s="167"/>
      <c r="F209" s="167"/>
      <c r="G209" s="167"/>
      <c r="H209" s="167"/>
      <c r="I209" s="167"/>
    </row>
    <row r="210" spans="1:9" ht="11.4">
      <c r="A210" s="97" t="s">
        <v>229</v>
      </c>
      <c r="B210" s="167">
        <v>17352388.370000001</v>
      </c>
      <c r="C210" s="167">
        <v>6736711.8700000001</v>
      </c>
      <c r="D210" s="167">
        <v>1424675.64</v>
      </c>
      <c r="E210" s="167">
        <v>827957.20963199995</v>
      </c>
      <c r="F210" s="167">
        <v>596718.43036799994</v>
      </c>
      <c r="G210" s="167">
        <v>18180345.579631999</v>
      </c>
      <c r="H210" s="167">
        <v>7333430.3003679998</v>
      </c>
      <c r="I210" s="167">
        <v>25513775.879999999</v>
      </c>
    </row>
    <row r="211" spans="1:9" ht="11.4">
      <c r="A211" s="97" t="s">
        <v>230</v>
      </c>
      <c r="B211" s="167">
        <v>1289122.82</v>
      </c>
      <c r="C211" s="167">
        <v>556387.68999999994</v>
      </c>
      <c r="D211" s="167">
        <v>1347051.8299999901</v>
      </c>
      <c r="E211" s="167">
        <v>782822.55756400002</v>
      </c>
      <c r="F211" s="167">
        <v>564229.27243599901</v>
      </c>
      <c r="G211" s="167">
        <v>2071945.377564</v>
      </c>
      <c r="H211" s="167">
        <v>1120616.9624359999</v>
      </c>
      <c r="I211" s="167">
        <v>3192562.3399999901</v>
      </c>
    </row>
    <row r="212" spans="1:9" ht="11.4">
      <c r="A212" s="97" t="s">
        <v>231</v>
      </c>
      <c r="B212" s="167">
        <v>0</v>
      </c>
      <c r="C212" s="167">
        <v>0</v>
      </c>
      <c r="D212" s="167">
        <v>79882.42</v>
      </c>
      <c r="E212" s="167">
        <v>46435.198142000001</v>
      </c>
      <c r="F212" s="167">
        <v>33447.221857999997</v>
      </c>
      <c r="G212" s="167">
        <v>46435.198142000001</v>
      </c>
      <c r="H212" s="167">
        <v>33447.221857999997</v>
      </c>
      <c r="I212" s="167">
        <v>79882.42</v>
      </c>
    </row>
    <row r="213" spans="1:9" ht="11.4">
      <c r="A213" s="97" t="s">
        <v>232</v>
      </c>
      <c r="B213" s="167">
        <v>0</v>
      </c>
      <c r="C213" s="167">
        <v>0</v>
      </c>
      <c r="D213" s="167">
        <v>0</v>
      </c>
      <c r="E213" s="167">
        <v>0</v>
      </c>
      <c r="F213" s="167">
        <v>0</v>
      </c>
      <c r="G213" s="167">
        <v>0</v>
      </c>
      <c r="H213" s="167">
        <v>0</v>
      </c>
      <c r="I213" s="167">
        <v>0</v>
      </c>
    </row>
    <row r="214" spans="1:9" ht="11.4">
      <c r="A214" s="97" t="s">
        <v>233</v>
      </c>
      <c r="B214" s="167">
        <v>601498.16999999899</v>
      </c>
      <c r="C214" s="167">
        <v>0</v>
      </c>
      <c r="D214" s="167">
        <v>0</v>
      </c>
      <c r="E214" s="167">
        <v>0</v>
      </c>
      <c r="F214" s="167">
        <v>0</v>
      </c>
      <c r="G214" s="167">
        <v>601498.16999999899</v>
      </c>
      <c r="H214" s="167">
        <v>0</v>
      </c>
      <c r="I214" s="167">
        <v>601498.16999999899</v>
      </c>
    </row>
    <row r="215" spans="1:9" ht="11.4">
      <c r="A215" s="97" t="s">
        <v>234</v>
      </c>
      <c r="B215" s="167">
        <v>0</v>
      </c>
      <c r="C215" s="167">
        <v>0</v>
      </c>
      <c r="D215" s="167">
        <v>0</v>
      </c>
      <c r="E215" s="167">
        <v>0</v>
      </c>
      <c r="F215" s="167">
        <v>0</v>
      </c>
      <c r="G215" s="167">
        <v>0</v>
      </c>
      <c r="H215" s="167">
        <v>0</v>
      </c>
      <c r="I215" s="167">
        <v>0</v>
      </c>
    </row>
    <row r="216" spans="1:9" ht="11.4">
      <c r="A216" s="97" t="s">
        <v>235</v>
      </c>
      <c r="B216" s="167">
        <v>-5467</v>
      </c>
      <c r="C216" s="167">
        <v>0</v>
      </c>
      <c r="D216" s="167">
        <v>0</v>
      </c>
      <c r="E216" s="167">
        <v>0</v>
      </c>
      <c r="F216" s="167">
        <v>0</v>
      </c>
      <c r="G216" s="167">
        <v>-5467</v>
      </c>
      <c r="H216" s="167">
        <v>0</v>
      </c>
      <c r="I216" s="167">
        <v>-5467</v>
      </c>
    </row>
    <row r="217" spans="1:9" ht="11.4">
      <c r="A217" s="97" t="s">
        <v>236</v>
      </c>
      <c r="B217" s="168">
        <v>19237542.359999999</v>
      </c>
      <c r="C217" s="168">
        <v>7293099.5599999996</v>
      </c>
      <c r="D217" s="168">
        <v>2851609.89</v>
      </c>
      <c r="E217" s="169">
        <v>1657214.9653380001</v>
      </c>
      <c r="F217" s="169">
        <v>1194394.92466199</v>
      </c>
      <c r="G217" s="169">
        <v>20894757.325337999</v>
      </c>
      <c r="H217" s="169">
        <v>8487494.4846620001</v>
      </c>
      <c r="I217" s="169">
        <v>29382251.809999999</v>
      </c>
    </row>
    <row r="218" spans="1:9" ht="11.4">
      <c r="A218" s="98" t="s">
        <v>237</v>
      </c>
      <c r="B218" s="167"/>
      <c r="C218" s="167"/>
      <c r="D218" s="167"/>
      <c r="E218" s="167"/>
      <c r="F218" s="167"/>
      <c r="G218" s="167"/>
      <c r="H218" s="167"/>
      <c r="I218" s="167"/>
    </row>
    <row r="219" spans="1:9" ht="11.4">
      <c r="A219" s="97" t="s">
        <v>238</v>
      </c>
      <c r="B219" s="167">
        <v>96262272.329999894</v>
      </c>
      <c r="C219" s="167">
        <v>16222701.9599999</v>
      </c>
      <c r="D219" s="167">
        <v>0</v>
      </c>
      <c r="E219" s="167">
        <v>0</v>
      </c>
      <c r="F219" s="167">
        <v>0</v>
      </c>
      <c r="G219" s="167">
        <v>96262272.329999894</v>
      </c>
      <c r="H219" s="167">
        <v>16222701.9599999</v>
      </c>
      <c r="I219" s="167">
        <v>112484974.29000001</v>
      </c>
    </row>
    <row r="220" spans="1:9" ht="11.4">
      <c r="A220" s="97" t="s">
        <v>239</v>
      </c>
      <c r="B220" s="168">
        <v>96262272.329999894</v>
      </c>
      <c r="C220" s="168">
        <v>16222701.9599999</v>
      </c>
      <c r="D220" s="168">
        <v>0</v>
      </c>
      <c r="E220" s="169">
        <v>0</v>
      </c>
      <c r="F220" s="169">
        <v>0</v>
      </c>
      <c r="G220" s="169">
        <v>96262272.329999894</v>
      </c>
      <c r="H220" s="169">
        <v>16222701.9599999</v>
      </c>
      <c r="I220" s="169">
        <v>112484974.29000001</v>
      </c>
    </row>
    <row r="221" spans="1:9" ht="11.4">
      <c r="A221" s="98" t="s">
        <v>240</v>
      </c>
      <c r="B221" s="167"/>
      <c r="C221" s="167"/>
      <c r="D221" s="167"/>
      <c r="E221" s="167"/>
      <c r="F221" s="167"/>
      <c r="G221" s="167"/>
      <c r="H221" s="167"/>
      <c r="I221" s="167"/>
    </row>
    <row r="222" spans="1:9" ht="11.4">
      <c r="A222" s="97" t="s">
        <v>241</v>
      </c>
      <c r="B222" s="167">
        <v>3262061.97</v>
      </c>
      <c r="C222" s="167">
        <v>1652290.96999999</v>
      </c>
      <c r="D222" s="167">
        <v>52719032.509999901</v>
      </c>
      <c r="E222" s="167">
        <v>35505571.043086998</v>
      </c>
      <c r="F222" s="167">
        <v>17213461.466912899</v>
      </c>
      <c r="G222" s="167">
        <v>38767633.013086997</v>
      </c>
      <c r="H222" s="167">
        <v>18865752.436912999</v>
      </c>
      <c r="I222" s="167">
        <v>57633385.449999899</v>
      </c>
    </row>
    <row r="223" spans="1:9" ht="11.4">
      <c r="A223" s="97" t="s">
        <v>242</v>
      </c>
      <c r="B223" s="167">
        <v>457778.07</v>
      </c>
      <c r="C223" s="167">
        <v>93663.46</v>
      </c>
      <c r="D223" s="167">
        <v>2805246.52</v>
      </c>
      <c r="E223" s="167">
        <v>1942864.17312799</v>
      </c>
      <c r="F223" s="167">
        <v>862382.34687200002</v>
      </c>
      <c r="G223" s="167">
        <v>2400642.2431279998</v>
      </c>
      <c r="H223" s="167">
        <v>956045.80687199999</v>
      </c>
      <c r="I223" s="167">
        <v>3356688.05</v>
      </c>
    </row>
    <row r="224" spans="1:9" ht="11.4">
      <c r="A224" s="97" t="s">
        <v>243</v>
      </c>
      <c r="B224" s="167">
        <v>0</v>
      </c>
      <c r="C224" s="167">
        <v>0</v>
      </c>
      <c r="D224" s="167">
        <v>-17502854.32</v>
      </c>
      <c r="E224" s="167">
        <v>-11688743.610636</v>
      </c>
      <c r="F224" s="167">
        <v>-5814110.7093639998</v>
      </c>
      <c r="G224" s="167">
        <v>-11688743.610636</v>
      </c>
      <c r="H224" s="167">
        <v>-5814110.7093639998</v>
      </c>
      <c r="I224" s="167">
        <v>-17502854.32</v>
      </c>
    </row>
    <row r="225" spans="1:9" ht="11.4">
      <c r="A225" s="97" t="s">
        <v>244</v>
      </c>
      <c r="B225" s="167">
        <v>1392204.57</v>
      </c>
      <c r="C225" s="167">
        <v>734611.61</v>
      </c>
      <c r="D225" s="167">
        <v>18352554.140000001</v>
      </c>
      <c r="E225" s="167">
        <v>12373096.7718939</v>
      </c>
      <c r="F225" s="167">
        <v>5979457.3681059899</v>
      </c>
      <c r="G225" s="167">
        <v>13765301.3418939</v>
      </c>
      <c r="H225" s="167">
        <v>6714068.9781059902</v>
      </c>
      <c r="I225" s="167">
        <v>20479370.3199999</v>
      </c>
    </row>
    <row r="226" spans="1:9" ht="11.4">
      <c r="A226" s="97" t="s">
        <v>245</v>
      </c>
      <c r="B226" s="167">
        <v>4912538.08</v>
      </c>
      <c r="C226" s="167">
        <v>322479.87</v>
      </c>
      <c r="D226" s="167">
        <v>127300.38</v>
      </c>
      <c r="E226" s="167">
        <v>77441.173603999996</v>
      </c>
      <c r="F226" s="167">
        <v>49859.206396000001</v>
      </c>
      <c r="G226" s="167">
        <v>4989979.2536040004</v>
      </c>
      <c r="H226" s="167">
        <v>372339.076395999</v>
      </c>
      <c r="I226" s="167">
        <v>5362318.33</v>
      </c>
    </row>
    <row r="227" spans="1:9" ht="11.4">
      <c r="A227" s="97" t="s">
        <v>246</v>
      </c>
      <c r="B227" s="167">
        <v>540342.60999999905</v>
      </c>
      <c r="C227" s="167">
        <v>3064229.38</v>
      </c>
      <c r="D227" s="167">
        <v>5731654.5699999901</v>
      </c>
      <c r="E227" s="167">
        <v>3330815.6251369999</v>
      </c>
      <c r="F227" s="167">
        <v>2400838.944863</v>
      </c>
      <c r="G227" s="167">
        <v>3871158.2351370002</v>
      </c>
      <c r="H227" s="167">
        <v>5465068.3248629998</v>
      </c>
      <c r="I227" s="167">
        <v>9336226.5599999893</v>
      </c>
    </row>
    <row r="228" spans="1:9" ht="11.4">
      <c r="A228" s="97" t="s">
        <v>247</v>
      </c>
      <c r="B228" s="167">
        <v>19476361.309999999</v>
      </c>
      <c r="C228" s="167">
        <v>9345713.0899999999</v>
      </c>
      <c r="D228" s="167">
        <v>17261930.349999901</v>
      </c>
      <c r="E228" s="167">
        <v>11816082.2198429</v>
      </c>
      <c r="F228" s="167">
        <v>5445848.1301569901</v>
      </c>
      <c r="G228" s="167">
        <v>31292443.529842999</v>
      </c>
      <c r="H228" s="167">
        <v>14791561.220156901</v>
      </c>
      <c r="I228" s="167">
        <v>46084004.749999903</v>
      </c>
    </row>
    <row r="229" spans="1:9" ht="11.4">
      <c r="A229" s="97" t="s">
        <v>248</v>
      </c>
      <c r="B229" s="167">
        <v>7916243.0899999999</v>
      </c>
      <c r="C229" s="167">
        <v>2821743.1599999899</v>
      </c>
      <c r="D229" s="167">
        <v>1057394.96</v>
      </c>
      <c r="E229" s="167">
        <v>709024.36074799998</v>
      </c>
      <c r="F229" s="167">
        <v>348370.59925199999</v>
      </c>
      <c r="G229" s="167">
        <v>8625267.4507479891</v>
      </c>
      <c r="H229" s="167">
        <v>3170113.7592520001</v>
      </c>
      <c r="I229" s="167">
        <v>11795381.210000001</v>
      </c>
    </row>
    <row r="230" spans="1:9" ht="11.4">
      <c r="A230" s="97" t="s">
        <v>249</v>
      </c>
      <c r="B230" s="167">
        <v>0</v>
      </c>
      <c r="C230" s="167">
        <v>0</v>
      </c>
      <c r="D230" s="167">
        <v>75847.789999999994</v>
      </c>
      <c r="E230" s="167">
        <v>51875.220698999998</v>
      </c>
      <c r="F230" s="167">
        <v>23972.569301</v>
      </c>
      <c r="G230" s="167">
        <v>51875.220698999998</v>
      </c>
      <c r="H230" s="167">
        <v>23972.569301</v>
      </c>
      <c r="I230" s="167">
        <v>75847.789999999994</v>
      </c>
    </row>
    <row r="231" spans="1:9" ht="11.4">
      <c r="A231" s="97" t="s">
        <v>250</v>
      </c>
      <c r="B231" s="167">
        <v>2025336.21</v>
      </c>
      <c r="C231" s="167">
        <v>512886.18</v>
      </c>
      <c r="D231" s="167">
        <v>2267411.9</v>
      </c>
      <c r="E231" s="167">
        <v>1531774.15141399</v>
      </c>
      <c r="F231" s="167">
        <v>735637.74858599994</v>
      </c>
      <c r="G231" s="167">
        <v>3557110.3614139999</v>
      </c>
      <c r="H231" s="167">
        <v>1248523.9285860001</v>
      </c>
      <c r="I231" s="167">
        <v>4805634.29</v>
      </c>
    </row>
    <row r="232" spans="1:9" ht="11.4">
      <c r="A232" s="97" t="s">
        <v>251</v>
      </c>
      <c r="B232" s="167">
        <v>219518</v>
      </c>
      <c r="C232" s="167">
        <v>0</v>
      </c>
      <c r="D232" s="167">
        <v>16297013.35</v>
      </c>
      <c r="E232" s="167">
        <v>10979223.666719001</v>
      </c>
      <c r="F232" s="167">
        <v>5317789.6832809998</v>
      </c>
      <c r="G232" s="167">
        <v>11198741.666719001</v>
      </c>
      <c r="H232" s="167">
        <v>5317789.6832809998</v>
      </c>
      <c r="I232" s="167">
        <v>16516531.35</v>
      </c>
    </row>
    <row r="233" spans="1:9" ht="11.4">
      <c r="A233" s="97" t="s">
        <v>252</v>
      </c>
      <c r="B233" s="167">
        <v>0</v>
      </c>
      <c r="C233" s="167">
        <v>1117123.52</v>
      </c>
      <c r="D233" s="167">
        <v>0</v>
      </c>
      <c r="E233" s="167">
        <v>0</v>
      </c>
      <c r="F233" s="167">
        <v>0</v>
      </c>
      <c r="G233" s="167">
        <v>0</v>
      </c>
      <c r="H233" s="167">
        <v>1117123.52</v>
      </c>
      <c r="I233" s="167">
        <v>1117123.52</v>
      </c>
    </row>
    <row r="234" spans="1:9" ht="11.4">
      <c r="A234" s="97" t="s">
        <v>253</v>
      </c>
      <c r="B234" s="167">
        <v>649517.5</v>
      </c>
      <c r="C234" s="167">
        <v>0</v>
      </c>
      <c r="D234" s="167">
        <v>20266453.949999999</v>
      </c>
      <c r="E234" s="167">
        <v>13678468.530063</v>
      </c>
      <c r="F234" s="167">
        <v>6587985.4199369997</v>
      </c>
      <c r="G234" s="167">
        <v>14327986.030063</v>
      </c>
      <c r="H234" s="167">
        <v>6587985.4199369997</v>
      </c>
      <c r="I234" s="167">
        <v>20915971.449999899</v>
      </c>
    </row>
    <row r="235" spans="1:9" ht="11.4">
      <c r="A235" s="97" t="s">
        <v>254</v>
      </c>
      <c r="B235" s="168">
        <v>40851901.4099999</v>
      </c>
      <c r="C235" s="168">
        <v>19664741.239999998</v>
      </c>
      <c r="D235" s="168">
        <v>119458986.09999999</v>
      </c>
      <c r="E235" s="169">
        <v>80307493.325699896</v>
      </c>
      <c r="F235" s="169">
        <v>39151492.774299897</v>
      </c>
      <c r="G235" s="169">
        <v>121159394.7357</v>
      </c>
      <c r="H235" s="169">
        <v>58816234.014299899</v>
      </c>
      <c r="I235" s="169">
        <v>179975628.75</v>
      </c>
    </row>
    <row r="236" spans="1:9" ht="12" thickBot="1">
      <c r="A236" s="97" t="s">
        <v>255</v>
      </c>
      <c r="B236" s="168">
        <v>414527398.60000002</v>
      </c>
      <c r="C236" s="168">
        <v>118911237.75</v>
      </c>
      <c r="D236" s="168">
        <v>156542763.61000001</v>
      </c>
      <c r="E236" s="169">
        <v>101894836.71564101</v>
      </c>
      <c r="F236" s="169">
        <v>54647926.894358903</v>
      </c>
      <c r="G236" s="169">
        <v>516422235.31564099</v>
      </c>
      <c r="H236" s="169">
        <v>173559164.64435899</v>
      </c>
      <c r="I236" s="169">
        <v>689981399.96000004</v>
      </c>
    </row>
    <row r="237" spans="1:9" ht="12" thickTop="1">
      <c r="A237" s="97"/>
      <c r="B237" s="175"/>
      <c r="C237" s="175"/>
      <c r="D237" s="175"/>
      <c r="E237" s="175"/>
      <c r="F237" s="175"/>
      <c r="G237" s="175"/>
      <c r="H237" s="175"/>
      <c r="I237" s="175"/>
    </row>
    <row r="238" spans="1:9" ht="11.4">
      <c r="A238" s="97" t="s">
        <v>256</v>
      </c>
      <c r="B238" s="167"/>
      <c r="C238" s="167"/>
      <c r="D238" s="167"/>
      <c r="E238" s="167"/>
      <c r="F238" s="167"/>
      <c r="G238" s="167"/>
      <c r="H238" s="167"/>
      <c r="I238" s="167"/>
    </row>
    <row r="239" spans="1:9" ht="11.4">
      <c r="A239" s="98" t="s">
        <v>257</v>
      </c>
      <c r="B239" s="167"/>
      <c r="C239" s="167"/>
      <c r="D239" s="167"/>
      <c r="E239" s="167"/>
      <c r="F239" s="167"/>
      <c r="G239" s="167"/>
      <c r="H239" s="167"/>
      <c r="I239" s="167"/>
    </row>
    <row r="240" spans="1:9" ht="11.4">
      <c r="A240" s="97" t="s">
        <v>258</v>
      </c>
      <c r="B240" s="167">
        <v>253845074.91999999</v>
      </c>
      <c r="C240" s="167">
        <v>119126391.309999</v>
      </c>
      <c r="D240" s="167">
        <v>24124353.960000001</v>
      </c>
      <c r="E240" s="167">
        <v>16307246.2719399</v>
      </c>
      <c r="F240" s="167">
        <v>7817107.6880599996</v>
      </c>
      <c r="G240" s="167">
        <v>270152321.19194001</v>
      </c>
      <c r="H240" s="167">
        <v>126943498.99806</v>
      </c>
      <c r="I240" s="167">
        <v>397095820.19</v>
      </c>
    </row>
    <row r="241" spans="1:9" ht="11.4">
      <c r="A241" s="97" t="s">
        <v>259</v>
      </c>
      <c r="B241" s="167">
        <v>5471477.3899999904</v>
      </c>
      <c r="C241" s="167">
        <v>152193.79</v>
      </c>
      <c r="D241" s="167">
        <v>15275.17</v>
      </c>
      <c r="E241" s="167">
        <v>10449.743796999999</v>
      </c>
      <c r="F241" s="167">
        <v>4825.426203</v>
      </c>
      <c r="G241" s="167">
        <v>5481927.1337969899</v>
      </c>
      <c r="H241" s="167">
        <v>157019.21620299999</v>
      </c>
      <c r="I241" s="167">
        <v>5638946.3499999996</v>
      </c>
    </row>
    <row r="242" spans="1:9" ht="11.4">
      <c r="A242" s="97" t="s">
        <v>260</v>
      </c>
      <c r="B242" s="168">
        <v>259316552.31</v>
      </c>
      <c r="C242" s="168">
        <v>119278585.099999</v>
      </c>
      <c r="D242" s="168">
        <v>24139629.129999999</v>
      </c>
      <c r="E242" s="169">
        <v>16317696.0157369</v>
      </c>
      <c r="F242" s="169">
        <v>7821933.114263</v>
      </c>
      <c r="G242" s="169">
        <v>275634248.325737</v>
      </c>
      <c r="H242" s="169">
        <v>127100518.21426301</v>
      </c>
      <c r="I242" s="169">
        <v>402734766.54000002</v>
      </c>
    </row>
    <row r="243" spans="1:9" ht="11.4">
      <c r="A243" s="98" t="s">
        <v>261</v>
      </c>
      <c r="B243" s="167"/>
      <c r="C243" s="167"/>
      <c r="D243" s="167"/>
      <c r="E243" s="167"/>
      <c r="F243" s="167"/>
      <c r="G243" s="167"/>
      <c r="H243" s="167"/>
      <c r="I243" s="167"/>
    </row>
    <row r="244" spans="1:9" ht="11.4">
      <c r="A244" s="97" t="s">
        <v>262</v>
      </c>
      <c r="B244" s="167">
        <v>13170780.300000001</v>
      </c>
      <c r="C244" s="167">
        <v>2450551.87</v>
      </c>
      <c r="D244" s="167">
        <v>35218607.640000001</v>
      </c>
      <c r="E244" s="167">
        <v>23772134.833792001</v>
      </c>
      <c r="F244" s="167">
        <v>11446472.806208</v>
      </c>
      <c r="G244" s="167">
        <v>36942915.133791998</v>
      </c>
      <c r="H244" s="167">
        <v>13897024.676208001</v>
      </c>
      <c r="I244" s="167">
        <v>50839939.809999898</v>
      </c>
    </row>
    <row r="245" spans="1:9" ht="11.4">
      <c r="A245" s="97" t="s">
        <v>263</v>
      </c>
      <c r="B245" s="167">
        <v>11659743.93</v>
      </c>
      <c r="C245" s="167">
        <v>0</v>
      </c>
      <c r="D245" s="167">
        <v>0</v>
      </c>
      <c r="E245" s="167">
        <v>0</v>
      </c>
      <c r="F245" s="167">
        <v>0</v>
      </c>
      <c r="G245" s="167">
        <v>11659743.93</v>
      </c>
      <c r="H245" s="167">
        <v>0</v>
      </c>
      <c r="I245" s="167">
        <v>11659743.93</v>
      </c>
    </row>
    <row r="246" spans="1:9" ht="11.4">
      <c r="A246" s="97" t="s">
        <v>264</v>
      </c>
      <c r="B246" s="167">
        <v>4122373.48999999</v>
      </c>
      <c r="C246" s="167">
        <v>26821.039999999899</v>
      </c>
      <c r="D246" s="167">
        <v>2627.0699999999902</v>
      </c>
      <c r="E246" s="167">
        <v>1797.1785869999901</v>
      </c>
      <c r="F246" s="167">
        <v>829.89141300000006</v>
      </c>
      <c r="G246" s="167">
        <v>4124170.6685870001</v>
      </c>
      <c r="H246" s="167">
        <v>27650.931412999998</v>
      </c>
      <c r="I246" s="167">
        <v>4151821.5999999898</v>
      </c>
    </row>
    <row r="247" spans="1:9" ht="11.4">
      <c r="A247" s="97" t="s">
        <v>265</v>
      </c>
      <c r="B247" s="168">
        <v>28952897.719999999</v>
      </c>
      <c r="C247" s="168">
        <v>2477372.9099999899</v>
      </c>
      <c r="D247" s="168">
        <v>35221234.710000001</v>
      </c>
      <c r="E247" s="169">
        <v>23773932.012379002</v>
      </c>
      <c r="F247" s="169">
        <v>11447302.6976209</v>
      </c>
      <c r="G247" s="169">
        <v>52726829.732378997</v>
      </c>
      <c r="H247" s="169">
        <v>13924675.607620999</v>
      </c>
      <c r="I247" s="169">
        <v>66651505.340000004</v>
      </c>
    </row>
    <row r="248" spans="1:9" ht="11.4">
      <c r="A248" s="98" t="s">
        <v>266</v>
      </c>
      <c r="B248" s="167"/>
      <c r="C248" s="167"/>
      <c r="D248" s="167"/>
      <c r="E248" s="167"/>
      <c r="F248" s="167"/>
      <c r="G248" s="167"/>
      <c r="H248" s="167"/>
      <c r="I248" s="167"/>
    </row>
    <row r="249" spans="1:9" ht="11.4">
      <c r="A249" s="97" t="s">
        <v>267</v>
      </c>
      <c r="B249" s="167">
        <v>20484231.789999999</v>
      </c>
      <c r="C249" s="167">
        <v>0</v>
      </c>
      <c r="D249" s="167">
        <v>0</v>
      </c>
      <c r="E249" s="167">
        <v>0</v>
      </c>
      <c r="F249" s="167">
        <v>0</v>
      </c>
      <c r="G249" s="167">
        <v>20484231.789999999</v>
      </c>
      <c r="H249" s="167">
        <v>0</v>
      </c>
      <c r="I249" s="167">
        <v>20484231.789999999</v>
      </c>
    </row>
    <row r="250" spans="1:9" ht="11.4">
      <c r="A250" s="97" t="s">
        <v>268</v>
      </c>
      <c r="B250" s="168">
        <v>20484231.789999999</v>
      </c>
      <c r="C250" s="168">
        <v>0</v>
      </c>
      <c r="D250" s="168">
        <v>0</v>
      </c>
      <c r="E250" s="169">
        <v>0</v>
      </c>
      <c r="F250" s="169">
        <v>0</v>
      </c>
      <c r="G250" s="169">
        <v>20484231.789999999</v>
      </c>
      <c r="H250" s="169">
        <v>0</v>
      </c>
      <c r="I250" s="169">
        <v>20484231.789999999</v>
      </c>
    </row>
    <row r="251" spans="1:9" ht="11.4">
      <c r="A251" s="98" t="s">
        <v>269</v>
      </c>
      <c r="B251" s="167"/>
      <c r="C251" s="167"/>
      <c r="D251" s="167"/>
      <c r="E251" s="167"/>
      <c r="F251" s="167"/>
      <c r="G251" s="167"/>
      <c r="H251" s="167"/>
      <c r="I251" s="167"/>
    </row>
    <row r="252" spans="1:9" ht="11.4">
      <c r="A252" s="97" t="s">
        <v>270</v>
      </c>
      <c r="B252" s="167">
        <v>20474248</v>
      </c>
      <c r="C252" s="167">
        <v>0</v>
      </c>
      <c r="D252" s="167">
        <v>0</v>
      </c>
      <c r="E252" s="167">
        <v>0</v>
      </c>
      <c r="F252" s="167">
        <v>0</v>
      </c>
      <c r="G252" s="167">
        <v>20474248</v>
      </c>
      <c r="H252" s="167">
        <v>0</v>
      </c>
      <c r="I252" s="167">
        <v>20474248</v>
      </c>
    </row>
    <row r="253" spans="1:9" ht="11.4">
      <c r="A253" s="97" t="s">
        <v>271</v>
      </c>
      <c r="B253" s="167">
        <v>-44773932.189999901</v>
      </c>
      <c r="C253" s="167">
        <v>0</v>
      </c>
      <c r="D253" s="167">
        <v>0</v>
      </c>
      <c r="E253" s="167">
        <v>0</v>
      </c>
      <c r="F253" s="167">
        <v>0</v>
      </c>
      <c r="G253" s="167">
        <v>-44773932.189999901</v>
      </c>
      <c r="H253" s="167">
        <v>0</v>
      </c>
      <c r="I253" s="167">
        <v>-44773932.189999901</v>
      </c>
    </row>
    <row r="254" spans="1:9" ht="11.4">
      <c r="A254" s="97" t="s">
        <v>272</v>
      </c>
      <c r="B254" s="167">
        <v>-633007.68000000005</v>
      </c>
      <c r="C254" s="167">
        <v>-61849.0799999999</v>
      </c>
      <c r="D254" s="167">
        <v>-927658</v>
      </c>
      <c r="E254" s="167">
        <v>-634610.83779999998</v>
      </c>
      <c r="F254" s="167">
        <v>-293047.16220000002</v>
      </c>
      <c r="G254" s="167">
        <v>-1267618.51779999</v>
      </c>
      <c r="H254" s="167">
        <v>-354896.24219999998</v>
      </c>
      <c r="I254" s="167">
        <v>-1622514.75999999</v>
      </c>
    </row>
    <row r="255" spans="1:9" ht="11.4">
      <c r="A255" s="97" t="s">
        <v>273</v>
      </c>
      <c r="B255" s="167">
        <v>132648.6</v>
      </c>
      <c r="C255" s="167">
        <v>16478.88</v>
      </c>
      <c r="D255" s="167">
        <v>481168.02</v>
      </c>
      <c r="E255" s="167">
        <v>329167.04248199897</v>
      </c>
      <c r="F255" s="167">
        <v>152000.977518</v>
      </c>
      <c r="G255" s="167">
        <v>461815.64248199901</v>
      </c>
      <c r="H255" s="167">
        <v>168479.85751799899</v>
      </c>
      <c r="I255" s="167">
        <v>630295.5</v>
      </c>
    </row>
    <row r="256" spans="1:9" ht="11.4">
      <c r="A256" s="97" t="s">
        <v>274</v>
      </c>
      <c r="B256" s="167">
        <v>-16713.02</v>
      </c>
      <c r="C256" s="167">
        <v>0</v>
      </c>
      <c r="D256" s="167">
        <v>0</v>
      </c>
      <c r="E256" s="167">
        <v>0</v>
      </c>
      <c r="F256" s="167">
        <v>0</v>
      </c>
      <c r="G256" s="167">
        <v>-16713.02</v>
      </c>
      <c r="H256" s="167">
        <v>0</v>
      </c>
      <c r="I256" s="167">
        <v>-16713.02</v>
      </c>
    </row>
    <row r="257" spans="1:9" ht="11.4">
      <c r="A257" s="97" t="s">
        <v>275</v>
      </c>
      <c r="B257" s="167">
        <v>0</v>
      </c>
      <c r="C257" s="167">
        <v>0</v>
      </c>
      <c r="D257" s="167">
        <v>0</v>
      </c>
      <c r="E257" s="167">
        <v>0</v>
      </c>
      <c r="F257" s="167">
        <v>0</v>
      </c>
      <c r="G257" s="167">
        <v>0</v>
      </c>
      <c r="H257" s="167">
        <v>0</v>
      </c>
      <c r="I257" s="167">
        <v>0</v>
      </c>
    </row>
    <row r="258" spans="1:9" ht="11.4">
      <c r="A258" s="97" t="s">
        <v>276</v>
      </c>
      <c r="B258" s="168">
        <v>-24816756.289999999</v>
      </c>
      <c r="C258" s="168">
        <v>-45370.199999999903</v>
      </c>
      <c r="D258" s="168">
        <v>-446489.98</v>
      </c>
      <c r="E258" s="169">
        <v>-305443.79531800002</v>
      </c>
      <c r="F258" s="169">
        <v>-141046.18468199999</v>
      </c>
      <c r="G258" s="169">
        <v>-25122200.085317999</v>
      </c>
      <c r="H258" s="169">
        <v>-186416.384682</v>
      </c>
      <c r="I258" s="169">
        <v>-25308616.469999999</v>
      </c>
    </row>
    <row r="259" spans="1:9" ht="11.4">
      <c r="A259" s="98" t="s">
        <v>277</v>
      </c>
      <c r="B259" s="167"/>
      <c r="C259" s="167"/>
      <c r="D259" s="167"/>
      <c r="E259" s="167"/>
      <c r="F259" s="167"/>
      <c r="G259" s="167"/>
      <c r="H259" s="167"/>
      <c r="I259" s="167"/>
    </row>
    <row r="260" spans="1:9" ht="11.4">
      <c r="A260" s="97" t="s">
        <v>278</v>
      </c>
      <c r="B260" s="167">
        <v>19864343.84</v>
      </c>
      <c r="C260" s="167">
        <v>0</v>
      </c>
      <c r="D260" s="167">
        <v>0</v>
      </c>
      <c r="E260" s="167">
        <v>0</v>
      </c>
      <c r="F260" s="167">
        <v>0</v>
      </c>
      <c r="G260" s="167">
        <v>19864343.84</v>
      </c>
      <c r="H260" s="167">
        <v>0</v>
      </c>
      <c r="I260" s="167">
        <v>19864343.84</v>
      </c>
    </row>
    <row r="261" spans="1:9" ht="11.4">
      <c r="A261" s="97" t="s">
        <v>279</v>
      </c>
      <c r="B261" s="167">
        <v>-16992089.719999999</v>
      </c>
      <c r="C261" s="167">
        <v>0</v>
      </c>
      <c r="D261" s="167">
        <v>0</v>
      </c>
      <c r="E261" s="167">
        <v>0</v>
      </c>
      <c r="F261" s="167">
        <v>0</v>
      </c>
      <c r="G261" s="167">
        <v>-16992089.719999999</v>
      </c>
      <c r="H261" s="167">
        <v>0</v>
      </c>
      <c r="I261" s="167">
        <v>-16992089.719999999</v>
      </c>
    </row>
    <row r="262" spans="1:9" ht="11.4">
      <c r="A262" s="97" t="s">
        <v>280</v>
      </c>
      <c r="B262" s="168">
        <v>2872254.1199999899</v>
      </c>
      <c r="C262" s="168">
        <v>0</v>
      </c>
      <c r="D262" s="168">
        <v>0</v>
      </c>
      <c r="E262" s="169">
        <v>0</v>
      </c>
      <c r="F262" s="169">
        <v>0</v>
      </c>
      <c r="G262" s="169">
        <v>2872254.1199999899</v>
      </c>
      <c r="H262" s="169">
        <v>0</v>
      </c>
      <c r="I262" s="169">
        <v>2872254.1199999899</v>
      </c>
    </row>
    <row r="263" spans="1:9" ht="12" thickBot="1">
      <c r="A263" s="97" t="s">
        <v>281</v>
      </c>
      <c r="B263" s="168">
        <v>286809179.64999998</v>
      </c>
      <c r="C263" s="168">
        <v>121710587.81</v>
      </c>
      <c r="D263" s="168">
        <v>58914373.859999999</v>
      </c>
      <c r="E263" s="169">
        <v>39786184.232798003</v>
      </c>
      <c r="F263" s="169">
        <v>19128189.627202</v>
      </c>
      <c r="G263" s="169">
        <v>326595363.88279802</v>
      </c>
      <c r="H263" s="169">
        <v>140838777.43720201</v>
      </c>
      <c r="I263" s="169">
        <v>467434141.31999898</v>
      </c>
    </row>
    <row r="264" spans="1:9" ht="12" thickTop="1">
      <c r="A264" s="97" t="s">
        <v>282</v>
      </c>
      <c r="B264" s="175"/>
      <c r="C264" s="175"/>
      <c r="D264" s="175"/>
      <c r="E264" s="175"/>
      <c r="F264" s="175"/>
      <c r="G264" s="175"/>
      <c r="H264" s="175"/>
      <c r="I264" s="175"/>
    </row>
    <row r="265" spans="1:9" ht="11.4">
      <c r="A265" s="98" t="s">
        <v>283</v>
      </c>
      <c r="B265" s="167"/>
      <c r="C265" s="167"/>
      <c r="D265" s="167"/>
      <c r="E265" s="167"/>
      <c r="F265" s="167"/>
      <c r="G265" s="167"/>
      <c r="H265" s="167"/>
      <c r="I265" s="167"/>
    </row>
    <row r="266" spans="1:9" ht="11.4">
      <c r="A266" s="97" t="s">
        <v>284</v>
      </c>
      <c r="B266" s="167">
        <v>238574447.68000001</v>
      </c>
      <c r="C266" s="167">
        <v>109669008.489999</v>
      </c>
      <c r="D266" s="167">
        <v>12044904.83</v>
      </c>
      <c r="E266" s="167">
        <v>8069235.064983</v>
      </c>
      <c r="F266" s="167">
        <v>3975669.765017</v>
      </c>
      <c r="G266" s="167">
        <v>246643682.74498299</v>
      </c>
      <c r="H266" s="167">
        <v>113644678.255017</v>
      </c>
      <c r="I266" s="167">
        <v>360288361</v>
      </c>
    </row>
    <row r="267" spans="1:9" ht="11.4">
      <c r="A267" s="97" t="s">
        <v>285</v>
      </c>
      <c r="B267" s="168">
        <v>238574447.68000001</v>
      </c>
      <c r="C267" s="168">
        <v>109669008.489999</v>
      </c>
      <c r="D267" s="168">
        <v>12044904.83</v>
      </c>
      <c r="E267" s="169">
        <v>8069235.064983</v>
      </c>
      <c r="F267" s="169">
        <v>3975669.765017</v>
      </c>
      <c r="G267" s="169">
        <v>246643682.74498299</v>
      </c>
      <c r="H267" s="169">
        <v>113644678.255017</v>
      </c>
      <c r="I267" s="169">
        <v>360288361</v>
      </c>
    </row>
    <row r="268" spans="1:9" ht="11.4">
      <c r="A268" s="98" t="s">
        <v>286</v>
      </c>
      <c r="B268" s="167"/>
      <c r="C268" s="167"/>
      <c r="D268" s="167"/>
      <c r="E268" s="167"/>
      <c r="F268" s="167"/>
      <c r="G268" s="167"/>
      <c r="H268" s="167"/>
      <c r="I268" s="167"/>
    </row>
    <row r="269" spans="1:9" ht="11.4">
      <c r="A269" s="97" t="s">
        <v>287</v>
      </c>
      <c r="B269" s="167">
        <v>0</v>
      </c>
      <c r="C269" s="167">
        <v>0</v>
      </c>
      <c r="D269" s="167">
        <v>0</v>
      </c>
      <c r="E269" s="167">
        <v>0</v>
      </c>
      <c r="F269" s="167">
        <v>0</v>
      </c>
      <c r="G269" s="167">
        <v>0</v>
      </c>
      <c r="H269" s="167">
        <v>0</v>
      </c>
      <c r="I269" s="167">
        <v>0</v>
      </c>
    </row>
    <row r="270" spans="1:9" ht="11.4">
      <c r="A270" s="97" t="s">
        <v>288</v>
      </c>
      <c r="B270" s="167">
        <v>19619.57</v>
      </c>
      <c r="C270" s="167">
        <v>0</v>
      </c>
      <c r="D270" s="167">
        <v>0</v>
      </c>
      <c r="E270" s="167">
        <v>0</v>
      </c>
      <c r="F270" s="167">
        <v>0</v>
      </c>
      <c r="G270" s="167">
        <v>19619.57</v>
      </c>
      <c r="H270" s="167">
        <v>0</v>
      </c>
      <c r="I270" s="167">
        <v>19619.57</v>
      </c>
    </row>
    <row r="271" spans="1:9" ht="11.4">
      <c r="A271" s="97" t="s">
        <v>289</v>
      </c>
      <c r="B271" s="167">
        <v>15358527.6399999</v>
      </c>
      <c r="C271" s="167">
        <v>22937488.600000001</v>
      </c>
      <c r="D271" s="167">
        <v>0</v>
      </c>
      <c r="E271" s="167">
        <v>0</v>
      </c>
      <c r="F271" s="167">
        <v>0</v>
      </c>
      <c r="G271" s="167">
        <v>15358527.6399999</v>
      </c>
      <c r="H271" s="167">
        <v>22937488.600000001</v>
      </c>
      <c r="I271" s="167">
        <v>38296016.240000002</v>
      </c>
    </row>
    <row r="272" spans="1:9" ht="11.4">
      <c r="A272" s="97" t="s">
        <v>290</v>
      </c>
      <c r="B272" s="168">
        <v>15378147.210000001</v>
      </c>
      <c r="C272" s="168">
        <v>22937488.600000001</v>
      </c>
      <c r="D272" s="168">
        <v>0</v>
      </c>
      <c r="E272" s="169">
        <v>0</v>
      </c>
      <c r="F272" s="169">
        <v>0</v>
      </c>
      <c r="G272" s="169">
        <v>15378147.210000001</v>
      </c>
      <c r="H272" s="169">
        <v>22937488.600000001</v>
      </c>
      <c r="I272" s="169">
        <v>38315635.810000002</v>
      </c>
    </row>
    <row r="273" spans="1:9" ht="11.4">
      <c r="A273" s="98" t="s">
        <v>291</v>
      </c>
      <c r="B273" s="167"/>
      <c r="C273" s="167"/>
      <c r="D273" s="167"/>
      <c r="E273" s="167"/>
      <c r="F273" s="167"/>
      <c r="G273" s="167"/>
      <c r="H273" s="167"/>
      <c r="I273" s="167"/>
    </row>
    <row r="274" spans="1:9" ht="11.4">
      <c r="A274" s="97" t="s">
        <v>292</v>
      </c>
      <c r="B274" s="167">
        <v>584969961.66999996</v>
      </c>
      <c r="C274" s="167">
        <v>267605345.39999899</v>
      </c>
      <c r="D274" s="167">
        <v>0</v>
      </c>
      <c r="E274" s="167">
        <v>0</v>
      </c>
      <c r="F274" s="167">
        <v>0</v>
      </c>
      <c r="G274" s="167">
        <v>584969961.66999996</v>
      </c>
      <c r="H274" s="167">
        <v>267605345.39999899</v>
      </c>
      <c r="I274" s="167">
        <v>852575307.07000005</v>
      </c>
    </row>
    <row r="275" spans="1:9" ht="11.4">
      <c r="A275" s="97" t="s">
        <v>293</v>
      </c>
      <c r="B275" s="167">
        <v>-435068934.88</v>
      </c>
      <c r="C275" s="167">
        <v>-215980671.24000001</v>
      </c>
      <c r="D275" s="167">
        <v>0</v>
      </c>
      <c r="E275" s="167">
        <v>0</v>
      </c>
      <c r="F275" s="167">
        <v>0</v>
      </c>
      <c r="G275" s="167">
        <v>-435068934.88</v>
      </c>
      <c r="H275" s="167">
        <v>-215980671.24000001</v>
      </c>
      <c r="I275" s="167">
        <v>-651049606.12</v>
      </c>
    </row>
    <row r="276" spans="1:9" ht="11.4">
      <c r="A276" s="97" t="s">
        <v>294</v>
      </c>
      <c r="B276" s="167">
        <v>0</v>
      </c>
      <c r="C276" s="167">
        <v>0</v>
      </c>
      <c r="D276" s="167">
        <v>0</v>
      </c>
      <c r="E276" s="167">
        <v>0</v>
      </c>
      <c r="F276" s="167">
        <v>0</v>
      </c>
      <c r="G276" s="167">
        <v>0</v>
      </c>
      <c r="H276" s="167">
        <v>0</v>
      </c>
      <c r="I276" s="167">
        <v>0</v>
      </c>
    </row>
    <row r="277" spans="1:9" ht="11.4">
      <c r="A277" s="97" t="s">
        <v>295</v>
      </c>
      <c r="B277" s="168">
        <v>149901026.78999999</v>
      </c>
      <c r="C277" s="168">
        <v>51624674.159999996</v>
      </c>
      <c r="D277" s="168">
        <v>0</v>
      </c>
      <c r="E277" s="169">
        <v>0</v>
      </c>
      <c r="F277" s="169">
        <v>0</v>
      </c>
      <c r="G277" s="169">
        <v>149901026.78999999</v>
      </c>
      <c r="H277" s="169">
        <v>51624674.159999996</v>
      </c>
      <c r="I277" s="169">
        <v>201525700.94999999</v>
      </c>
    </row>
    <row r="278" spans="1:9" ht="11.4">
      <c r="A278" s="97"/>
      <c r="B278" s="172"/>
      <c r="C278" s="172"/>
      <c r="D278" s="172"/>
      <c r="E278" s="172"/>
      <c r="F278" s="172"/>
      <c r="G278" s="172"/>
      <c r="H278" s="172"/>
      <c r="I278" s="172"/>
    </row>
    <row r="279" spans="1:9" ht="12.6" thickBot="1">
      <c r="A279" s="99" t="s">
        <v>6</v>
      </c>
      <c r="B279" s="173">
        <v>505506288.50999898</v>
      </c>
      <c r="C279" s="173">
        <v>200414259.91999999</v>
      </c>
      <c r="D279" s="173">
        <v>-227502042.30000001</v>
      </c>
      <c r="E279" s="174">
        <v>-149750256.01342201</v>
      </c>
      <c r="F279" s="174">
        <v>-77751786.286578</v>
      </c>
      <c r="G279" s="174">
        <v>355756032.49657702</v>
      </c>
      <c r="H279" s="174">
        <v>122662473.633422</v>
      </c>
      <c r="I279" s="174">
        <v>478418506.12999898</v>
      </c>
    </row>
    <row r="280" spans="1:9" ht="12" thickTop="1">
      <c r="A280" s="97"/>
      <c r="B280" s="167"/>
      <c r="C280" s="167"/>
      <c r="D280" s="167"/>
      <c r="E280" s="167"/>
      <c r="F280" s="167"/>
      <c r="G280" s="167"/>
      <c r="H280" s="167"/>
      <c r="I280" s="167"/>
    </row>
    <row r="281" spans="1:9" ht="12">
      <c r="A281" s="99" t="s">
        <v>5</v>
      </c>
      <c r="B281" s="167"/>
      <c r="C281" s="167"/>
      <c r="D281" s="167"/>
      <c r="E281" s="167"/>
      <c r="F281" s="167"/>
      <c r="G281" s="167"/>
      <c r="H281" s="167"/>
      <c r="I281" s="167"/>
    </row>
    <row r="282" spans="1:9" ht="11.4">
      <c r="A282" s="98" t="s">
        <v>296</v>
      </c>
      <c r="B282" s="167"/>
      <c r="C282" s="167"/>
      <c r="D282" s="167"/>
      <c r="E282" s="167"/>
      <c r="F282" s="167"/>
      <c r="G282" s="167"/>
      <c r="H282" s="167"/>
      <c r="I282" s="167"/>
    </row>
    <row r="283" spans="1:9" ht="11.4">
      <c r="A283" s="97" t="s">
        <v>297</v>
      </c>
      <c r="B283" s="167">
        <v>344289.63999999902</v>
      </c>
      <c r="C283" s="167">
        <v>0</v>
      </c>
      <c r="D283" s="167">
        <v>0</v>
      </c>
      <c r="E283" s="167">
        <v>0</v>
      </c>
      <c r="F283" s="167">
        <v>0</v>
      </c>
      <c r="G283" s="167">
        <v>344289.63999999902</v>
      </c>
      <c r="H283" s="167">
        <v>0</v>
      </c>
      <c r="I283" s="167">
        <v>344289.63999999902</v>
      </c>
    </row>
    <row r="284" spans="1:9" ht="11.4">
      <c r="A284" s="97" t="s">
        <v>298</v>
      </c>
      <c r="B284" s="167">
        <v>0</v>
      </c>
      <c r="C284" s="167">
        <v>0</v>
      </c>
      <c r="D284" s="167">
        <v>-38296017.5</v>
      </c>
      <c r="E284" s="167">
        <v>-25570250.864742</v>
      </c>
      <c r="F284" s="167">
        <v>-12725766.635258</v>
      </c>
      <c r="G284" s="167">
        <v>-25570250.864742</v>
      </c>
      <c r="H284" s="167">
        <v>-12725766.635258</v>
      </c>
      <c r="I284" s="167">
        <v>-38296017.5</v>
      </c>
    </row>
    <row r="285" spans="1:9" ht="11.4">
      <c r="A285" s="97" t="s">
        <v>299</v>
      </c>
      <c r="B285" s="167">
        <v>0</v>
      </c>
      <c r="C285" s="167">
        <v>0</v>
      </c>
      <c r="D285" s="167">
        <v>-40486681.880000003</v>
      </c>
      <c r="E285" s="167">
        <v>-27655022.235716</v>
      </c>
      <c r="F285" s="167">
        <v>-12831659.644284001</v>
      </c>
      <c r="G285" s="167">
        <v>-27655022.235716</v>
      </c>
      <c r="H285" s="167">
        <v>-12831659.644284001</v>
      </c>
      <c r="I285" s="167">
        <v>-40486681.879999898</v>
      </c>
    </row>
    <row r="286" spans="1:9" ht="11.4">
      <c r="A286" s="97" t="s">
        <v>300</v>
      </c>
      <c r="B286" s="167">
        <v>0</v>
      </c>
      <c r="C286" s="167">
        <v>0</v>
      </c>
      <c r="D286" s="167">
        <v>0</v>
      </c>
      <c r="E286" s="167">
        <v>0</v>
      </c>
      <c r="F286" s="167">
        <v>0</v>
      </c>
      <c r="G286" s="167">
        <v>0</v>
      </c>
      <c r="H286" s="167">
        <v>0</v>
      </c>
      <c r="I286" s="167">
        <v>0</v>
      </c>
    </row>
    <row r="287" spans="1:9" ht="11.4">
      <c r="A287" s="97" t="s">
        <v>301</v>
      </c>
      <c r="B287" s="167">
        <v>0</v>
      </c>
      <c r="C287" s="167">
        <v>0</v>
      </c>
      <c r="D287" s="167">
        <v>-503395.99999999901</v>
      </c>
      <c r="E287" s="167">
        <v>-340279.20583599899</v>
      </c>
      <c r="F287" s="167">
        <v>-163116.79416399999</v>
      </c>
      <c r="G287" s="167">
        <v>-340279.20583599899</v>
      </c>
      <c r="H287" s="167">
        <v>-163116.79416399999</v>
      </c>
      <c r="I287" s="167">
        <v>-503395.99999999901</v>
      </c>
    </row>
    <row r="288" spans="1:9" ht="11.4">
      <c r="A288" s="97" t="s">
        <v>302</v>
      </c>
      <c r="B288" s="167">
        <v>0</v>
      </c>
      <c r="C288" s="167">
        <v>0</v>
      </c>
      <c r="D288" s="167">
        <v>822683.96</v>
      </c>
      <c r="E288" s="167">
        <v>559938.35129999998</v>
      </c>
      <c r="F288" s="167">
        <v>262745.60869999998</v>
      </c>
      <c r="G288" s="167">
        <v>559938.35129999998</v>
      </c>
      <c r="H288" s="167">
        <v>262745.60869999998</v>
      </c>
      <c r="I288" s="167">
        <v>822683.96</v>
      </c>
    </row>
    <row r="289" spans="1:9" ht="11.4">
      <c r="A289" s="97" t="s">
        <v>303</v>
      </c>
      <c r="B289" s="167">
        <v>0</v>
      </c>
      <c r="C289" s="167">
        <v>0</v>
      </c>
      <c r="D289" s="167">
        <v>-36251763.559999898</v>
      </c>
      <c r="E289" s="167">
        <v>-24509553.058596</v>
      </c>
      <c r="F289" s="167">
        <v>-11742210.501404</v>
      </c>
      <c r="G289" s="167">
        <v>-24509553.058596</v>
      </c>
      <c r="H289" s="167">
        <v>-11742210.501404</v>
      </c>
      <c r="I289" s="167">
        <v>-36251763.559999898</v>
      </c>
    </row>
    <row r="290" spans="1:9" ht="11.4">
      <c r="A290" s="97" t="s">
        <v>304</v>
      </c>
      <c r="B290" s="167">
        <v>0</v>
      </c>
      <c r="C290" s="167">
        <v>0</v>
      </c>
      <c r="D290" s="167">
        <v>0</v>
      </c>
      <c r="E290" s="167">
        <v>0</v>
      </c>
      <c r="F290" s="167">
        <v>0</v>
      </c>
      <c r="G290" s="167">
        <v>0</v>
      </c>
      <c r="H290" s="167">
        <v>0</v>
      </c>
      <c r="I290" s="167">
        <v>0</v>
      </c>
    </row>
    <row r="291" spans="1:9" ht="11.4">
      <c r="A291" s="97" t="s">
        <v>305</v>
      </c>
      <c r="B291" s="167">
        <v>0</v>
      </c>
      <c r="C291" s="167">
        <v>0</v>
      </c>
      <c r="D291" s="167">
        <v>31444950.710000001</v>
      </c>
      <c r="E291" s="167">
        <v>21267390.050115</v>
      </c>
      <c r="F291" s="167">
        <v>10177560.6598849</v>
      </c>
      <c r="G291" s="167">
        <v>21267390.050115</v>
      </c>
      <c r="H291" s="167">
        <v>10177560.6598849</v>
      </c>
      <c r="I291" s="167">
        <v>31444950.710000001</v>
      </c>
    </row>
    <row r="292" spans="1:9" ht="11.4">
      <c r="A292" s="97" t="s">
        <v>306</v>
      </c>
      <c r="B292" s="167">
        <v>0</v>
      </c>
      <c r="C292" s="167">
        <v>0</v>
      </c>
      <c r="D292" s="167">
        <v>0</v>
      </c>
      <c r="E292" s="167">
        <v>0</v>
      </c>
      <c r="F292" s="167">
        <v>0</v>
      </c>
      <c r="G292" s="167">
        <v>0</v>
      </c>
      <c r="H292" s="167">
        <v>0</v>
      </c>
      <c r="I292" s="167">
        <v>0</v>
      </c>
    </row>
    <row r="293" spans="1:9" ht="11.4">
      <c r="A293" s="97" t="s">
        <v>307</v>
      </c>
      <c r="B293" s="167">
        <v>0</v>
      </c>
      <c r="C293" s="167">
        <v>0</v>
      </c>
      <c r="D293" s="167">
        <v>480144</v>
      </c>
      <c r="E293" s="167">
        <v>323956.93679999898</v>
      </c>
      <c r="F293" s="167">
        <v>156187.06319999899</v>
      </c>
      <c r="G293" s="167">
        <v>323956.93679999898</v>
      </c>
      <c r="H293" s="167">
        <v>156187.06319999899</v>
      </c>
      <c r="I293" s="167">
        <v>480144</v>
      </c>
    </row>
    <row r="294" spans="1:9" ht="11.4">
      <c r="A294" s="97" t="s">
        <v>308</v>
      </c>
      <c r="B294" s="167">
        <v>0</v>
      </c>
      <c r="C294" s="167">
        <v>0</v>
      </c>
      <c r="D294" s="167">
        <v>-7711527.98999999</v>
      </c>
      <c r="E294" s="167">
        <v>-5218573.84522299</v>
      </c>
      <c r="F294" s="167">
        <v>-2492954.144777</v>
      </c>
      <c r="G294" s="167">
        <v>-5218573.84522299</v>
      </c>
      <c r="H294" s="167">
        <v>-2492954.144777</v>
      </c>
      <c r="I294" s="167">
        <v>-7711527.98999999</v>
      </c>
    </row>
    <row r="295" spans="1:9" ht="11.4">
      <c r="A295" s="97" t="s">
        <v>309</v>
      </c>
      <c r="B295" s="167">
        <v>-7437049.5</v>
      </c>
      <c r="C295" s="167">
        <v>-2291137.13</v>
      </c>
      <c r="D295" s="167">
        <v>-2566691.9900000002</v>
      </c>
      <c r="E295" s="167">
        <v>-1735484.37023099</v>
      </c>
      <c r="F295" s="167">
        <v>-831207.61976899998</v>
      </c>
      <c r="G295" s="167">
        <v>-9172533.8702309895</v>
      </c>
      <c r="H295" s="167">
        <v>-3122344.7497689999</v>
      </c>
      <c r="I295" s="167">
        <v>-12294878.619999999</v>
      </c>
    </row>
    <row r="296" spans="1:9" ht="11.4">
      <c r="A296" s="97" t="s">
        <v>310</v>
      </c>
      <c r="B296" s="167">
        <v>-2600</v>
      </c>
      <c r="C296" s="167">
        <v>-5650</v>
      </c>
      <c r="D296" s="167">
        <v>-5287.16</v>
      </c>
      <c r="E296" s="167">
        <v>-3568.4908799999898</v>
      </c>
      <c r="F296" s="167">
        <v>-1718.66912</v>
      </c>
      <c r="G296" s="167">
        <v>-6168.4908800000003</v>
      </c>
      <c r="H296" s="167">
        <v>-7368.6691199999996</v>
      </c>
      <c r="I296" s="167">
        <v>-13537.16</v>
      </c>
    </row>
    <row r="297" spans="1:9" ht="11.4">
      <c r="A297" s="97" t="s">
        <v>311</v>
      </c>
      <c r="B297" s="167">
        <v>-183541.71</v>
      </c>
      <c r="C297" s="167">
        <v>0</v>
      </c>
      <c r="D297" s="167">
        <v>0</v>
      </c>
      <c r="E297" s="167">
        <v>0</v>
      </c>
      <c r="F297" s="167">
        <v>0</v>
      </c>
      <c r="G297" s="167">
        <v>-183541.71</v>
      </c>
      <c r="H297" s="167">
        <v>0</v>
      </c>
      <c r="I297" s="167">
        <v>-183541.71</v>
      </c>
    </row>
    <row r="298" spans="1:9" ht="11.4">
      <c r="A298" s="97" t="s">
        <v>312</v>
      </c>
      <c r="B298" s="167">
        <v>0</v>
      </c>
      <c r="C298" s="167">
        <v>0</v>
      </c>
      <c r="D298" s="167">
        <v>0</v>
      </c>
      <c r="E298" s="167">
        <v>0</v>
      </c>
      <c r="F298" s="167">
        <v>0</v>
      </c>
      <c r="G298" s="167">
        <v>0</v>
      </c>
      <c r="H298" s="167">
        <v>0</v>
      </c>
      <c r="I298" s="167">
        <v>0</v>
      </c>
    </row>
    <row r="299" spans="1:9" ht="11.4">
      <c r="A299" s="97" t="s">
        <v>313</v>
      </c>
      <c r="B299" s="167">
        <v>-1809012.48</v>
      </c>
      <c r="C299" s="167">
        <v>0</v>
      </c>
      <c r="D299" s="167">
        <v>0</v>
      </c>
      <c r="E299" s="167">
        <v>0</v>
      </c>
      <c r="F299" s="167">
        <v>0</v>
      </c>
      <c r="G299" s="167">
        <v>-1809012.48</v>
      </c>
      <c r="H299" s="167">
        <v>0</v>
      </c>
      <c r="I299" s="167">
        <v>-1809012.48</v>
      </c>
    </row>
    <row r="300" spans="1:9" ht="11.4">
      <c r="A300" s="97" t="s">
        <v>314</v>
      </c>
      <c r="B300" s="167">
        <v>0</v>
      </c>
      <c r="C300" s="167">
        <v>0</v>
      </c>
      <c r="D300" s="167">
        <v>0</v>
      </c>
      <c r="E300" s="167">
        <v>0</v>
      </c>
      <c r="F300" s="167">
        <v>0</v>
      </c>
      <c r="G300" s="167">
        <v>0</v>
      </c>
      <c r="H300" s="167">
        <v>0</v>
      </c>
      <c r="I300" s="167">
        <v>0</v>
      </c>
    </row>
    <row r="301" spans="1:9" ht="11.4">
      <c r="A301" s="97" t="s">
        <v>315</v>
      </c>
      <c r="B301" s="167">
        <v>7.11</v>
      </c>
      <c r="C301" s="167">
        <v>0</v>
      </c>
      <c r="D301" s="167">
        <v>0</v>
      </c>
      <c r="E301" s="167">
        <v>0</v>
      </c>
      <c r="F301" s="167">
        <v>0</v>
      </c>
      <c r="G301" s="167">
        <v>7.11</v>
      </c>
      <c r="H301" s="167">
        <v>0</v>
      </c>
      <c r="I301" s="167">
        <v>7.11</v>
      </c>
    </row>
    <row r="302" spans="1:9" ht="11.4">
      <c r="A302" s="97" t="s">
        <v>316</v>
      </c>
      <c r="B302" s="167">
        <v>0</v>
      </c>
      <c r="C302" s="167">
        <v>0</v>
      </c>
      <c r="D302" s="167">
        <v>61422.67</v>
      </c>
      <c r="E302" s="167">
        <v>41741.591954999902</v>
      </c>
      <c r="F302" s="167">
        <v>19681.078044999998</v>
      </c>
      <c r="G302" s="167">
        <v>41741.591954999902</v>
      </c>
      <c r="H302" s="167">
        <v>19681.078044999998</v>
      </c>
      <c r="I302" s="167">
        <v>61422.67</v>
      </c>
    </row>
    <row r="303" spans="1:9" ht="11.4">
      <c r="A303" s="97" t="s">
        <v>317</v>
      </c>
      <c r="B303" s="167">
        <v>0</v>
      </c>
      <c r="C303" s="167">
        <v>0</v>
      </c>
      <c r="D303" s="167">
        <v>-2149045.4500000002</v>
      </c>
      <c r="E303" s="167">
        <v>-1451445.0798849999</v>
      </c>
      <c r="F303" s="167">
        <v>-697600.37011500006</v>
      </c>
      <c r="G303" s="167">
        <v>-1451445.0798849999</v>
      </c>
      <c r="H303" s="167">
        <v>-697600.37011500006</v>
      </c>
      <c r="I303" s="167">
        <v>-2149045.4500000002</v>
      </c>
    </row>
    <row r="304" spans="1:9" ht="11.4">
      <c r="A304" s="97" t="s">
        <v>318</v>
      </c>
      <c r="B304" s="167">
        <v>0</v>
      </c>
      <c r="C304" s="167">
        <v>0</v>
      </c>
      <c r="D304" s="167">
        <v>2849550</v>
      </c>
      <c r="E304" s="167">
        <v>1957735.41499999</v>
      </c>
      <c r="F304" s="167">
        <v>891814.58499999996</v>
      </c>
      <c r="G304" s="167">
        <v>1957735.41499999</v>
      </c>
      <c r="H304" s="167">
        <v>891814.58499999996</v>
      </c>
      <c r="I304" s="167">
        <v>2849550</v>
      </c>
    </row>
    <row r="305" spans="1:9" ht="11.4">
      <c r="A305" s="97" t="s">
        <v>319</v>
      </c>
      <c r="B305" s="167">
        <v>0</v>
      </c>
      <c r="C305" s="167">
        <v>0</v>
      </c>
      <c r="D305" s="167">
        <v>5765055.1200000001</v>
      </c>
      <c r="E305" s="167">
        <v>3901597.9753359901</v>
      </c>
      <c r="F305" s="167">
        <v>1863457.144664</v>
      </c>
      <c r="G305" s="167">
        <v>3901597.9753359901</v>
      </c>
      <c r="H305" s="167">
        <v>1863457.144664</v>
      </c>
      <c r="I305" s="167">
        <v>5765055.1200000001</v>
      </c>
    </row>
    <row r="306" spans="1:9" ht="11.4">
      <c r="A306" s="97" t="s">
        <v>320</v>
      </c>
      <c r="B306" s="167">
        <v>0</v>
      </c>
      <c r="C306" s="167">
        <v>0</v>
      </c>
      <c r="D306" s="167">
        <v>6487229.6399999997</v>
      </c>
      <c r="E306" s="167">
        <v>4383809.3447439997</v>
      </c>
      <c r="F306" s="167">
        <v>2103420.295256</v>
      </c>
      <c r="G306" s="167">
        <v>4383809.3447439997</v>
      </c>
      <c r="H306" s="167">
        <v>2103420.295256</v>
      </c>
      <c r="I306" s="167">
        <v>6487229.6399999997</v>
      </c>
    </row>
    <row r="307" spans="1:9" ht="11.4">
      <c r="A307" s="97" t="s">
        <v>321</v>
      </c>
      <c r="B307" s="168">
        <v>-9087906.9399999995</v>
      </c>
      <c r="C307" s="168">
        <v>-2296787.13</v>
      </c>
      <c r="D307" s="168">
        <v>-80059375.429999903</v>
      </c>
      <c r="E307" s="169">
        <v>-54048007.485858902</v>
      </c>
      <c r="F307" s="169">
        <v>-26011367.944141001</v>
      </c>
      <c r="G307" s="169">
        <v>-63135914.425858997</v>
      </c>
      <c r="H307" s="169">
        <v>-28308155.074140899</v>
      </c>
      <c r="I307" s="169">
        <v>-91444069.499999896</v>
      </c>
    </row>
    <row r="308" spans="1:9" ht="11.4">
      <c r="A308" s="98" t="s">
        <v>322</v>
      </c>
      <c r="B308" s="167"/>
      <c r="C308" s="167"/>
      <c r="D308" s="167"/>
      <c r="E308" s="167"/>
      <c r="F308" s="167"/>
      <c r="G308" s="167"/>
      <c r="H308" s="167"/>
      <c r="I308" s="167"/>
    </row>
    <row r="309" spans="1:9" ht="11.4">
      <c r="A309" s="97" t="s">
        <v>323</v>
      </c>
      <c r="B309" s="167">
        <v>0</v>
      </c>
      <c r="C309" s="167">
        <v>0</v>
      </c>
      <c r="D309" s="167">
        <v>218136834</v>
      </c>
      <c r="E309" s="167">
        <v>147438686.1006</v>
      </c>
      <c r="F309" s="167">
        <v>70698147.899399996</v>
      </c>
      <c r="G309" s="176">
        <v>147438686.1006</v>
      </c>
      <c r="H309" s="176">
        <v>70698147.899399996</v>
      </c>
      <c r="I309" s="176">
        <v>218136834</v>
      </c>
    </row>
    <row r="310" spans="1:9" ht="11.4">
      <c r="A310" s="97" t="s">
        <v>324</v>
      </c>
      <c r="B310" s="167">
        <v>0</v>
      </c>
      <c r="C310" s="167">
        <v>0</v>
      </c>
      <c r="D310" s="167">
        <v>0</v>
      </c>
      <c r="E310" s="167">
        <v>0</v>
      </c>
      <c r="F310" s="167">
        <v>0</v>
      </c>
      <c r="G310" s="167">
        <v>0</v>
      </c>
      <c r="H310" s="167">
        <v>0</v>
      </c>
      <c r="I310" s="167">
        <v>0</v>
      </c>
    </row>
    <row r="311" spans="1:9" ht="11.4">
      <c r="A311" s="97" t="s">
        <v>325</v>
      </c>
      <c r="B311" s="167">
        <v>0</v>
      </c>
      <c r="C311" s="167">
        <v>0</v>
      </c>
      <c r="D311" s="167">
        <v>2884865.5</v>
      </c>
      <c r="E311" s="167">
        <v>1950457.8050299999</v>
      </c>
      <c r="F311" s="167">
        <v>934407.69496999995</v>
      </c>
      <c r="G311" s="167">
        <v>1950457.8050299999</v>
      </c>
      <c r="H311" s="167">
        <v>934407.69496999995</v>
      </c>
      <c r="I311" s="167">
        <v>2884865.5</v>
      </c>
    </row>
    <row r="312" spans="1:9" ht="11.4">
      <c r="A312" s="97" t="s">
        <v>326</v>
      </c>
      <c r="B312" s="167">
        <v>9299.7599999999893</v>
      </c>
      <c r="C312" s="167">
        <v>5699.8799999999901</v>
      </c>
      <c r="D312" s="167">
        <v>2747801.87</v>
      </c>
      <c r="E312" s="167">
        <v>1857426.3653750001</v>
      </c>
      <c r="F312" s="167">
        <v>890375.50462499994</v>
      </c>
      <c r="G312" s="167">
        <v>1866726.1253750001</v>
      </c>
      <c r="H312" s="167">
        <v>896075.38462499995</v>
      </c>
      <c r="I312" s="167">
        <v>2762801.51</v>
      </c>
    </row>
    <row r="313" spans="1:9" ht="11.4">
      <c r="A313" s="97" t="s">
        <v>327</v>
      </c>
      <c r="B313" s="167">
        <v>0</v>
      </c>
      <c r="C313" s="167">
        <v>0</v>
      </c>
      <c r="D313" s="167">
        <v>0</v>
      </c>
      <c r="E313" s="167">
        <v>0</v>
      </c>
      <c r="F313" s="167">
        <v>0</v>
      </c>
      <c r="G313" s="167">
        <v>0</v>
      </c>
      <c r="H313" s="167">
        <v>0</v>
      </c>
      <c r="I313" s="167">
        <v>0</v>
      </c>
    </row>
    <row r="314" spans="1:9" ht="11.4">
      <c r="A314" s="97" t="s">
        <v>328</v>
      </c>
      <c r="B314" s="167">
        <v>0</v>
      </c>
      <c r="C314" s="167">
        <v>0</v>
      </c>
      <c r="D314" s="167">
        <v>0</v>
      </c>
      <c r="E314" s="167">
        <v>0</v>
      </c>
      <c r="F314" s="167">
        <v>0</v>
      </c>
      <c r="G314" s="167">
        <v>0</v>
      </c>
      <c r="H314" s="167">
        <v>0</v>
      </c>
      <c r="I314" s="167">
        <v>0</v>
      </c>
    </row>
    <row r="315" spans="1:9" ht="11.4">
      <c r="A315" s="97" t="s">
        <v>329</v>
      </c>
      <c r="B315" s="167">
        <v>0</v>
      </c>
      <c r="C315" s="167">
        <v>0</v>
      </c>
      <c r="D315" s="167">
        <v>0</v>
      </c>
      <c r="E315" s="167">
        <v>0</v>
      </c>
      <c r="F315" s="167">
        <v>0</v>
      </c>
      <c r="G315" s="167">
        <v>0</v>
      </c>
      <c r="H315" s="167">
        <v>0</v>
      </c>
      <c r="I315" s="167">
        <v>0</v>
      </c>
    </row>
    <row r="316" spans="1:9" ht="11.4">
      <c r="A316" s="97" t="s">
        <v>330</v>
      </c>
      <c r="B316" s="167">
        <v>15015583.2399999</v>
      </c>
      <c r="C316" s="167">
        <v>421214.76999999897</v>
      </c>
      <c r="D316" s="167">
        <v>2791970.53</v>
      </c>
      <c r="E316" s="167">
        <v>1888293.6822569999</v>
      </c>
      <c r="F316" s="167">
        <v>903676.84774300002</v>
      </c>
      <c r="G316" s="167">
        <v>16903876.922256999</v>
      </c>
      <c r="H316" s="167">
        <v>1324891.6177429999</v>
      </c>
      <c r="I316" s="167">
        <v>18228768.539999999</v>
      </c>
    </row>
    <row r="317" spans="1:9" ht="11.4">
      <c r="A317" s="97" t="s">
        <v>331</v>
      </c>
      <c r="B317" s="167">
        <v>-5684358.3899999997</v>
      </c>
      <c r="C317" s="167">
        <v>-1495989.89</v>
      </c>
      <c r="D317" s="167">
        <v>-1892348.26</v>
      </c>
      <c r="E317" s="167">
        <v>-1280322.536566</v>
      </c>
      <c r="F317" s="167">
        <v>-612025.72343400004</v>
      </c>
      <c r="G317" s="167">
        <v>-6964680.9265659899</v>
      </c>
      <c r="H317" s="167">
        <v>-2108015.6134339999</v>
      </c>
      <c r="I317" s="167">
        <v>-9072696.5399999991</v>
      </c>
    </row>
    <row r="318" spans="1:9" ht="11.4">
      <c r="A318" s="97" t="s">
        <v>332</v>
      </c>
      <c r="B318" s="168">
        <v>9340524.6099999994</v>
      </c>
      <c r="C318" s="168">
        <v>-1069075.24</v>
      </c>
      <c r="D318" s="168">
        <v>224669123.63999999</v>
      </c>
      <c r="E318" s="169">
        <v>151854541.416695</v>
      </c>
      <c r="F318" s="169">
        <v>72814582.223303899</v>
      </c>
      <c r="G318" s="169">
        <v>161195066.026696</v>
      </c>
      <c r="H318" s="169">
        <v>71745506.983303994</v>
      </c>
      <c r="I318" s="169">
        <v>232940573.00999901</v>
      </c>
    </row>
    <row r="319" spans="1:9" ht="11.4">
      <c r="A319" s="98" t="s">
        <v>333</v>
      </c>
      <c r="B319" s="167"/>
      <c r="C319" s="167"/>
      <c r="D319" s="167"/>
      <c r="E319" s="167"/>
      <c r="F319" s="167"/>
      <c r="G319" s="167"/>
      <c r="H319" s="167"/>
      <c r="I319" s="167"/>
    </row>
    <row r="320" spans="1:9" ht="11.4">
      <c r="A320" s="97" t="s">
        <v>334</v>
      </c>
      <c r="B320" s="167">
        <v>0</v>
      </c>
      <c r="C320" s="167">
        <v>0</v>
      </c>
      <c r="D320" s="167">
        <v>0</v>
      </c>
      <c r="E320" s="167">
        <v>0</v>
      </c>
      <c r="F320" s="167">
        <v>0</v>
      </c>
      <c r="G320" s="167">
        <v>0</v>
      </c>
      <c r="H320" s="167">
        <v>0</v>
      </c>
      <c r="I320" s="167">
        <v>0</v>
      </c>
    </row>
    <row r="321" spans="1:9" ht="11.4">
      <c r="A321" s="97" t="s">
        <v>335</v>
      </c>
      <c r="B321" s="167">
        <v>0</v>
      </c>
      <c r="C321" s="167">
        <v>0</v>
      </c>
      <c r="D321" s="167">
        <v>0</v>
      </c>
      <c r="E321" s="167">
        <v>0</v>
      </c>
      <c r="F321" s="167">
        <v>0</v>
      </c>
      <c r="G321" s="167">
        <v>0</v>
      </c>
      <c r="H321" s="167">
        <v>0</v>
      </c>
      <c r="I321" s="167">
        <v>0</v>
      </c>
    </row>
    <row r="322" spans="1:9" ht="11.4">
      <c r="A322" s="97" t="s">
        <v>336</v>
      </c>
      <c r="B322" s="168">
        <v>0</v>
      </c>
      <c r="C322" s="168">
        <v>0</v>
      </c>
      <c r="D322" s="168">
        <v>0</v>
      </c>
      <c r="E322" s="169">
        <v>0</v>
      </c>
      <c r="F322" s="169">
        <v>0</v>
      </c>
      <c r="G322" s="169">
        <v>0</v>
      </c>
      <c r="H322" s="169">
        <v>0</v>
      </c>
      <c r="I322" s="169">
        <v>0</v>
      </c>
    </row>
    <row r="323" spans="1:9" ht="11.4">
      <c r="A323" s="97"/>
      <c r="B323" s="172"/>
      <c r="C323" s="172"/>
      <c r="D323" s="172"/>
      <c r="E323" s="172"/>
      <c r="F323" s="172"/>
      <c r="G323" s="172"/>
      <c r="H323" s="172"/>
      <c r="I323" s="172"/>
    </row>
    <row r="324" spans="1:9" ht="12.6" thickBot="1">
      <c r="A324" s="99" t="s">
        <v>1</v>
      </c>
      <c r="B324" s="173">
        <v>252617.66999999899</v>
      </c>
      <c r="C324" s="173">
        <v>-3365862.37</v>
      </c>
      <c r="D324" s="173">
        <v>144609748.209999</v>
      </c>
      <c r="E324" s="174">
        <v>97806533.930836901</v>
      </c>
      <c r="F324" s="174">
        <v>46803214.279163003</v>
      </c>
      <c r="G324" s="174">
        <v>98059151.600836903</v>
      </c>
      <c r="H324" s="174">
        <v>43437351.909162998</v>
      </c>
      <c r="I324" s="174">
        <v>141496503.50999999</v>
      </c>
    </row>
    <row r="325" spans="1:9" ht="12" thickTop="1">
      <c r="A325" s="97"/>
      <c r="B325" s="172"/>
      <c r="C325" s="172"/>
      <c r="D325" s="172"/>
      <c r="E325" s="172"/>
      <c r="F325" s="172"/>
      <c r="G325" s="172"/>
      <c r="H325" s="172"/>
      <c r="I325" s="172"/>
    </row>
    <row r="326" spans="1:9" ht="12.6" thickBot="1">
      <c r="A326" s="99" t="s">
        <v>0</v>
      </c>
      <c r="B326" s="178">
        <v>505253670.83999902</v>
      </c>
      <c r="C326" s="178">
        <v>203780122.28999999</v>
      </c>
      <c r="D326" s="178">
        <v>-372111790.50999898</v>
      </c>
      <c r="E326" s="178">
        <v>-247556789.944258</v>
      </c>
      <c r="F326" s="178">
        <v>-124555000.56574</v>
      </c>
      <c r="G326" s="178">
        <v>257696880.89574</v>
      </c>
      <c r="H326" s="178">
        <v>79225121.724259004</v>
      </c>
      <c r="I326" s="178">
        <v>336922002.61999899</v>
      </c>
    </row>
    <row r="327" spans="1:9" ht="12" thickTop="1">
      <c r="A327" s="97"/>
      <c r="B327" s="166"/>
      <c r="C327" s="166"/>
      <c r="D327" s="166"/>
      <c r="E327" s="166"/>
      <c r="F327" s="166"/>
      <c r="G327" s="166"/>
      <c r="H327" s="166"/>
      <c r="I327" s="166"/>
    </row>
    <row r="328" spans="1:9" ht="11.4">
      <c r="A328" s="97"/>
      <c r="B328" s="166">
        <v>0</v>
      </c>
      <c r="C328" s="166">
        <v>0</v>
      </c>
      <c r="D328" s="166">
        <v>0</v>
      </c>
      <c r="E328" s="166">
        <v>0</v>
      </c>
      <c r="F328" s="166">
        <v>0</v>
      </c>
      <c r="G328" s="166">
        <v>0</v>
      </c>
      <c r="H328" s="166">
        <v>0</v>
      </c>
      <c r="I328" s="166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76" orientation="portrait" r:id="rId1"/>
  <headerFooter>
    <oddFooter>&amp;CPage &amp;P of &amp;N&amp;RUnallocated Detail</oddFooter>
  </headerFooter>
  <rowBreaks count="1" manualBreakCount="1">
    <brk id="26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79"/>
  <sheetViews>
    <sheetView view="pageBreakPreview" topLeftCell="A29" zoomScale="60" zoomScaleNormal="100" workbookViewId="0">
      <selection activeCell="M13" sqref="M13"/>
    </sheetView>
  </sheetViews>
  <sheetFormatPr defaultColWidth="8.88671875" defaultRowHeight="13.2"/>
  <cols>
    <col min="1" max="1" width="5.44140625" style="28" customWidth="1"/>
    <col min="2" max="2" width="48.33203125" style="28" customWidth="1"/>
    <col min="3" max="3" width="17.44140625" style="28" customWidth="1"/>
    <col min="4" max="4" width="17.109375" style="28" customWidth="1"/>
    <col min="5" max="5" width="13.109375" style="28" customWidth="1"/>
    <col min="6" max="6" width="14.109375" style="28" customWidth="1"/>
    <col min="7" max="7" width="11.88671875" style="28" customWidth="1"/>
    <col min="8" max="8" width="16.33203125" style="28" customWidth="1"/>
    <col min="9" max="9" width="8.88671875" style="28" customWidth="1"/>
    <col min="10" max="16384" width="8.88671875" style="28"/>
  </cols>
  <sheetData>
    <row r="1" spans="1:8" ht="15.9" customHeight="1">
      <c r="A1" s="27"/>
      <c r="B1" s="186" t="s">
        <v>337</v>
      </c>
      <c r="C1" s="186"/>
      <c r="D1" s="186"/>
      <c r="E1" s="186"/>
      <c r="F1" s="186"/>
      <c r="G1" s="186"/>
      <c r="H1" s="186"/>
    </row>
    <row r="2" spans="1:8" ht="15.9" customHeight="1">
      <c r="A2" s="29"/>
      <c r="B2" s="187" t="s">
        <v>356</v>
      </c>
      <c r="C2" s="187"/>
      <c r="D2" s="187"/>
      <c r="E2" s="187"/>
      <c r="F2" s="187"/>
      <c r="G2" s="187"/>
      <c r="H2" s="187"/>
    </row>
    <row r="3" spans="1:8" ht="15.9" customHeight="1">
      <c r="A3" s="187" t="str">
        <f>Allocated!A3</f>
        <v>FOR THE 12 MONTHS ENDED JUNE 30, 2017</v>
      </c>
      <c r="B3" s="187"/>
      <c r="C3" s="187"/>
      <c r="D3" s="187"/>
      <c r="E3" s="187"/>
      <c r="F3" s="187"/>
      <c r="G3" s="187"/>
      <c r="H3" s="187"/>
    </row>
    <row r="4" spans="1:8" ht="15" customHeight="1">
      <c r="A4" s="30"/>
      <c r="B4" s="188" t="str">
        <f>Allocated!A5</f>
        <v>(July through December 2016 is based on allocation factors developed using 12 ME 12/31/2015 information)</v>
      </c>
      <c r="C4" s="188"/>
      <c r="D4" s="188"/>
      <c r="E4" s="188"/>
      <c r="F4" s="188"/>
      <c r="G4" s="188"/>
      <c r="H4" s="188"/>
    </row>
    <row r="5" spans="1:8" ht="15.9" customHeight="1">
      <c r="A5" s="30"/>
      <c r="B5" s="188" t="str">
        <f>Allocated!A6</f>
        <v>(January through June 2017 is based on allocation factors developed using 12 ME 12/31/2016 information)</v>
      </c>
      <c r="C5" s="188"/>
      <c r="D5" s="188"/>
      <c r="E5" s="188"/>
      <c r="F5" s="188"/>
      <c r="G5" s="188"/>
      <c r="H5" s="188"/>
    </row>
    <row r="6" spans="1:8" ht="10.5" customHeight="1"/>
    <row r="7" spans="1:8" ht="26.4">
      <c r="A7" s="31"/>
      <c r="B7" s="32" t="s">
        <v>357</v>
      </c>
      <c r="C7" s="33" t="s">
        <v>358</v>
      </c>
      <c r="D7" s="33" t="s">
        <v>359</v>
      </c>
      <c r="E7" s="34" t="s">
        <v>405</v>
      </c>
      <c r="F7" s="35" t="s">
        <v>406</v>
      </c>
      <c r="G7" s="36" t="s">
        <v>407</v>
      </c>
      <c r="H7" s="33" t="s">
        <v>33</v>
      </c>
    </row>
    <row r="8" spans="1:8" ht="15.9" customHeight="1">
      <c r="A8" s="37" t="s">
        <v>18</v>
      </c>
      <c r="B8" s="38"/>
      <c r="C8" s="39"/>
      <c r="D8" s="39"/>
      <c r="E8" s="40"/>
      <c r="F8" s="41"/>
      <c r="G8" s="41"/>
      <c r="H8" s="42"/>
    </row>
    <row r="9" spans="1:8" ht="15.9" customHeight="1">
      <c r="A9" s="37"/>
      <c r="B9" s="43" t="s">
        <v>360</v>
      </c>
      <c r="C9" s="44">
        <f>'Unallocated Detail'!E203</f>
        <v>133637.79871800001</v>
      </c>
      <c r="D9" s="44">
        <f>'Unallocated Detail'!F203</f>
        <v>96314.151281999904</v>
      </c>
      <c r="E9" s="45">
        <v>1</v>
      </c>
      <c r="F9" s="46">
        <f>+C9/H9</f>
        <v>0.58115531839586521</v>
      </c>
      <c r="G9" s="46">
        <f>+D9/H9</f>
        <v>0.41884468160413491</v>
      </c>
      <c r="H9" s="47">
        <f>C9+D9</f>
        <v>229951.9499999999</v>
      </c>
    </row>
    <row r="10" spans="1:8" ht="15.9" customHeight="1">
      <c r="A10" s="37" t="s">
        <v>361</v>
      </c>
      <c r="B10" s="43" t="s">
        <v>362</v>
      </c>
      <c r="C10" s="53">
        <f>'Unallocated Detail'!E204</f>
        <v>498799.69539800001</v>
      </c>
      <c r="D10" s="53">
        <f>'Unallocated Detail'!F204</f>
        <v>296506.71460200002</v>
      </c>
      <c r="E10" s="48">
        <v>2</v>
      </c>
      <c r="F10" s="46">
        <f>+C10/H10</f>
        <v>0.62717927219774328</v>
      </c>
      <c r="G10" s="46">
        <f>+D10/H10</f>
        <v>0.37282072780225678</v>
      </c>
      <c r="H10" s="42">
        <f>C10+D10</f>
        <v>795306.41</v>
      </c>
    </row>
    <row r="11" spans="1:8" ht="15.9" customHeight="1">
      <c r="A11" s="37" t="s">
        <v>361</v>
      </c>
      <c r="B11" s="43" t="s">
        <v>363</v>
      </c>
      <c r="C11" s="53">
        <f>'Unallocated Detail'!E205</f>
        <v>19297690.930486999</v>
      </c>
      <c r="D11" s="53">
        <f>'Unallocated Detail'!F205</f>
        <v>13909218.3295129</v>
      </c>
      <c r="E11" s="48">
        <v>1</v>
      </c>
      <c r="F11" s="46">
        <f>+C11/H11</f>
        <v>0.58113481081277407</v>
      </c>
      <c r="G11" s="46">
        <f>+D11/H11</f>
        <v>0.41886518918722582</v>
      </c>
      <c r="H11" s="42">
        <f>C11+D11</f>
        <v>33206909.259999901</v>
      </c>
    </row>
    <row r="12" spans="1:8" ht="15.9" customHeight="1">
      <c r="A12" s="37" t="s">
        <v>361</v>
      </c>
      <c r="B12" s="43" t="s">
        <v>364</v>
      </c>
      <c r="C12" s="124">
        <f>'Unallocated Detail'!E207</f>
        <v>0</v>
      </c>
      <c r="D12" s="124">
        <f>'Unallocated Detail'!F207</f>
        <v>0</v>
      </c>
      <c r="E12" s="49">
        <v>1</v>
      </c>
      <c r="F12" s="179"/>
      <c r="G12" s="50"/>
      <c r="H12" s="124">
        <f>C12+D12</f>
        <v>0</v>
      </c>
    </row>
    <row r="13" spans="1:8" ht="15.9" customHeight="1">
      <c r="A13" s="37" t="s">
        <v>361</v>
      </c>
      <c r="B13" s="38" t="s">
        <v>365</v>
      </c>
      <c r="C13" s="53">
        <f>SUM(C9:C12)</f>
        <v>19930128.424603</v>
      </c>
      <c r="D13" s="53">
        <f>SUM(D9:D12)</f>
        <v>14302039.1953969</v>
      </c>
      <c r="E13" s="45"/>
      <c r="F13" s="51"/>
      <c r="G13" s="52"/>
      <c r="H13" s="42">
        <f>SUM(H9:H12)</f>
        <v>34232167.6199999</v>
      </c>
    </row>
    <row r="14" spans="1:8" ht="15.9" customHeight="1">
      <c r="A14" s="37" t="s">
        <v>17</v>
      </c>
      <c r="B14" s="38"/>
      <c r="C14" s="53"/>
      <c r="D14" s="53"/>
      <c r="E14" s="48"/>
      <c r="F14" s="52"/>
      <c r="G14" s="52"/>
      <c r="H14" s="42"/>
    </row>
    <row r="15" spans="1:8" ht="15.9" customHeight="1">
      <c r="A15" s="37"/>
      <c r="B15" s="43" t="s">
        <v>366</v>
      </c>
      <c r="C15" s="53">
        <f>'Unallocated Detail'!E210</f>
        <v>827957.20963199995</v>
      </c>
      <c r="D15" s="53">
        <f>'Unallocated Detail'!F210</f>
        <v>596718.43036799994</v>
      </c>
      <c r="E15" s="45">
        <v>1</v>
      </c>
      <c r="F15" s="46">
        <f>+C15/H15</f>
        <v>0.58115488633749646</v>
      </c>
      <c r="G15" s="46">
        <f>+D15/H15</f>
        <v>0.41884511366250354</v>
      </c>
      <c r="H15" s="42">
        <f>C15+D15</f>
        <v>1424675.64</v>
      </c>
    </row>
    <row r="16" spans="1:8" ht="15.9" customHeight="1">
      <c r="A16" s="37" t="s">
        <v>361</v>
      </c>
      <c r="B16" s="43" t="s">
        <v>367</v>
      </c>
      <c r="C16" s="53">
        <f>'Unallocated Detail'!E211</f>
        <v>782822.55756400002</v>
      </c>
      <c r="D16" s="53">
        <f>'Unallocated Detail'!F211</f>
        <v>564229.27243599901</v>
      </c>
      <c r="E16" s="48">
        <v>1</v>
      </c>
      <c r="F16" s="46">
        <f>+C16/H16</f>
        <v>0.58113766681420154</v>
      </c>
      <c r="G16" s="46">
        <f>+D16/H16</f>
        <v>0.41886233318579835</v>
      </c>
      <c r="H16" s="42">
        <f t="shared" ref="H16:H21" si="0">C16+D16</f>
        <v>1347051.8299999991</v>
      </c>
    </row>
    <row r="17" spans="1:8" ht="15.9" customHeight="1">
      <c r="A17" s="37" t="s">
        <v>361</v>
      </c>
      <c r="B17" s="43" t="s">
        <v>368</v>
      </c>
      <c r="C17" s="53">
        <f>'Unallocated Detail'!E212</f>
        <v>46435.198142000001</v>
      </c>
      <c r="D17" s="53">
        <f>'Unallocated Detail'!F212</f>
        <v>33447.221857999997</v>
      </c>
      <c r="E17" s="48">
        <v>1</v>
      </c>
      <c r="F17" s="46">
        <f>+C17/H17</f>
        <v>0.58129433412257669</v>
      </c>
      <c r="G17" s="46">
        <f>+D17/H17</f>
        <v>0.41870566587742331</v>
      </c>
      <c r="H17" s="42">
        <f t="shared" si="0"/>
        <v>79882.42</v>
      </c>
    </row>
    <row r="18" spans="1:8" ht="15.9" customHeight="1">
      <c r="A18" s="37"/>
      <c r="B18" s="43" t="s">
        <v>369</v>
      </c>
      <c r="C18" s="53">
        <f>'Unallocated Detail'!E213</f>
        <v>0</v>
      </c>
      <c r="D18" s="53">
        <f>'Unallocated Detail'!F213</f>
        <v>0</v>
      </c>
      <c r="E18" s="48">
        <v>1</v>
      </c>
      <c r="F18" s="46"/>
      <c r="G18" s="46"/>
      <c r="H18" s="42">
        <f t="shared" si="0"/>
        <v>0</v>
      </c>
    </row>
    <row r="19" spans="1:8" ht="15.9" customHeight="1">
      <c r="A19" s="37" t="s">
        <v>361</v>
      </c>
      <c r="B19" s="43" t="s">
        <v>370</v>
      </c>
      <c r="C19" s="53">
        <f>'Unallocated Detail'!E214</f>
        <v>0</v>
      </c>
      <c r="D19" s="53">
        <f>'Unallocated Detail'!F214</f>
        <v>0</v>
      </c>
      <c r="E19" s="48">
        <v>1</v>
      </c>
      <c r="F19" s="46"/>
      <c r="G19" s="46"/>
      <c r="H19" s="42">
        <f t="shared" si="0"/>
        <v>0</v>
      </c>
    </row>
    <row r="20" spans="1:8" ht="15.9" customHeight="1">
      <c r="A20" s="37"/>
      <c r="B20" s="43" t="s">
        <v>371</v>
      </c>
      <c r="C20" s="53">
        <f>'Unallocated Detail'!E215</f>
        <v>0</v>
      </c>
      <c r="D20" s="53">
        <f>'Unallocated Detail'!F215</f>
        <v>0</v>
      </c>
      <c r="E20" s="48">
        <v>1</v>
      </c>
      <c r="F20" s="46"/>
      <c r="G20" s="46"/>
      <c r="H20" s="42">
        <f t="shared" si="0"/>
        <v>0</v>
      </c>
    </row>
    <row r="21" spans="1:8" ht="15.9" customHeight="1">
      <c r="A21" s="37"/>
      <c r="B21" s="43" t="s">
        <v>372</v>
      </c>
      <c r="C21" s="124">
        <f>'Unallocated Detail'!E216</f>
        <v>0</v>
      </c>
      <c r="D21" s="124">
        <f>'Unallocated Detail'!F216</f>
        <v>0</v>
      </c>
      <c r="E21" s="49">
        <v>1</v>
      </c>
      <c r="F21" s="50"/>
      <c r="G21" s="50"/>
      <c r="H21" s="124">
        <f t="shared" si="0"/>
        <v>0</v>
      </c>
    </row>
    <row r="22" spans="1:8" ht="15.9" customHeight="1">
      <c r="A22" s="37" t="s">
        <v>361</v>
      </c>
      <c r="B22" s="38" t="s">
        <v>365</v>
      </c>
      <c r="C22" s="53">
        <f>SUM(C15:C20)</f>
        <v>1657214.9653380001</v>
      </c>
      <c r="D22" s="53">
        <f>SUM(D15:D20)</f>
        <v>1194394.9246619989</v>
      </c>
      <c r="E22" s="45"/>
      <c r="F22" s="51"/>
      <c r="G22" s="52"/>
      <c r="H22" s="42">
        <f>SUM(H15:H20)</f>
        <v>2851609.8899999987</v>
      </c>
    </row>
    <row r="23" spans="1:8" ht="15.9" customHeight="1">
      <c r="A23" s="37" t="s">
        <v>15</v>
      </c>
      <c r="B23" s="38"/>
      <c r="C23" s="53"/>
      <c r="D23" s="53"/>
      <c r="E23" s="48"/>
      <c r="F23" s="52"/>
      <c r="G23" s="52"/>
      <c r="H23" s="42"/>
    </row>
    <row r="24" spans="1:8" ht="15.9" customHeight="1">
      <c r="A24" s="37"/>
      <c r="B24" s="43" t="s">
        <v>373</v>
      </c>
      <c r="C24" s="53">
        <f>'Unallocated Detail'!E222</f>
        <v>35505571.043086998</v>
      </c>
      <c r="D24" s="53">
        <f>'Unallocated Detail'!F222</f>
        <v>17213461.466912899</v>
      </c>
      <c r="E24" s="45">
        <v>4</v>
      </c>
      <c r="F24" s="46">
        <f t="shared" ref="F24:F36" si="1">+C24/H24</f>
        <v>0.67348677228384635</v>
      </c>
      <c r="G24" s="46">
        <f t="shared" ref="G24:G36" si="2">+D24/H24</f>
        <v>0.32651322771615354</v>
      </c>
      <c r="H24" s="42">
        <f t="shared" ref="H24:H36" si="3">C24+D24</f>
        <v>52719032.509999901</v>
      </c>
    </row>
    <row r="25" spans="1:8" ht="15.9" customHeight="1">
      <c r="A25" s="37"/>
      <c r="B25" s="43" t="s">
        <v>374</v>
      </c>
      <c r="C25" s="53">
        <f>'Unallocated Detail'!E223</f>
        <v>1942864.17312799</v>
      </c>
      <c r="D25" s="53">
        <f>'Unallocated Detail'!F223</f>
        <v>862382.34687200002</v>
      </c>
      <c r="E25" s="45">
        <v>4</v>
      </c>
      <c r="F25" s="46">
        <f t="shared" si="1"/>
        <v>0.69258233074218256</v>
      </c>
      <c r="G25" s="46">
        <f t="shared" si="2"/>
        <v>0.30741766925781733</v>
      </c>
      <c r="H25" s="42">
        <f t="shared" si="3"/>
        <v>2805246.5199999902</v>
      </c>
    </row>
    <row r="26" spans="1:8" ht="15.9" customHeight="1">
      <c r="A26" s="37" t="s">
        <v>361</v>
      </c>
      <c r="B26" s="43" t="s">
        <v>375</v>
      </c>
      <c r="C26" s="53">
        <f>'Unallocated Detail'!E224</f>
        <v>-11688743.610636</v>
      </c>
      <c r="D26" s="53">
        <f>'Unallocated Detail'!F224</f>
        <v>-5814110.7093639998</v>
      </c>
      <c r="E26" s="48">
        <v>4</v>
      </c>
      <c r="F26" s="46">
        <f t="shared" si="1"/>
        <v>0.66781928232583265</v>
      </c>
      <c r="G26" s="46">
        <f t="shared" si="2"/>
        <v>0.33218071767416729</v>
      </c>
      <c r="H26" s="42">
        <f t="shared" si="3"/>
        <v>-17502854.32</v>
      </c>
    </row>
    <row r="27" spans="1:8" ht="15.9" customHeight="1">
      <c r="A27" s="37" t="s">
        <v>361</v>
      </c>
      <c r="B27" s="43" t="s">
        <v>376</v>
      </c>
      <c r="C27" s="53">
        <f>'Unallocated Detail'!E225</f>
        <v>12373096.7718939</v>
      </c>
      <c r="D27" s="53">
        <f>'Unallocated Detail'!F225</f>
        <v>5979457.3681059899</v>
      </c>
      <c r="E27" s="48">
        <v>4</v>
      </c>
      <c r="F27" s="46">
        <f t="shared" si="1"/>
        <v>0.67418936228208148</v>
      </c>
      <c r="G27" s="46">
        <f t="shared" si="2"/>
        <v>0.32581063771791852</v>
      </c>
      <c r="H27" s="42">
        <f t="shared" si="3"/>
        <v>18352554.139999889</v>
      </c>
    </row>
    <row r="28" spans="1:8" ht="15.9" customHeight="1">
      <c r="A28" s="37" t="s">
        <v>361</v>
      </c>
      <c r="B28" s="43" t="s">
        <v>377</v>
      </c>
      <c r="C28" s="53">
        <f>'Unallocated Detail'!E226</f>
        <v>77441.173603999996</v>
      </c>
      <c r="D28" s="53">
        <f>'Unallocated Detail'!F226</f>
        <v>49859.206396000001</v>
      </c>
      <c r="E28" s="48">
        <v>3</v>
      </c>
      <c r="F28" s="46">
        <f t="shared" si="1"/>
        <v>0.60833419039283299</v>
      </c>
      <c r="G28" s="46">
        <f t="shared" si="2"/>
        <v>0.3916658096071669</v>
      </c>
      <c r="H28" s="42">
        <f t="shared" si="3"/>
        <v>127300.38</v>
      </c>
    </row>
    <row r="29" spans="1:8" ht="15.9" customHeight="1">
      <c r="A29" s="37" t="s">
        <v>361</v>
      </c>
      <c r="B29" s="43" t="s">
        <v>378</v>
      </c>
      <c r="C29" s="53">
        <f>'Unallocated Detail'!E227</f>
        <v>3330815.6251369999</v>
      </c>
      <c r="D29" s="53">
        <f>'Unallocated Detail'!F227</f>
        <v>2400838.944863</v>
      </c>
      <c r="E29" s="48">
        <v>1</v>
      </c>
      <c r="F29" s="46">
        <f t="shared" si="1"/>
        <v>0.5811263718806069</v>
      </c>
      <c r="G29" s="46">
        <f t="shared" si="2"/>
        <v>0.41887362811939305</v>
      </c>
      <c r="H29" s="42">
        <f t="shared" si="3"/>
        <v>5731654.5700000003</v>
      </c>
    </row>
    <row r="30" spans="1:8" ht="15.9" customHeight="1">
      <c r="A30" s="37" t="s">
        <v>361</v>
      </c>
      <c r="B30" s="43" t="s">
        <v>379</v>
      </c>
      <c r="C30" s="53">
        <f>'Unallocated Detail'!E228</f>
        <v>11816082.2198429</v>
      </c>
      <c r="D30" s="53">
        <f>'Unallocated Detail'!F228</f>
        <v>5445848.1301569901</v>
      </c>
      <c r="E30" s="48">
        <v>5</v>
      </c>
      <c r="F30" s="46">
        <f t="shared" si="1"/>
        <v>0.68451685183881972</v>
      </c>
      <c r="G30" s="46">
        <f t="shared" si="2"/>
        <v>0.31548314816118028</v>
      </c>
      <c r="H30" s="42">
        <f t="shared" si="3"/>
        <v>17261930.34999989</v>
      </c>
    </row>
    <row r="31" spans="1:8" ht="15.9" customHeight="1">
      <c r="A31" s="37"/>
      <c r="B31" s="43" t="s">
        <v>380</v>
      </c>
      <c r="C31" s="53">
        <f>'Unallocated Detail'!E229</f>
        <v>709024.36074799998</v>
      </c>
      <c r="D31" s="53">
        <f>'Unallocated Detail'!F229</f>
        <v>348370.59925199999</v>
      </c>
      <c r="E31" s="48">
        <v>4</v>
      </c>
      <c r="F31" s="46"/>
      <c r="G31" s="46"/>
      <c r="H31" s="42">
        <f t="shared" si="3"/>
        <v>1057394.96</v>
      </c>
    </row>
    <row r="32" spans="1:8" ht="15.9" customHeight="1">
      <c r="A32" s="37" t="s">
        <v>361</v>
      </c>
      <c r="B32" s="43" t="s">
        <v>381</v>
      </c>
      <c r="C32" s="53">
        <f>'Unallocated Detail'!E230</f>
        <v>51875.220698999998</v>
      </c>
      <c r="D32" s="53">
        <f>'Unallocated Detail'!F230</f>
        <v>23972.569301</v>
      </c>
      <c r="E32" s="48">
        <v>4</v>
      </c>
      <c r="F32" s="46">
        <f t="shared" si="1"/>
        <v>0.68393846015816684</v>
      </c>
      <c r="G32" s="46">
        <f t="shared" si="2"/>
        <v>0.31606153984183327</v>
      </c>
      <c r="H32" s="42">
        <f t="shared" si="3"/>
        <v>75847.789999999994</v>
      </c>
    </row>
    <row r="33" spans="1:8" ht="15.9" customHeight="1">
      <c r="A33" s="37" t="s">
        <v>361</v>
      </c>
      <c r="B33" s="43" t="s">
        <v>382</v>
      </c>
      <c r="C33" s="53">
        <f>'Unallocated Detail'!E231</f>
        <v>1531774.15141399</v>
      </c>
      <c r="D33" s="53">
        <f>'Unallocated Detail'!F231</f>
        <v>735637.74858599994</v>
      </c>
      <c r="E33" s="48">
        <v>4</v>
      </c>
      <c r="F33" s="46">
        <f t="shared" si="1"/>
        <v>0.67556060344130531</v>
      </c>
      <c r="G33" s="46">
        <f t="shared" si="2"/>
        <v>0.32443939655869458</v>
      </c>
      <c r="H33" s="42">
        <f t="shared" si="3"/>
        <v>2267411.8999999901</v>
      </c>
    </row>
    <row r="34" spans="1:8" ht="15.9" customHeight="1">
      <c r="A34" s="37" t="s">
        <v>361</v>
      </c>
      <c r="B34" s="43" t="s">
        <v>383</v>
      </c>
      <c r="C34" s="53">
        <f>'Unallocated Detail'!E232</f>
        <v>10979223.666719001</v>
      </c>
      <c r="D34" s="53">
        <f>'Unallocated Detail'!F232</f>
        <v>5317789.6832809998</v>
      </c>
      <c r="E34" s="48">
        <v>4</v>
      </c>
      <c r="F34" s="46">
        <f t="shared" si="1"/>
        <v>0.67369544535097281</v>
      </c>
      <c r="G34" s="46">
        <f t="shared" si="2"/>
        <v>0.32630455464902708</v>
      </c>
      <c r="H34" s="42">
        <f t="shared" si="3"/>
        <v>16297013.350000001</v>
      </c>
    </row>
    <row r="35" spans="1:8" ht="15.9" customHeight="1">
      <c r="A35" s="37"/>
      <c r="B35" s="43" t="s">
        <v>384</v>
      </c>
      <c r="C35" s="53">
        <f>'Unallocated Detail'!E233</f>
        <v>0</v>
      </c>
      <c r="D35" s="53">
        <f>'Unallocated Detail'!F233</f>
        <v>0</v>
      </c>
      <c r="E35" s="48">
        <v>4</v>
      </c>
      <c r="F35" s="46"/>
      <c r="G35" s="46"/>
      <c r="H35" s="42">
        <f t="shared" si="3"/>
        <v>0</v>
      </c>
    </row>
    <row r="36" spans="1:8" ht="15.9" customHeight="1">
      <c r="A36" s="37"/>
      <c r="B36" s="43" t="s">
        <v>385</v>
      </c>
      <c r="C36" s="124">
        <f>'Unallocated Detail'!E234</f>
        <v>13678468.530063</v>
      </c>
      <c r="D36" s="124">
        <f>'Unallocated Detail'!F234</f>
        <v>6587985.4199369997</v>
      </c>
      <c r="E36" s="49">
        <v>4</v>
      </c>
      <c r="F36" s="50">
        <f t="shared" si="1"/>
        <v>0.67493151805488893</v>
      </c>
      <c r="G36" s="50">
        <f t="shared" si="2"/>
        <v>0.32506848194511107</v>
      </c>
      <c r="H36" s="124">
        <f t="shared" si="3"/>
        <v>20266453.949999999</v>
      </c>
    </row>
    <row r="37" spans="1:8" ht="15.9" customHeight="1">
      <c r="A37" s="37" t="s">
        <v>361</v>
      </c>
      <c r="B37" s="38" t="s">
        <v>365</v>
      </c>
      <c r="C37" s="53">
        <f>SUM(C24:C36)</f>
        <v>80307493.325699776</v>
      </c>
      <c r="D37" s="53">
        <f>SUM(D24:D36)</f>
        <v>39151492.774299875</v>
      </c>
      <c r="E37" s="45"/>
      <c r="F37" s="51"/>
      <c r="G37" s="52"/>
      <c r="H37" s="42">
        <f>SUM(H24:H36)</f>
        <v>119458986.09999968</v>
      </c>
    </row>
    <row r="38" spans="1:8" ht="15.9" customHeight="1">
      <c r="A38" s="37" t="s">
        <v>386</v>
      </c>
      <c r="B38" s="38"/>
      <c r="C38" s="53"/>
      <c r="D38" s="53"/>
      <c r="E38" s="48"/>
      <c r="F38" s="52"/>
      <c r="G38" s="52"/>
      <c r="H38" s="42"/>
    </row>
    <row r="39" spans="1:8" ht="15.9" customHeight="1">
      <c r="A39" s="37"/>
      <c r="B39" s="43" t="s">
        <v>387</v>
      </c>
      <c r="C39" s="53">
        <f>'Unallocated Detail'!E240</f>
        <v>16307246.2719399</v>
      </c>
      <c r="D39" s="53">
        <f>'Unallocated Detail'!F240</f>
        <v>7817107.6880599996</v>
      </c>
      <c r="E39" s="48">
        <v>4</v>
      </c>
      <c r="F39" s="46">
        <f>+C39/H39</f>
        <v>0.6759661336000381</v>
      </c>
      <c r="G39" s="46">
        <f>+D39/H39</f>
        <v>0.3240338663999619</v>
      </c>
      <c r="H39" s="42">
        <f>C39+D39</f>
        <v>24124353.9599999</v>
      </c>
    </row>
    <row r="40" spans="1:8" ht="15.9" customHeight="1">
      <c r="A40" s="37"/>
      <c r="B40" s="54" t="s">
        <v>408</v>
      </c>
      <c r="C40" s="124">
        <f>'Unallocated Detail'!E241</f>
        <v>10449.743796999999</v>
      </c>
      <c r="D40" s="124">
        <f>'Unallocated Detail'!F241</f>
        <v>4825.426203</v>
      </c>
      <c r="E40" s="49">
        <v>4</v>
      </c>
      <c r="F40" s="50">
        <f>+C40/H40</f>
        <v>0.68410000000000004</v>
      </c>
      <c r="G40" s="50">
        <f>+D40/H40</f>
        <v>0.31590000000000001</v>
      </c>
      <c r="H40" s="124">
        <f t="shared" ref="H40:H45" si="4">C40+D40</f>
        <v>15275.169999999998</v>
      </c>
    </row>
    <row r="41" spans="1:8" ht="15.9" customHeight="1">
      <c r="A41" s="37"/>
      <c r="B41" s="38" t="s">
        <v>365</v>
      </c>
      <c r="C41" s="53">
        <f>SUM(C39:C40)</f>
        <v>16317696.0157369</v>
      </c>
      <c r="D41" s="53">
        <f>SUM(D39:D40)</f>
        <v>7821933.114263</v>
      </c>
      <c r="E41" s="45"/>
      <c r="F41" s="52"/>
      <c r="G41" s="52"/>
      <c r="H41" s="42">
        <f>SUM(H39:H40)</f>
        <v>24139629.129999902</v>
      </c>
    </row>
    <row r="42" spans="1:8" ht="15.9" customHeight="1">
      <c r="A42" s="37" t="s">
        <v>13</v>
      </c>
      <c r="B42" s="43"/>
      <c r="C42" s="53"/>
      <c r="D42" s="53"/>
      <c r="E42" s="45"/>
      <c r="F42" s="52"/>
      <c r="G42" s="52"/>
      <c r="H42" s="42"/>
    </row>
    <row r="43" spans="1:8" ht="15.9" customHeight="1">
      <c r="A43" s="37"/>
      <c r="B43" s="43" t="s">
        <v>388</v>
      </c>
      <c r="C43" s="53">
        <f>'Unallocated Detail'!E244</f>
        <v>23772134.833792001</v>
      </c>
      <c r="D43" s="53">
        <f>'Unallocated Detail'!F244</f>
        <v>11446472.806208</v>
      </c>
      <c r="E43" s="48">
        <v>4</v>
      </c>
      <c r="F43" s="46">
        <f>+C43/H43</f>
        <v>0.67498792333835722</v>
      </c>
      <c r="G43" s="46">
        <f>+D43/H43</f>
        <v>0.32501207666164283</v>
      </c>
      <c r="H43" s="42">
        <f t="shared" si="4"/>
        <v>35218607.640000001</v>
      </c>
    </row>
    <row r="44" spans="1:8" ht="15.9" customHeight="1">
      <c r="A44" s="37"/>
      <c r="B44" s="43" t="s">
        <v>389</v>
      </c>
      <c r="C44" s="53">
        <f>'Unallocated Detail'!E245</f>
        <v>0</v>
      </c>
      <c r="D44" s="53">
        <f>'Unallocated Detail'!F245</f>
        <v>0</v>
      </c>
      <c r="E44" s="48">
        <v>4</v>
      </c>
      <c r="F44" s="46"/>
      <c r="G44" s="46"/>
      <c r="H44" s="42">
        <f t="shared" si="4"/>
        <v>0</v>
      </c>
    </row>
    <row r="45" spans="1:8" ht="15.9" customHeight="1">
      <c r="A45" s="37"/>
      <c r="B45" s="54" t="s">
        <v>390</v>
      </c>
      <c r="C45" s="124">
        <f>'Unallocated Detail'!E246</f>
        <v>1797.1785869999901</v>
      </c>
      <c r="D45" s="124">
        <f>'Unallocated Detail'!F246</f>
        <v>829.89141300000006</v>
      </c>
      <c r="E45" s="49">
        <v>4</v>
      </c>
      <c r="F45" s="50">
        <f>+C45/H45</f>
        <v>0.68409999999999882</v>
      </c>
      <c r="G45" s="50">
        <f>+D45/H45</f>
        <v>0.31590000000000118</v>
      </c>
      <c r="H45" s="42">
        <f t="shared" si="4"/>
        <v>2627.0699999999902</v>
      </c>
    </row>
    <row r="46" spans="1:8" ht="15.9" customHeight="1">
      <c r="A46" s="37" t="s">
        <v>361</v>
      </c>
      <c r="B46" s="38" t="s">
        <v>365</v>
      </c>
      <c r="C46" s="53">
        <f>SUM(C43:C45)</f>
        <v>23773932.012379002</v>
      </c>
      <c r="D46" s="53">
        <f>SUM(D43:D45)</f>
        <v>11447302.697620999</v>
      </c>
      <c r="E46" s="45"/>
      <c r="F46" s="52"/>
      <c r="G46" s="52"/>
      <c r="H46" s="125">
        <f>SUM(H43:H45)</f>
        <v>35221234.710000001</v>
      </c>
    </row>
    <row r="47" spans="1:8" ht="15.9" customHeight="1">
      <c r="A47" s="37" t="s">
        <v>11</v>
      </c>
      <c r="B47" s="38"/>
      <c r="C47" s="53"/>
      <c r="D47" s="53"/>
      <c r="E47" s="45"/>
      <c r="F47" s="52"/>
      <c r="G47" s="52"/>
      <c r="H47" s="42"/>
    </row>
    <row r="48" spans="1:8" ht="15.9" customHeight="1">
      <c r="A48" s="37"/>
      <c r="B48" s="43" t="s">
        <v>422</v>
      </c>
      <c r="C48" s="53">
        <f>'Unallocated Detail'!E252</f>
        <v>0</v>
      </c>
      <c r="D48" s="53">
        <f>'Unallocated Detail'!F252</f>
        <v>0</v>
      </c>
      <c r="E48" s="45">
        <v>4</v>
      </c>
      <c r="F48" s="46"/>
      <c r="G48" s="46"/>
      <c r="H48" s="53">
        <f t="shared" ref="H48:H53" si="5">C48+D48</f>
        <v>0</v>
      </c>
    </row>
    <row r="49" spans="1:8" ht="15.9" customHeight="1">
      <c r="A49" s="37"/>
      <c r="B49" s="43" t="s">
        <v>423</v>
      </c>
      <c r="C49" s="53">
        <f>'Unallocated Detail'!E253</f>
        <v>0</v>
      </c>
      <c r="D49" s="53">
        <f>'Unallocated Detail'!F253</f>
        <v>0</v>
      </c>
      <c r="E49" s="45">
        <v>4</v>
      </c>
      <c r="F49" s="46"/>
      <c r="G49" s="46"/>
      <c r="H49" s="53">
        <f t="shared" si="5"/>
        <v>0</v>
      </c>
    </row>
    <row r="50" spans="1:8" ht="15.9" customHeight="1">
      <c r="A50" s="37"/>
      <c r="B50" s="43" t="s">
        <v>424</v>
      </c>
      <c r="C50" s="53">
        <f>'Unallocated Detail'!E254</f>
        <v>-634610.83779999998</v>
      </c>
      <c r="D50" s="53">
        <f>'Unallocated Detail'!F254</f>
        <v>-293047.16220000002</v>
      </c>
      <c r="E50" s="45">
        <v>4</v>
      </c>
      <c r="F50" s="46">
        <f t="shared" ref="F50:F51" si="6">+C50/H50</f>
        <v>0.68409999999999993</v>
      </c>
      <c r="G50" s="46">
        <f t="shared" ref="G50:G51" si="7">+D50/H50</f>
        <v>0.31590000000000001</v>
      </c>
      <c r="H50" s="53">
        <f t="shared" si="5"/>
        <v>-927658</v>
      </c>
    </row>
    <row r="51" spans="1:8" ht="15.9" customHeight="1">
      <c r="A51" s="37"/>
      <c r="B51" s="43" t="s">
        <v>425</v>
      </c>
      <c r="C51" s="53">
        <f>'Unallocated Detail'!E255</f>
        <v>329167.04248199897</v>
      </c>
      <c r="D51" s="53">
        <f>'Unallocated Detail'!F255</f>
        <v>152000.977518</v>
      </c>
      <c r="E51" s="45">
        <v>4</v>
      </c>
      <c r="F51" s="46">
        <f t="shared" si="6"/>
        <v>0.68409999999999938</v>
      </c>
      <c r="G51" s="46">
        <f t="shared" si="7"/>
        <v>0.31590000000000068</v>
      </c>
      <c r="H51" s="53">
        <f t="shared" si="5"/>
        <v>481168.01999999897</v>
      </c>
    </row>
    <row r="52" spans="1:8" ht="15.9" customHeight="1">
      <c r="A52" s="37"/>
      <c r="B52" s="43" t="s">
        <v>426</v>
      </c>
      <c r="C52" s="53">
        <f>'Unallocated Detail'!E256</f>
        <v>0</v>
      </c>
      <c r="D52" s="53">
        <f>'Unallocated Detail'!F256</f>
        <v>0</v>
      </c>
      <c r="E52" s="45">
        <v>4</v>
      </c>
      <c r="F52" s="46"/>
      <c r="G52" s="46"/>
      <c r="H52" s="53">
        <f t="shared" si="5"/>
        <v>0</v>
      </c>
    </row>
    <row r="53" spans="1:8" ht="15.9" customHeight="1">
      <c r="A53" s="37"/>
      <c r="B53" s="43" t="s">
        <v>427</v>
      </c>
      <c r="C53" s="124">
        <f>'Unallocated Detail'!E257</f>
        <v>0</v>
      </c>
      <c r="D53" s="124">
        <f>'Unallocated Detail'!F257</f>
        <v>0</v>
      </c>
      <c r="E53" s="49">
        <v>4</v>
      </c>
      <c r="F53" s="50"/>
      <c r="G53" s="50"/>
      <c r="H53" s="124">
        <f t="shared" si="5"/>
        <v>0</v>
      </c>
    </row>
    <row r="54" spans="1:8" ht="15.9" customHeight="1">
      <c r="A54" s="37"/>
      <c r="B54" s="38" t="s">
        <v>365</v>
      </c>
      <c r="C54" s="53">
        <f>SUM(C48:C53)</f>
        <v>-305443.79531800101</v>
      </c>
      <c r="D54" s="53">
        <f>SUM(D48:D53)</f>
        <v>-141046.18468200002</v>
      </c>
      <c r="E54" s="45"/>
      <c r="F54" s="52"/>
      <c r="G54" s="52"/>
      <c r="H54" s="53">
        <f>SUM(H48:H53)</f>
        <v>-446489.98000000103</v>
      </c>
    </row>
    <row r="55" spans="1:8" ht="15.9" customHeight="1">
      <c r="A55" s="37" t="s">
        <v>391</v>
      </c>
      <c r="B55" s="38"/>
      <c r="C55" s="53"/>
      <c r="D55" s="53"/>
      <c r="E55" s="48"/>
      <c r="F55" s="52"/>
      <c r="G55" s="52"/>
      <c r="H55" s="42"/>
    </row>
    <row r="56" spans="1:8" ht="15.9" customHeight="1">
      <c r="A56" s="37"/>
      <c r="B56" s="54" t="s">
        <v>392</v>
      </c>
      <c r="C56" s="124">
        <f>'Unallocated Detail'!E266</f>
        <v>8069235.064983</v>
      </c>
      <c r="D56" s="124">
        <f>'Unallocated Detail'!F266</f>
        <v>3975669.765017</v>
      </c>
      <c r="E56" s="55">
        <v>4</v>
      </c>
      <c r="F56" s="50">
        <f>+C56/H56</f>
        <v>0.66992933351246742</v>
      </c>
      <c r="G56" s="50">
        <f>+D56/H56</f>
        <v>0.33007066648753258</v>
      </c>
      <c r="H56" s="42">
        <f>C56+D56</f>
        <v>12044904.83</v>
      </c>
    </row>
    <row r="57" spans="1:8" ht="15.9" customHeight="1">
      <c r="A57" s="37" t="s">
        <v>361</v>
      </c>
      <c r="B57" s="38" t="s">
        <v>365</v>
      </c>
      <c r="C57" s="53">
        <f>C56</f>
        <v>8069235.064983</v>
      </c>
      <c r="D57" s="53">
        <f>D56</f>
        <v>3975669.765017</v>
      </c>
      <c r="E57" s="45"/>
      <c r="F57" s="52"/>
      <c r="G57" s="52"/>
      <c r="H57" s="125">
        <f>SUM(H56)</f>
        <v>12044904.83</v>
      </c>
    </row>
    <row r="58" spans="1:8" ht="15.9" customHeight="1">
      <c r="A58" s="37"/>
      <c r="B58" s="38"/>
      <c r="C58" s="53"/>
      <c r="D58" s="53"/>
      <c r="E58" s="45"/>
      <c r="F58" s="52"/>
      <c r="G58" s="52"/>
      <c r="H58" s="42"/>
    </row>
    <row r="59" spans="1:8" ht="15.9" customHeight="1">
      <c r="A59" s="56" t="s">
        <v>393</v>
      </c>
      <c r="B59" s="57"/>
      <c r="C59" s="53"/>
      <c r="D59" s="53"/>
      <c r="E59" s="59"/>
      <c r="F59" s="58"/>
      <c r="G59" s="58"/>
      <c r="H59" s="42"/>
    </row>
    <row r="60" spans="1:8" ht="15.9" customHeight="1">
      <c r="A60" s="56"/>
      <c r="B60" s="54" t="s">
        <v>394</v>
      </c>
      <c r="C60" s="124">
        <v>0</v>
      </c>
      <c r="D60" s="124">
        <v>0</v>
      </c>
      <c r="E60" s="55">
        <v>4</v>
      </c>
      <c r="F60" s="50"/>
      <c r="G60" s="50"/>
      <c r="H60" s="126">
        <v>0</v>
      </c>
    </row>
    <row r="61" spans="1:8" ht="15.9" customHeight="1">
      <c r="A61" s="56"/>
      <c r="B61" s="38" t="s">
        <v>365</v>
      </c>
      <c r="C61" s="53">
        <f>SUM(C60)</f>
        <v>0</v>
      </c>
      <c r="D61" s="53">
        <f>SUM(D60)</f>
        <v>0</v>
      </c>
      <c r="E61" s="45"/>
      <c r="F61" s="52"/>
      <c r="G61" s="52"/>
      <c r="H61" s="42">
        <f>SUM(H60)</f>
        <v>0</v>
      </c>
    </row>
    <row r="62" spans="1:8" ht="15.9" customHeight="1">
      <c r="A62" s="56"/>
      <c r="B62" s="57"/>
      <c r="C62" s="53"/>
      <c r="D62" s="53"/>
      <c r="E62" s="45"/>
      <c r="F62" s="52"/>
      <c r="G62" s="52"/>
      <c r="H62" s="42"/>
    </row>
    <row r="63" spans="1:8" ht="15.9" customHeight="1">
      <c r="A63" s="60" t="s">
        <v>395</v>
      </c>
      <c r="B63" s="38"/>
      <c r="C63" s="53"/>
      <c r="D63" s="53"/>
      <c r="E63" s="48"/>
      <c r="F63" s="52"/>
      <c r="G63" s="52"/>
      <c r="H63" s="42"/>
    </row>
    <row r="64" spans="1:8" ht="15.9" customHeight="1">
      <c r="A64" s="60"/>
      <c r="B64" s="54" t="s">
        <v>396</v>
      </c>
      <c r="C64" s="53">
        <f>'Unallocated Detail'!E274</f>
        <v>0</v>
      </c>
      <c r="D64" s="53">
        <f>'Unallocated Detail'!F274</f>
        <v>0</v>
      </c>
      <c r="E64" s="48">
        <v>4</v>
      </c>
      <c r="F64" s="46">
        <v>0</v>
      </c>
      <c r="G64" s="46">
        <v>0</v>
      </c>
      <c r="H64" s="42">
        <f>C64+D64</f>
        <v>0</v>
      </c>
    </row>
    <row r="65" spans="1:8" ht="15.9" customHeight="1">
      <c r="A65" s="37"/>
      <c r="B65" s="54" t="s">
        <v>397</v>
      </c>
      <c r="C65" s="124">
        <f>'Unallocated Detail'!E275</f>
        <v>0</v>
      </c>
      <c r="D65" s="124">
        <f>'Unallocated Detail'!F275</f>
        <v>0</v>
      </c>
      <c r="E65" s="61">
        <v>4</v>
      </c>
      <c r="F65" s="50">
        <v>0</v>
      </c>
      <c r="G65" s="50">
        <v>0</v>
      </c>
      <c r="H65" s="124">
        <f>C65+D65</f>
        <v>0</v>
      </c>
    </row>
    <row r="66" spans="1:8" ht="15.9" customHeight="1">
      <c r="A66" s="62" t="s">
        <v>361</v>
      </c>
      <c r="B66" s="63" t="s">
        <v>365</v>
      </c>
      <c r="C66" s="124">
        <f>SUM(C64:C65)</f>
        <v>0</v>
      </c>
      <c r="D66" s="124">
        <f>SUM(D64:D65)</f>
        <v>0</v>
      </c>
      <c r="E66" s="55"/>
      <c r="F66" s="64"/>
      <c r="G66" s="64"/>
      <c r="H66" s="124">
        <f>SUM(H64:H65)</f>
        <v>0</v>
      </c>
    </row>
    <row r="67" spans="1:8" ht="12" customHeight="1">
      <c r="A67" s="37"/>
      <c r="B67" s="38"/>
      <c r="C67" s="53"/>
      <c r="D67" s="53"/>
      <c r="E67" s="53"/>
      <c r="F67" s="52"/>
      <c r="G67" s="52"/>
      <c r="H67" s="42"/>
    </row>
    <row r="68" spans="1:8" ht="15.9" customHeight="1">
      <c r="A68" s="62" t="s">
        <v>398</v>
      </c>
      <c r="B68" s="63"/>
      <c r="C68" s="65">
        <f>C66+C61+C57+C46+C41+C37+C22+C13+C54</f>
        <v>149750256.01342168</v>
      </c>
      <c r="D68" s="65">
        <f>D66+D61+D57+D46+D41+D37+D22+D13+D54</f>
        <v>77751786.286577776</v>
      </c>
      <c r="E68" s="65"/>
      <c r="F68" s="66"/>
      <c r="G68" s="67"/>
      <c r="H68" s="65">
        <f>H66+H61+H57+H46+H41+H37+H22+H13+H54</f>
        <v>227502042.29999945</v>
      </c>
    </row>
    <row r="69" spans="1:8" ht="11.25" customHeight="1">
      <c r="C69" s="68"/>
      <c r="D69" s="68"/>
      <c r="E69" s="68"/>
      <c r="F69" s="68"/>
    </row>
    <row r="70" spans="1:8" ht="15.9" customHeight="1">
      <c r="E70" s="69" t="s">
        <v>35</v>
      </c>
      <c r="F70" s="70" t="s">
        <v>34</v>
      </c>
      <c r="G70" s="71" t="s">
        <v>35</v>
      </c>
      <c r="H70" s="72" t="s">
        <v>34</v>
      </c>
    </row>
    <row r="71" spans="1:8" ht="15.9" customHeight="1">
      <c r="B71" s="73" t="s">
        <v>399</v>
      </c>
      <c r="C71" s="74"/>
      <c r="D71" s="74"/>
      <c r="E71" s="182" t="s">
        <v>413</v>
      </c>
      <c r="F71" s="183"/>
      <c r="G71" s="184" t="s">
        <v>414</v>
      </c>
      <c r="H71" s="185"/>
    </row>
    <row r="72" spans="1:8" ht="15.9" customHeight="1">
      <c r="B72" s="75">
        <v>1</v>
      </c>
      <c r="C72" s="76" t="s">
        <v>400</v>
      </c>
      <c r="D72" s="77"/>
      <c r="E72" s="78">
        <v>0.58130000000000004</v>
      </c>
      <c r="F72" s="79">
        <v>0.41870000000000002</v>
      </c>
      <c r="G72" s="21">
        <v>0.58099999999999996</v>
      </c>
      <c r="H72" s="22">
        <v>0.41899999999999998</v>
      </c>
    </row>
    <row r="73" spans="1:8" ht="15.9" customHeight="1">
      <c r="B73" s="75">
        <v>2</v>
      </c>
      <c r="C73" s="76" t="s">
        <v>401</v>
      </c>
      <c r="D73" s="77"/>
      <c r="E73" s="81">
        <v>0.62680000000000002</v>
      </c>
      <c r="F73" s="82">
        <v>0.37319999999999998</v>
      </c>
      <c r="G73" s="24">
        <v>0.62770000000000004</v>
      </c>
      <c r="H73" s="23">
        <v>0.37230000000000002</v>
      </c>
    </row>
    <row r="74" spans="1:8" ht="15.9" customHeight="1">
      <c r="B74" s="75">
        <v>3</v>
      </c>
      <c r="C74" s="77" t="s">
        <v>402</v>
      </c>
      <c r="D74" s="77"/>
      <c r="E74" s="81">
        <v>0.60940000000000005</v>
      </c>
      <c r="F74" s="82">
        <v>0.3906</v>
      </c>
      <c r="G74" s="24">
        <v>0.60780000000000001</v>
      </c>
      <c r="H74" s="23">
        <v>0.39219999999999999</v>
      </c>
    </row>
    <row r="75" spans="1:8" ht="15.9" customHeight="1">
      <c r="B75" s="75">
        <v>4</v>
      </c>
      <c r="C75" s="76" t="s">
        <v>403</v>
      </c>
      <c r="D75" s="77"/>
      <c r="E75" s="81">
        <v>0.68410000000000004</v>
      </c>
      <c r="F75" s="82">
        <v>0.31590000000000001</v>
      </c>
      <c r="G75" s="24">
        <v>0.66769999999999996</v>
      </c>
      <c r="H75" s="23">
        <v>0.33229999999999998</v>
      </c>
    </row>
    <row r="76" spans="1:8" ht="15.9" customHeight="1">
      <c r="B76" s="61">
        <v>5</v>
      </c>
      <c r="C76" s="83" t="s">
        <v>404</v>
      </c>
      <c r="D76" s="84"/>
      <c r="E76" s="85">
        <v>0.69989999999999997</v>
      </c>
      <c r="F76" s="86">
        <v>0.30009999999999998</v>
      </c>
      <c r="G76" s="25">
        <v>0.67530000000000001</v>
      </c>
      <c r="H76" s="26">
        <v>0.32469999999999999</v>
      </c>
    </row>
    <row r="77" spans="1:8" ht="15.9" customHeight="1">
      <c r="B77" s="87"/>
      <c r="C77" s="87"/>
      <c r="D77" s="87"/>
      <c r="E77" s="87"/>
      <c r="F77" s="87"/>
      <c r="G77" s="87"/>
    </row>
    <row r="78" spans="1:8" ht="15.9" customHeight="1">
      <c r="A78" s="88"/>
      <c r="C78" s="80"/>
      <c r="D78" s="80"/>
      <c r="E78" s="80"/>
      <c r="F78" s="80"/>
      <c r="G78" s="80"/>
      <c r="H78" s="80"/>
    </row>
    <row r="79" spans="1:8" ht="15.9" customHeight="1">
      <c r="C79" s="80"/>
      <c r="D79" s="80"/>
      <c r="E79" s="80"/>
      <c r="F79" s="80"/>
      <c r="G79" s="80"/>
      <c r="H79" s="80"/>
    </row>
  </sheetData>
  <mergeCells count="7">
    <mergeCell ref="E71:F71"/>
    <mergeCell ref="G71:H71"/>
    <mergeCell ref="B1:H1"/>
    <mergeCell ref="B2:H2"/>
    <mergeCell ref="A3:H3"/>
    <mergeCell ref="B4:H4"/>
    <mergeCell ref="B5:H5"/>
  </mergeCells>
  <pageMargins left="0.7" right="0.7" top="0.75" bottom="0.75" header="0.3" footer="0.3"/>
  <pageSetup scale="56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5474627A5BDC4581594AF672DB1EB9" ma:contentTypeVersion="104" ma:contentTypeDescription="" ma:contentTypeScope="" ma:versionID="7b9984255d9eafaec3d33af75b47106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2017-08-10T07:00:00+00:00</OpenedDate>
    <Date1 xmlns="dc463f71-b30c-4ab2-9473-d307f9d35888">2017-08-10T07:00:00+00:00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170886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E68CD5A-F9AE-481F-96AA-7C6DE48E7126}"/>
</file>

<file path=customXml/itemProps2.xml><?xml version="1.0" encoding="utf-8"?>
<ds:datastoreItem xmlns:ds="http://schemas.openxmlformats.org/officeDocument/2006/customXml" ds:itemID="{34ACE103-5251-4312-9530-26AF73B10415}"/>
</file>

<file path=customXml/itemProps3.xml><?xml version="1.0" encoding="utf-8"?>
<ds:datastoreItem xmlns:ds="http://schemas.openxmlformats.org/officeDocument/2006/customXml" ds:itemID="{A1E079F5-B662-4847-92AD-A55883D3BB07}"/>
</file>

<file path=customXml/itemProps4.xml><?xml version="1.0" encoding="utf-8"?>
<ds:datastoreItem xmlns:ds="http://schemas.openxmlformats.org/officeDocument/2006/customXml" ds:itemID="{5F4CDA88-CADB-443E-95DD-E0F80BF48F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Acct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2017-08-10T17:38:23Z</cp:lastPrinted>
  <dcterms:created xsi:type="dcterms:W3CDTF">2016-04-22T17:37:10Z</dcterms:created>
  <dcterms:modified xsi:type="dcterms:W3CDTF">2017-08-10T17:38:46Z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0x0101006E56B4D1795A2E4DB2F0B01679ED314A00BF5474627A5BDC4581594AF672DB1EB9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