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ARED\Tray-Rate Analyst\May 2016 Rate Filing\"/>
    </mc:Choice>
  </mc:AlternateContent>
  <bookViews>
    <workbookView xWindow="0" yWindow="45" windowWidth="15195" windowHeight="8445"/>
  </bookViews>
  <sheets>
    <sheet name="Summary" sheetId="2" r:id="rId1"/>
    <sheet name="WUTC Fee Collected" sheetId="16" r:id="rId2"/>
    <sheet name="42905-WUTC" sheetId="15" r:id="rId3"/>
  </sheets>
  <definedNames>
    <definedName name="_xlnm.Print_Area" localSheetId="2">'42905-WUTC'!$A$1:$M$114</definedName>
    <definedName name="_xlnm.Print_Area" localSheetId="1">'WUTC Fee Collected'!$A$1:$M$77</definedName>
  </definedNames>
  <calcPr calcId="152511"/>
</workbook>
</file>

<file path=xl/calcChain.xml><?xml version="1.0" encoding="utf-8"?>
<calcChain xmlns="http://schemas.openxmlformats.org/spreadsheetml/2006/main">
  <c r="G14" i="2" l="1"/>
  <c r="G11" i="2"/>
  <c r="C110" i="15"/>
  <c r="C77" i="16"/>
  <c r="D113" i="15"/>
  <c r="C112" i="15"/>
  <c r="C111" i="15"/>
  <c r="D107" i="15"/>
  <c r="D106" i="15"/>
  <c r="D108" i="15" s="1"/>
  <c r="D99" i="15"/>
  <c r="D100" i="15" s="1"/>
  <c r="D102" i="15" s="1"/>
  <c r="D104" i="15" s="1"/>
  <c r="C92" i="15"/>
  <c r="C96" i="15" s="1"/>
  <c r="C113" i="15" l="1"/>
  <c r="G17" i="2" l="1"/>
</calcChain>
</file>

<file path=xl/comments1.xml><?xml version="1.0" encoding="utf-8"?>
<comments xmlns="http://schemas.openxmlformats.org/spreadsheetml/2006/main">
  <authors>
    <author>Tray Caldwell</author>
  </authors>
  <commentList>
    <comment ref="D98" authorId="0" shapeId="0">
      <text>
        <r>
          <rPr>
            <b/>
            <sz val="8"/>
            <color indexed="81"/>
            <rFont val="Tahoma"/>
            <family val="2"/>
          </rPr>
          <t>Tray Caldwell:</t>
        </r>
        <r>
          <rPr>
            <sz val="8"/>
            <color indexed="81"/>
            <rFont val="Tahoma"/>
            <family val="2"/>
          </rPr>
          <t xml:space="preserve">
See 2015 Refund tab.</t>
        </r>
      </text>
    </comment>
    <comment ref="D99" authorId="0" shapeId="0">
      <text>
        <r>
          <rPr>
            <b/>
            <sz val="8"/>
            <color indexed="81"/>
            <rFont val="Tahoma"/>
            <family val="2"/>
          </rPr>
          <t>Tray Caldwell:</t>
        </r>
        <r>
          <rPr>
            <sz val="8"/>
            <color indexed="81"/>
            <rFont val="Tahoma"/>
            <family val="2"/>
          </rPr>
          <t xml:space="preserve">
See 2015 SAC True-up tab.</t>
        </r>
      </text>
    </comment>
    <comment ref="C111" authorId="0" shapeId="0">
      <text>
        <r>
          <rPr>
            <b/>
            <sz val="8"/>
            <color indexed="81"/>
            <rFont val="Tahoma"/>
            <family val="2"/>
          </rPr>
          <t>Tray Caldwell:</t>
        </r>
        <r>
          <rPr>
            <sz val="8"/>
            <color indexed="81"/>
            <rFont val="Tahoma"/>
            <family val="2"/>
          </rPr>
          <t xml:space="preserve">
See 2015 Refund tab.</t>
        </r>
      </text>
    </comment>
  </commentList>
</comments>
</file>

<file path=xl/sharedStrings.xml><?xml version="1.0" encoding="utf-8"?>
<sst xmlns="http://schemas.openxmlformats.org/spreadsheetml/2006/main" count="217" uniqueCount="129">
  <si>
    <t>USEW - Richland</t>
  </si>
  <si>
    <t>WUTC - 42905</t>
  </si>
  <si>
    <t>INV</t>
  </si>
  <si>
    <t>DATE</t>
  </si>
  <si>
    <t>WUTC</t>
  </si>
  <si>
    <t>WUTC Fee Ending Balance</t>
  </si>
  <si>
    <t>General Ledger Balance</t>
  </si>
  <si>
    <t>Variance</t>
  </si>
  <si>
    <t>Entry Needed</t>
  </si>
  <si>
    <t>Total WUTC collected</t>
  </si>
  <si>
    <t>US ECOLOGY WASHINGTON, INC.</t>
  </si>
  <si>
    <t>WUTC REGULATORY FEE</t>
  </si>
  <si>
    <t>Less Amount Collected on Revenue Surplus:</t>
  </si>
  <si>
    <t>Remaining WUTC Regulatory Fee to be Refunded:</t>
  </si>
  <si>
    <t>(See Calculation Sheet 1, Line 5)</t>
  </si>
  <si>
    <t>See SAC-May</t>
  </si>
  <si>
    <t>Dec. accrual made</t>
  </si>
  <si>
    <t>Adjusting journal entry needed</t>
  </si>
  <si>
    <t>Total of Monthly Revenue Accruals</t>
  </si>
  <si>
    <t>Difference - should be close</t>
  </si>
  <si>
    <t>Net WUTC Regulatory Fee (to be refunded, to use for recog. revenue next year).</t>
  </si>
  <si>
    <t>The payable at the end of the year should equal the amount to be refunded next year not incl. SAC plus</t>
  </si>
  <si>
    <t>the WUTC on the carryover of the SAC from previous years including SAC True-up and SAC Refund</t>
  </si>
  <si>
    <t>Less Amount Collected on end-of-year refund due to SAC true-up:</t>
  </si>
  <si>
    <t>(See Calculation Sheet 1, Line 3)</t>
  </si>
  <si>
    <t>See SAC-Other</t>
  </si>
  <si>
    <t>WUTC Fee Collected</t>
  </si>
  <si>
    <t>See SAC-Feb.</t>
  </si>
  <si>
    <t>See SAC-Mar.</t>
  </si>
  <si>
    <t>See SAC-Jul.</t>
  </si>
  <si>
    <t>See SAC-Nov.</t>
  </si>
  <si>
    <t>Bal. at 12/31 before Dec. Accr.</t>
  </si>
  <si>
    <t>Regulatory Fees are waived for calendar year 2015 per Docket A-140166</t>
  </si>
  <si>
    <t>Total WUTC Regulatory Fee Collected in 2015 at 1%:</t>
  </si>
  <si>
    <t>Beg. Bal. from 12/31/14</t>
  </si>
  <si>
    <t>R408035</t>
  </si>
  <si>
    <t>R408036</t>
  </si>
  <si>
    <t>R408037</t>
  </si>
  <si>
    <t>R408038</t>
  </si>
  <si>
    <t>SAC Invoices R408039-R408122</t>
  </si>
  <si>
    <t>1/26-1/30</t>
  </si>
  <si>
    <t>See SAC-Jan.</t>
  </si>
  <si>
    <t>US Ecology 2015 SAC charge - GL</t>
  </si>
  <si>
    <t>Write off SAC True-up to zero out</t>
  </si>
  <si>
    <t>Jan.-15 WUTC Rev. Accrual</t>
  </si>
  <si>
    <t>R408125</t>
  </si>
  <si>
    <t>R408126</t>
  </si>
  <si>
    <t>R408127</t>
  </si>
  <si>
    <t>R408128</t>
  </si>
  <si>
    <t>R408129</t>
  </si>
  <si>
    <t>R408130</t>
  </si>
  <si>
    <t>SAC Invoices R408131-R408136</t>
  </si>
  <si>
    <t>2/24-2/27</t>
  </si>
  <si>
    <t>Feb.-15 WUTC Rev. Accrual</t>
  </si>
  <si>
    <t>R408140</t>
  </si>
  <si>
    <t>R408141</t>
  </si>
  <si>
    <t>R408142</t>
  </si>
  <si>
    <t>R408143</t>
  </si>
  <si>
    <t>R408144</t>
  </si>
  <si>
    <t>SAC Invoices R408138-R408139</t>
  </si>
  <si>
    <t>Mar.-15 WUTC Rev. Accrual</t>
  </si>
  <si>
    <t>R408146</t>
  </si>
  <si>
    <t>R408147</t>
  </si>
  <si>
    <t>Apr.-15 WUTC Rev. Accrual</t>
  </si>
  <si>
    <t>SAC Inv.R408149-151, R408062C</t>
  </si>
  <si>
    <t>R408152</t>
  </si>
  <si>
    <t>R408153</t>
  </si>
  <si>
    <t>2014 Refunds</t>
  </si>
  <si>
    <t>See SAC Refunds</t>
  </si>
  <si>
    <t>2014 Rev. Req. Refunds</t>
  </si>
  <si>
    <t>See 2014 Refund</t>
  </si>
  <si>
    <t>May-15 WUTC Rev. Accrual</t>
  </si>
  <si>
    <t>R408154</t>
  </si>
  <si>
    <t>R408155</t>
  </si>
  <si>
    <t>R408156</t>
  </si>
  <si>
    <t>R408157</t>
  </si>
  <si>
    <t>SAC Invoice R408158</t>
  </si>
  <si>
    <t>See SAC-Jun.</t>
  </si>
  <si>
    <t>R408159</t>
  </si>
  <si>
    <t>Jun.-15 WUTC Rev. Accrual</t>
  </si>
  <si>
    <t>R408161</t>
  </si>
  <si>
    <t>R408162</t>
  </si>
  <si>
    <t>R408163</t>
  </si>
  <si>
    <t>R408164</t>
  </si>
  <si>
    <t>R408165</t>
  </si>
  <si>
    <t>R408166</t>
  </si>
  <si>
    <t>R408167</t>
  </si>
  <si>
    <t>R408168</t>
  </si>
  <si>
    <t>SAC Invoice R408169</t>
  </si>
  <si>
    <t>Jul.-15 WUTC Rev. Accrual</t>
  </si>
  <si>
    <t>SAC Invoices R408171-R408174</t>
  </si>
  <si>
    <t>See SAC-Aug.</t>
  </si>
  <si>
    <t>Aug.-15 WUTC Rev. Accrual</t>
  </si>
  <si>
    <t>R408176</t>
  </si>
  <si>
    <t>R408177</t>
  </si>
  <si>
    <t>R408180</t>
  </si>
  <si>
    <t>R408181</t>
  </si>
  <si>
    <t>R408182</t>
  </si>
  <si>
    <t>R408186</t>
  </si>
  <si>
    <t>R408187</t>
  </si>
  <si>
    <t>R408188</t>
  </si>
  <si>
    <t>R408189</t>
  </si>
  <si>
    <t>R408190</t>
  </si>
  <si>
    <t>R408191</t>
  </si>
  <si>
    <t>R408192</t>
  </si>
  <si>
    <t>SAC Inv. R408178,79,83,84,85</t>
  </si>
  <si>
    <t>See SAC-Sep.</t>
  </si>
  <si>
    <t>Sep.-15 WUTC Rev. Accrual</t>
  </si>
  <si>
    <t>R408194</t>
  </si>
  <si>
    <t>R408195</t>
  </si>
  <si>
    <t>R408196</t>
  </si>
  <si>
    <t>Oct.-15 WUTC Rev. Accrual</t>
  </si>
  <si>
    <t>R408197</t>
  </si>
  <si>
    <t>R408198</t>
  </si>
  <si>
    <t>SAC Invoice R408199</t>
  </si>
  <si>
    <t>Nov.-15 WUTC Rev. Accrual</t>
  </si>
  <si>
    <t>R408200</t>
  </si>
  <si>
    <t>R408201</t>
  </si>
  <si>
    <t>R408202</t>
  </si>
  <si>
    <t>R408205</t>
  </si>
  <si>
    <t>R408206</t>
  </si>
  <si>
    <t>R408209</t>
  </si>
  <si>
    <t>R408210</t>
  </si>
  <si>
    <t>SAC Invoices R408203,4,7,8</t>
  </si>
  <si>
    <t>See SAC-Dec.</t>
  </si>
  <si>
    <t>Dec.-15 WUTC Rev. Accrual</t>
  </si>
  <si>
    <t xml:space="preserve">Direct Revenue or Rev. Req. at 12/31 = $5,666,252+ECB 59,410 x 1% </t>
  </si>
  <si>
    <t>2015 Rev. Req. Refund WUTC amount</t>
  </si>
  <si>
    <t>2015 SAC True-Up WUTC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</si>
</sst>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 val="singleAccounting"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7.2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1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64" fontId="3" fillId="0" borderId="0" xfId="0" applyNumberFormat="1" applyFont="1" applyFill="1" applyAlignment="1">
      <alignment horizontal="left"/>
    </xf>
    <xf numFmtId="164" fontId="4" fillId="0" borderId="0" xfId="0" applyNumberFormat="1" applyFont="1" applyFill="1"/>
    <xf numFmtId="43" fontId="4" fillId="0" borderId="0" xfId="1" applyFont="1" applyFill="1"/>
    <xf numFmtId="0" fontId="4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left"/>
    </xf>
    <xf numFmtId="164" fontId="2" fillId="0" borderId="0" xfId="0" applyNumberFormat="1" applyFont="1"/>
    <xf numFmtId="43" fontId="4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43" fontId="4" fillId="0" borderId="1" xfId="0" applyNumberFormat="1" applyFont="1" applyFill="1" applyBorder="1"/>
    <xf numFmtId="0" fontId="5" fillId="0" borderId="0" xfId="0" applyFont="1" applyFill="1"/>
    <xf numFmtId="43" fontId="4" fillId="0" borderId="2" xfId="1" applyFont="1" applyFill="1" applyBorder="1"/>
    <xf numFmtId="43" fontId="4" fillId="0" borderId="0" xfId="0" applyNumberFormat="1" applyFont="1" applyFill="1"/>
    <xf numFmtId="43" fontId="10" fillId="0" borderId="0" xfId="0" applyNumberFormat="1" applyFont="1" applyFill="1" applyBorder="1"/>
    <xf numFmtId="43" fontId="10" fillId="0" borderId="0" xfId="0" applyNumberFormat="1" applyFont="1" applyFill="1"/>
    <xf numFmtId="43" fontId="4" fillId="0" borderId="0" xfId="1" applyNumberFormat="1" applyFont="1" applyFill="1"/>
    <xf numFmtId="43" fontId="3" fillId="0" borderId="0" xfId="0" applyNumberFormat="1" applyFont="1" applyFill="1"/>
    <xf numFmtId="43" fontId="4" fillId="0" borderId="2" xfId="0" applyNumberFormat="1" applyFont="1" applyFill="1" applyBorder="1"/>
    <xf numFmtId="0" fontId="17" fillId="0" borderId="0" xfId="0" applyFont="1"/>
    <xf numFmtId="44" fontId="9" fillId="0" borderId="0" xfId="5" applyNumberFormat="1" applyFont="1"/>
    <xf numFmtId="44" fontId="8" fillId="0" borderId="0" xfId="0" applyNumberFormat="1" applyFont="1"/>
    <xf numFmtId="44" fontId="9" fillId="0" borderId="0" xfId="1" applyNumberFormat="1" applyFont="1"/>
    <xf numFmtId="44" fontId="18" fillId="0" borderId="0" xfId="1" applyNumberFormat="1" applyFont="1"/>
    <xf numFmtId="44" fontId="17" fillId="0" borderId="0" xfId="0" applyNumberFormat="1" applyFont="1"/>
    <xf numFmtId="44" fontId="18" fillId="0" borderId="1" xfId="5" applyNumberFormat="1" applyFont="1" applyBorder="1"/>
    <xf numFmtId="0" fontId="7" fillId="0" borderId="0" xfId="0" applyFont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43" fontId="4" fillId="0" borderId="0" xfId="5" applyNumberFormat="1" applyFont="1" applyFill="1"/>
  </cellXfs>
  <cellStyles count="43">
    <cellStyle name="Comma" xfId="1" builtinId="3"/>
    <cellStyle name="Comma 2" xfId="2"/>
    <cellStyle name="Comma 2 2" xfId="18"/>
    <cellStyle name="Comma 2 3" xfId="19"/>
    <cellStyle name="Comma 2 4" xfId="32"/>
    <cellStyle name="Comma 3" xfId="3"/>
    <cellStyle name="Comma 3 2" xfId="33"/>
    <cellStyle name="Comma 4" xfId="20"/>
    <cellStyle name="Comma0" xfId="4"/>
    <cellStyle name="Currency" xfId="5" builtinId="4"/>
    <cellStyle name="Currency 2" xfId="6"/>
    <cellStyle name="Currency 2 2" xfId="21"/>
    <cellStyle name="Currency 3" xfId="7"/>
    <cellStyle name="Currency 3 2" xfId="34"/>
    <cellStyle name="Currency 4" xfId="22"/>
    <cellStyle name="Currency 5" xfId="23"/>
    <cellStyle name="Currency0" xfId="8"/>
    <cellStyle name="Normal" xfId="0" builtinId="0"/>
    <cellStyle name="Normal 10" xfId="24"/>
    <cellStyle name="Normal 10 2" xfId="35"/>
    <cellStyle name="Normal 11" xfId="25"/>
    <cellStyle name="Normal 12" xfId="36"/>
    <cellStyle name="Normal 13" xfId="37"/>
    <cellStyle name="Normal 14" xfId="38"/>
    <cellStyle name="Normal 2" xfId="9"/>
    <cellStyle name="Normal 2 2" xfId="10"/>
    <cellStyle name="Normal 3" xfId="11"/>
    <cellStyle name="Normal 3 2" xfId="26"/>
    <cellStyle name="Normal 3 2 2" xfId="27"/>
    <cellStyle name="Normal 3 3" xfId="28"/>
    <cellStyle name="Normal 4" xfId="12"/>
    <cellStyle name="Normal 4 2" xfId="39"/>
    <cellStyle name="Normal 5" xfId="15"/>
    <cellStyle name="Normal 5 2" xfId="40"/>
    <cellStyle name="Normal 6" xfId="16"/>
    <cellStyle name="Normal 7" xfId="17"/>
    <cellStyle name="Normal 8" xfId="29"/>
    <cellStyle name="Normal 9" xfId="30"/>
    <cellStyle name="Percent 2" xfId="13"/>
    <cellStyle name="Percent 2 2" xfId="41"/>
    <cellStyle name="Percent 3" xfId="14"/>
    <cellStyle name="Percent 4" xfId="31"/>
    <cellStyle name="Percent 5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G15" sqref="G15"/>
    </sheetView>
  </sheetViews>
  <sheetFormatPr defaultRowHeight="12.75" x14ac:dyDescent="0.2"/>
  <cols>
    <col min="1" max="1" width="13.85546875" customWidth="1"/>
    <col min="5" max="5" width="12.140625" customWidth="1"/>
    <col min="6" max="6" width="15.85546875" customWidth="1"/>
    <col min="7" max="7" width="18" customWidth="1"/>
  </cols>
  <sheetData>
    <row r="1" spans="1:7" ht="20.25" x14ac:dyDescent="0.3">
      <c r="A1" s="38" t="s">
        <v>10</v>
      </c>
      <c r="B1" s="38"/>
      <c r="C1" s="38"/>
      <c r="D1" s="38"/>
      <c r="E1" s="38"/>
      <c r="F1" s="38"/>
      <c r="G1" s="38"/>
    </row>
    <row r="2" spans="1:7" ht="20.25" x14ac:dyDescent="0.3">
      <c r="A2" s="38" t="s">
        <v>11</v>
      </c>
      <c r="B2" s="38"/>
      <c r="C2" s="38"/>
      <c r="D2" s="38"/>
      <c r="E2" s="38"/>
      <c r="F2" s="38"/>
      <c r="G2" s="38"/>
    </row>
    <row r="3" spans="1:7" ht="20.25" x14ac:dyDescent="0.3">
      <c r="A3" s="38">
        <v>2015</v>
      </c>
      <c r="B3" s="38"/>
      <c r="C3" s="38"/>
      <c r="D3" s="38"/>
      <c r="E3" s="38"/>
      <c r="F3" s="38"/>
      <c r="G3" s="38"/>
    </row>
    <row r="4" spans="1:7" ht="15" x14ac:dyDescent="0.2">
      <c r="A4" s="2"/>
    </row>
    <row r="5" spans="1:7" ht="15" x14ac:dyDescent="0.2">
      <c r="A5" s="2"/>
    </row>
    <row r="6" spans="1:7" ht="15" x14ac:dyDescent="0.2">
      <c r="A6" s="2" t="s">
        <v>32</v>
      </c>
    </row>
    <row r="7" spans="1:7" ht="15" x14ac:dyDescent="0.2">
      <c r="A7" s="2"/>
    </row>
    <row r="8" spans="1:7" ht="15" x14ac:dyDescent="0.2">
      <c r="A8" s="2"/>
    </row>
    <row r="9" spans="1:7" ht="15.75" x14ac:dyDescent="0.25">
      <c r="A9" s="2" t="s">
        <v>33</v>
      </c>
      <c r="B9" s="2"/>
      <c r="C9" s="2"/>
      <c r="D9" s="2"/>
      <c r="E9" s="2"/>
      <c r="F9" s="2"/>
      <c r="G9" s="32">
        <v>65168.21</v>
      </c>
    </row>
    <row r="10" spans="1:7" ht="15" x14ac:dyDescent="0.2">
      <c r="A10" s="2"/>
      <c r="B10" s="2"/>
      <c r="C10" s="2"/>
      <c r="D10" s="2"/>
      <c r="E10" s="3"/>
      <c r="F10" s="2"/>
      <c r="G10" s="33"/>
    </row>
    <row r="11" spans="1:7" ht="15.75" x14ac:dyDescent="0.25">
      <c r="A11" s="2" t="s">
        <v>12</v>
      </c>
      <c r="B11" s="2"/>
      <c r="C11" s="2"/>
      <c r="D11" s="2"/>
      <c r="E11" s="3"/>
      <c r="F11" s="2"/>
      <c r="G11" s="34">
        <f>-(521645+98096+210553)*1%</f>
        <v>-8302.94</v>
      </c>
    </row>
    <row r="12" spans="1:7" ht="15" x14ac:dyDescent="0.2">
      <c r="A12" s="2" t="s">
        <v>14</v>
      </c>
      <c r="C12" s="2"/>
      <c r="D12" s="2"/>
      <c r="E12" s="2"/>
      <c r="F12" s="2"/>
      <c r="G12" s="33"/>
    </row>
    <row r="13" spans="1:7" ht="15" x14ac:dyDescent="0.2">
      <c r="A13" s="2"/>
      <c r="C13" s="2"/>
      <c r="D13" s="2"/>
      <c r="E13" s="2"/>
      <c r="F13" s="2"/>
      <c r="G13" s="33"/>
    </row>
    <row r="14" spans="1:7" ht="15.75" x14ac:dyDescent="0.25">
      <c r="A14" s="31" t="s">
        <v>23</v>
      </c>
      <c r="C14" s="31"/>
      <c r="D14" s="31"/>
      <c r="E14" s="31"/>
      <c r="F14" s="31"/>
      <c r="G14" s="35">
        <f>-75446*1%</f>
        <v>-754.46</v>
      </c>
    </row>
    <row r="15" spans="1:7" ht="15" x14ac:dyDescent="0.2">
      <c r="A15" s="31" t="s">
        <v>24</v>
      </c>
      <c r="C15" s="31"/>
      <c r="D15" s="31"/>
      <c r="E15" s="31"/>
      <c r="F15" s="31"/>
      <c r="G15" s="36"/>
    </row>
    <row r="16" spans="1:7" ht="15" x14ac:dyDescent="0.2">
      <c r="A16" s="2"/>
      <c r="B16" s="2"/>
      <c r="C16" s="2"/>
      <c r="D16" s="2"/>
      <c r="E16" s="2"/>
      <c r="F16" s="2"/>
      <c r="G16" s="33"/>
    </row>
    <row r="17" spans="1:7" ht="16.5" thickBot="1" x14ac:dyDescent="0.3">
      <c r="A17" s="4" t="s">
        <v>13</v>
      </c>
      <c r="B17" s="2"/>
      <c r="C17" s="2"/>
      <c r="D17" s="2"/>
      <c r="F17" s="2"/>
      <c r="G17" s="37">
        <f>SUM(G8:G16)</f>
        <v>56110.81</v>
      </c>
    </row>
    <row r="18" spans="1:7" ht="13.5" thickTop="1" x14ac:dyDescent="0.2"/>
  </sheetData>
  <mergeCells count="3">
    <mergeCell ref="A1:G1"/>
    <mergeCell ref="A2:G2"/>
    <mergeCell ref="A3:G3"/>
  </mergeCells>
  <phoneticPr fontId="6" type="noConversion"/>
  <printOptions horizontalCentered="1"/>
  <pageMargins left="0.75" right="0.75" top="1" bottom="1" header="0.5" footer="0.5"/>
  <pageSetup orientation="portrait" horizontalDpi="4294967292" r:id="rId1"/>
  <headerFooter alignWithMargins="0">
    <oddFooter>&amp;L&amp;"Arial,Bold"US ECOLOGY WASHINGTON, INC.
2015 FINAL RATES
Exhibit 5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zoomScale="85" zoomScaleNormal="85" zoomScaleSheetLayoutView="100" workbookViewId="0">
      <pane ySplit="6" topLeftCell="A7" activePane="bottomLeft" state="frozen"/>
      <selection activeCell="A5" sqref="A5"/>
      <selection pane="bottomLeft" activeCell="C65" sqref="C65"/>
    </sheetView>
  </sheetViews>
  <sheetFormatPr defaultRowHeight="12.75" x14ac:dyDescent="0.2"/>
  <cols>
    <col min="1" max="1" width="33.5703125" style="1" customWidth="1"/>
    <col min="2" max="2" width="9.7109375" style="6" customWidth="1"/>
    <col min="3" max="3" width="13.42578125" style="7" bestFit="1" customWidth="1"/>
    <col min="4" max="4" width="13.140625" style="8" customWidth="1"/>
    <col min="5" max="5" width="10.140625" style="8" bestFit="1" customWidth="1"/>
    <col min="6" max="6" width="9.28515625" style="8" bestFit="1" customWidth="1"/>
    <col min="7" max="7" width="10" style="8" bestFit="1" customWidth="1"/>
    <col min="8" max="10" width="9.140625" style="8"/>
    <col min="11" max="11" width="10" style="8" bestFit="1" customWidth="1"/>
    <col min="12" max="16384" width="9.140625" style="8"/>
  </cols>
  <sheetData>
    <row r="1" spans="1:5" x14ac:dyDescent="0.2">
      <c r="A1" s="5" t="s">
        <v>0</v>
      </c>
    </row>
    <row r="2" spans="1:5" x14ac:dyDescent="0.2">
      <c r="A2" s="5" t="s">
        <v>1</v>
      </c>
    </row>
    <row r="3" spans="1:5" x14ac:dyDescent="0.2">
      <c r="A3" s="9">
        <v>42369</v>
      </c>
    </row>
    <row r="6" spans="1:5" x14ac:dyDescent="0.2">
      <c r="A6" s="10" t="s">
        <v>2</v>
      </c>
      <c r="B6" s="11" t="s">
        <v>3</v>
      </c>
      <c r="C6" s="12" t="s">
        <v>4</v>
      </c>
    </row>
    <row r="7" spans="1:5" x14ac:dyDescent="0.2">
      <c r="A7" s="10"/>
      <c r="B7" s="11"/>
      <c r="C7" s="12"/>
      <c r="D7" s="13"/>
      <c r="E7" s="14"/>
    </row>
    <row r="8" spans="1:5" x14ac:dyDescent="0.2">
      <c r="A8" s="15" t="s">
        <v>35</v>
      </c>
      <c r="B8" s="19">
        <v>42013</v>
      </c>
      <c r="C8" s="7">
        <v>1526.02</v>
      </c>
    </row>
    <row r="9" spans="1:5" x14ac:dyDescent="0.2">
      <c r="A9" s="15" t="s">
        <v>36</v>
      </c>
      <c r="B9" s="19">
        <v>42013</v>
      </c>
      <c r="C9" s="7">
        <v>663.94</v>
      </c>
    </row>
    <row r="10" spans="1:5" x14ac:dyDescent="0.2">
      <c r="A10" s="15" t="s">
        <v>37</v>
      </c>
      <c r="B10" s="19">
        <v>42025</v>
      </c>
      <c r="C10" s="7">
        <v>1622.75</v>
      </c>
    </row>
    <row r="11" spans="1:5" x14ac:dyDescent="0.2">
      <c r="A11" s="15" t="s">
        <v>38</v>
      </c>
      <c r="B11" s="19">
        <v>42026</v>
      </c>
      <c r="C11" s="7">
        <v>1460.94</v>
      </c>
    </row>
    <row r="12" spans="1:5" x14ac:dyDescent="0.2">
      <c r="A12" s="8" t="s">
        <v>39</v>
      </c>
      <c r="B12" s="20" t="s">
        <v>40</v>
      </c>
      <c r="C12" s="7">
        <v>6265.58</v>
      </c>
      <c r="D12" s="8" t="s">
        <v>41</v>
      </c>
    </row>
    <row r="13" spans="1:5" x14ac:dyDescent="0.2">
      <c r="A13" s="8" t="s">
        <v>42</v>
      </c>
      <c r="C13" s="7">
        <v>2.76</v>
      </c>
      <c r="D13" s="8" t="s">
        <v>25</v>
      </c>
    </row>
    <row r="14" spans="1:5" x14ac:dyDescent="0.2">
      <c r="A14" s="8" t="s">
        <v>43</v>
      </c>
      <c r="C14" s="7">
        <v>0.02</v>
      </c>
      <c r="D14" s="8" t="s">
        <v>25</v>
      </c>
    </row>
    <row r="15" spans="1:5" x14ac:dyDescent="0.2">
      <c r="A15" s="15" t="s">
        <v>45</v>
      </c>
      <c r="B15" s="19">
        <v>42041</v>
      </c>
      <c r="C15" s="7">
        <v>407.17</v>
      </c>
    </row>
    <row r="16" spans="1:5" x14ac:dyDescent="0.2">
      <c r="A16" s="15" t="s">
        <v>46</v>
      </c>
      <c r="B16" s="19">
        <v>42041</v>
      </c>
      <c r="C16" s="7">
        <v>532.70000000000005</v>
      </c>
    </row>
    <row r="17" spans="1:4" x14ac:dyDescent="0.2">
      <c r="A17" s="15" t="s">
        <v>47</v>
      </c>
      <c r="B17" s="19">
        <v>42041</v>
      </c>
      <c r="C17" s="7">
        <v>532.70000000000005</v>
      </c>
    </row>
    <row r="18" spans="1:4" x14ac:dyDescent="0.2">
      <c r="A18" s="15" t="s">
        <v>48</v>
      </c>
      <c r="B18" s="19">
        <v>42045</v>
      </c>
      <c r="C18" s="7">
        <v>1526.02</v>
      </c>
    </row>
    <row r="19" spans="1:4" x14ac:dyDescent="0.2">
      <c r="A19" s="15" t="s">
        <v>49</v>
      </c>
      <c r="B19" s="19">
        <v>42053</v>
      </c>
      <c r="C19" s="7">
        <v>1471.13</v>
      </c>
    </row>
    <row r="20" spans="1:4" x14ac:dyDescent="0.2">
      <c r="A20" s="15" t="s">
        <v>50</v>
      </c>
      <c r="B20" s="19">
        <v>42059</v>
      </c>
      <c r="C20" s="7">
        <v>1132.19</v>
      </c>
    </row>
    <row r="21" spans="1:4" x14ac:dyDescent="0.2">
      <c r="A21" s="8" t="s">
        <v>51</v>
      </c>
      <c r="B21" s="39" t="s">
        <v>52</v>
      </c>
      <c r="C21" s="7">
        <v>26.07</v>
      </c>
      <c r="D21" s="8" t="s">
        <v>27</v>
      </c>
    </row>
    <row r="22" spans="1:4" x14ac:dyDescent="0.2">
      <c r="A22" s="15" t="s">
        <v>54</v>
      </c>
      <c r="B22" s="19">
        <v>42076</v>
      </c>
      <c r="C22" s="7">
        <v>526.39</v>
      </c>
    </row>
    <row r="23" spans="1:4" x14ac:dyDescent="0.2">
      <c r="A23" s="15" t="s">
        <v>55</v>
      </c>
      <c r="B23" s="19">
        <v>42076</v>
      </c>
      <c r="C23" s="7">
        <v>876.99</v>
      </c>
    </row>
    <row r="24" spans="1:4" x14ac:dyDescent="0.2">
      <c r="A24" s="15" t="s">
        <v>56</v>
      </c>
      <c r="B24" s="19">
        <v>42076</v>
      </c>
      <c r="C24" s="7">
        <v>750.23</v>
      </c>
    </row>
    <row r="25" spans="1:4" x14ac:dyDescent="0.2">
      <c r="A25" s="15" t="s">
        <v>57</v>
      </c>
      <c r="B25" s="19">
        <v>42087</v>
      </c>
      <c r="C25" s="7">
        <v>1526.02</v>
      </c>
    </row>
    <row r="26" spans="1:4" x14ac:dyDescent="0.2">
      <c r="A26" s="15" t="s">
        <v>58</v>
      </c>
      <c r="B26" s="19">
        <v>42094</v>
      </c>
      <c r="C26" s="7">
        <v>1189.79</v>
      </c>
    </row>
    <row r="27" spans="1:4" x14ac:dyDescent="0.2">
      <c r="A27" s="8" t="s">
        <v>59</v>
      </c>
      <c r="C27" s="7">
        <v>10.28</v>
      </c>
      <c r="D27" s="8" t="s">
        <v>28</v>
      </c>
    </row>
    <row r="28" spans="1:4" x14ac:dyDescent="0.2">
      <c r="A28" s="15" t="s">
        <v>61</v>
      </c>
      <c r="B28" s="19">
        <v>42110</v>
      </c>
      <c r="C28" s="7">
        <v>955.69</v>
      </c>
    </row>
    <row r="29" spans="1:4" x14ac:dyDescent="0.2">
      <c r="A29" s="15" t="s">
        <v>62</v>
      </c>
      <c r="B29" s="19">
        <v>42124</v>
      </c>
      <c r="C29" s="7">
        <v>1176.56</v>
      </c>
    </row>
    <row r="30" spans="1:4" x14ac:dyDescent="0.2">
      <c r="A30" s="8" t="s">
        <v>64</v>
      </c>
      <c r="B30" s="6">
        <v>42131</v>
      </c>
      <c r="C30" s="7">
        <v>10.7</v>
      </c>
      <c r="D30" s="8" t="s">
        <v>15</v>
      </c>
    </row>
    <row r="31" spans="1:4" x14ac:dyDescent="0.2">
      <c r="A31" s="15" t="s">
        <v>65</v>
      </c>
      <c r="B31" s="19">
        <v>42138</v>
      </c>
      <c r="C31" s="7">
        <v>1400.37</v>
      </c>
    </row>
    <row r="32" spans="1:4" x14ac:dyDescent="0.2">
      <c r="A32" s="15" t="s">
        <v>66</v>
      </c>
      <c r="B32" s="19">
        <v>42152</v>
      </c>
      <c r="C32" s="7">
        <v>1900.71</v>
      </c>
    </row>
    <row r="33" spans="1:4" x14ac:dyDescent="0.2">
      <c r="A33" s="15" t="s">
        <v>72</v>
      </c>
      <c r="B33" s="19">
        <v>42163</v>
      </c>
      <c r="C33" s="7">
        <v>2562.2399999999998</v>
      </c>
    </row>
    <row r="34" spans="1:4" x14ac:dyDescent="0.2">
      <c r="A34" s="15" t="s">
        <v>73</v>
      </c>
      <c r="B34" s="19">
        <v>42174</v>
      </c>
      <c r="C34" s="7">
        <v>1852.57</v>
      </c>
    </row>
    <row r="35" spans="1:4" x14ac:dyDescent="0.2">
      <c r="A35" s="15" t="s">
        <v>74</v>
      </c>
      <c r="B35" s="19">
        <v>42174</v>
      </c>
      <c r="C35" s="7">
        <v>1011.32</v>
      </c>
    </row>
    <row r="36" spans="1:4" x14ac:dyDescent="0.2">
      <c r="A36" s="15" t="s">
        <v>75</v>
      </c>
      <c r="B36" s="19">
        <v>42177</v>
      </c>
      <c r="C36" s="7">
        <v>914.34</v>
      </c>
    </row>
    <row r="37" spans="1:4" x14ac:dyDescent="0.2">
      <c r="A37" s="8" t="s">
        <v>76</v>
      </c>
      <c r="B37" s="19">
        <v>42185</v>
      </c>
      <c r="C37" s="13">
        <v>5.28</v>
      </c>
      <c r="D37" s="8" t="s">
        <v>77</v>
      </c>
    </row>
    <row r="38" spans="1:4" x14ac:dyDescent="0.2">
      <c r="A38" s="15" t="s">
        <v>78</v>
      </c>
      <c r="B38" s="19">
        <v>42185</v>
      </c>
      <c r="C38" s="7">
        <v>1076.3399999999999</v>
      </c>
    </row>
    <row r="39" spans="1:4" x14ac:dyDescent="0.2">
      <c r="A39" s="15" t="s">
        <v>80</v>
      </c>
      <c r="B39" s="19">
        <v>42200</v>
      </c>
      <c r="C39" s="7">
        <v>2312.0700000000002</v>
      </c>
    </row>
    <row r="40" spans="1:4" x14ac:dyDescent="0.2">
      <c r="A40" s="15" t="s">
        <v>81</v>
      </c>
      <c r="B40" s="19">
        <v>42214</v>
      </c>
      <c r="C40" s="7">
        <v>299.8</v>
      </c>
    </row>
    <row r="41" spans="1:4" x14ac:dyDescent="0.2">
      <c r="A41" s="15" t="s">
        <v>82</v>
      </c>
      <c r="B41" s="19">
        <v>42214</v>
      </c>
      <c r="C41" s="7">
        <v>140.57</v>
      </c>
    </row>
    <row r="42" spans="1:4" x14ac:dyDescent="0.2">
      <c r="A42" s="15" t="s">
        <v>83</v>
      </c>
      <c r="B42" s="19">
        <v>42214</v>
      </c>
      <c r="C42" s="7">
        <v>314.41000000000003</v>
      </c>
    </row>
    <row r="43" spans="1:4" x14ac:dyDescent="0.2">
      <c r="A43" s="15" t="s">
        <v>84</v>
      </c>
      <c r="B43" s="19">
        <v>42214</v>
      </c>
      <c r="C43" s="7">
        <v>1023.03</v>
      </c>
    </row>
    <row r="44" spans="1:4" x14ac:dyDescent="0.2">
      <c r="A44" s="15" t="s">
        <v>85</v>
      </c>
      <c r="B44" s="19">
        <v>42214</v>
      </c>
      <c r="C44" s="7">
        <v>489.92</v>
      </c>
    </row>
    <row r="45" spans="1:4" x14ac:dyDescent="0.2">
      <c r="A45" s="15" t="s">
        <v>86</v>
      </c>
      <c r="B45" s="19">
        <v>42214</v>
      </c>
      <c r="C45" s="7">
        <v>795.13</v>
      </c>
    </row>
    <row r="46" spans="1:4" x14ac:dyDescent="0.2">
      <c r="A46" s="15" t="s">
        <v>87</v>
      </c>
      <c r="B46" s="19">
        <v>42214</v>
      </c>
      <c r="C46" s="7">
        <v>489.92</v>
      </c>
    </row>
    <row r="47" spans="1:4" x14ac:dyDescent="0.2">
      <c r="A47" s="8" t="s">
        <v>88</v>
      </c>
      <c r="B47" s="6">
        <v>42216</v>
      </c>
      <c r="C47" s="7">
        <v>5.28</v>
      </c>
      <c r="D47" s="8" t="s">
        <v>29</v>
      </c>
    </row>
    <row r="48" spans="1:4" x14ac:dyDescent="0.2">
      <c r="A48" s="8" t="s">
        <v>90</v>
      </c>
      <c r="C48" s="7">
        <v>21.12</v>
      </c>
      <c r="D48" s="8" t="s">
        <v>91</v>
      </c>
    </row>
    <row r="49" spans="1:4" x14ac:dyDescent="0.2">
      <c r="A49" s="15" t="s">
        <v>93</v>
      </c>
      <c r="B49" s="19">
        <v>42251</v>
      </c>
      <c r="C49" s="7">
        <v>2259.62</v>
      </c>
    </row>
    <row r="50" spans="1:4" x14ac:dyDescent="0.2">
      <c r="A50" s="15" t="s">
        <v>94</v>
      </c>
      <c r="B50" s="19">
        <v>42251</v>
      </c>
      <c r="C50" s="7">
        <v>2328.4299999999998</v>
      </c>
    </row>
    <row r="51" spans="1:4" x14ac:dyDescent="0.2">
      <c r="A51" s="15" t="s">
        <v>95</v>
      </c>
      <c r="B51" s="19">
        <v>42261</v>
      </c>
      <c r="C51" s="7">
        <v>2009.2</v>
      </c>
    </row>
    <row r="52" spans="1:4" x14ac:dyDescent="0.2">
      <c r="A52" s="15" t="s">
        <v>96</v>
      </c>
      <c r="B52" s="19">
        <v>42262</v>
      </c>
      <c r="C52" s="7">
        <v>499.68</v>
      </c>
    </row>
    <row r="53" spans="1:4" x14ac:dyDescent="0.2">
      <c r="A53" s="15" t="s">
        <v>97</v>
      </c>
      <c r="B53" s="19">
        <v>42263</v>
      </c>
      <c r="C53" s="7">
        <v>499.68</v>
      </c>
    </row>
    <row r="54" spans="1:4" x14ac:dyDescent="0.2">
      <c r="A54" s="15" t="s">
        <v>98</v>
      </c>
      <c r="B54" s="19">
        <v>42265</v>
      </c>
      <c r="C54" s="7">
        <v>377.72</v>
      </c>
    </row>
    <row r="55" spans="1:4" x14ac:dyDescent="0.2">
      <c r="A55" s="15" t="s">
        <v>99</v>
      </c>
      <c r="B55" s="19">
        <v>42268</v>
      </c>
      <c r="C55" s="7">
        <v>832.22</v>
      </c>
    </row>
    <row r="56" spans="1:4" x14ac:dyDescent="0.2">
      <c r="A56" s="15" t="s">
        <v>100</v>
      </c>
      <c r="B56" s="19">
        <v>42269</v>
      </c>
      <c r="C56" s="7">
        <v>387.48</v>
      </c>
    </row>
    <row r="57" spans="1:4" x14ac:dyDescent="0.2">
      <c r="A57" s="15" t="s">
        <v>101</v>
      </c>
      <c r="B57" s="19">
        <v>42270</v>
      </c>
      <c r="C57" s="7">
        <v>499.68</v>
      </c>
    </row>
    <row r="58" spans="1:4" x14ac:dyDescent="0.2">
      <c r="A58" s="15" t="s">
        <v>102</v>
      </c>
      <c r="B58" s="19">
        <v>42270</v>
      </c>
      <c r="C58" s="7">
        <v>414.96</v>
      </c>
    </row>
    <row r="59" spans="1:4" x14ac:dyDescent="0.2">
      <c r="A59" s="15" t="s">
        <v>103</v>
      </c>
      <c r="B59" s="19">
        <v>42277</v>
      </c>
      <c r="C59" s="7">
        <v>414.96</v>
      </c>
    </row>
    <row r="60" spans="1:4" x14ac:dyDescent="0.2">
      <c r="A60" s="15" t="s">
        <v>104</v>
      </c>
      <c r="B60" s="19">
        <v>42277</v>
      </c>
      <c r="C60" s="7">
        <v>469.78</v>
      </c>
    </row>
    <row r="61" spans="1:4" x14ac:dyDescent="0.2">
      <c r="A61" s="8" t="s">
        <v>105</v>
      </c>
      <c r="B61" s="19">
        <v>42265</v>
      </c>
      <c r="C61" s="13">
        <v>439.44</v>
      </c>
      <c r="D61" s="8" t="s">
        <v>106</v>
      </c>
    </row>
    <row r="62" spans="1:4" x14ac:dyDescent="0.2">
      <c r="A62" s="15" t="s">
        <v>108</v>
      </c>
      <c r="B62" s="19">
        <v>42278</v>
      </c>
      <c r="C62" s="7">
        <v>469.78</v>
      </c>
    </row>
    <row r="63" spans="1:4" x14ac:dyDescent="0.2">
      <c r="A63" s="15" t="s">
        <v>109</v>
      </c>
      <c r="B63" s="19">
        <v>42278</v>
      </c>
      <c r="C63" s="7">
        <v>414.96</v>
      </c>
    </row>
    <row r="64" spans="1:4" x14ac:dyDescent="0.2">
      <c r="A64" s="15" t="s">
        <v>110</v>
      </c>
      <c r="B64" s="19">
        <v>42300</v>
      </c>
      <c r="C64" s="7">
        <v>1832.23</v>
      </c>
    </row>
    <row r="65" spans="1:4" x14ac:dyDescent="0.2">
      <c r="A65" s="15" t="s">
        <v>112</v>
      </c>
      <c r="B65" s="19">
        <v>42318</v>
      </c>
      <c r="C65" s="40">
        <v>1302.98</v>
      </c>
    </row>
    <row r="66" spans="1:4" x14ac:dyDescent="0.2">
      <c r="A66" s="15" t="s">
        <v>113</v>
      </c>
      <c r="B66" s="19">
        <v>42326</v>
      </c>
      <c r="C66" s="7">
        <v>972.96</v>
      </c>
    </row>
    <row r="67" spans="1:4" x14ac:dyDescent="0.2">
      <c r="A67" s="8" t="s">
        <v>114</v>
      </c>
      <c r="B67" s="19">
        <v>42338</v>
      </c>
      <c r="C67" s="13">
        <v>2.76</v>
      </c>
      <c r="D67" s="8" t="s">
        <v>30</v>
      </c>
    </row>
    <row r="68" spans="1:4" x14ac:dyDescent="0.2">
      <c r="A68" s="15" t="s">
        <v>116</v>
      </c>
      <c r="B68" s="19">
        <v>42339</v>
      </c>
      <c r="C68" s="7">
        <v>1430.63</v>
      </c>
    </row>
    <row r="69" spans="1:4" x14ac:dyDescent="0.2">
      <c r="A69" s="15" t="s">
        <v>117</v>
      </c>
      <c r="B69" s="19">
        <v>42346</v>
      </c>
      <c r="C69" s="7">
        <v>1234.45</v>
      </c>
    </row>
    <row r="70" spans="1:4" x14ac:dyDescent="0.2">
      <c r="A70" s="15" t="s">
        <v>118</v>
      </c>
      <c r="B70" s="19">
        <v>42346</v>
      </c>
      <c r="C70" s="7">
        <v>1093.9100000000001</v>
      </c>
    </row>
    <row r="71" spans="1:4" x14ac:dyDescent="0.2">
      <c r="A71" s="15" t="s">
        <v>119</v>
      </c>
      <c r="B71" s="19">
        <v>42348</v>
      </c>
      <c r="C71" s="7">
        <v>1093.9100000000001</v>
      </c>
    </row>
    <row r="72" spans="1:4" x14ac:dyDescent="0.2">
      <c r="A72" s="15" t="s">
        <v>120</v>
      </c>
      <c r="B72" s="19">
        <v>42348</v>
      </c>
      <c r="C72" s="7">
        <v>1602.14</v>
      </c>
    </row>
    <row r="73" spans="1:4" x14ac:dyDescent="0.2">
      <c r="A73" s="15" t="s">
        <v>121</v>
      </c>
      <c r="B73" s="19">
        <v>42722</v>
      </c>
      <c r="C73" s="7">
        <v>334.44</v>
      </c>
    </row>
    <row r="74" spans="1:4" x14ac:dyDescent="0.2">
      <c r="A74" s="15" t="s">
        <v>122</v>
      </c>
      <c r="B74" s="19">
        <v>42361</v>
      </c>
      <c r="C74" s="7">
        <v>1011.61</v>
      </c>
    </row>
    <row r="75" spans="1:4" x14ac:dyDescent="0.2">
      <c r="A75" s="8" t="s">
        <v>123</v>
      </c>
      <c r="B75" s="19">
        <v>42346</v>
      </c>
      <c r="C75" s="7">
        <v>131.54</v>
      </c>
      <c r="D75" s="8" t="s">
        <v>124</v>
      </c>
    </row>
    <row r="76" spans="1:4" x14ac:dyDescent="0.2">
      <c r="A76" s="8"/>
    </row>
    <row r="77" spans="1:4" ht="13.5" thickBot="1" x14ac:dyDescent="0.25">
      <c r="A77" s="1" t="s">
        <v>26</v>
      </c>
      <c r="C77" s="22">
        <f>SUM(C7:C76)</f>
        <v>65168.210000000006</v>
      </c>
    </row>
    <row r="78" spans="1:4" ht="13.5" thickTop="1" x14ac:dyDescent="0.2"/>
  </sheetData>
  <printOptions gridLines="1"/>
  <pageMargins left="0.25" right="0.25" top="0.25" bottom="0.5" header="0.5" footer="0.75"/>
  <pageSetup scale="67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5"/>
  <sheetViews>
    <sheetView zoomScale="85" zoomScaleNormal="85" zoomScaleSheetLayoutView="100" workbookViewId="0">
      <pane ySplit="6" topLeftCell="A93" activePane="bottomLeft" state="frozen"/>
      <selection activeCell="A5" sqref="A5"/>
      <selection pane="bottomLeft" activeCell="C112" sqref="C112"/>
    </sheetView>
  </sheetViews>
  <sheetFormatPr defaultRowHeight="12.75" x14ac:dyDescent="0.2"/>
  <cols>
    <col min="1" max="1" width="33.5703125" style="1" customWidth="1"/>
    <col min="2" max="2" width="9.7109375" style="6" customWidth="1"/>
    <col min="3" max="3" width="13.42578125" style="7" bestFit="1" customWidth="1"/>
    <col min="4" max="4" width="13.140625" style="8" customWidth="1"/>
    <col min="5" max="5" width="10.140625" style="8" bestFit="1" customWidth="1"/>
    <col min="6" max="6" width="9.28515625" style="8" bestFit="1" customWidth="1"/>
    <col min="7" max="7" width="10" style="8" bestFit="1" customWidth="1"/>
    <col min="8" max="10" width="9.140625" style="8"/>
    <col min="11" max="11" width="10" style="8" bestFit="1" customWidth="1"/>
    <col min="12" max="16384" width="9.140625" style="8"/>
  </cols>
  <sheetData>
    <row r="1" spans="1:5" x14ac:dyDescent="0.2">
      <c r="A1" s="5" t="s">
        <v>0</v>
      </c>
    </row>
    <row r="2" spans="1:5" x14ac:dyDescent="0.2">
      <c r="A2" s="5" t="s">
        <v>1</v>
      </c>
    </row>
    <row r="3" spans="1:5" x14ac:dyDescent="0.2">
      <c r="A3" s="9">
        <v>42369</v>
      </c>
    </row>
    <row r="6" spans="1:5" x14ac:dyDescent="0.2">
      <c r="A6" s="10" t="s">
        <v>2</v>
      </c>
      <c r="B6" s="11" t="s">
        <v>3</v>
      </c>
      <c r="C6" s="12" t="s">
        <v>4</v>
      </c>
    </row>
    <row r="7" spans="1:5" x14ac:dyDescent="0.2">
      <c r="A7" s="10"/>
      <c r="B7" s="11"/>
      <c r="C7" s="12"/>
      <c r="D7" s="13"/>
      <c r="E7" s="14"/>
    </row>
    <row r="8" spans="1:5" x14ac:dyDescent="0.2">
      <c r="A8" s="15" t="s">
        <v>34</v>
      </c>
      <c r="B8" s="16"/>
      <c r="C8" s="7">
        <v>8028.63</v>
      </c>
      <c r="D8" s="17"/>
      <c r="E8" s="18"/>
    </row>
    <row r="9" spans="1:5" x14ac:dyDescent="0.2">
      <c r="A9" s="15" t="s">
        <v>35</v>
      </c>
      <c r="B9" s="19">
        <v>42013</v>
      </c>
      <c r="C9" s="7">
        <v>1526.02</v>
      </c>
    </row>
    <row r="10" spans="1:5" x14ac:dyDescent="0.2">
      <c r="A10" s="15" t="s">
        <v>36</v>
      </c>
      <c r="B10" s="19">
        <v>42013</v>
      </c>
      <c r="C10" s="7">
        <v>663.94</v>
      </c>
    </row>
    <row r="11" spans="1:5" x14ac:dyDescent="0.2">
      <c r="A11" s="15" t="s">
        <v>37</v>
      </c>
      <c r="B11" s="19">
        <v>42025</v>
      </c>
      <c r="C11" s="7">
        <v>1622.75</v>
      </c>
    </row>
    <row r="12" spans="1:5" x14ac:dyDescent="0.2">
      <c r="A12" s="15" t="s">
        <v>38</v>
      </c>
      <c r="B12" s="19">
        <v>42026</v>
      </c>
      <c r="C12" s="7">
        <v>1460.94</v>
      </c>
    </row>
    <row r="13" spans="1:5" x14ac:dyDescent="0.2">
      <c r="A13" s="8" t="s">
        <v>39</v>
      </c>
      <c r="B13" s="20" t="s">
        <v>40</v>
      </c>
      <c r="C13" s="7">
        <v>6265.58</v>
      </c>
      <c r="D13" s="8" t="s">
        <v>41</v>
      </c>
    </row>
    <row r="14" spans="1:5" x14ac:dyDescent="0.2">
      <c r="A14" s="8" t="s">
        <v>42</v>
      </c>
      <c r="C14" s="7">
        <v>2.76</v>
      </c>
      <c r="D14" s="8" t="s">
        <v>25</v>
      </c>
    </row>
    <row r="15" spans="1:5" x14ac:dyDescent="0.2">
      <c r="A15" s="8" t="s">
        <v>43</v>
      </c>
      <c r="C15" s="7">
        <v>0.02</v>
      </c>
      <c r="D15" s="8" t="s">
        <v>25</v>
      </c>
    </row>
    <row r="16" spans="1:5" x14ac:dyDescent="0.2">
      <c r="A16" s="21" t="s">
        <v>44</v>
      </c>
      <c r="C16" s="7">
        <v>-4709.8900000000003</v>
      </c>
    </row>
    <row r="17" spans="1:4" x14ac:dyDescent="0.2">
      <c r="A17" s="15" t="s">
        <v>45</v>
      </c>
      <c r="B17" s="19">
        <v>42041</v>
      </c>
      <c r="C17" s="7">
        <v>407.17</v>
      </c>
    </row>
    <row r="18" spans="1:4" x14ac:dyDescent="0.2">
      <c r="A18" s="15" t="s">
        <v>46</v>
      </c>
      <c r="B18" s="19">
        <v>42041</v>
      </c>
      <c r="C18" s="7">
        <v>532.70000000000005</v>
      </c>
    </row>
    <row r="19" spans="1:4" x14ac:dyDescent="0.2">
      <c r="A19" s="15" t="s">
        <v>47</v>
      </c>
      <c r="B19" s="19">
        <v>42041</v>
      </c>
      <c r="C19" s="7">
        <v>532.70000000000005</v>
      </c>
    </row>
    <row r="20" spans="1:4" x14ac:dyDescent="0.2">
      <c r="A20" s="15" t="s">
        <v>48</v>
      </c>
      <c r="B20" s="19">
        <v>42045</v>
      </c>
      <c r="C20" s="7">
        <v>1526.02</v>
      </c>
    </row>
    <row r="21" spans="1:4" x14ac:dyDescent="0.2">
      <c r="A21" s="15" t="s">
        <v>49</v>
      </c>
      <c r="B21" s="19">
        <v>42053</v>
      </c>
      <c r="C21" s="7">
        <v>1471.13</v>
      </c>
    </row>
    <row r="22" spans="1:4" x14ac:dyDescent="0.2">
      <c r="A22" s="15" t="s">
        <v>50</v>
      </c>
      <c r="B22" s="19">
        <v>42059</v>
      </c>
      <c r="C22" s="7">
        <v>1132.19</v>
      </c>
    </row>
    <row r="23" spans="1:4" x14ac:dyDescent="0.2">
      <c r="A23" s="8" t="s">
        <v>51</v>
      </c>
      <c r="B23" s="39" t="s">
        <v>52</v>
      </c>
      <c r="C23" s="7">
        <v>26.07</v>
      </c>
      <c r="D23" s="8" t="s">
        <v>27</v>
      </c>
    </row>
    <row r="24" spans="1:4" x14ac:dyDescent="0.2">
      <c r="A24" s="21" t="s">
        <v>53</v>
      </c>
      <c r="C24" s="7">
        <v>-4709.8900000000003</v>
      </c>
    </row>
    <row r="25" spans="1:4" x14ac:dyDescent="0.2">
      <c r="A25" s="15" t="s">
        <v>54</v>
      </c>
      <c r="B25" s="19">
        <v>42076</v>
      </c>
      <c r="C25" s="7">
        <v>526.39</v>
      </c>
    </row>
    <row r="26" spans="1:4" x14ac:dyDescent="0.2">
      <c r="A26" s="15" t="s">
        <v>55</v>
      </c>
      <c r="B26" s="19">
        <v>42076</v>
      </c>
      <c r="C26" s="7">
        <v>876.99</v>
      </c>
    </row>
    <row r="27" spans="1:4" x14ac:dyDescent="0.2">
      <c r="A27" s="15" t="s">
        <v>56</v>
      </c>
      <c r="B27" s="19">
        <v>42076</v>
      </c>
      <c r="C27" s="7">
        <v>750.23</v>
      </c>
    </row>
    <row r="28" spans="1:4" x14ac:dyDescent="0.2">
      <c r="A28" s="15" t="s">
        <v>57</v>
      </c>
      <c r="B28" s="19">
        <v>42087</v>
      </c>
      <c r="C28" s="7">
        <v>1526.02</v>
      </c>
    </row>
    <row r="29" spans="1:4" x14ac:dyDescent="0.2">
      <c r="A29" s="15" t="s">
        <v>58</v>
      </c>
      <c r="B29" s="19">
        <v>42094</v>
      </c>
      <c r="C29" s="7">
        <v>1189.79</v>
      </c>
    </row>
    <row r="30" spans="1:4" x14ac:dyDescent="0.2">
      <c r="A30" s="8" t="s">
        <v>59</v>
      </c>
      <c r="C30" s="7">
        <v>10.28</v>
      </c>
      <c r="D30" s="8" t="s">
        <v>28</v>
      </c>
    </row>
    <row r="31" spans="1:4" x14ac:dyDescent="0.2">
      <c r="A31" s="21" t="s">
        <v>60</v>
      </c>
      <c r="C31" s="7">
        <v>-4709.8900000000003</v>
      </c>
    </row>
    <row r="32" spans="1:4" x14ac:dyDescent="0.2">
      <c r="A32" s="15" t="s">
        <v>61</v>
      </c>
      <c r="B32" s="19">
        <v>42110</v>
      </c>
      <c r="C32" s="7">
        <v>955.69</v>
      </c>
    </row>
    <row r="33" spans="1:4" x14ac:dyDescent="0.2">
      <c r="A33" s="15" t="s">
        <v>62</v>
      </c>
      <c r="B33" s="19">
        <v>42124</v>
      </c>
      <c r="C33" s="7">
        <v>1176.56</v>
      </c>
    </row>
    <row r="34" spans="1:4" x14ac:dyDescent="0.2">
      <c r="A34" s="21" t="s">
        <v>63</v>
      </c>
      <c r="B34" s="19"/>
      <c r="C34" s="7">
        <v>-4709.8900000000003</v>
      </c>
    </row>
    <row r="35" spans="1:4" x14ac:dyDescent="0.2">
      <c r="A35" s="8" t="s">
        <v>64</v>
      </c>
      <c r="B35" s="6">
        <v>42131</v>
      </c>
      <c r="C35" s="7">
        <v>10.7</v>
      </c>
      <c r="D35" s="8" t="s">
        <v>15</v>
      </c>
    </row>
    <row r="36" spans="1:4" x14ac:dyDescent="0.2">
      <c r="A36" s="15" t="s">
        <v>65</v>
      </c>
      <c r="B36" s="19">
        <v>42138</v>
      </c>
      <c r="C36" s="7">
        <v>1400.37</v>
      </c>
    </row>
    <row r="37" spans="1:4" x14ac:dyDescent="0.2">
      <c r="A37" s="15" t="s">
        <v>66</v>
      </c>
      <c r="B37" s="19">
        <v>42152</v>
      </c>
      <c r="C37" s="7">
        <v>1900.71</v>
      </c>
    </row>
    <row r="38" spans="1:4" x14ac:dyDescent="0.2">
      <c r="A38" s="21" t="s">
        <v>67</v>
      </c>
      <c r="B38" s="19"/>
      <c r="C38" s="13">
        <v>-953.34</v>
      </c>
      <c r="D38" s="8" t="s">
        <v>68</v>
      </c>
    </row>
    <row r="39" spans="1:4" x14ac:dyDescent="0.2">
      <c r="A39" s="21" t="s">
        <v>69</v>
      </c>
      <c r="B39" s="19">
        <v>42131</v>
      </c>
      <c r="C39" s="13">
        <v>-5688.01</v>
      </c>
      <c r="D39" s="8" t="s">
        <v>70</v>
      </c>
    </row>
    <row r="40" spans="1:4" x14ac:dyDescent="0.2">
      <c r="A40" s="21" t="s">
        <v>71</v>
      </c>
      <c r="C40" s="7">
        <v>-4709.8900000000003</v>
      </c>
    </row>
    <row r="41" spans="1:4" x14ac:dyDescent="0.2">
      <c r="A41" s="15" t="s">
        <v>72</v>
      </c>
      <c r="B41" s="19">
        <v>42163</v>
      </c>
      <c r="C41" s="7">
        <v>2562.2399999999998</v>
      </c>
    </row>
    <row r="42" spans="1:4" x14ac:dyDescent="0.2">
      <c r="A42" s="15" t="s">
        <v>73</v>
      </c>
      <c r="B42" s="19">
        <v>42174</v>
      </c>
      <c r="C42" s="7">
        <v>1852.57</v>
      </c>
    </row>
    <row r="43" spans="1:4" x14ac:dyDescent="0.2">
      <c r="A43" s="15" t="s">
        <v>74</v>
      </c>
      <c r="B43" s="19">
        <v>42174</v>
      </c>
      <c r="C43" s="7">
        <v>1011.32</v>
      </c>
    </row>
    <row r="44" spans="1:4" x14ac:dyDescent="0.2">
      <c r="A44" s="15" t="s">
        <v>75</v>
      </c>
      <c r="B44" s="19">
        <v>42177</v>
      </c>
      <c r="C44" s="7">
        <v>914.34</v>
      </c>
    </row>
    <row r="45" spans="1:4" x14ac:dyDescent="0.2">
      <c r="A45" s="8" t="s">
        <v>76</v>
      </c>
      <c r="B45" s="19">
        <v>42185</v>
      </c>
      <c r="C45" s="13">
        <v>5.28</v>
      </c>
      <c r="D45" s="8" t="s">
        <v>77</v>
      </c>
    </row>
    <row r="46" spans="1:4" x14ac:dyDescent="0.2">
      <c r="A46" s="15" t="s">
        <v>78</v>
      </c>
      <c r="B46" s="19">
        <v>42185</v>
      </c>
      <c r="C46" s="7">
        <v>1076.3399999999999</v>
      </c>
    </row>
    <row r="47" spans="1:4" x14ac:dyDescent="0.2">
      <c r="A47" s="21" t="s">
        <v>79</v>
      </c>
      <c r="C47" s="7">
        <v>-4709.8900000000003</v>
      </c>
    </row>
    <row r="48" spans="1:4" x14ac:dyDescent="0.2">
      <c r="A48" s="15" t="s">
        <v>80</v>
      </c>
      <c r="B48" s="19">
        <v>42200</v>
      </c>
      <c r="C48" s="7">
        <v>2312.0700000000002</v>
      </c>
    </row>
    <row r="49" spans="1:4" x14ac:dyDescent="0.2">
      <c r="A49" s="15" t="s">
        <v>81</v>
      </c>
      <c r="B49" s="19">
        <v>42214</v>
      </c>
      <c r="C49" s="7">
        <v>299.8</v>
      </c>
    </row>
    <row r="50" spans="1:4" x14ac:dyDescent="0.2">
      <c r="A50" s="15" t="s">
        <v>82</v>
      </c>
      <c r="B50" s="19">
        <v>42214</v>
      </c>
      <c r="C50" s="7">
        <v>140.57</v>
      </c>
    </row>
    <row r="51" spans="1:4" x14ac:dyDescent="0.2">
      <c r="A51" s="15" t="s">
        <v>83</v>
      </c>
      <c r="B51" s="19">
        <v>42214</v>
      </c>
      <c r="C51" s="7">
        <v>314.41000000000003</v>
      </c>
    </row>
    <row r="52" spans="1:4" x14ac:dyDescent="0.2">
      <c r="A52" s="15" t="s">
        <v>84</v>
      </c>
      <c r="B52" s="19">
        <v>42214</v>
      </c>
      <c r="C52" s="7">
        <v>1023.03</v>
      </c>
    </row>
    <row r="53" spans="1:4" x14ac:dyDescent="0.2">
      <c r="A53" s="15" t="s">
        <v>85</v>
      </c>
      <c r="B53" s="19">
        <v>42214</v>
      </c>
      <c r="C53" s="7">
        <v>489.92</v>
      </c>
    </row>
    <row r="54" spans="1:4" x14ac:dyDescent="0.2">
      <c r="A54" s="15" t="s">
        <v>86</v>
      </c>
      <c r="B54" s="19">
        <v>42214</v>
      </c>
      <c r="C54" s="7">
        <v>795.13</v>
      </c>
    </row>
    <row r="55" spans="1:4" x14ac:dyDescent="0.2">
      <c r="A55" s="15" t="s">
        <v>87</v>
      </c>
      <c r="B55" s="19">
        <v>42214</v>
      </c>
      <c r="C55" s="7">
        <v>489.92</v>
      </c>
    </row>
    <row r="56" spans="1:4" x14ac:dyDescent="0.2">
      <c r="A56" s="8" t="s">
        <v>88</v>
      </c>
      <c r="B56" s="6">
        <v>42216</v>
      </c>
      <c r="C56" s="7">
        <v>5.28</v>
      </c>
      <c r="D56" s="8" t="s">
        <v>29</v>
      </c>
    </row>
    <row r="57" spans="1:4" x14ac:dyDescent="0.2">
      <c r="A57" s="21" t="s">
        <v>89</v>
      </c>
      <c r="C57" s="7">
        <v>-4709.8900000000003</v>
      </c>
    </row>
    <row r="58" spans="1:4" x14ac:dyDescent="0.2">
      <c r="A58" s="8" t="s">
        <v>90</v>
      </c>
      <c r="C58" s="7">
        <v>21.12</v>
      </c>
      <c r="D58" s="8" t="s">
        <v>91</v>
      </c>
    </row>
    <row r="59" spans="1:4" x14ac:dyDescent="0.2">
      <c r="A59" s="21" t="s">
        <v>92</v>
      </c>
      <c r="C59" s="7">
        <v>-4709.8900000000003</v>
      </c>
    </row>
    <row r="60" spans="1:4" x14ac:dyDescent="0.2">
      <c r="A60" s="15" t="s">
        <v>93</v>
      </c>
      <c r="B60" s="19">
        <v>42251</v>
      </c>
      <c r="C60" s="7">
        <v>2259.62</v>
      </c>
    </row>
    <row r="61" spans="1:4" x14ac:dyDescent="0.2">
      <c r="A61" s="15" t="s">
        <v>94</v>
      </c>
      <c r="B61" s="19">
        <v>42251</v>
      </c>
      <c r="C61" s="7">
        <v>2328.4299999999998</v>
      </c>
    </row>
    <row r="62" spans="1:4" x14ac:dyDescent="0.2">
      <c r="A62" s="15" t="s">
        <v>95</v>
      </c>
      <c r="B62" s="19">
        <v>42261</v>
      </c>
      <c r="C62" s="7">
        <v>2009.2</v>
      </c>
    </row>
    <row r="63" spans="1:4" x14ac:dyDescent="0.2">
      <c r="A63" s="15" t="s">
        <v>96</v>
      </c>
      <c r="B63" s="19">
        <v>42262</v>
      </c>
      <c r="C63" s="7">
        <v>499.68</v>
      </c>
    </row>
    <row r="64" spans="1:4" x14ac:dyDescent="0.2">
      <c r="A64" s="15" t="s">
        <v>97</v>
      </c>
      <c r="B64" s="19">
        <v>42263</v>
      </c>
      <c r="C64" s="7">
        <v>499.68</v>
      </c>
    </row>
    <row r="65" spans="1:4" x14ac:dyDescent="0.2">
      <c r="A65" s="15" t="s">
        <v>98</v>
      </c>
      <c r="B65" s="19">
        <v>42265</v>
      </c>
      <c r="C65" s="7">
        <v>377.72</v>
      </c>
    </row>
    <row r="66" spans="1:4" x14ac:dyDescent="0.2">
      <c r="A66" s="15" t="s">
        <v>99</v>
      </c>
      <c r="B66" s="19">
        <v>42268</v>
      </c>
      <c r="C66" s="7">
        <v>832.22</v>
      </c>
    </row>
    <row r="67" spans="1:4" x14ac:dyDescent="0.2">
      <c r="A67" s="15" t="s">
        <v>100</v>
      </c>
      <c r="B67" s="19">
        <v>42269</v>
      </c>
      <c r="C67" s="7">
        <v>387.48</v>
      </c>
    </row>
    <row r="68" spans="1:4" x14ac:dyDescent="0.2">
      <c r="A68" s="15" t="s">
        <v>101</v>
      </c>
      <c r="B68" s="19">
        <v>42270</v>
      </c>
      <c r="C68" s="7">
        <v>499.68</v>
      </c>
    </row>
    <row r="69" spans="1:4" x14ac:dyDescent="0.2">
      <c r="A69" s="15" t="s">
        <v>102</v>
      </c>
      <c r="B69" s="19">
        <v>42270</v>
      </c>
      <c r="C69" s="7">
        <v>414.96</v>
      </c>
    </row>
    <row r="70" spans="1:4" x14ac:dyDescent="0.2">
      <c r="A70" s="15" t="s">
        <v>103</v>
      </c>
      <c r="B70" s="19">
        <v>42277</v>
      </c>
      <c r="C70" s="7">
        <v>414.96</v>
      </c>
    </row>
    <row r="71" spans="1:4" x14ac:dyDescent="0.2">
      <c r="A71" s="15" t="s">
        <v>104</v>
      </c>
      <c r="B71" s="19">
        <v>42277</v>
      </c>
      <c r="C71" s="7">
        <v>469.78</v>
      </c>
    </row>
    <row r="72" spans="1:4" x14ac:dyDescent="0.2">
      <c r="A72" s="8" t="s">
        <v>105</v>
      </c>
      <c r="B72" s="19">
        <v>42265</v>
      </c>
      <c r="C72" s="13">
        <v>439.44</v>
      </c>
      <c r="D72" s="8" t="s">
        <v>106</v>
      </c>
    </row>
    <row r="73" spans="1:4" x14ac:dyDescent="0.2">
      <c r="A73" s="21" t="s">
        <v>107</v>
      </c>
      <c r="C73" s="7">
        <v>-4709.8900000000003</v>
      </c>
    </row>
    <row r="74" spans="1:4" x14ac:dyDescent="0.2">
      <c r="A74" s="15" t="s">
        <v>108</v>
      </c>
      <c r="B74" s="19">
        <v>42278</v>
      </c>
      <c r="C74" s="7">
        <v>469.78</v>
      </c>
    </row>
    <row r="75" spans="1:4" x14ac:dyDescent="0.2">
      <c r="A75" s="15" t="s">
        <v>109</v>
      </c>
      <c r="B75" s="19">
        <v>42278</v>
      </c>
      <c r="C75" s="7">
        <v>414.96</v>
      </c>
    </row>
    <row r="76" spans="1:4" x14ac:dyDescent="0.2">
      <c r="A76" s="15" t="s">
        <v>110</v>
      </c>
      <c r="B76" s="19">
        <v>42300</v>
      </c>
      <c r="C76" s="7">
        <v>1832.23</v>
      </c>
    </row>
    <row r="77" spans="1:4" x14ac:dyDescent="0.2">
      <c r="A77" s="21" t="s">
        <v>111</v>
      </c>
      <c r="C77" s="7">
        <v>-4709.8900000000003</v>
      </c>
    </row>
    <row r="78" spans="1:4" x14ac:dyDescent="0.2">
      <c r="A78" s="15" t="s">
        <v>112</v>
      </c>
      <c r="B78" s="19">
        <v>42318</v>
      </c>
      <c r="C78" s="8">
        <v>1302.98</v>
      </c>
    </row>
    <row r="79" spans="1:4" x14ac:dyDescent="0.2">
      <c r="A79" s="15" t="s">
        <v>113</v>
      </c>
      <c r="B79" s="19">
        <v>42326</v>
      </c>
      <c r="C79" s="7">
        <v>972.96</v>
      </c>
    </row>
    <row r="80" spans="1:4" x14ac:dyDescent="0.2">
      <c r="A80" s="8" t="s">
        <v>114</v>
      </c>
      <c r="B80" s="19">
        <v>42338</v>
      </c>
      <c r="C80" s="13">
        <v>2.76</v>
      </c>
      <c r="D80" s="8" t="s">
        <v>30</v>
      </c>
    </row>
    <row r="81" spans="1:4" x14ac:dyDescent="0.2">
      <c r="A81" s="21" t="s">
        <v>115</v>
      </c>
      <c r="C81" s="7">
        <v>-4709.8900000000003</v>
      </c>
    </row>
    <row r="82" spans="1:4" x14ac:dyDescent="0.2">
      <c r="A82" s="15" t="s">
        <v>116</v>
      </c>
      <c r="B82" s="19">
        <v>42339</v>
      </c>
      <c r="C82" s="7">
        <v>1430.63</v>
      </c>
    </row>
    <row r="83" spans="1:4" x14ac:dyDescent="0.2">
      <c r="A83" s="15" t="s">
        <v>117</v>
      </c>
      <c r="B83" s="19">
        <v>42346</v>
      </c>
      <c r="C83" s="7">
        <v>1234.45</v>
      </c>
    </row>
    <row r="84" spans="1:4" x14ac:dyDescent="0.2">
      <c r="A84" s="15" t="s">
        <v>118</v>
      </c>
      <c r="B84" s="19">
        <v>42346</v>
      </c>
      <c r="C84" s="7">
        <v>1093.9100000000001</v>
      </c>
    </row>
    <row r="85" spans="1:4" x14ac:dyDescent="0.2">
      <c r="A85" s="15" t="s">
        <v>119</v>
      </c>
      <c r="B85" s="19">
        <v>42348</v>
      </c>
      <c r="C85" s="7">
        <v>1093.9100000000001</v>
      </c>
    </row>
    <row r="86" spans="1:4" x14ac:dyDescent="0.2">
      <c r="A86" s="15" t="s">
        <v>120</v>
      </c>
      <c r="B86" s="19">
        <v>42348</v>
      </c>
      <c r="C86" s="7">
        <v>1602.14</v>
      </c>
    </row>
    <row r="87" spans="1:4" x14ac:dyDescent="0.2">
      <c r="A87" s="15" t="s">
        <v>121</v>
      </c>
      <c r="B87" s="19">
        <v>42722</v>
      </c>
      <c r="C87" s="7">
        <v>334.44</v>
      </c>
    </row>
    <row r="88" spans="1:4" x14ac:dyDescent="0.2">
      <c r="A88" s="15" t="s">
        <v>122</v>
      </c>
      <c r="B88" s="19">
        <v>42361</v>
      </c>
      <c r="C88" s="7">
        <v>1011.61</v>
      </c>
    </row>
    <row r="89" spans="1:4" x14ac:dyDescent="0.2">
      <c r="A89" s="8" t="s">
        <v>123</v>
      </c>
      <c r="B89" s="19">
        <v>42346</v>
      </c>
      <c r="C89" s="7">
        <v>131.54</v>
      </c>
      <c r="D89" s="8" t="s">
        <v>124</v>
      </c>
    </row>
    <row r="90" spans="1:4" x14ac:dyDescent="0.2">
      <c r="A90" s="21" t="s">
        <v>125</v>
      </c>
      <c r="C90" s="7">
        <v>-5447.8</v>
      </c>
    </row>
    <row r="91" spans="1:4" x14ac:dyDescent="0.2">
      <c r="A91" s="8"/>
    </row>
    <row r="92" spans="1:4" ht="13.5" thickBot="1" x14ac:dyDescent="0.25">
      <c r="A92" s="1" t="s">
        <v>5</v>
      </c>
      <c r="C92" s="22">
        <f>SUM(C7:C91)</f>
        <v>9298.8999999999978</v>
      </c>
    </row>
    <row r="93" spans="1:4" ht="13.5" thickTop="1" x14ac:dyDescent="0.2"/>
    <row r="94" spans="1:4" x14ac:dyDescent="0.2">
      <c r="A94" s="1" t="s">
        <v>6</v>
      </c>
      <c r="C94" s="7">
        <v>9298.9</v>
      </c>
    </row>
    <row r="96" spans="1:4" x14ac:dyDescent="0.2">
      <c r="A96" s="1" t="s">
        <v>7</v>
      </c>
      <c r="C96" s="7">
        <f>+C92-C94</f>
        <v>0</v>
      </c>
    </row>
    <row r="98" spans="2:5" x14ac:dyDescent="0.2">
      <c r="C98" s="13"/>
      <c r="D98" s="7">
        <v>8302.94</v>
      </c>
      <c r="E98" s="23" t="s">
        <v>21</v>
      </c>
    </row>
    <row r="99" spans="2:5" x14ac:dyDescent="0.2">
      <c r="C99" s="6"/>
      <c r="D99" s="24">
        <f>(24150+75446)*0.01</f>
        <v>995.96</v>
      </c>
      <c r="E99" s="23" t="s">
        <v>22</v>
      </c>
    </row>
    <row r="100" spans="2:5" x14ac:dyDescent="0.2">
      <c r="C100" s="17"/>
      <c r="D100" s="25">
        <f>SUM(D98:D99)</f>
        <v>9298.9000000000015</v>
      </c>
    </row>
    <row r="101" spans="2:5" x14ac:dyDescent="0.2">
      <c r="C101" s="13"/>
      <c r="D101" s="24">
        <v>-14746.7</v>
      </c>
      <c r="E101" s="8" t="s">
        <v>31</v>
      </c>
    </row>
    <row r="102" spans="2:5" x14ac:dyDescent="0.2">
      <c r="C102" s="17"/>
      <c r="D102" s="25">
        <f>SUM(D100:D101)</f>
        <v>-5447.7999999999993</v>
      </c>
      <c r="E102" s="8" t="s">
        <v>8</v>
      </c>
    </row>
    <row r="103" spans="2:5" ht="15" x14ac:dyDescent="0.35">
      <c r="C103" s="26"/>
      <c r="D103" s="27">
        <v>5447.8</v>
      </c>
      <c r="E103" s="8" t="s">
        <v>16</v>
      </c>
    </row>
    <row r="104" spans="2:5" x14ac:dyDescent="0.2">
      <c r="C104" s="17"/>
      <c r="D104" s="25">
        <f>SUM(D102:D103)</f>
        <v>0</v>
      </c>
      <c r="E104" s="8" t="s">
        <v>17</v>
      </c>
    </row>
    <row r="105" spans="2:5" x14ac:dyDescent="0.2">
      <c r="C105" s="13"/>
    </row>
    <row r="106" spans="2:5" x14ac:dyDescent="0.2">
      <c r="C106" s="13"/>
      <c r="D106" s="13">
        <f>(731216+2038005+715614+1386617+794800+59410)*1%</f>
        <v>57256.62</v>
      </c>
      <c r="E106" s="8" t="s">
        <v>126</v>
      </c>
    </row>
    <row r="107" spans="2:5" ht="15" x14ac:dyDescent="0.35">
      <c r="C107" s="13"/>
      <c r="D107" s="27">
        <f>-(4709.89*11)-5447.8</f>
        <v>-57256.590000000004</v>
      </c>
      <c r="E107" s="8" t="s">
        <v>18</v>
      </c>
    </row>
    <row r="108" spans="2:5" x14ac:dyDescent="0.2">
      <c r="C108" s="13"/>
      <c r="D108" s="25">
        <f>SUM(D106:D107)</f>
        <v>2.9999999998835847E-2</v>
      </c>
      <c r="E108" s="8" t="s">
        <v>19</v>
      </c>
    </row>
    <row r="109" spans="2:5" x14ac:dyDescent="0.2">
      <c r="C109" s="13"/>
    </row>
    <row r="110" spans="2:5" x14ac:dyDescent="0.2">
      <c r="B110" s="1"/>
      <c r="C110" s="28">
        <f>SUM(C9:C15)+SUM(C17:C23)+SUM(C25:C30)+SUM(C32:C33)+SUM(C35:C37)+SUM(C41:C46)+SUM(C48:C56)+SUM(C58)+SUM(C60:C72)+SUM(C74:C76)+SUM(C78:C80)+SUM(C82:C89)</f>
        <v>65168.209999999992</v>
      </c>
      <c r="D110" s="25">
        <v>65168.209999999992</v>
      </c>
      <c r="E110" s="8" t="s">
        <v>9</v>
      </c>
    </row>
    <row r="111" spans="2:5" x14ac:dyDescent="0.2">
      <c r="C111" s="7">
        <f>-830293.78*0.01</f>
        <v>-8302.9377999999997</v>
      </c>
      <c r="D111" s="7">
        <v>-8302.9377999999997</v>
      </c>
      <c r="E111" s="8" t="s">
        <v>127</v>
      </c>
    </row>
    <row r="112" spans="2:5" x14ac:dyDescent="0.2">
      <c r="C112" s="13">
        <f>-75446*0.01</f>
        <v>-754.46</v>
      </c>
      <c r="D112" s="24">
        <v>-754.46</v>
      </c>
      <c r="E112" s="8" t="s">
        <v>128</v>
      </c>
    </row>
    <row r="113" spans="1:5" x14ac:dyDescent="0.2">
      <c r="C113" s="13">
        <f>SUM(C110:C112)</f>
        <v>56110.812199999993</v>
      </c>
      <c r="D113" s="29">
        <f>SUM(D110:D112)</f>
        <v>56110.812199999993</v>
      </c>
      <c r="E113" s="8" t="s">
        <v>20</v>
      </c>
    </row>
    <row r="114" spans="1:5" x14ac:dyDescent="0.2">
      <c r="C114" s="13"/>
      <c r="D114" s="24"/>
    </row>
    <row r="115" spans="1:5" x14ac:dyDescent="0.2">
      <c r="D115" s="25"/>
    </row>
    <row r="116" spans="1:5" x14ac:dyDescent="0.2">
      <c r="B116" s="20"/>
      <c r="C116" s="17"/>
      <c r="D116" s="30"/>
    </row>
    <row r="117" spans="1:5" x14ac:dyDescent="0.2">
      <c r="B117" s="21"/>
      <c r="D117" s="25"/>
    </row>
    <row r="118" spans="1:5" x14ac:dyDescent="0.2">
      <c r="B118" s="21"/>
    </row>
    <row r="119" spans="1:5" x14ac:dyDescent="0.2">
      <c r="B119" s="21"/>
    </row>
    <row r="120" spans="1:5" x14ac:dyDescent="0.2">
      <c r="B120" s="21"/>
    </row>
    <row r="121" spans="1:5" x14ac:dyDescent="0.2">
      <c r="B121" s="21"/>
    </row>
    <row r="122" spans="1:5" x14ac:dyDescent="0.2">
      <c r="B122" s="21"/>
    </row>
    <row r="123" spans="1:5" x14ac:dyDescent="0.2">
      <c r="A123" s="8"/>
      <c r="B123" s="20"/>
    </row>
    <row r="124" spans="1:5" x14ac:dyDescent="0.2">
      <c r="A124" s="8"/>
      <c r="B124" s="1"/>
      <c r="C124" s="24"/>
    </row>
    <row r="125" spans="1:5" x14ac:dyDescent="0.2">
      <c r="A125" s="8"/>
    </row>
  </sheetData>
  <printOptions gridLines="1"/>
  <pageMargins left="0.25" right="0.25" top="0.25" bottom="0.5" header="0.5" footer="0.75"/>
  <pageSetup scale="67" fitToHeight="3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2016-03-31T07:00:00+00:00</OpenedDate>
    <Date1 xmlns="dc463f71-b30c-4ab2-9473-d307f9d35888">2016-03-31T07:00:00+00:00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160385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F8612139942B45B31624C3EE187EE1" ma:contentTypeVersion="104" ma:contentTypeDescription="" ma:contentTypeScope="" ma:versionID="2c5c2bc2e8828ca1075f0f9b850f1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116E5-AB1B-48C6-8252-A807C159D501}"/>
</file>

<file path=customXml/itemProps2.xml><?xml version="1.0" encoding="utf-8"?>
<ds:datastoreItem xmlns:ds="http://schemas.openxmlformats.org/officeDocument/2006/customXml" ds:itemID="{B2278A68-0881-482E-AAF3-6037F67E5D81}"/>
</file>

<file path=customXml/itemProps3.xml><?xml version="1.0" encoding="utf-8"?>
<ds:datastoreItem xmlns:ds="http://schemas.openxmlformats.org/officeDocument/2006/customXml" ds:itemID="{79A551A5-3080-4F5C-B047-32D93D07C5A4}"/>
</file>

<file path=customXml/itemProps4.xml><?xml version="1.0" encoding="utf-8"?>
<ds:datastoreItem xmlns:ds="http://schemas.openxmlformats.org/officeDocument/2006/customXml" ds:itemID="{06156C40-4732-47D3-AE05-26B2E75CD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WUTC Fee Collected</vt:lpstr>
      <vt:lpstr>42905-WUTC</vt:lpstr>
      <vt:lpstr>'42905-WUTC'!Print_Area</vt:lpstr>
      <vt:lpstr>'WUTC Fee Collected'!Print_Area</vt:lpstr>
    </vt:vector>
  </TitlesOfParts>
  <Company>American Ecology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Tray Caldwell</cp:lastModifiedBy>
  <cp:lastPrinted>2016-03-18T17:57:31Z</cp:lastPrinted>
  <dcterms:created xsi:type="dcterms:W3CDTF">2009-01-14T22:08:44Z</dcterms:created>
  <dcterms:modified xsi:type="dcterms:W3CDTF">2016-03-18T17:57:37Z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0x0101006E56B4D1795A2E4DB2F0B01679ED314A0032F8612139942B45B31624C3EE187EE1</vt:lpwstr>
  </property>
  <property fmtid="{D5CDD505-2E9C-101B-9397-08002B2CF9AE}" pid="3" name="_docset_NoMedatataSyncRequired">
    <vt:lpwstr>False</vt:lpwstr>
  </property>
</Properties>
</file>